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Kerrch\OneDrive - Ontario Energy Board\Desktop\2022 RRR\"/>
    </mc:Choice>
  </mc:AlternateContent>
  <xr:revisionPtr revIDLastSave="0" documentId="13_ncr:1_{A0AD8FC5-5644-49BF-8312-E03147343B50}" xr6:coauthVersionLast="47" xr6:coauthVersionMax="47" xr10:uidLastSave="{00000000-0000-0000-0000-000000000000}"/>
  <bookViews>
    <workbookView xWindow="-120" yWindow="-120" windowWidth="25440" windowHeight="15390" tabRatio="799" firstSheet="1" activeTab="1" xr2:uid="{00000000-000D-0000-FFFF-FFFF00000000}"/>
  </bookViews>
  <sheets>
    <sheet name="USoA_Balances" sheetId="32" state="hidden" r:id="rId1"/>
    <sheet name="Tab Legend" sheetId="30" r:id="rId2"/>
    <sheet name="Primary Circuit km" sheetId="6" r:id="rId3"/>
    <sheet name="Trial Balance" sheetId="10" r:id="rId4"/>
    <sheet name="Customer Numbers" sheetId="7" r:id="rId5"/>
    <sheet name="Total Poles" sheetId="9" r:id="rId6"/>
    <sheet name="Poles Additions" sheetId="16" r:id="rId7"/>
    <sheet name="Line Transformer Addtions" sheetId="15" r:id="rId8"/>
    <sheet name="Capital Additions" sheetId="18" r:id="rId9"/>
    <sheet name="MVA per Station" sheetId="31" r:id="rId10"/>
    <sheet name="1. Billing O&amp;M" sheetId="20" r:id="rId11"/>
    <sheet name="2. Metering O&amp;M" sheetId="21" r:id="rId12"/>
    <sheet name="3. Vegetation Management O&amp;M" sheetId="22" r:id="rId13"/>
    <sheet name="4. Lines O&amp;M" sheetId="23" r:id="rId14"/>
    <sheet name="5. Stations O&amp;M" sheetId="24" r:id="rId15"/>
    <sheet name="6. Poles, Towers O&amp;M" sheetId="25" r:id="rId16"/>
    <sheet name="7. Stations CAPEX" sheetId="26" r:id="rId17"/>
    <sheet name="Account_Mapping" sheetId="11" state="hidden" r:id="rId18"/>
    <sheet name="All_USoA_2017" sheetId="1" state="hidden" r:id="rId19"/>
    <sheet name="All_USoA_2018" sheetId="2" state="hidden" r:id="rId20"/>
    <sheet name="All_USoA_2019" sheetId="3" state="hidden" r:id="rId21"/>
    <sheet name="8. Poles, Towers CAPEX" sheetId="27" r:id="rId22"/>
    <sheet name="9. Line Transformers CAPEX" sheetId="28" r:id="rId23"/>
    <sheet name="10. Meters CAPEX" sheetId="29" r:id="rId24"/>
    <sheet name="APB_Data_(2022_Survey)" sheetId="5" state="hidden" r:id="rId25"/>
  </sheets>
  <definedNames>
    <definedName name="_xlnm._FilterDatabase" localSheetId="10" hidden="1">'1. Billing O&amp;M'!$A$5:$M$5</definedName>
    <definedName name="_xlnm._FilterDatabase" localSheetId="11" hidden="1">'2. Metering O&amp;M'!$A$5:$M$5</definedName>
    <definedName name="_xlnm._FilterDatabase" localSheetId="12" hidden="1">'3. Vegetation Management O&amp;M'!$A$5:$M$5</definedName>
    <definedName name="_xlnm._FilterDatabase" localSheetId="13" hidden="1">'4. Lines O&amp;M'!$A$5:$M$5</definedName>
    <definedName name="_xlnm._FilterDatabase" localSheetId="14" hidden="1">'5. Stations O&amp;M'!$A$5:$M$5</definedName>
    <definedName name="_xlnm._FilterDatabase" localSheetId="15" hidden="1">'6. Poles, Towers O&amp;M'!$A$5:$M$5</definedName>
    <definedName name="_xlnm._FilterDatabase" localSheetId="16" hidden="1">'7. Stations CAPEX'!$A$5:$O$5</definedName>
    <definedName name="_xlnm._FilterDatabase" localSheetId="18" hidden="1">All_USoA_2017!$A$1:$RK$1</definedName>
    <definedName name="_xlnm._FilterDatabase" localSheetId="19" hidden="1">All_USoA_2018!$A$1:$RK$58</definedName>
    <definedName name="_xlnm._FilterDatabase" localSheetId="20" hidden="1">All_USoA_2019!$A$1:$RK$58</definedName>
    <definedName name="_xlnm._FilterDatabase" localSheetId="24" hidden="1">'APB_Data_(2022_Survey)'!$A$2:$X$61</definedName>
    <definedName name="_xlnm._FilterDatabase" localSheetId="8">'Capital Additions'!$A$4:$T$4</definedName>
    <definedName name="_xlnm._FilterDatabase" localSheetId="4" hidden="1">'Customer Numbers'!$A$4:$Y$4</definedName>
    <definedName name="_xlnm._FilterDatabase" localSheetId="9" hidden="1">'MVA per Station'!$A$4:$U$4</definedName>
    <definedName name="_xlnm._FilterDatabase" localSheetId="6" hidden="1">'Poles Additions'!$A$4:$H$61</definedName>
    <definedName name="_xlnm._FilterDatabase" localSheetId="2" hidden="1">'Primary Circuit km'!$A$4:$H$61</definedName>
    <definedName name="_xlnm._FilterDatabase" localSheetId="5" hidden="1">'Total Poles'!$A$4:$J$61</definedName>
    <definedName name="_xlnm._FilterDatabase" localSheetId="3" hidden="1">'Trial Balance'!$A$5:$Y$62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29" l="1"/>
  <c r="E66" i="29" s="1"/>
  <c r="L67" i="29"/>
  <c r="L67" i="29" a="1"/>
  <c r="K67" i="29" a="1"/>
  <c r="K67" i="29" s="1"/>
  <c r="J67" i="29" a="1"/>
  <c r="J67" i="29" s="1"/>
  <c r="I67" i="29" a="1"/>
  <c r="I67" i="29" s="1"/>
  <c r="H67" i="29" a="1"/>
  <c r="H67" i="29" s="1"/>
  <c r="G67" i="29" a="1"/>
  <c r="G67" i="29" s="1"/>
  <c r="D67" i="29" a="1"/>
  <c r="D67" i="29" s="1"/>
  <c r="C67" i="29" a="1"/>
  <c r="C67" i="29" s="1"/>
  <c r="L66" i="29"/>
  <c r="L68" i="29" s="1"/>
  <c r="K66" i="29"/>
  <c r="K68" i="29" s="1"/>
  <c r="J66" i="29"/>
  <c r="J68" i="29" s="1"/>
  <c r="I66" i="29"/>
  <c r="I68" i="29" s="1"/>
  <c r="H66" i="29"/>
  <c r="H68" i="29" s="1"/>
  <c r="G66" i="29"/>
  <c r="G68" i="29" s="1"/>
  <c r="D66" i="29"/>
  <c r="D68" i="29" s="1"/>
  <c r="C66" i="29"/>
  <c r="C68" i="29" s="1"/>
  <c r="J64" i="29"/>
  <c r="N7" i="29"/>
  <c r="N8" i="29"/>
  <c r="N9" i="29"/>
  <c r="N10" i="29"/>
  <c r="N11" i="29"/>
  <c r="N12" i="29"/>
  <c r="N13" i="29"/>
  <c r="N14" i="29"/>
  <c r="N15" i="29"/>
  <c r="N16" i="29"/>
  <c r="N17" i="29"/>
  <c r="N18" i="29"/>
  <c r="N19" i="29"/>
  <c r="N20" i="29"/>
  <c r="N21" i="29"/>
  <c r="N22" i="29"/>
  <c r="N23" i="29"/>
  <c r="N25" i="29"/>
  <c r="N26" i="29"/>
  <c r="N27" i="29"/>
  <c r="N28" i="29"/>
  <c r="N29" i="29"/>
  <c r="N30" i="29"/>
  <c r="N31" i="29"/>
  <c r="N32" i="29"/>
  <c r="N33" i="29"/>
  <c r="N34" i="29"/>
  <c r="N35" i="29"/>
  <c r="N36" i="29"/>
  <c r="N37" i="29"/>
  <c r="N38" i="29"/>
  <c r="N39" i="29"/>
  <c r="N40" i="29"/>
  <c r="N41" i="29"/>
  <c r="N42" i="29"/>
  <c r="N43" i="29"/>
  <c r="N44" i="29"/>
  <c r="N45" i="29"/>
  <c r="N46" i="29"/>
  <c r="N47" i="29"/>
  <c r="N48" i="29"/>
  <c r="N49" i="29"/>
  <c r="N50" i="29"/>
  <c r="N51" i="29"/>
  <c r="N52" i="29"/>
  <c r="N53" i="29"/>
  <c r="N54" i="29"/>
  <c r="N55" i="29"/>
  <c r="N56" i="29"/>
  <c r="N57" i="29"/>
  <c r="N58" i="29"/>
  <c r="N59" i="29"/>
  <c r="N60" i="29"/>
  <c r="N61" i="29"/>
  <c r="N62" i="29"/>
  <c r="J7" i="29"/>
  <c r="J8" i="29"/>
  <c r="J9" i="29"/>
  <c r="J10" i="29"/>
  <c r="J11" i="29"/>
  <c r="J12" i="29"/>
  <c r="J13" i="29"/>
  <c r="J14" i="29"/>
  <c r="J15" i="29"/>
  <c r="J16" i="29"/>
  <c r="J17" i="29"/>
  <c r="J18" i="29"/>
  <c r="J19" i="29"/>
  <c r="J20" i="29"/>
  <c r="J21" i="29"/>
  <c r="J22" i="29"/>
  <c r="J23" i="29"/>
  <c r="J24"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F7" i="29"/>
  <c r="F8" i="29"/>
  <c r="F9" i="29"/>
  <c r="F10" i="29"/>
  <c r="F11" i="29"/>
  <c r="F12" i="29"/>
  <c r="F13" i="29"/>
  <c r="F14" i="29"/>
  <c r="F15" i="29"/>
  <c r="F16" i="29"/>
  <c r="F17" i="29"/>
  <c r="F18" i="29"/>
  <c r="F19" i="29"/>
  <c r="F20" i="29"/>
  <c r="F21" i="29"/>
  <c r="F22" i="29"/>
  <c r="F23" i="29"/>
  <c r="F24" i="29"/>
  <c r="F64" i="29" s="1"/>
  <c r="F25" i="29"/>
  <c r="F26" i="29"/>
  <c r="F27" i="29"/>
  <c r="F28" i="29"/>
  <c r="F29" i="29"/>
  <c r="F30" i="29"/>
  <c r="F31" i="29"/>
  <c r="F32" i="29"/>
  <c r="F33" i="29"/>
  <c r="F34" i="29"/>
  <c r="F35" i="29"/>
  <c r="F36" i="29"/>
  <c r="F37" i="29"/>
  <c r="F38" i="29"/>
  <c r="F39" i="29"/>
  <c r="F40" i="29"/>
  <c r="F41" i="29"/>
  <c r="F42" i="29"/>
  <c r="F43" i="29"/>
  <c r="F44" i="29"/>
  <c r="F45" i="29"/>
  <c r="F46" i="29"/>
  <c r="F47" i="29"/>
  <c r="F48" i="29"/>
  <c r="F49" i="29"/>
  <c r="F50" i="29"/>
  <c r="F51" i="29"/>
  <c r="F52" i="29"/>
  <c r="F53" i="29"/>
  <c r="F54" i="29"/>
  <c r="F55" i="29"/>
  <c r="F56" i="29"/>
  <c r="F57" i="29"/>
  <c r="F58" i="29"/>
  <c r="F59" i="29"/>
  <c r="F60" i="29"/>
  <c r="F61" i="29"/>
  <c r="F62" i="29"/>
  <c r="N6" i="29"/>
  <c r="J6" i="29"/>
  <c r="F6" i="29"/>
  <c r="G7" i="29"/>
  <c r="H7" i="29"/>
  <c r="I7" i="29"/>
  <c r="G8" i="29"/>
  <c r="H8" i="29"/>
  <c r="I8" i="29"/>
  <c r="G9" i="29"/>
  <c r="H9" i="29"/>
  <c r="I9" i="29"/>
  <c r="G10" i="29"/>
  <c r="H10" i="29"/>
  <c r="I10" i="29"/>
  <c r="G11" i="29"/>
  <c r="H11" i="29"/>
  <c r="I11" i="29"/>
  <c r="G12" i="29"/>
  <c r="H12" i="29"/>
  <c r="I12" i="29"/>
  <c r="G13" i="29"/>
  <c r="H13" i="29"/>
  <c r="I13" i="29"/>
  <c r="G14" i="29"/>
  <c r="H14" i="29"/>
  <c r="I14" i="29"/>
  <c r="G15" i="29"/>
  <c r="H15" i="29"/>
  <c r="I15" i="29"/>
  <c r="G16" i="29"/>
  <c r="H16" i="29"/>
  <c r="I16" i="29"/>
  <c r="G17" i="29"/>
  <c r="H17" i="29"/>
  <c r="I17" i="29"/>
  <c r="G18" i="29"/>
  <c r="H18" i="29"/>
  <c r="I18" i="29"/>
  <c r="G19" i="29"/>
  <c r="H19" i="29"/>
  <c r="I19" i="29"/>
  <c r="G20" i="29"/>
  <c r="H20" i="29"/>
  <c r="I20" i="29"/>
  <c r="G21" i="29"/>
  <c r="H21" i="29"/>
  <c r="I21" i="29"/>
  <c r="G22" i="29"/>
  <c r="H22" i="29"/>
  <c r="I22" i="29"/>
  <c r="G23" i="29"/>
  <c r="H23" i="29"/>
  <c r="I23" i="29"/>
  <c r="G24" i="29"/>
  <c r="H24" i="29"/>
  <c r="I24" i="29"/>
  <c r="G25" i="29"/>
  <c r="H25" i="29"/>
  <c r="I25" i="29"/>
  <c r="G26" i="29"/>
  <c r="H26" i="29"/>
  <c r="I26" i="29"/>
  <c r="G27" i="29"/>
  <c r="H27" i="29"/>
  <c r="I27" i="29"/>
  <c r="G28" i="29"/>
  <c r="H28" i="29"/>
  <c r="I28" i="29"/>
  <c r="G29" i="29"/>
  <c r="H29" i="29"/>
  <c r="I29" i="29"/>
  <c r="G30" i="29"/>
  <c r="H30" i="29"/>
  <c r="I30" i="29"/>
  <c r="G31" i="29"/>
  <c r="H31" i="29"/>
  <c r="I31" i="29"/>
  <c r="G32" i="29"/>
  <c r="H32" i="29"/>
  <c r="I32" i="29"/>
  <c r="G33" i="29"/>
  <c r="H33" i="29"/>
  <c r="I33" i="29"/>
  <c r="G34" i="29"/>
  <c r="H34" i="29"/>
  <c r="I34" i="29"/>
  <c r="G35" i="29"/>
  <c r="H35" i="29"/>
  <c r="I35" i="29"/>
  <c r="G36" i="29"/>
  <c r="H36" i="29"/>
  <c r="I36" i="29"/>
  <c r="G37" i="29"/>
  <c r="H37" i="29"/>
  <c r="I37" i="29"/>
  <c r="G38" i="29"/>
  <c r="H38" i="29"/>
  <c r="I38" i="29"/>
  <c r="G39" i="29"/>
  <c r="H39" i="29"/>
  <c r="I39" i="29"/>
  <c r="G40" i="29"/>
  <c r="H40" i="29"/>
  <c r="I40" i="29"/>
  <c r="G41" i="29"/>
  <c r="H41" i="29"/>
  <c r="I41" i="29"/>
  <c r="G42" i="29"/>
  <c r="H42" i="29"/>
  <c r="I42" i="29"/>
  <c r="G43" i="29"/>
  <c r="H43" i="29"/>
  <c r="I43" i="29"/>
  <c r="G44" i="29"/>
  <c r="H44" i="29"/>
  <c r="I44" i="29"/>
  <c r="G45" i="29"/>
  <c r="H45" i="29"/>
  <c r="I45" i="29"/>
  <c r="G46" i="29"/>
  <c r="H46" i="29"/>
  <c r="I46" i="29"/>
  <c r="G47" i="29"/>
  <c r="H47" i="29"/>
  <c r="I47" i="29"/>
  <c r="G48" i="29"/>
  <c r="H48" i="29"/>
  <c r="I48" i="29"/>
  <c r="G49" i="29"/>
  <c r="H49" i="29"/>
  <c r="I49" i="29"/>
  <c r="G50" i="29"/>
  <c r="H50" i="29"/>
  <c r="I50" i="29"/>
  <c r="G51" i="29"/>
  <c r="H51" i="29"/>
  <c r="I51" i="29"/>
  <c r="G52" i="29"/>
  <c r="H52" i="29"/>
  <c r="I52" i="29"/>
  <c r="G53" i="29"/>
  <c r="H53" i="29"/>
  <c r="I53" i="29"/>
  <c r="G54" i="29"/>
  <c r="H54" i="29"/>
  <c r="I54" i="29"/>
  <c r="G55" i="29"/>
  <c r="H55" i="29"/>
  <c r="I55" i="29"/>
  <c r="G56" i="29"/>
  <c r="H56" i="29"/>
  <c r="I56" i="29"/>
  <c r="G57" i="29"/>
  <c r="H57" i="29"/>
  <c r="I57" i="29"/>
  <c r="G58" i="29"/>
  <c r="H58" i="29"/>
  <c r="I58" i="29"/>
  <c r="G59" i="29"/>
  <c r="H59" i="29"/>
  <c r="I59" i="29"/>
  <c r="G60" i="29"/>
  <c r="H60" i="29"/>
  <c r="I60" i="29"/>
  <c r="G61" i="29"/>
  <c r="H61" i="29"/>
  <c r="I61" i="29"/>
  <c r="G62" i="29"/>
  <c r="H62" i="29"/>
  <c r="I62" i="29"/>
  <c r="I6" i="29"/>
  <c r="H6" i="29"/>
  <c r="G6" i="29"/>
  <c r="N24" i="28"/>
  <c r="J24" i="28"/>
  <c r="J64" i="28" s="1"/>
  <c r="J62" i="28"/>
  <c r="E24" i="28"/>
  <c r="E66" i="28" s="1"/>
  <c r="E68" i="28" s="1"/>
  <c r="L67" i="28" a="1"/>
  <c r="L67" i="28" s="1"/>
  <c r="K67" i="28" a="1"/>
  <c r="K67" i="28" s="1"/>
  <c r="I67" i="28" a="1"/>
  <c r="I67" i="28" s="1"/>
  <c r="H67" i="28" a="1"/>
  <c r="H67" i="28" s="1"/>
  <c r="G67" i="28" a="1"/>
  <c r="G67" i="28" s="1"/>
  <c r="E67" i="28" a="1"/>
  <c r="E67" i="28" s="1"/>
  <c r="D67" i="28" a="1"/>
  <c r="D67" i="28" s="1"/>
  <c r="C67" i="28" a="1"/>
  <c r="C67" i="28" s="1"/>
  <c r="L66" i="28"/>
  <c r="L68" i="28" s="1"/>
  <c r="K66" i="28"/>
  <c r="K68" i="28" s="1"/>
  <c r="I66" i="28"/>
  <c r="I68" i="28" s="1"/>
  <c r="H66" i="28"/>
  <c r="H68" i="28" s="1"/>
  <c r="G66" i="28"/>
  <c r="G68" i="28" s="1"/>
  <c r="D66" i="28"/>
  <c r="D68" i="28" s="1"/>
  <c r="C66" i="28"/>
  <c r="C68" i="28" s="1"/>
  <c r="N7" i="28"/>
  <c r="N8" i="28"/>
  <c r="N9" i="28"/>
  <c r="N10" i="28"/>
  <c r="N11" i="28"/>
  <c r="N12" i="28"/>
  <c r="N13" i="28"/>
  <c r="N14" i="28"/>
  <c r="N15" i="28"/>
  <c r="N16" i="28"/>
  <c r="N17" i="28"/>
  <c r="N18" i="28"/>
  <c r="N19" i="28"/>
  <c r="N20" i="28"/>
  <c r="N21" i="28"/>
  <c r="N22" i="28"/>
  <c r="N23" i="28"/>
  <c r="N25" i="28"/>
  <c r="N26" i="28"/>
  <c r="N27" i="28"/>
  <c r="N28" i="28"/>
  <c r="N29" i="28"/>
  <c r="N30" i="28"/>
  <c r="N31" i="28"/>
  <c r="N32" i="28"/>
  <c r="N34" i="28"/>
  <c r="N35" i="28"/>
  <c r="N36" i="28"/>
  <c r="N37" i="28"/>
  <c r="N38" i="28"/>
  <c r="N39" i="28"/>
  <c r="N40" i="28"/>
  <c r="N41" i="28"/>
  <c r="N42" i="28"/>
  <c r="N43" i="28"/>
  <c r="N44" i="28"/>
  <c r="N45" i="28"/>
  <c r="N46" i="28"/>
  <c r="N47" i="28"/>
  <c r="N48" i="28"/>
  <c r="N49" i="28"/>
  <c r="N50" i="28"/>
  <c r="N52" i="28"/>
  <c r="N54" i="28"/>
  <c r="N55" i="28"/>
  <c r="N57" i="28"/>
  <c r="N58" i="28"/>
  <c r="N59" i="28"/>
  <c r="N60" i="28"/>
  <c r="N61" i="28"/>
  <c r="N62" i="28"/>
  <c r="J7" i="28"/>
  <c r="J8" i="28"/>
  <c r="J9" i="28"/>
  <c r="J10" i="28"/>
  <c r="J11" i="28"/>
  <c r="J12" i="28"/>
  <c r="J13" i="28"/>
  <c r="J14" i="28"/>
  <c r="J15" i="28"/>
  <c r="J16" i="28"/>
  <c r="J17" i="28"/>
  <c r="J18" i="28"/>
  <c r="J19" i="28"/>
  <c r="J20" i="28"/>
  <c r="J21" i="28"/>
  <c r="J22" i="28"/>
  <c r="J23" i="28"/>
  <c r="J25" i="28"/>
  <c r="J26" i="28"/>
  <c r="J27" i="28"/>
  <c r="J28" i="28"/>
  <c r="J29" i="28"/>
  <c r="J30" i="28"/>
  <c r="J31" i="28"/>
  <c r="J32" i="28"/>
  <c r="J34" i="28"/>
  <c r="J35" i="28"/>
  <c r="J36" i="28"/>
  <c r="J37" i="28"/>
  <c r="J38" i="28"/>
  <c r="J39" i="28"/>
  <c r="J40" i="28"/>
  <c r="J41" i="28"/>
  <c r="J42" i="28"/>
  <c r="J43" i="28"/>
  <c r="J44" i="28"/>
  <c r="J45" i="28"/>
  <c r="J46" i="28"/>
  <c r="J47" i="28"/>
  <c r="J48" i="28"/>
  <c r="J49" i="28"/>
  <c r="J50" i="28"/>
  <c r="J52" i="28"/>
  <c r="J54" i="28"/>
  <c r="J55" i="28"/>
  <c r="J57" i="28"/>
  <c r="J58" i="28"/>
  <c r="J59" i="28"/>
  <c r="J60" i="28"/>
  <c r="J61" i="28"/>
  <c r="F7" i="28"/>
  <c r="F8" i="28"/>
  <c r="F9" i="28"/>
  <c r="F10" i="28"/>
  <c r="F11" i="28"/>
  <c r="F12" i="28"/>
  <c r="F13" i="28"/>
  <c r="F14" i="28"/>
  <c r="F15" i="28"/>
  <c r="F16" i="28"/>
  <c r="F17" i="28"/>
  <c r="F18" i="28"/>
  <c r="F19" i="28"/>
  <c r="F20" i="28"/>
  <c r="F21" i="28"/>
  <c r="F22" i="28"/>
  <c r="F23" i="28"/>
  <c r="F24" i="28"/>
  <c r="F64" i="28" s="1"/>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N6" i="28"/>
  <c r="J6" i="28"/>
  <c r="F6" i="28"/>
  <c r="N24" i="27"/>
  <c r="N25" i="27"/>
  <c r="N8" i="27"/>
  <c r="N9" i="27"/>
  <c r="N10" i="27"/>
  <c r="N11" i="27"/>
  <c r="N12" i="27"/>
  <c r="N13" i="27"/>
  <c r="N14" i="27"/>
  <c r="N15" i="27"/>
  <c r="N16" i="27"/>
  <c r="N17" i="27"/>
  <c r="N18" i="27"/>
  <c r="N19" i="27"/>
  <c r="N20" i="27"/>
  <c r="N21" i="27"/>
  <c r="N22" i="27"/>
  <c r="N23" i="27"/>
  <c r="N26" i="27"/>
  <c r="N27" i="27"/>
  <c r="N28" i="27"/>
  <c r="N29" i="27"/>
  <c r="N30" i="27"/>
  <c r="N31" i="27"/>
  <c r="N32" i="27"/>
  <c r="N34" i="27"/>
  <c r="N35" i="27"/>
  <c r="N36" i="27"/>
  <c r="N37" i="27"/>
  <c r="N38" i="27"/>
  <c r="N39" i="27"/>
  <c r="N40" i="27"/>
  <c r="N41" i="27"/>
  <c r="N42" i="27"/>
  <c r="N43" i="27"/>
  <c r="N44" i="27"/>
  <c r="N45" i="27"/>
  <c r="N46" i="27"/>
  <c r="N47" i="27"/>
  <c r="N48" i="27"/>
  <c r="N49" i="27"/>
  <c r="N50" i="27"/>
  <c r="N52" i="27"/>
  <c r="N54" i="27"/>
  <c r="N55" i="27"/>
  <c r="N57" i="27"/>
  <c r="N58" i="27"/>
  <c r="N59" i="27"/>
  <c r="N60" i="27"/>
  <c r="N61" i="27"/>
  <c r="N62" i="27"/>
  <c r="N7" i="27"/>
  <c r="G24" i="27"/>
  <c r="J24" i="27" s="1"/>
  <c r="J66" i="27" s="1"/>
  <c r="H24" i="27"/>
  <c r="H67" i="27" s="1" a="1"/>
  <c r="H67" i="27" s="1"/>
  <c r="I24" i="27"/>
  <c r="I66" i="27" s="1"/>
  <c r="F24" i="27"/>
  <c r="J8" i="27"/>
  <c r="J9" i="27"/>
  <c r="J10" i="27"/>
  <c r="J11" i="27"/>
  <c r="J12" i="27"/>
  <c r="J13" i="27"/>
  <c r="J14" i="27"/>
  <c r="J15" i="27"/>
  <c r="J16" i="27"/>
  <c r="J17" i="27"/>
  <c r="J18" i="27"/>
  <c r="J19" i="27"/>
  <c r="J20" i="27"/>
  <c r="J21" i="27"/>
  <c r="J22" i="27"/>
  <c r="J23" i="27"/>
  <c r="J25" i="27"/>
  <c r="J26" i="27"/>
  <c r="J27" i="27"/>
  <c r="J28" i="27"/>
  <c r="J29" i="27"/>
  <c r="J30" i="27"/>
  <c r="J31" i="27"/>
  <c r="J32" i="27"/>
  <c r="J34" i="27"/>
  <c r="J35" i="27"/>
  <c r="J36" i="27"/>
  <c r="J37" i="27"/>
  <c r="J38" i="27"/>
  <c r="J39" i="27"/>
  <c r="J40" i="27"/>
  <c r="J41" i="27"/>
  <c r="J42" i="27"/>
  <c r="J43" i="27"/>
  <c r="J44" i="27"/>
  <c r="J45" i="27"/>
  <c r="J46" i="27"/>
  <c r="J47" i="27"/>
  <c r="J48" i="27"/>
  <c r="J49" i="27"/>
  <c r="J50" i="27"/>
  <c r="J52" i="27"/>
  <c r="J54" i="27"/>
  <c r="J55" i="27"/>
  <c r="J57" i="27"/>
  <c r="J58" i="27"/>
  <c r="J59" i="27"/>
  <c r="J60" i="27"/>
  <c r="J61" i="27"/>
  <c r="J62" i="27"/>
  <c r="J7" i="27"/>
  <c r="F67" i="27" a="1"/>
  <c r="F67" i="27" s="1"/>
  <c r="E67" i="27" a="1"/>
  <c r="E67" i="27" s="1"/>
  <c r="D67" i="27" a="1"/>
  <c r="D67" i="27" s="1"/>
  <c r="C67" i="27" a="1"/>
  <c r="C67" i="27" s="1"/>
  <c r="H66" i="27"/>
  <c r="F66" i="27"/>
  <c r="F68" i="27" s="1"/>
  <c r="E66" i="27"/>
  <c r="E68" i="27" s="1"/>
  <c r="D66" i="27"/>
  <c r="D68" i="27" s="1"/>
  <c r="C66" i="27"/>
  <c r="C68" i="27" s="1"/>
  <c r="F64" i="27"/>
  <c r="F7" i="27"/>
  <c r="F8" i="27"/>
  <c r="F9" i="27"/>
  <c r="F10" i="27"/>
  <c r="F11" i="27"/>
  <c r="F12" i="27"/>
  <c r="F13" i="27"/>
  <c r="F14" i="27"/>
  <c r="F15" i="27"/>
  <c r="F16" i="27"/>
  <c r="F17" i="27"/>
  <c r="F18" i="27"/>
  <c r="F19" i="27"/>
  <c r="F20" i="27"/>
  <c r="F21" i="27"/>
  <c r="F22" i="27"/>
  <c r="F23"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 i="27"/>
  <c r="N53" i="26"/>
  <c r="F42" i="26"/>
  <c r="J64" i="26"/>
  <c r="M67" i="26" a="1"/>
  <c r="M67" i="26" s="1"/>
  <c r="K67" i="26" a="1"/>
  <c r="K67" i="26" s="1"/>
  <c r="I67" i="26" a="1"/>
  <c r="I67" i="26" s="1"/>
  <c r="H67" i="26" a="1"/>
  <c r="H67" i="26" s="1"/>
  <c r="G67" i="26" a="1"/>
  <c r="G67" i="26" s="1"/>
  <c r="E67" i="26" a="1"/>
  <c r="E67" i="26" s="1"/>
  <c r="D67" i="26" a="1"/>
  <c r="D67" i="26" s="1"/>
  <c r="C67" i="26" a="1"/>
  <c r="C67" i="26" s="1"/>
  <c r="M66" i="26"/>
  <c r="M68" i="26" s="1"/>
  <c r="K66" i="26"/>
  <c r="K68" i="26" s="1"/>
  <c r="J66" i="26"/>
  <c r="I66" i="26"/>
  <c r="I68" i="26" s="1"/>
  <c r="H66" i="26"/>
  <c r="H68" i="26" s="1"/>
  <c r="G66" i="26"/>
  <c r="G68" i="26" s="1"/>
  <c r="E66" i="26"/>
  <c r="D66" i="26"/>
  <c r="C66" i="26"/>
  <c r="C68" i="26" s="1"/>
  <c r="N7" i="26"/>
  <c r="N9" i="26"/>
  <c r="N11" i="26"/>
  <c r="N12" i="26"/>
  <c r="N13" i="26"/>
  <c r="N14" i="26"/>
  <c r="N15" i="26"/>
  <c r="N17" i="26"/>
  <c r="N19" i="26"/>
  <c r="N23" i="26"/>
  <c r="N25" i="26"/>
  <c r="N27" i="26"/>
  <c r="N29" i="26"/>
  <c r="N32" i="26"/>
  <c r="N33" i="26"/>
  <c r="N34" i="26"/>
  <c r="N35" i="26"/>
  <c r="N36" i="26"/>
  <c r="N37" i="26"/>
  <c r="N38" i="26"/>
  <c r="N39" i="26"/>
  <c r="N40" i="26"/>
  <c r="N41" i="26"/>
  <c r="N42" i="26"/>
  <c r="N43" i="26"/>
  <c r="N45" i="26"/>
  <c r="N46" i="26"/>
  <c r="N47" i="26"/>
  <c r="N48" i="26"/>
  <c r="N51" i="26"/>
  <c r="N52" i="26"/>
  <c r="N57" i="26"/>
  <c r="N59" i="26"/>
  <c r="N60" i="26"/>
  <c r="N61" i="26"/>
  <c r="N62" i="26"/>
  <c r="J7" i="26"/>
  <c r="J8" i="26"/>
  <c r="J9" i="26"/>
  <c r="J11" i="26"/>
  <c r="J12" i="26"/>
  <c r="J13" i="26"/>
  <c r="J14" i="26"/>
  <c r="J15" i="26"/>
  <c r="J17" i="26"/>
  <c r="J19" i="26"/>
  <c r="J21" i="26"/>
  <c r="J22" i="26"/>
  <c r="J23" i="26"/>
  <c r="J25" i="26"/>
  <c r="J27" i="26"/>
  <c r="J29" i="26"/>
  <c r="J31" i="26"/>
  <c r="J32" i="26"/>
  <c r="J33" i="26"/>
  <c r="J34" i="26"/>
  <c r="J35" i="26"/>
  <c r="J36" i="26"/>
  <c r="J37" i="26"/>
  <c r="J38" i="26"/>
  <c r="J39" i="26"/>
  <c r="J40" i="26"/>
  <c r="J41" i="26"/>
  <c r="J42" i="26"/>
  <c r="J43" i="26"/>
  <c r="J45" i="26"/>
  <c r="J46" i="26"/>
  <c r="J47" i="26"/>
  <c r="J48" i="26"/>
  <c r="J49" i="26"/>
  <c r="J50" i="26"/>
  <c r="J51" i="26"/>
  <c r="J52" i="26"/>
  <c r="J53" i="26"/>
  <c r="J55" i="26"/>
  <c r="J56" i="26"/>
  <c r="J57" i="26"/>
  <c r="J58" i="26"/>
  <c r="J59" i="26"/>
  <c r="J60" i="26"/>
  <c r="J61" i="26"/>
  <c r="J62" i="26"/>
  <c r="F7" i="26"/>
  <c r="F9" i="26"/>
  <c r="F11" i="26"/>
  <c r="F12" i="26"/>
  <c r="F13" i="26"/>
  <c r="F14" i="26"/>
  <c r="F15" i="26"/>
  <c r="F17" i="26"/>
  <c r="F19" i="26"/>
  <c r="F23" i="26"/>
  <c r="F25" i="26"/>
  <c r="F27" i="26"/>
  <c r="F29" i="26"/>
  <c r="F32" i="26"/>
  <c r="F33" i="26"/>
  <c r="F34" i="26"/>
  <c r="F35" i="26"/>
  <c r="F36" i="26"/>
  <c r="F37" i="26"/>
  <c r="F38" i="26"/>
  <c r="F39" i="26"/>
  <c r="F40" i="26"/>
  <c r="F41" i="26"/>
  <c r="F43" i="26"/>
  <c r="F45" i="26"/>
  <c r="F46" i="26"/>
  <c r="F47" i="26"/>
  <c r="F48" i="26"/>
  <c r="F49" i="26"/>
  <c r="F64" i="26" s="1"/>
  <c r="F50" i="26"/>
  <c r="F51" i="26"/>
  <c r="F52" i="26"/>
  <c r="F53" i="26"/>
  <c r="F57" i="26"/>
  <c r="F59" i="26"/>
  <c r="F60" i="26"/>
  <c r="F61" i="26"/>
  <c r="F62" i="26"/>
  <c r="N6" i="26"/>
  <c r="J6" i="26"/>
  <c r="F6" i="26"/>
  <c r="I54" i="26"/>
  <c r="K7" i="25"/>
  <c r="L7" i="25"/>
  <c r="M7" i="25"/>
  <c r="K8" i="25"/>
  <c r="L8" i="25"/>
  <c r="M8" i="25"/>
  <c r="K9" i="25"/>
  <c r="L9" i="25"/>
  <c r="M9" i="25"/>
  <c r="K10" i="25"/>
  <c r="L10" i="25"/>
  <c r="M10" i="25"/>
  <c r="K11" i="25"/>
  <c r="L11" i="25"/>
  <c r="M11" i="25"/>
  <c r="K12" i="25"/>
  <c r="L12" i="25"/>
  <c r="M12" i="25"/>
  <c r="K13" i="25"/>
  <c r="L13" i="25"/>
  <c r="M13" i="25"/>
  <c r="K14" i="25"/>
  <c r="L14" i="25"/>
  <c r="M14" i="25"/>
  <c r="K15" i="25"/>
  <c r="L15" i="25"/>
  <c r="M15" i="25"/>
  <c r="K16" i="25"/>
  <c r="L16" i="25"/>
  <c r="M16" i="25"/>
  <c r="K17" i="25"/>
  <c r="L17" i="25"/>
  <c r="M17" i="25"/>
  <c r="K18" i="25"/>
  <c r="L18" i="25"/>
  <c r="M18" i="25"/>
  <c r="K19" i="25"/>
  <c r="L19" i="25"/>
  <c r="M19" i="25"/>
  <c r="K20" i="25"/>
  <c r="L20" i="25"/>
  <c r="M20" i="25"/>
  <c r="K21" i="25"/>
  <c r="L21" i="25"/>
  <c r="M21" i="25"/>
  <c r="K22" i="25"/>
  <c r="L22" i="25"/>
  <c r="M22" i="25"/>
  <c r="K23" i="25"/>
  <c r="L23" i="25"/>
  <c r="M23" i="25"/>
  <c r="K24" i="25"/>
  <c r="L24" i="25"/>
  <c r="M24" i="25"/>
  <c r="K25" i="25"/>
  <c r="L25" i="25"/>
  <c r="M25" i="25"/>
  <c r="K26" i="25"/>
  <c r="L26" i="25"/>
  <c r="M26" i="25"/>
  <c r="K27" i="25"/>
  <c r="L27" i="25"/>
  <c r="M27" i="25"/>
  <c r="K28" i="25"/>
  <c r="L28" i="25"/>
  <c r="M28" i="25"/>
  <c r="K29" i="25"/>
  <c r="L29" i="25"/>
  <c r="M29" i="25"/>
  <c r="K30" i="25"/>
  <c r="L30" i="25"/>
  <c r="M30" i="25"/>
  <c r="K31" i="25"/>
  <c r="L31" i="25"/>
  <c r="M31" i="25"/>
  <c r="K32" i="25"/>
  <c r="L32" i="25"/>
  <c r="M32" i="25"/>
  <c r="K33" i="25"/>
  <c r="L33" i="25"/>
  <c r="K34" i="25"/>
  <c r="L34" i="25"/>
  <c r="M34" i="25"/>
  <c r="K35" i="25"/>
  <c r="L35" i="25"/>
  <c r="M35" i="25"/>
  <c r="K36" i="25"/>
  <c r="L36" i="25"/>
  <c r="M36" i="25"/>
  <c r="K37" i="25"/>
  <c r="L37" i="25"/>
  <c r="M37" i="25"/>
  <c r="K38" i="25"/>
  <c r="L38" i="25"/>
  <c r="M38" i="25"/>
  <c r="K39" i="25"/>
  <c r="L39" i="25"/>
  <c r="M39" i="25"/>
  <c r="K40" i="25"/>
  <c r="L40" i="25"/>
  <c r="M40" i="25"/>
  <c r="K41" i="25"/>
  <c r="L41" i="25"/>
  <c r="M41" i="25"/>
  <c r="K42" i="25"/>
  <c r="L42" i="25"/>
  <c r="M42" i="25"/>
  <c r="K43" i="25"/>
  <c r="L43" i="25"/>
  <c r="M43" i="25"/>
  <c r="K44" i="25"/>
  <c r="L44" i="25"/>
  <c r="M44" i="25"/>
  <c r="K45" i="25"/>
  <c r="L45" i="25"/>
  <c r="M45" i="25"/>
  <c r="K46" i="25"/>
  <c r="L46" i="25"/>
  <c r="M46" i="25"/>
  <c r="K47" i="25"/>
  <c r="L47" i="25"/>
  <c r="M47" i="25"/>
  <c r="K48" i="25"/>
  <c r="L48" i="25"/>
  <c r="M48" i="25"/>
  <c r="K49" i="25"/>
  <c r="L49" i="25"/>
  <c r="M49" i="25"/>
  <c r="K50" i="25"/>
  <c r="L50" i="25"/>
  <c r="M50" i="25"/>
  <c r="K51" i="25"/>
  <c r="L51" i="25"/>
  <c r="K52" i="25"/>
  <c r="L52" i="25"/>
  <c r="M52" i="25"/>
  <c r="K53" i="25"/>
  <c r="L53" i="25"/>
  <c r="K54" i="25"/>
  <c r="L54" i="25"/>
  <c r="M54" i="25"/>
  <c r="K55" i="25"/>
  <c r="L55" i="25"/>
  <c r="M55" i="25"/>
  <c r="K56" i="25"/>
  <c r="L56" i="25"/>
  <c r="K57" i="25"/>
  <c r="L57" i="25"/>
  <c r="M57" i="25"/>
  <c r="K58" i="25"/>
  <c r="L58" i="25"/>
  <c r="M58" i="25"/>
  <c r="K59" i="25"/>
  <c r="L59" i="25"/>
  <c r="M59" i="25"/>
  <c r="K60" i="25"/>
  <c r="L60" i="25"/>
  <c r="M60" i="25"/>
  <c r="K61" i="25"/>
  <c r="L61" i="25"/>
  <c r="M61" i="25"/>
  <c r="K62" i="25"/>
  <c r="L62" i="25"/>
  <c r="M62" i="25"/>
  <c r="M6" i="25"/>
  <c r="L6" i="25"/>
  <c r="K6" i="25"/>
  <c r="G7" i="25"/>
  <c r="J7" i="25" s="1"/>
  <c r="H7" i="25"/>
  <c r="I7" i="25"/>
  <c r="G8" i="25"/>
  <c r="H8" i="25"/>
  <c r="I8" i="25"/>
  <c r="J8" i="25"/>
  <c r="G9" i="25"/>
  <c r="H9" i="25"/>
  <c r="I9" i="25"/>
  <c r="J9" i="25"/>
  <c r="G10" i="25"/>
  <c r="J10" i="25" s="1"/>
  <c r="H10" i="25"/>
  <c r="I10" i="25"/>
  <c r="G11" i="25"/>
  <c r="H11" i="25"/>
  <c r="I11" i="25"/>
  <c r="J11" i="25"/>
  <c r="G12" i="25"/>
  <c r="H12" i="25"/>
  <c r="I12" i="25"/>
  <c r="J12" i="25"/>
  <c r="G13" i="25"/>
  <c r="J13" i="25" s="1"/>
  <c r="H13" i="25"/>
  <c r="I13" i="25"/>
  <c r="G14" i="25"/>
  <c r="H14" i="25"/>
  <c r="I14" i="25"/>
  <c r="J14" i="25"/>
  <c r="G15" i="25"/>
  <c r="H15" i="25"/>
  <c r="I15" i="25"/>
  <c r="J15" i="25"/>
  <c r="G16" i="25"/>
  <c r="J16" i="25" s="1"/>
  <c r="H16" i="25"/>
  <c r="I16" i="25"/>
  <c r="G17" i="25"/>
  <c r="H17" i="25"/>
  <c r="I17" i="25"/>
  <c r="J17" i="25"/>
  <c r="G18" i="25"/>
  <c r="H18" i="25"/>
  <c r="I18" i="25"/>
  <c r="J18" i="25"/>
  <c r="G19" i="25"/>
  <c r="J19" i="25" s="1"/>
  <c r="H19" i="25"/>
  <c r="I19" i="25"/>
  <c r="G20" i="25"/>
  <c r="H20" i="25"/>
  <c r="I20" i="25"/>
  <c r="J20" i="25"/>
  <c r="G21" i="25"/>
  <c r="H21" i="25"/>
  <c r="I21" i="25"/>
  <c r="J21" i="25"/>
  <c r="G22" i="25"/>
  <c r="J22" i="25" s="1"/>
  <c r="H22" i="25"/>
  <c r="I22" i="25"/>
  <c r="G23" i="25"/>
  <c r="H23" i="25"/>
  <c r="I23" i="25"/>
  <c r="J23" i="25"/>
  <c r="G24" i="25"/>
  <c r="H24" i="25"/>
  <c r="I24" i="25"/>
  <c r="J24" i="25"/>
  <c r="G25" i="25"/>
  <c r="J25" i="25" s="1"/>
  <c r="H25" i="25"/>
  <c r="I25" i="25"/>
  <c r="G26" i="25"/>
  <c r="H26" i="25"/>
  <c r="I26" i="25"/>
  <c r="J26" i="25"/>
  <c r="G27" i="25"/>
  <c r="H27" i="25"/>
  <c r="I27" i="25"/>
  <c r="J27" i="25"/>
  <c r="G28" i="25"/>
  <c r="J28" i="25" s="1"/>
  <c r="H28" i="25"/>
  <c r="I28" i="25"/>
  <c r="G29" i="25"/>
  <c r="H29" i="25"/>
  <c r="I29" i="25"/>
  <c r="J29" i="25"/>
  <c r="G30" i="25"/>
  <c r="H30" i="25"/>
  <c r="I30" i="25"/>
  <c r="J30" i="25"/>
  <c r="G31" i="25"/>
  <c r="J31" i="25" s="1"/>
  <c r="H31" i="25"/>
  <c r="I31" i="25"/>
  <c r="G32" i="25"/>
  <c r="H32" i="25"/>
  <c r="I32" i="25"/>
  <c r="J32" i="25"/>
  <c r="G33" i="25"/>
  <c r="H33" i="25"/>
  <c r="J33" i="25"/>
  <c r="G34" i="25"/>
  <c r="J34" i="25" s="1"/>
  <c r="H34" i="25"/>
  <c r="I34" i="25"/>
  <c r="G35" i="25"/>
  <c r="H35" i="25"/>
  <c r="I35" i="25"/>
  <c r="J35" i="25"/>
  <c r="G36" i="25"/>
  <c r="H36" i="25"/>
  <c r="I36" i="25"/>
  <c r="J36" i="25"/>
  <c r="G37" i="25"/>
  <c r="J37" i="25" s="1"/>
  <c r="H37" i="25"/>
  <c r="I37" i="25"/>
  <c r="G38" i="25"/>
  <c r="H38" i="25"/>
  <c r="I38" i="25"/>
  <c r="J38" i="25"/>
  <c r="G39" i="25"/>
  <c r="H39" i="25"/>
  <c r="I39" i="25"/>
  <c r="J39" i="25"/>
  <c r="G40" i="25"/>
  <c r="J40" i="25" s="1"/>
  <c r="H40" i="25"/>
  <c r="I40" i="25"/>
  <c r="G41" i="25"/>
  <c r="H41" i="25"/>
  <c r="I41" i="25"/>
  <c r="J41" i="25"/>
  <c r="G42" i="25"/>
  <c r="H42" i="25"/>
  <c r="I42" i="25"/>
  <c r="J42" i="25"/>
  <c r="G43" i="25"/>
  <c r="J43" i="25" s="1"/>
  <c r="H43" i="25"/>
  <c r="I43" i="25"/>
  <c r="G44" i="25"/>
  <c r="H44" i="25"/>
  <c r="I44" i="25"/>
  <c r="J44" i="25"/>
  <c r="G45" i="25"/>
  <c r="H45" i="25"/>
  <c r="I45" i="25"/>
  <c r="J45" i="25"/>
  <c r="G46" i="25"/>
  <c r="J46" i="25" s="1"/>
  <c r="H46" i="25"/>
  <c r="I46" i="25"/>
  <c r="G47" i="25"/>
  <c r="H47" i="25"/>
  <c r="I47" i="25"/>
  <c r="J47" i="25"/>
  <c r="G48" i="25"/>
  <c r="H48" i="25"/>
  <c r="I48" i="25"/>
  <c r="J48" i="25"/>
  <c r="G49" i="25"/>
  <c r="J49" i="25" s="1"/>
  <c r="H49" i="25"/>
  <c r="I49" i="25"/>
  <c r="G50" i="25"/>
  <c r="H50" i="25"/>
  <c r="I50" i="25"/>
  <c r="J50" i="25"/>
  <c r="G51" i="25"/>
  <c r="H51" i="25"/>
  <c r="J51" i="25"/>
  <c r="G52" i="25"/>
  <c r="J52" i="25" s="1"/>
  <c r="H52" i="25"/>
  <c r="I52" i="25"/>
  <c r="G53" i="25"/>
  <c r="H53" i="25"/>
  <c r="J53" i="25"/>
  <c r="G54" i="25"/>
  <c r="H54" i="25"/>
  <c r="I54" i="25"/>
  <c r="J54" i="25"/>
  <c r="G55" i="25"/>
  <c r="J55" i="25" s="1"/>
  <c r="H55" i="25"/>
  <c r="I55" i="25"/>
  <c r="G56" i="25"/>
  <c r="H56" i="25"/>
  <c r="J56" i="25"/>
  <c r="G57" i="25"/>
  <c r="H57" i="25"/>
  <c r="I57" i="25"/>
  <c r="J57" i="25"/>
  <c r="G58" i="25"/>
  <c r="J58" i="25" s="1"/>
  <c r="H58" i="25"/>
  <c r="I58" i="25"/>
  <c r="G59" i="25"/>
  <c r="J59" i="25" s="1"/>
  <c r="H59" i="25"/>
  <c r="I59" i="25"/>
  <c r="G60" i="25"/>
  <c r="H60" i="25"/>
  <c r="I60" i="25"/>
  <c r="J60" i="25"/>
  <c r="G61" i="25"/>
  <c r="J61" i="25" s="1"/>
  <c r="H61" i="25"/>
  <c r="I61" i="25"/>
  <c r="G62" i="25"/>
  <c r="J62" i="25" s="1"/>
  <c r="H62" i="25"/>
  <c r="I62" i="25"/>
  <c r="I6" i="25"/>
  <c r="H6" i="25"/>
  <c r="G6" i="25"/>
  <c r="G67" i="25" a="1"/>
  <c r="G67" i="25" s="1"/>
  <c r="F67" i="25" a="1"/>
  <c r="F67" i="25" s="1"/>
  <c r="E67" i="25" a="1"/>
  <c r="E67" i="25" s="1"/>
  <c r="D67" i="25" a="1"/>
  <c r="D67" i="25" s="1"/>
  <c r="C67" i="25" a="1"/>
  <c r="C67" i="25" s="1"/>
  <c r="G66" i="25"/>
  <c r="F66" i="25"/>
  <c r="E66" i="25"/>
  <c r="D66" i="25"/>
  <c r="D68" i="25" s="1"/>
  <c r="C66" i="25"/>
  <c r="C68" i="25" s="1"/>
  <c r="F64" i="25"/>
  <c r="N27" i="24"/>
  <c r="N67" i="24" s="1" a="1"/>
  <c r="N67" i="24" s="1"/>
  <c r="N67" i="23" a="1"/>
  <c r="N67" i="23" s="1"/>
  <c r="M67" i="23" a="1"/>
  <c r="M67" i="23" s="1"/>
  <c r="L67" i="23" a="1"/>
  <c r="L67" i="23" s="1"/>
  <c r="K67" i="23"/>
  <c r="K67" i="23" a="1"/>
  <c r="J67" i="23" a="1"/>
  <c r="J67" i="23" s="1"/>
  <c r="I67" i="23" a="1"/>
  <c r="I67" i="23" s="1"/>
  <c r="H67" i="23" a="1"/>
  <c r="H67" i="23" s="1"/>
  <c r="G67" i="23" a="1"/>
  <c r="G67" i="23" s="1"/>
  <c r="F67" i="23" a="1"/>
  <c r="F67" i="23" s="1"/>
  <c r="E67" i="23"/>
  <c r="E67" i="23" a="1"/>
  <c r="D67" i="23" a="1"/>
  <c r="D67" i="23" s="1"/>
  <c r="C67" i="23" a="1"/>
  <c r="C67" i="23" s="1"/>
  <c r="N67" i="22" a="1"/>
  <c r="N67" i="22" s="1"/>
  <c r="M67" i="22" a="1"/>
  <c r="M67" i="22" s="1"/>
  <c r="L67" i="22" a="1"/>
  <c r="L67" i="22" s="1"/>
  <c r="K67" i="22" a="1"/>
  <c r="K67" i="22" s="1"/>
  <c r="J67" i="22" a="1"/>
  <c r="J67" i="22" s="1"/>
  <c r="I67" i="22" a="1"/>
  <c r="I67" i="22" s="1"/>
  <c r="H67" i="22" a="1"/>
  <c r="H67" i="22" s="1"/>
  <c r="G67" i="22" a="1"/>
  <c r="G67" i="22" s="1"/>
  <c r="F67" i="22" a="1"/>
  <c r="F67" i="22" s="1"/>
  <c r="E67" i="22" a="1"/>
  <c r="E67" i="22" s="1"/>
  <c r="D67" i="22" a="1"/>
  <c r="D67" i="22" s="1"/>
  <c r="C67" i="22" a="1"/>
  <c r="C67" i="22" s="1"/>
  <c r="N67" i="21" a="1"/>
  <c r="N67" i="21" s="1"/>
  <c r="M67" i="21" a="1"/>
  <c r="M67" i="21" s="1"/>
  <c r="L67" i="21" a="1"/>
  <c r="L67" i="21" s="1"/>
  <c r="K67" i="21" a="1"/>
  <c r="K67" i="21" s="1"/>
  <c r="J67" i="21" a="1"/>
  <c r="J67" i="21" s="1"/>
  <c r="I67" i="21" a="1"/>
  <c r="I67" i="21" s="1"/>
  <c r="H67" i="21" a="1"/>
  <c r="H67" i="21" s="1"/>
  <c r="G67" i="21" a="1"/>
  <c r="G67" i="21" s="1"/>
  <c r="F67" i="21" a="1"/>
  <c r="F67" i="21" s="1"/>
  <c r="E67" i="21" a="1"/>
  <c r="E67" i="21" s="1"/>
  <c r="D67" i="21" a="1"/>
  <c r="D67" i="21" s="1"/>
  <c r="C67" i="21" a="1"/>
  <c r="C67" i="21" s="1"/>
  <c r="N67" i="20" a="1"/>
  <c r="N67" i="20" s="1"/>
  <c r="M67" i="20" a="1"/>
  <c r="M67" i="20" s="1"/>
  <c r="L67" i="20" a="1"/>
  <c r="L67" i="20" s="1"/>
  <c r="K67" i="20" a="1"/>
  <c r="K67" i="20" s="1"/>
  <c r="J67" i="20" a="1"/>
  <c r="J67" i="20" s="1"/>
  <c r="I67" i="20" a="1"/>
  <c r="I67" i="20" s="1"/>
  <c r="H67" i="20" a="1"/>
  <c r="H67" i="20" s="1"/>
  <c r="G67" i="20" a="1"/>
  <c r="G67" i="20" s="1"/>
  <c r="F67" i="20" a="1"/>
  <c r="F67" i="20" s="1"/>
  <c r="E67" i="20" a="1"/>
  <c r="E67" i="20" s="1"/>
  <c r="D67" i="20" a="1"/>
  <c r="D67" i="20" s="1"/>
  <c r="C67" i="20" a="1"/>
  <c r="C67" i="20" s="1"/>
  <c r="D67" i="24" a="1"/>
  <c r="D67" i="24" s="1"/>
  <c r="E67" i="24" a="1"/>
  <c r="E67" i="24" s="1"/>
  <c r="F67" i="24" a="1"/>
  <c r="F67" i="24" s="1"/>
  <c r="G67" i="24" a="1"/>
  <c r="G67" i="24" s="1"/>
  <c r="H67" i="24" a="1"/>
  <c r="H67" i="24" s="1"/>
  <c r="I67" i="24" a="1"/>
  <c r="I67" i="24" s="1"/>
  <c r="J67" i="24" a="1"/>
  <c r="J67" i="24" s="1"/>
  <c r="K67" i="24" a="1"/>
  <c r="K67" i="24" s="1"/>
  <c r="L67" i="24" a="1"/>
  <c r="L67" i="24" s="1"/>
  <c r="M67" i="24" a="1"/>
  <c r="M67" i="24" s="1"/>
  <c r="C67" i="24" a="1"/>
  <c r="C67" i="24" s="1"/>
  <c r="F7" i="25"/>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37" i="25"/>
  <c r="F39" i="25"/>
  <c r="F40" i="25"/>
  <c r="F41" i="25"/>
  <c r="F42" i="25"/>
  <c r="F43" i="25"/>
  <c r="F44" i="25"/>
  <c r="F45" i="25"/>
  <c r="F46" i="25"/>
  <c r="F47" i="25"/>
  <c r="F48" i="25"/>
  <c r="F49" i="25"/>
  <c r="F50" i="25"/>
  <c r="F51" i="25"/>
  <c r="F52" i="25"/>
  <c r="F53" i="25"/>
  <c r="F54" i="25"/>
  <c r="F55" i="25"/>
  <c r="F56" i="25"/>
  <c r="F57" i="25"/>
  <c r="F58" i="25"/>
  <c r="F59" i="25"/>
  <c r="F60" i="25"/>
  <c r="F61" i="25"/>
  <c r="F62" i="25"/>
  <c r="F6" i="25"/>
  <c r="N66" i="24"/>
  <c r="M66" i="24"/>
  <c r="L66" i="24"/>
  <c r="K66" i="24"/>
  <c r="I66" i="24"/>
  <c r="H66" i="24"/>
  <c r="G66" i="24"/>
  <c r="F66" i="24"/>
  <c r="E66" i="24"/>
  <c r="D66" i="24"/>
  <c r="C66" i="24"/>
  <c r="N64" i="24"/>
  <c r="F64" i="24"/>
  <c r="N7" i="24"/>
  <c r="N8" i="24"/>
  <c r="N9" i="24"/>
  <c r="N11" i="24"/>
  <c r="N12" i="24"/>
  <c r="N13" i="24"/>
  <c r="N14" i="24"/>
  <c r="N15" i="24"/>
  <c r="N17" i="24"/>
  <c r="N19" i="24"/>
  <c r="N21" i="24"/>
  <c r="N22" i="24"/>
  <c r="N23" i="24"/>
  <c r="N25" i="24"/>
  <c r="N29" i="24"/>
  <c r="N32" i="24"/>
  <c r="N33" i="24"/>
  <c r="N34" i="24"/>
  <c r="N35" i="24"/>
  <c r="N36" i="24"/>
  <c r="N37" i="24"/>
  <c r="N38" i="24"/>
  <c r="N39" i="24"/>
  <c r="N40" i="24"/>
  <c r="N41" i="24"/>
  <c r="N42" i="24"/>
  <c r="N43" i="24"/>
  <c r="N45" i="24"/>
  <c r="N46" i="24"/>
  <c r="N47" i="24"/>
  <c r="N48" i="24"/>
  <c r="N49" i="24"/>
  <c r="N50" i="24"/>
  <c r="N51" i="24"/>
  <c r="N52" i="24"/>
  <c r="N53" i="24"/>
  <c r="N55" i="24"/>
  <c r="N56" i="24"/>
  <c r="N57" i="24"/>
  <c r="N58" i="24"/>
  <c r="N59" i="24"/>
  <c r="N60" i="24"/>
  <c r="N61" i="24"/>
  <c r="N62" i="24"/>
  <c r="J7" i="24"/>
  <c r="J8" i="24"/>
  <c r="J9" i="24"/>
  <c r="J11" i="24"/>
  <c r="J12" i="24"/>
  <c r="J13" i="24"/>
  <c r="J14" i="24"/>
  <c r="J15" i="24"/>
  <c r="J17" i="24"/>
  <c r="J19" i="24"/>
  <c r="J21" i="24"/>
  <c r="J22" i="24"/>
  <c r="J23" i="24"/>
  <c r="J25" i="24"/>
  <c r="J27" i="24"/>
  <c r="J29" i="24"/>
  <c r="J31" i="24"/>
  <c r="J32" i="24"/>
  <c r="J33" i="24"/>
  <c r="J64" i="24" s="1"/>
  <c r="J34" i="24"/>
  <c r="J35" i="24"/>
  <c r="J36" i="24"/>
  <c r="J37" i="24"/>
  <c r="J38" i="24"/>
  <c r="J39" i="24"/>
  <c r="J40" i="24"/>
  <c r="J41" i="24"/>
  <c r="J42" i="24"/>
  <c r="J43" i="24"/>
  <c r="J45" i="24"/>
  <c r="J46" i="24"/>
  <c r="J47" i="24"/>
  <c r="J48" i="24"/>
  <c r="J49" i="24"/>
  <c r="J50" i="24"/>
  <c r="J51" i="24"/>
  <c r="J52" i="24"/>
  <c r="J53" i="24"/>
  <c r="J55" i="24"/>
  <c r="J56" i="24"/>
  <c r="J57" i="24"/>
  <c r="J58" i="24"/>
  <c r="J59" i="24"/>
  <c r="J60" i="24"/>
  <c r="J61" i="24"/>
  <c r="J62" i="24"/>
  <c r="F7" i="24"/>
  <c r="F8" i="24"/>
  <c r="F9" i="24"/>
  <c r="F10" i="24"/>
  <c r="F11" i="24"/>
  <c r="F12" i="24"/>
  <c r="F13" i="24"/>
  <c r="F14" i="24"/>
  <c r="F15" i="24"/>
  <c r="F16" i="24"/>
  <c r="F17" i="24"/>
  <c r="F18" i="24"/>
  <c r="F19" i="24"/>
  <c r="F20" i="24"/>
  <c r="F21" i="24"/>
  <c r="F22" i="24"/>
  <c r="F23" i="24"/>
  <c r="F25" i="24"/>
  <c r="F27" i="24"/>
  <c r="F28" i="24"/>
  <c r="F29" i="24"/>
  <c r="F32" i="24"/>
  <c r="F33" i="24"/>
  <c r="F34" i="24"/>
  <c r="F35" i="24"/>
  <c r="F36" i="24"/>
  <c r="F37" i="24"/>
  <c r="F38" i="24"/>
  <c r="F39" i="24"/>
  <c r="F40" i="24"/>
  <c r="F41" i="24"/>
  <c r="F42" i="24"/>
  <c r="F43" i="24"/>
  <c r="F44" i="24"/>
  <c r="F45" i="24"/>
  <c r="F46" i="24"/>
  <c r="F47" i="24"/>
  <c r="F48" i="24"/>
  <c r="F49" i="24"/>
  <c r="F50" i="24"/>
  <c r="F51" i="24"/>
  <c r="F52" i="24"/>
  <c r="F53" i="24"/>
  <c r="F55" i="24"/>
  <c r="F56" i="24"/>
  <c r="F57" i="24"/>
  <c r="F58" i="24"/>
  <c r="F59" i="24"/>
  <c r="F60" i="24"/>
  <c r="F61" i="24"/>
  <c r="F62" i="24"/>
  <c r="N6" i="24"/>
  <c r="J6" i="24"/>
  <c r="F6" i="24"/>
  <c r="N66" i="23"/>
  <c r="M66" i="23"/>
  <c r="L66" i="23"/>
  <c r="K66" i="23"/>
  <c r="J66" i="23"/>
  <c r="I66" i="23"/>
  <c r="H66" i="23"/>
  <c r="G66" i="23"/>
  <c r="F66" i="23"/>
  <c r="E66" i="23"/>
  <c r="D66" i="23"/>
  <c r="C66" i="23"/>
  <c r="N64" i="23"/>
  <c r="J64" i="23"/>
  <c r="F64" i="23"/>
  <c r="N7" i="23"/>
  <c r="N8" i="23"/>
  <c r="N9" i="23"/>
  <c r="N10" i="23"/>
  <c r="N11" i="23"/>
  <c r="N12" i="23"/>
  <c r="N13" i="23"/>
  <c r="N14" i="23"/>
  <c r="N15" i="23"/>
  <c r="N16" i="23"/>
  <c r="N17" i="23"/>
  <c r="N18" i="23"/>
  <c r="N19" i="23"/>
  <c r="N20" i="23"/>
  <c r="N21" i="23"/>
  <c r="N22" i="23"/>
  <c r="N23" i="23"/>
  <c r="N24" i="23"/>
  <c r="N25" i="23"/>
  <c r="N26" i="23"/>
  <c r="N27" i="23"/>
  <c r="N28" i="23"/>
  <c r="N29" i="23"/>
  <c r="N30" i="23"/>
  <c r="N31" i="23"/>
  <c r="N32" i="23"/>
  <c r="N33" i="23"/>
  <c r="N34" i="23"/>
  <c r="N35" i="23"/>
  <c r="N36" i="23"/>
  <c r="N37" i="23"/>
  <c r="N38" i="23"/>
  <c r="N39" i="23"/>
  <c r="N40" i="23"/>
  <c r="N41" i="23"/>
  <c r="N42" i="23"/>
  <c r="N43" i="23"/>
  <c r="N44" i="23"/>
  <c r="N45" i="23"/>
  <c r="N46" i="23"/>
  <c r="N47" i="23"/>
  <c r="N48" i="23"/>
  <c r="N49" i="23"/>
  <c r="N50" i="23"/>
  <c r="N51" i="23"/>
  <c r="N52" i="23"/>
  <c r="N53" i="23"/>
  <c r="N54" i="23"/>
  <c r="N55" i="23"/>
  <c r="N56" i="23"/>
  <c r="N57" i="23"/>
  <c r="N58" i="23"/>
  <c r="N59" i="23"/>
  <c r="N60" i="23"/>
  <c r="N61" i="23"/>
  <c r="N62" i="23"/>
  <c r="J7" i="23"/>
  <c r="J8" i="23"/>
  <c r="J9" i="23"/>
  <c r="J10" i="23"/>
  <c r="J11" i="23"/>
  <c r="J12" i="23"/>
  <c r="J13" i="23"/>
  <c r="J14" i="23"/>
  <c r="J15" i="23"/>
  <c r="J16" i="23"/>
  <c r="J17" i="23"/>
  <c r="J18" i="23"/>
  <c r="J19" i="23"/>
  <c r="J20" i="23"/>
  <c r="J21" i="23"/>
  <c r="J22" i="23"/>
  <c r="J23" i="23"/>
  <c r="J24" i="23"/>
  <c r="J25" i="23"/>
  <c r="J26" i="23"/>
  <c r="J27" i="23"/>
  <c r="J28" i="23"/>
  <c r="J29" i="23"/>
  <c r="J30" i="23"/>
  <c r="J31" i="23"/>
  <c r="J32" i="23"/>
  <c r="J33" i="23"/>
  <c r="J34" i="23"/>
  <c r="J35" i="23"/>
  <c r="J36" i="23"/>
  <c r="J37" i="23"/>
  <c r="J38" i="23"/>
  <c r="J39" i="23"/>
  <c r="J40" i="23"/>
  <c r="J41" i="23"/>
  <c r="J42" i="23"/>
  <c r="J43" i="23"/>
  <c r="J44" i="23"/>
  <c r="J45" i="23"/>
  <c r="J46" i="23"/>
  <c r="J47" i="23"/>
  <c r="J48" i="23"/>
  <c r="J49" i="23"/>
  <c r="J50" i="23"/>
  <c r="J51" i="23"/>
  <c r="J52" i="23"/>
  <c r="J53" i="23"/>
  <c r="J54" i="23"/>
  <c r="J55" i="23"/>
  <c r="J56" i="23"/>
  <c r="J57" i="23"/>
  <c r="J58" i="23"/>
  <c r="J59" i="23"/>
  <c r="J60" i="23"/>
  <c r="J61" i="23"/>
  <c r="J62" i="23"/>
  <c r="F7" i="23"/>
  <c r="F8" i="23"/>
  <c r="F9" i="23"/>
  <c r="F10" i="23"/>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37" i="23"/>
  <c r="F38" i="23"/>
  <c r="F39" i="23"/>
  <c r="F40" i="23"/>
  <c r="F41" i="23"/>
  <c r="F42" i="23"/>
  <c r="F43" i="23"/>
  <c r="F44" i="23"/>
  <c r="F45" i="23"/>
  <c r="F46" i="23"/>
  <c r="F47" i="23"/>
  <c r="F48" i="23"/>
  <c r="F49" i="23"/>
  <c r="F50" i="23"/>
  <c r="F51" i="23"/>
  <c r="F52" i="23"/>
  <c r="F53" i="23"/>
  <c r="F54" i="23"/>
  <c r="F55" i="23"/>
  <c r="F56" i="23"/>
  <c r="F57" i="23"/>
  <c r="F58" i="23"/>
  <c r="F59" i="23"/>
  <c r="F60" i="23"/>
  <c r="F61" i="23"/>
  <c r="F62" i="23"/>
  <c r="N6" i="23"/>
  <c r="J6" i="23"/>
  <c r="F6" i="23"/>
  <c r="O76" i="26"/>
  <c r="O76" i="23"/>
  <c r="N62" i="20"/>
  <c r="N61" i="20"/>
  <c r="N60" i="20"/>
  <c r="N59" i="20"/>
  <c r="N58" i="20"/>
  <c r="N57" i="20"/>
  <c r="N56" i="20"/>
  <c r="N55" i="20"/>
  <c r="N54" i="20"/>
  <c r="N53" i="20"/>
  <c r="N52" i="20"/>
  <c r="N51" i="20"/>
  <c r="N50" i="20"/>
  <c r="N49" i="20"/>
  <c r="N48" i="20"/>
  <c r="N47" i="20"/>
  <c r="N46" i="20"/>
  <c r="N45" i="20"/>
  <c r="N44" i="20"/>
  <c r="N43" i="20"/>
  <c r="N42" i="20"/>
  <c r="N41" i="20"/>
  <c r="N40" i="20"/>
  <c r="N39" i="20"/>
  <c r="N38" i="20"/>
  <c r="N37" i="20"/>
  <c r="N36" i="20"/>
  <c r="N35" i="20"/>
  <c r="N34" i="20"/>
  <c r="N33" i="20"/>
  <c r="N32" i="20"/>
  <c r="N31" i="20"/>
  <c r="N30" i="20"/>
  <c r="N29" i="20"/>
  <c r="N28" i="20"/>
  <c r="N27" i="20"/>
  <c r="N26" i="20"/>
  <c r="N25" i="20"/>
  <c r="N24" i="20"/>
  <c r="N23" i="20"/>
  <c r="N22" i="20"/>
  <c r="N21" i="20"/>
  <c r="N20" i="20"/>
  <c r="N19" i="20"/>
  <c r="N18" i="20"/>
  <c r="N17" i="20"/>
  <c r="N16" i="20"/>
  <c r="N15" i="20"/>
  <c r="N14" i="20"/>
  <c r="N13" i="20"/>
  <c r="N12" i="20"/>
  <c r="N11" i="20"/>
  <c r="N10" i="20"/>
  <c r="N9" i="20"/>
  <c r="N8" i="20"/>
  <c r="N7" i="20"/>
  <c r="N6" i="20"/>
  <c r="N64" i="20" s="1"/>
  <c r="J62" i="20"/>
  <c r="J61" i="20"/>
  <c r="J60" i="20"/>
  <c r="J59" i="20"/>
  <c r="J58" i="20"/>
  <c r="J57" i="20"/>
  <c r="J56" i="20"/>
  <c r="J55" i="20"/>
  <c r="J54" i="20"/>
  <c r="J53" i="20"/>
  <c r="J52" i="20"/>
  <c r="J51" i="20"/>
  <c r="J50" i="20"/>
  <c r="J49" i="20"/>
  <c r="J48" i="20"/>
  <c r="J47" i="20"/>
  <c r="J46" i="20"/>
  <c r="J45" i="20"/>
  <c r="J44" i="20"/>
  <c r="J43" i="20"/>
  <c r="J42" i="20"/>
  <c r="J41" i="20"/>
  <c r="J40" i="20"/>
  <c r="J39" i="20"/>
  <c r="J38" i="20"/>
  <c r="J37" i="20"/>
  <c r="J36" i="20"/>
  <c r="J35" i="20"/>
  <c r="J34" i="20"/>
  <c r="J33" i="20"/>
  <c r="J32" i="20"/>
  <c r="J31" i="20"/>
  <c r="J30" i="20"/>
  <c r="J29" i="20"/>
  <c r="J28" i="20"/>
  <c r="J27" i="20"/>
  <c r="J26" i="20"/>
  <c r="J25" i="20"/>
  <c r="J24" i="20"/>
  <c r="J23" i="20"/>
  <c r="J22" i="20"/>
  <c r="J21" i="20"/>
  <c r="J20" i="20"/>
  <c r="J19" i="20"/>
  <c r="J18" i="20"/>
  <c r="J17" i="20"/>
  <c r="J16" i="20"/>
  <c r="J15" i="20"/>
  <c r="J64" i="20" s="1"/>
  <c r="J14" i="20"/>
  <c r="J13" i="20"/>
  <c r="J12" i="20"/>
  <c r="J11" i="20"/>
  <c r="J10" i="20"/>
  <c r="J66" i="20" s="1"/>
  <c r="J9" i="20"/>
  <c r="J8" i="20"/>
  <c r="J7" i="20"/>
  <c r="J6" i="20"/>
  <c r="F62" i="20"/>
  <c r="F61" i="20"/>
  <c r="F60" i="20"/>
  <c r="F59" i="20"/>
  <c r="F58" i="20"/>
  <c r="F57" i="20"/>
  <c r="F56" i="20"/>
  <c r="F55" i="20"/>
  <c r="F54" i="20"/>
  <c r="F53" i="20"/>
  <c r="F52" i="20"/>
  <c r="F51" i="20"/>
  <c r="F50" i="20"/>
  <c r="F49" i="20"/>
  <c r="F48" i="20"/>
  <c r="F47" i="20"/>
  <c r="F46" i="20"/>
  <c r="F45" i="20"/>
  <c r="F44" i="20"/>
  <c r="F43" i="20"/>
  <c r="F42" i="20"/>
  <c r="F41" i="20"/>
  <c r="F40" i="20"/>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F10" i="20"/>
  <c r="F9" i="20"/>
  <c r="F8" i="20"/>
  <c r="F64" i="20" s="1"/>
  <c r="F7" i="20"/>
  <c r="F6" i="20"/>
  <c r="N64" i="21"/>
  <c r="J64" i="21"/>
  <c r="F64" i="21"/>
  <c r="M24" i="22"/>
  <c r="C49" i="22"/>
  <c r="D49" i="22"/>
  <c r="D66" i="22" s="1"/>
  <c r="E49" i="22"/>
  <c r="E66" i="22" s="1"/>
  <c r="M62" i="22"/>
  <c r="M61" i="22"/>
  <c r="M60" i="22"/>
  <c r="M59" i="22"/>
  <c r="M58" i="22"/>
  <c r="M57" i="22"/>
  <c r="M55" i="22"/>
  <c r="M54" i="22"/>
  <c r="M52" i="22"/>
  <c r="M35" i="22"/>
  <c r="M36" i="22"/>
  <c r="M37" i="22"/>
  <c r="M38" i="22"/>
  <c r="M39" i="22"/>
  <c r="M40" i="22"/>
  <c r="M41" i="22"/>
  <c r="M42" i="22"/>
  <c r="M43" i="22"/>
  <c r="M44" i="22"/>
  <c r="M45" i="22"/>
  <c r="M46" i="22"/>
  <c r="M47" i="22"/>
  <c r="M48" i="22"/>
  <c r="M50" i="22"/>
  <c r="M34" i="22"/>
  <c r="K33" i="22"/>
  <c r="L33" i="22"/>
  <c r="K34" i="22"/>
  <c r="L34" i="22"/>
  <c r="K35" i="22"/>
  <c r="L35" i="22"/>
  <c r="K36" i="22"/>
  <c r="L36" i="22"/>
  <c r="K37" i="22"/>
  <c r="L37" i="22"/>
  <c r="K38" i="22"/>
  <c r="L38" i="22"/>
  <c r="K39" i="22"/>
  <c r="L39" i="22"/>
  <c r="K40" i="22"/>
  <c r="L40" i="22"/>
  <c r="K41" i="22"/>
  <c r="L41" i="22"/>
  <c r="K42" i="22"/>
  <c r="L42" i="22"/>
  <c r="K43" i="22"/>
  <c r="L43" i="22"/>
  <c r="K44" i="22"/>
  <c r="L44" i="22"/>
  <c r="K45" i="22"/>
  <c r="L45" i="22"/>
  <c r="K46" i="22"/>
  <c r="L46" i="22"/>
  <c r="K47" i="22"/>
  <c r="L47" i="22"/>
  <c r="K48" i="22"/>
  <c r="L48" i="22"/>
  <c r="K50" i="22"/>
  <c r="L50" i="22"/>
  <c r="K51" i="22"/>
  <c r="L51" i="22"/>
  <c r="K52" i="22"/>
  <c r="L52" i="22"/>
  <c r="K53" i="22"/>
  <c r="L53" i="22"/>
  <c r="K54" i="22"/>
  <c r="L54" i="22"/>
  <c r="K55" i="22"/>
  <c r="L55" i="22"/>
  <c r="K56" i="22"/>
  <c r="L56" i="22"/>
  <c r="K57" i="22"/>
  <c r="L57" i="22"/>
  <c r="K58" i="22"/>
  <c r="L58" i="22"/>
  <c r="K59" i="22"/>
  <c r="L59" i="22"/>
  <c r="K60" i="22"/>
  <c r="L60" i="22"/>
  <c r="K61" i="22"/>
  <c r="L61" i="22"/>
  <c r="K62" i="22"/>
  <c r="L62" i="22"/>
  <c r="K7" i="22"/>
  <c r="L7" i="22"/>
  <c r="M7" i="22"/>
  <c r="K8" i="22"/>
  <c r="L8" i="22"/>
  <c r="M8" i="22"/>
  <c r="K9" i="22"/>
  <c r="L9" i="22"/>
  <c r="M9" i="22"/>
  <c r="K10" i="22"/>
  <c r="L10" i="22"/>
  <c r="M10" i="22"/>
  <c r="K11" i="22"/>
  <c r="L11" i="22"/>
  <c r="M11" i="22"/>
  <c r="K12" i="22"/>
  <c r="L12" i="22"/>
  <c r="M12" i="22"/>
  <c r="K13" i="22"/>
  <c r="L13" i="22"/>
  <c r="M13" i="22"/>
  <c r="K14" i="22"/>
  <c r="L14" i="22"/>
  <c r="M14" i="22"/>
  <c r="K15" i="22"/>
  <c r="L15" i="22"/>
  <c r="M15" i="22"/>
  <c r="K16" i="22"/>
  <c r="L16" i="22"/>
  <c r="M16" i="22"/>
  <c r="K17" i="22"/>
  <c r="L17" i="22"/>
  <c r="M17" i="22"/>
  <c r="K18" i="22"/>
  <c r="L18" i="22"/>
  <c r="M18" i="22"/>
  <c r="K19" i="22"/>
  <c r="L19" i="22"/>
  <c r="M19" i="22"/>
  <c r="K20" i="22"/>
  <c r="L20" i="22"/>
  <c r="M20" i="22"/>
  <c r="K21" i="22"/>
  <c r="L21" i="22"/>
  <c r="M21" i="22"/>
  <c r="K22" i="22"/>
  <c r="L22" i="22"/>
  <c r="M22" i="22"/>
  <c r="K23" i="22"/>
  <c r="L23" i="22"/>
  <c r="M23" i="22"/>
  <c r="K24" i="22"/>
  <c r="L24" i="22"/>
  <c r="K25" i="22"/>
  <c r="L25" i="22"/>
  <c r="M25" i="22"/>
  <c r="K26" i="22"/>
  <c r="L26" i="22"/>
  <c r="M26" i="22"/>
  <c r="K27" i="22"/>
  <c r="L27" i="22"/>
  <c r="M27" i="22"/>
  <c r="K28" i="22"/>
  <c r="L28" i="22"/>
  <c r="M28" i="22"/>
  <c r="K29" i="22"/>
  <c r="L29" i="22"/>
  <c r="M29" i="22"/>
  <c r="K30" i="22"/>
  <c r="L30" i="22"/>
  <c r="M30" i="22"/>
  <c r="K31" i="22"/>
  <c r="L31" i="22"/>
  <c r="M31" i="22"/>
  <c r="K32" i="22"/>
  <c r="L32" i="22"/>
  <c r="M32" i="22"/>
  <c r="M6" i="22"/>
  <c r="L6" i="22"/>
  <c r="K6" i="22"/>
  <c r="G7" i="22"/>
  <c r="H7" i="22"/>
  <c r="I7" i="22"/>
  <c r="G8" i="22"/>
  <c r="H8" i="22"/>
  <c r="I8" i="22"/>
  <c r="G9" i="22"/>
  <c r="H9" i="22"/>
  <c r="I9" i="22"/>
  <c r="G10" i="22"/>
  <c r="H10" i="22"/>
  <c r="I10" i="22"/>
  <c r="G11" i="22"/>
  <c r="H11" i="22"/>
  <c r="I11" i="22"/>
  <c r="G12" i="22"/>
  <c r="H12" i="22"/>
  <c r="I12" i="22"/>
  <c r="G13" i="22"/>
  <c r="H13" i="22"/>
  <c r="I13" i="22"/>
  <c r="G14" i="22"/>
  <c r="H14" i="22"/>
  <c r="I14" i="22"/>
  <c r="G15" i="22"/>
  <c r="H15" i="22"/>
  <c r="I15" i="22"/>
  <c r="G16" i="22"/>
  <c r="H16" i="22"/>
  <c r="I16" i="22"/>
  <c r="G17" i="22"/>
  <c r="H17" i="22"/>
  <c r="I17" i="22"/>
  <c r="G18" i="22"/>
  <c r="H18" i="22"/>
  <c r="I18" i="22"/>
  <c r="G19" i="22"/>
  <c r="H19" i="22"/>
  <c r="I19" i="22"/>
  <c r="G20" i="22"/>
  <c r="H20" i="22"/>
  <c r="I20" i="22"/>
  <c r="G21" i="22"/>
  <c r="H21" i="22"/>
  <c r="I21" i="22"/>
  <c r="G22" i="22"/>
  <c r="H22" i="22"/>
  <c r="I22" i="22"/>
  <c r="G23" i="22"/>
  <c r="H23" i="22"/>
  <c r="I23" i="22"/>
  <c r="G24" i="22"/>
  <c r="H24" i="22"/>
  <c r="I24" i="22"/>
  <c r="G25" i="22"/>
  <c r="H25" i="22"/>
  <c r="I25" i="22"/>
  <c r="G26" i="22"/>
  <c r="H26" i="22"/>
  <c r="I26" i="22"/>
  <c r="G27" i="22"/>
  <c r="H27" i="22"/>
  <c r="I27" i="22"/>
  <c r="G28" i="22"/>
  <c r="H28" i="22"/>
  <c r="I28" i="22"/>
  <c r="G29" i="22"/>
  <c r="H29" i="22"/>
  <c r="I29" i="22"/>
  <c r="G30" i="22"/>
  <c r="H30" i="22"/>
  <c r="I30" i="22"/>
  <c r="G31" i="22"/>
  <c r="H31" i="22"/>
  <c r="I31" i="22"/>
  <c r="G32" i="22"/>
  <c r="H32" i="22"/>
  <c r="I32" i="22"/>
  <c r="G33" i="22"/>
  <c r="H33" i="22"/>
  <c r="G34" i="22"/>
  <c r="H34" i="22"/>
  <c r="I34" i="22"/>
  <c r="G35" i="22"/>
  <c r="H35" i="22"/>
  <c r="I35" i="22"/>
  <c r="G36" i="22"/>
  <c r="H36" i="22"/>
  <c r="I36" i="22"/>
  <c r="G37" i="22"/>
  <c r="H37" i="22"/>
  <c r="I37" i="22"/>
  <c r="G38" i="22"/>
  <c r="H38" i="22"/>
  <c r="I38" i="22"/>
  <c r="G39" i="22"/>
  <c r="H39" i="22"/>
  <c r="I39" i="22"/>
  <c r="G40" i="22"/>
  <c r="H40" i="22"/>
  <c r="I40" i="22"/>
  <c r="G41" i="22"/>
  <c r="H41" i="22"/>
  <c r="I41" i="22"/>
  <c r="G42" i="22"/>
  <c r="H42" i="22"/>
  <c r="I42" i="22"/>
  <c r="G43" i="22"/>
  <c r="H43" i="22"/>
  <c r="I43" i="22"/>
  <c r="G44" i="22"/>
  <c r="H44" i="22"/>
  <c r="I44" i="22"/>
  <c r="G45" i="22"/>
  <c r="H45" i="22"/>
  <c r="I45" i="22"/>
  <c r="G46" i="22"/>
  <c r="H46" i="22"/>
  <c r="I46" i="22"/>
  <c r="G47" i="22"/>
  <c r="H47" i="22"/>
  <c r="I47" i="22"/>
  <c r="G48" i="22"/>
  <c r="H48" i="22"/>
  <c r="I48" i="22"/>
  <c r="G49" i="22"/>
  <c r="H49" i="22"/>
  <c r="I49" i="22"/>
  <c r="G50" i="22"/>
  <c r="H50" i="22"/>
  <c r="I50" i="22"/>
  <c r="G51" i="22"/>
  <c r="H51" i="22"/>
  <c r="G52" i="22"/>
  <c r="H52" i="22"/>
  <c r="I52" i="22"/>
  <c r="G53" i="22"/>
  <c r="H53" i="22"/>
  <c r="G54" i="22"/>
  <c r="H54" i="22"/>
  <c r="I54" i="22"/>
  <c r="G55" i="22"/>
  <c r="H55" i="22"/>
  <c r="I55" i="22"/>
  <c r="G56" i="22"/>
  <c r="H56" i="22"/>
  <c r="G57" i="22"/>
  <c r="H57" i="22"/>
  <c r="I57" i="22"/>
  <c r="G58" i="22"/>
  <c r="H58" i="22"/>
  <c r="I58" i="22"/>
  <c r="G59" i="22"/>
  <c r="H59" i="22"/>
  <c r="I59" i="22"/>
  <c r="G60" i="22"/>
  <c r="H60" i="22"/>
  <c r="I60" i="22"/>
  <c r="G61" i="22"/>
  <c r="H61" i="22"/>
  <c r="I61" i="22"/>
  <c r="G62" i="22"/>
  <c r="H62" i="22"/>
  <c r="I62" i="22"/>
  <c r="J10" i="22"/>
  <c r="J14" i="22"/>
  <c r="J18" i="22"/>
  <c r="J22" i="22"/>
  <c r="J26" i="22"/>
  <c r="J30" i="22"/>
  <c r="J34" i="22"/>
  <c r="J38" i="22"/>
  <c r="J42" i="22"/>
  <c r="J46" i="22"/>
  <c r="J50" i="22"/>
  <c r="J54" i="22"/>
  <c r="J58" i="22"/>
  <c r="J62" i="22"/>
  <c r="I6" i="22"/>
  <c r="H6" i="22"/>
  <c r="H66" i="22" s="1"/>
  <c r="G6" i="22"/>
  <c r="J61" i="22"/>
  <c r="J60" i="22"/>
  <c r="J59" i="22"/>
  <c r="J57" i="22"/>
  <c r="J56" i="22"/>
  <c r="J55" i="22"/>
  <c r="J53" i="22"/>
  <c r="J52" i="22"/>
  <c r="J51" i="22"/>
  <c r="J49" i="22"/>
  <c r="J48" i="22"/>
  <c r="J47" i="22"/>
  <c r="J45" i="22"/>
  <c r="J44" i="22"/>
  <c r="J43" i="22"/>
  <c r="J41" i="22"/>
  <c r="J40" i="22"/>
  <c r="J39" i="22"/>
  <c r="J37" i="22"/>
  <c r="J36" i="22"/>
  <c r="J35" i="22"/>
  <c r="J33" i="22"/>
  <c r="J64" i="22" s="1"/>
  <c r="J32" i="22"/>
  <c r="J31" i="22"/>
  <c r="J29" i="22"/>
  <c r="J28" i="22"/>
  <c r="J27" i="22"/>
  <c r="J25" i="22"/>
  <c r="J24" i="22"/>
  <c r="J23" i="22"/>
  <c r="J21" i="22"/>
  <c r="J20" i="22"/>
  <c r="J19" i="22"/>
  <c r="J17" i="22"/>
  <c r="J16" i="22"/>
  <c r="J15" i="22"/>
  <c r="J13" i="22"/>
  <c r="J12" i="22"/>
  <c r="J11" i="22"/>
  <c r="J9" i="22"/>
  <c r="J8" i="22"/>
  <c r="J7" i="22"/>
  <c r="F62" i="22"/>
  <c r="F61" i="22"/>
  <c r="F60" i="22"/>
  <c r="F59" i="22"/>
  <c r="F58" i="22"/>
  <c r="F57" i="22"/>
  <c r="F56" i="22"/>
  <c r="F55" i="22"/>
  <c r="F54" i="22"/>
  <c r="F53" i="22"/>
  <c r="F52" i="22"/>
  <c r="F51" i="22"/>
  <c r="F50" i="22"/>
  <c r="F48" i="22"/>
  <c r="F47" i="22"/>
  <c r="F46" i="22"/>
  <c r="F45" i="22"/>
  <c r="F44" i="22"/>
  <c r="F43" i="22"/>
  <c r="F42" i="22"/>
  <c r="F41" i="22"/>
  <c r="F40" i="22"/>
  <c r="F39" i="22"/>
  <c r="F38" i="22"/>
  <c r="F37" i="22"/>
  <c r="F36" i="22"/>
  <c r="F35" i="22"/>
  <c r="F34" i="22"/>
  <c r="F33" i="22"/>
  <c r="F32" i="22"/>
  <c r="F31" i="22"/>
  <c r="F30" i="22"/>
  <c r="F29" i="22"/>
  <c r="F28" i="22"/>
  <c r="F27" i="22"/>
  <c r="F26" i="22"/>
  <c r="F25" i="22"/>
  <c r="F24" i="22"/>
  <c r="F23" i="22"/>
  <c r="F22" i="22"/>
  <c r="F21" i="22"/>
  <c r="F20" i="22"/>
  <c r="F19" i="22"/>
  <c r="F18" i="22"/>
  <c r="F17" i="22"/>
  <c r="F16" i="22"/>
  <c r="F15" i="22"/>
  <c r="F13" i="22"/>
  <c r="F12" i="22"/>
  <c r="F11" i="22"/>
  <c r="F10" i="22"/>
  <c r="F9" i="22"/>
  <c r="F8" i="22"/>
  <c r="F7" i="22"/>
  <c r="F6" i="22"/>
  <c r="N7" i="21"/>
  <c r="N8" i="21"/>
  <c r="N9" i="21"/>
  <c r="N10" i="21"/>
  <c r="N11" i="21"/>
  <c r="N12" i="21"/>
  <c r="N13" i="21"/>
  <c r="N14" i="21"/>
  <c r="N15" i="21"/>
  <c r="N16" i="21"/>
  <c r="N17" i="21"/>
  <c r="N18" i="21"/>
  <c r="N19" i="21"/>
  <c r="N20" i="21"/>
  <c r="N21" i="21"/>
  <c r="N22" i="21"/>
  <c r="N23" i="21"/>
  <c r="N24" i="21"/>
  <c r="N25" i="21"/>
  <c r="N26" i="21"/>
  <c r="N27"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 i="21"/>
  <c r="J7" i="21"/>
  <c r="J8" i="21"/>
  <c r="J9" i="2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55" i="21"/>
  <c r="J56" i="21"/>
  <c r="J57" i="21"/>
  <c r="J58" i="21"/>
  <c r="J59" i="21"/>
  <c r="J60" i="21"/>
  <c r="J61" i="21"/>
  <c r="J62" i="21"/>
  <c r="J6" i="21"/>
  <c r="F7" i="21"/>
  <c r="F8" i="21"/>
  <c r="F9" i="21"/>
  <c r="F10" i="2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 i="21"/>
  <c r="M66" i="20"/>
  <c r="L66" i="20"/>
  <c r="K66" i="20"/>
  <c r="I66" i="20"/>
  <c r="H66" i="20"/>
  <c r="G66" i="20"/>
  <c r="F66" i="20"/>
  <c r="K7" i="21"/>
  <c r="L7" i="21"/>
  <c r="M7" i="21"/>
  <c r="K8" i="21"/>
  <c r="L8" i="21"/>
  <c r="M8" i="21"/>
  <c r="K9" i="21"/>
  <c r="L9" i="21"/>
  <c r="M9" i="21"/>
  <c r="K10" i="21"/>
  <c r="L10" i="21"/>
  <c r="M10" i="21"/>
  <c r="K11" i="21"/>
  <c r="L11" i="21"/>
  <c r="M11" i="21"/>
  <c r="K12" i="21"/>
  <c r="L12" i="21"/>
  <c r="M12" i="21"/>
  <c r="K13" i="21"/>
  <c r="L13" i="21"/>
  <c r="M13" i="21"/>
  <c r="K14" i="21"/>
  <c r="L14" i="21"/>
  <c r="M14" i="21"/>
  <c r="K15" i="21"/>
  <c r="L15" i="21"/>
  <c r="M15" i="21"/>
  <c r="K16" i="21"/>
  <c r="L16" i="21"/>
  <c r="M16" i="21"/>
  <c r="K17" i="21"/>
  <c r="L17" i="21"/>
  <c r="M17" i="21"/>
  <c r="K18" i="21"/>
  <c r="L18" i="21"/>
  <c r="M18" i="21"/>
  <c r="K19" i="21"/>
  <c r="L19" i="21"/>
  <c r="M19" i="21"/>
  <c r="K20" i="21"/>
  <c r="L20" i="21"/>
  <c r="M20" i="21"/>
  <c r="K21" i="21"/>
  <c r="L21" i="21"/>
  <c r="M21" i="21"/>
  <c r="K22" i="21"/>
  <c r="L22" i="21"/>
  <c r="M22" i="21"/>
  <c r="K23" i="21"/>
  <c r="L23" i="21"/>
  <c r="M23" i="21"/>
  <c r="K24" i="21"/>
  <c r="L24" i="21"/>
  <c r="M24" i="21"/>
  <c r="K25" i="21"/>
  <c r="L25" i="21"/>
  <c r="M25" i="21"/>
  <c r="K26" i="21"/>
  <c r="L26" i="21"/>
  <c r="M26" i="21"/>
  <c r="K27" i="21"/>
  <c r="L27" i="21"/>
  <c r="M27" i="21"/>
  <c r="K28" i="21"/>
  <c r="L28" i="21"/>
  <c r="M28" i="21"/>
  <c r="K29" i="21"/>
  <c r="L29" i="21"/>
  <c r="M29" i="21"/>
  <c r="K30" i="21"/>
  <c r="L30" i="21"/>
  <c r="M30" i="21"/>
  <c r="K31" i="21"/>
  <c r="L31" i="21"/>
  <c r="M31" i="21"/>
  <c r="K32" i="21"/>
  <c r="L32" i="21"/>
  <c r="M32" i="21"/>
  <c r="K33" i="21"/>
  <c r="L33" i="21"/>
  <c r="M33" i="21"/>
  <c r="K34" i="21"/>
  <c r="L34" i="21"/>
  <c r="M34" i="21"/>
  <c r="K35" i="21"/>
  <c r="L35" i="21"/>
  <c r="M35" i="21"/>
  <c r="K36" i="21"/>
  <c r="L36" i="21"/>
  <c r="M36" i="21"/>
  <c r="K37" i="21"/>
  <c r="L37" i="21"/>
  <c r="M37" i="21"/>
  <c r="K38" i="21"/>
  <c r="L38" i="21"/>
  <c r="M38" i="21"/>
  <c r="K39" i="21"/>
  <c r="L39" i="21"/>
  <c r="M39" i="21"/>
  <c r="K40" i="21"/>
  <c r="L40" i="21"/>
  <c r="M40" i="21"/>
  <c r="K41" i="21"/>
  <c r="L41" i="21"/>
  <c r="M41" i="21"/>
  <c r="K42" i="21"/>
  <c r="L42" i="21"/>
  <c r="M42" i="21"/>
  <c r="K43" i="21"/>
  <c r="L43" i="21"/>
  <c r="M43" i="21"/>
  <c r="K44" i="21"/>
  <c r="L44" i="21"/>
  <c r="M44" i="21"/>
  <c r="K45" i="21"/>
  <c r="L45" i="21"/>
  <c r="M45" i="21"/>
  <c r="K46" i="21"/>
  <c r="L46" i="21"/>
  <c r="M46" i="21"/>
  <c r="K47" i="21"/>
  <c r="L47" i="21"/>
  <c r="M47" i="21"/>
  <c r="K48" i="21"/>
  <c r="L48" i="21"/>
  <c r="M48" i="21"/>
  <c r="K49" i="21"/>
  <c r="L49" i="21"/>
  <c r="M49" i="21"/>
  <c r="K50" i="21"/>
  <c r="L50" i="21"/>
  <c r="M50" i="21"/>
  <c r="K51" i="21"/>
  <c r="L51" i="21"/>
  <c r="M51" i="21"/>
  <c r="K52" i="21"/>
  <c r="L52" i="21"/>
  <c r="M52" i="21"/>
  <c r="K53" i="21"/>
  <c r="L53" i="21"/>
  <c r="M53" i="21"/>
  <c r="K54" i="21"/>
  <c r="L54" i="21"/>
  <c r="M54" i="21"/>
  <c r="K55" i="21"/>
  <c r="L55" i="21"/>
  <c r="M55" i="21"/>
  <c r="K56" i="21"/>
  <c r="L56" i="21"/>
  <c r="M56" i="21"/>
  <c r="K57" i="21"/>
  <c r="L57" i="21"/>
  <c r="M57" i="21"/>
  <c r="K58" i="21"/>
  <c r="L58" i="21"/>
  <c r="M58" i="21"/>
  <c r="K59" i="21"/>
  <c r="L59" i="21"/>
  <c r="M59" i="21"/>
  <c r="K60" i="21"/>
  <c r="L60" i="21"/>
  <c r="M60" i="21"/>
  <c r="K61" i="21"/>
  <c r="L61" i="21"/>
  <c r="M61" i="21"/>
  <c r="K62" i="21"/>
  <c r="L62" i="21"/>
  <c r="M62" i="21"/>
  <c r="G7" i="21"/>
  <c r="H7" i="21"/>
  <c r="I7" i="21"/>
  <c r="G8" i="21"/>
  <c r="H8" i="21"/>
  <c r="I8" i="21"/>
  <c r="G9" i="21"/>
  <c r="H9" i="21"/>
  <c r="I9" i="21"/>
  <c r="G10" i="21"/>
  <c r="H10" i="21"/>
  <c r="I10" i="21"/>
  <c r="G11" i="21"/>
  <c r="H11" i="21"/>
  <c r="I11" i="21"/>
  <c r="G12" i="21"/>
  <c r="H12" i="21"/>
  <c r="I12" i="21"/>
  <c r="G13" i="21"/>
  <c r="H13" i="21"/>
  <c r="I13" i="21"/>
  <c r="G14" i="21"/>
  <c r="H14" i="21"/>
  <c r="I14" i="21"/>
  <c r="G15" i="21"/>
  <c r="H15" i="21"/>
  <c r="I15" i="21"/>
  <c r="G16" i="21"/>
  <c r="H16" i="21"/>
  <c r="I16" i="21"/>
  <c r="G17" i="21"/>
  <c r="H17" i="21"/>
  <c r="I17" i="21"/>
  <c r="G18" i="21"/>
  <c r="H18" i="21"/>
  <c r="I18" i="21"/>
  <c r="G19" i="21"/>
  <c r="H19" i="21"/>
  <c r="I19" i="21"/>
  <c r="G20" i="21"/>
  <c r="H20" i="21"/>
  <c r="I20" i="21"/>
  <c r="G21" i="21"/>
  <c r="H21" i="21"/>
  <c r="I21" i="21"/>
  <c r="G22" i="21"/>
  <c r="H22" i="21"/>
  <c r="I22" i="21"/>
  <c r="G23" i="21"/>
  <c r="H23" i="21"/>
  <c r="I23" i="21"/>
  <c r="G24" i="21"/>
  <c r="H24" i="21"/>
  <c r="I24" i="21"/>
  <c r="G25" i="21"/>
  <c r="H25" i="21"/>
  <c r="I25" i="21"/>
  <c r="G26" i="21"/>
  <c r="H26" i="21"/>
  <c r="I26" i="21"/>
  <c r="G27" i="21"/>
  <c r="H27" i="21"/>
  <c r="I27" i="21"/>
  <c r="G28" i="21"/>
  <c r="H28" i="21"/>
  <c r="I28" i="21"/>
  <c r="G29" i="21"/>
  <c r="H29" i="21"/>
  <c r="I29" i="21"/>
  <c r="G30" i="21"/>
  <c r="H30" i="21"/>
  <c r="I30" i="21"/>
  <c r="G31" i="21"/>
  <c r="H31" i="21"/>
  <c r="I31" i="21"/>
  <c r="G32" i="21"/>
  <c r="H32" i="21"/>
  <c r="I32" i="21"/>
  <c r="G33" i="21"/>
  <c r="H33" i="21"/>
  <c r="I33" i="21"/>
  <c r="G34" i="21"/>
  <c r="H34" i="21"/>
  <c r="I34" i="21"/>
  <c r="G35" i="21"/>
  <c r="H35" i="21"/>
  <c r="I35" i="21"/>
  <c r="G36" i="21"/>
  <c r="H36" i="21"/>
  <c r="I36" i="21"/>
  <c r="G37" i="21"/>
  <c r="H37" i="21"/>
  <c r="I37" i="21"/>
  <c r="G38" i="21"/>
  <c r="H38" i="21"/>
  <c r="I38" i="21"/>
  <c r="G39" i="21"/>
  <c r="H39" i="21"/>
  <c r="I39" i="21"/>
  <c r="G40" i="21"/>
  <c r="H40" i="21"/>
  <c r="I40" i="21"/>
  <c r="G41" i="21"/>
  <c r="H41" i="21"/>
  <c r="I41" i="21"/>
  <c r="G42" i="21"/>
  <c r="H42" i="21"/>
  <c r="I42" i="21"/>
  <c r="G43" i="21"/>
  <c r="H43" i="21"/>
  <c r="I43" i="21"/>
  <c r="G44" i="21"/>
  <c r="H44" i="21"/>
  <c r="I44" i="21"/>
  <c r="G45" i="21"/>
  <c r="H45" i="21"/>
  <c r="I45" i="21"/>
  <c r="G46" i="21"/>
  <c r="H46" i="21"/>
  <c r="I46" i="21"/>
  <c r="G47" i="21"/>
  <c r="H47" i="21"/>
  <c r="I47" i="21"/>
  <c r="G48" i="21"/>
  <c r="H48" i="21"/>
  <c r="I48" i="21"/>
  <c r="G49" i="21"/>
  <c r="H49" i="21"/>
  <c r="I49" i="21"/>
  <c r="G50" i="21"/>
  <c r="H50" i="21"/>
  <c r="I50" i="21"/>
  <c r="G51" i="21"/>
  <c r="H51" i="21"/>
  <c r="I51" i="21"/>
  <c r="G52" i="21"/>
  <c r="H52" i="21"/>
  <c r="I52" i="21"/>
  <c r="G53" i="21"/>
  <c r="H53" i="21"/>
  <c r="I53" i="21"/>
  <c r="G54" i="21"/>
  <c r="H54" i="21"/>
  <c r="I54" i="21"/>
  <c r="G55" i="21"/>
  <c r="H55" i="21"/>
  <c r="I55" i="21"/>
  <c r="G56" i="21"/>
  <c r="H56" i="21"/>
  <c r="I56" i="21"/>
  <c r="G57" i="21"/>
  <c r="H57" i="21"/>
  <c r="I57" i="21"/>
  <c r="G58" i="21"/>
  <c r="H58" i="21"/>
  <c r="I58" i="21"/>
  <c r="G59" i="21"/>
  <c r="H59" i="21"/>
  <c r="I59" i="21"/>
  <c r="G60" i="21"/>
  <c r="H60" i="21"/>
  <c r="I60" i="21"/>
  <c r="G61" i="21"/>
  <c r="H61" i="21"/>
  <c r="I61" i="21"/>
  <c r="G62" i="21"/>
  <c r="H62" i="21"/>
  <c r="I62" i="21"/>
  <c r="M6" i="21"/>
  <c r="L6" i="21"/>
  <c r="K6" i="21"/>
  <c r="I6" i="21"/>
  <c r="H6" i="21"/>
  <c r="G6" i="21"/>
  <c r="E66" i="21"/>
  <c r="D66" i="21"/>
  <c r="C66" i="21"/>
  <c r="G7" i="20"/>
  <c r="H7" i="20"/>
  <c r="I7" i="20"/>
  <c r="G8" i="20"/>
  <c r="H8" i="20"/>
  <c r="I8" i="20"/>
  <c r="G9" i="20"/>
  <c r="H9" i="20"/>
  <c r="I9" i="20"/>
  <c r="G10" i="20"/>
  <c r="H10" i="20"/>
  <c r="I10" i="20"/>
  <c r="G11" i="20"/>
  <c r="H11" i="20"/>
  <c r="I11" i="20"/>
  <c r="G12" i="20"/>
  <c r="H12" i="20"/>
  <c r="I12" i="20"/>
  <c r="G13" i="20"/>
  <c r="H13" i="20"/>
  <c r="I13" i="20"/>
  <c r="G14" i="20"/>
  <c r="H14" i="20"/>
  <c r="I14" i="20"/>
  <c r="G15" i="20"/>
  <c r="H15" i="20"/>
  <c r="I15" i="20"/>
  <c r="G16" i="20"/>
  <c r="H16" i="20"/>
  <c r="I16" i="20"/>
  <c r="G17" i="20"/>
  <c r="H17" i="20"/>
  <c r="I17" i="20"/>
  <c r="G18" i="20"/>
  <c r="H18" i="20"/>
  <c r="I18" i="20"/>
  <c r="G19" i="20"/>
  <c r="H19" i="20"/>
  <c r="I19" i="20"/>
  <c r="G20" i="20"/>
  <c r="H20" i="20"/>
  <c r="I20" i="20"/>
  <c r="G21" i="20"/>
  <c r="H21" i="20"/>
  <c r="I21" i="20"/>
  <c r="G22" i="20"/>
  <c r="H22" i="20"/>
  <c r="I22" i="20"/>
  <c r="G23" i="20"/>
  <c r="H23" i="20"/>
  <c r="I23" i="20"/>
  <c r="G24" i="20"/>
  <c r="H24" i="20"/>
  <c r="I24" i="20"/>
  <c r="G25" i="20"/>
  <c r="H25" i="20"/>
  <c r="I25" i="20"/>
  <c r="G26" i="20"/>
  <c r="H26" i="20"/>
  <c r="I26" i="20"/>
  <c r="G27" i="20"/>
  <c r="H27" i="20"/>
  <c r="I27" i="20"/>
  <c r="G28" i="20"/>
  <c r="H28" i="20"/>
  <c r="I28" i="20"/>
  <c r="G29" i="20"/>
  <c r="H29" i="20"/>
  <c r="I29" i="20"/>
  <c r="G30" i="20"/>
  <c r="H30" i="20"/>
  <c r="I30" i="20"/>
  <c r="G31" i="20"/>
  <c r="H31" i="20"/>
  <c r="I31" i="20"/>
  <c r="G32" i="20"/>
  <c r="H32" i="20"/>
  <c r="I32" i="20"/>
  <c r="G33" i="20"/>
  <c r="H33" i="20"/>
  <c r="I33" i="20"/>
  <c r="G34" i="20"/>
  <c r="H34" i="20"/>
  <c r="I34" i="20"/>
  <c r="G35" i="20"/>
  <c r="H35" i="20"/>
  <c r="I35" i="20"/>
  <c r="G36" i="20"/>
  <c r="H36" i="20"/>
  <c r="I36" i="20"/>
  <c r="G37" i="20"/>
  <c r="H37" i="20"/>
  <c r="I37" i="20"/>
  <c r="G38" i="20"/>
  <c r="H38" i="20"/>
  <c r="I38" i="20"/>
  <c r="G39" i="20"/>
  <c r="H39" i="20"/>
  <c r="I39" i="20"/>
  <c r="G40" i="20"/>
  <c r="H40" i="20"/>
  <c r="I40" i="20"/>
  <c r="G41" i="20"/>
  <c r="H41" i="20"/>
  <c r="I41" i="20"/>
  <c r="G42" i="20"/>
  <c r="H42" i="20"/>
  <c r="I42" i="20"/>
  <c r="G43" i="20"/>
  <c r="H43" i="20"/>
  <c r="I43" i="20"/>
  <c r="G44" i="20"/>
  <c r="H44" i="20"/>
  <c r="I44" i="20"/>
  <c r="G45" i="20"/>
  <c r="H45" i="20"/>
  <c r="I45" i="20"/>
  <c r="G46" i="20"/>
  <c r="H46" i="20"/>
  <c r="I46" i="20"/>
  <c r="G47" i="20"/>
  <c r="H47" i="20"/>
  <c r="I47" i="20"/>
  <c r="G48" i="20"/>
  <c r="H48" i="20"/>
  <c r="I48" i="20"/>
  <c r="G49" i="20"/>
  <c r="H49" i="20"/>
  <c r="I49" i="20"/>
  <c r="G50" i="20"/>
  <c r="H50" i="20"/>
  <c r="I50" i="20"/>
  <c r="G51" i="20"/>
  <c r="H51" i="20"/>
  <c r="I51" i="20"/>
  <c r="G52" i="20"/>
  <c r="H52" i="20"/>
  <c r="I52" i="20"/>
  <c r="G53" i="20"/>
  <c r="H53" i="20"/>
  <c r="I53" i="20"/>
  <c r="G54" i="20"/>
  <c r="H54" i="20"/>
  <c r="I54" i="20"/>
  <c r="G55" i="20"/>
  <c r="H55" i="20"/>
  <c r="I55" i="20"/>
  <c r="G56" i="20"/>
  <c r="H56" i="20"/>
  <c r="I56" i="20"/>
  <c r="G57" i="20"/>
  <c r="H57" i="20"/>
  <c r="I57" i="20"/>
  <c r="G58" i="20"/>
  <c r="H58" i="20"/>
  <c r="I58" i="20"/>
  <c r="G59" i="20"/>
  <c r="H59" i="20"/>
  <c r="I59" i="20"/>
  <c r="G60" i="20"/>
  <c r="H60" i="20"/>
  <c r="I60" i="20"/>
  <c r="G61" i="20"/>
  <c r="H61" i="20"/>
  <c r="I61" i="20"/>
  <c r="G62" i="20"/>
  <c r="H62" i="20"/>
  <c r="I62" i="20"/>
  <c r="I6" i="20"/>
  <c r="H6" i="20"/>
  <c r="G6" i="20"/>
  <c r="E67" i="29" l="1" a="1"/>
  <c r="E67" i="29" s="1"/>
  <c r="E68" i="29" s="1"/>
  <c r="F66" i="29"/>
  <c r="F67" i="29" a="1"/>
  <c r="F67" i="29" s="1"/>
  <c r="J66" i="28"/>
  <c r="J67" i="28" a="1"/>
  <c r="J67" i="28" s="1"/>
  <c r="J68" i="28" s="1"/>
  <c r="F66" i="28"/>
  <c r="F67" i="28" a="1"/>
  <c r="F67" i="28" s="1"/>
  <c r="F68" i="28" s="1"/>
  <c r="N66" i="27"/>
  <c r="N67" i="27" a="1"/>
  <c r="N67" i="27" s="1"/>
  <c r="N68" i="27" s="1"/>
  <c r="N64" i="27"/>
  <c r="G67" i="27" a="1"/>
  <c r="G67" i="27" s="1"/>
  <c r="I67" i="27" a="1"/>
  <c r="I67" i="27" s="1"/>
  <c r="I68" i="27" s="1"/>
  <c r="G66" i="27"/>
  <c r="G68" i="27" s="1"/>
  <c r="H68" i="27"/>
  <c r="J64" i="27"/>
  <c r="J67" i="27" a="1"/>
  <c r="J67" i="27" s="1"/>
  <c r="J68" i="27" s="1"/>
  <c r="D68" i="26"/>
  <c r="F66" i="26"/>
  <c r="F67" i="26" a="1"/>
  <c r="F67" i="26" s="1"/>
  <c r="F68" i="26" s="1"/>
  <c r="J67" i="26" a="1"/>
  <c r="J67" i="26" s="1"/>
  <c r="J68" i="26" s="1"/>
  <c r="E68" i="26"/>
  <c r="I67" i="25" a="1"/>
  <c r="I67" i="25" s="1"/>
  <c r="G68" i="25"/>
  <c r="I66" i="25"/>
  <c r="J6" i="25"/>
  <c r="J66" i="25" s="1"/>
  <c r="J64" i="25"/>
  <c r="H67" i="25" a="1"/>
  <c r="H67" i="25" s="1"/>
  <c r="H66" i="25"/>
  <c r="J67" i="25" a="1"/>
  <c r="J67" i="25" s="1"/>
  <c r="F68" i="25"/>
  <c r="E68" i="25"/>
  <c r="H68" i="23"/>
  <c r="I68" i="23"/>
  <c r="K68" i="23"/>
  <c r="J68" i="23"/>
  <c r="L68" i="23"/>
  <c r="M68" i="23"/>
  <c r="N68" i="23"/>
  <c r="C68" i="23"/>
  <c r="D68" i="23"/>
  <c r="E68" i="23"/>
  <c r="F68" i="23"/>
  <c r="G68" i="23"/>
  <c r="E68" i="24"/>
  <c r="G68" i="24"/>
  <c r="H68" i="24"/>
  <c r="K68" i="24"/>
  <c r="L68" i="24"/>
  <c r="M68" i="24"/>
  <c r="C68" i="24"/>
  <c r="D68" i="24"/>
  <c r="N68" i="24"/>
  <c r="J66" i="24"/>
  <c r="J68" i="24"/>
  <c r="I68" i="24"/>
  <c r="F68" i="24"/>
  <c r="N66" i="20"/>
  <c r="J68" i="20"/>
  <c r="E68" i="22"/>
  <c r="C66" i="22"/>
  <c r="L49" i="22"/>
  <c r="M49" i="22"/>
  <c r="K49" i="22"/>
  <c r="N49" i="22" s="1"/>
  <c r="F49" i="22"/>
  <c r="D68" i="22"/>
  <c r="C68" i="22"/>
  <c r="I66" i="22"/>
  <c r="H68" i="22"/>
  <c r="J6" i="22"/>
  <c r="G66" i="22"/>
  <c r="G68" i="22" s="1"/>
  <c r="F66" i="21"/>
  <c r="F68" i="21"/>
  <c r="E68" i="21"/>
  <c r="D68" i="21"/>
  <c r="C68" i="21"/>
  <c r="H66" i="21"/>
  <c r="I66" i="21"/>
  <c r="G66" i="21"/>
  <c r="G68" i="21" s="1"/>
  <c r="F68" i="29" l="1"/>
  <c r="I68" i="25"/>
  <c r="J68" i="25"/>
  <c r="H68" i="25"/>
  <c r="F66" i="22"/>
  <c r="F64" i="22"/>
  <c r="I68" i="22"/>
  <c r="J66" i="22"/>
  <c r="H68" i="21"/>
  <c r="I68" i="21"/>
  <c r="J66" i="21"/>
  <c r="H68" i="20"/>
  <c r="G68" i="20"/>
  <c r="I68" i="20"/>
  <c r="F68" i="22" l="1"/>
  <c r="J68" i="22"/>
  <c r="J68" i="21"/>
  <c r="G7" i="26" l="1"/>
  <c r="G8" i="26"/>
  <c r="G9" i="26"/>
  <c r="G10" i="26"/>
  <c r="G11" i="26"/>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C5" i="16"/>
  <c r="E5" i="16"/>
  <c r="G5" i="16"/>
  <c r="B2" i="16"/>
  <c r="C2" i="16"/>
  <c r="D2" i="16"/>
  <c r="E2" i="16"/>
  <c r="F2" i="16"/>
  <c r="G2" i="16"/>
  <c r="A2" i="16"/>
  <c r="B2" i="18"/>
  <c r="F2" i="18"/>
  <c r="C2" i="18"/>
  <c r="E2" i="18"/>
  <c r="D2" i="18"/>
  <c r="G2" i="18"/>
  <c r="K2" i="18"/>
  <c r="H2" i="18"/>
  <c r="J2" i="18"/>
  <c r="C1" i="28" s="1"/>
  <c r="I2" i="18"/>
  <c r="L2" i="18"/>
  <c r="P2" i="18"/>
  <c r="M2" i="18"/>
  <c r="D22" i="27" s="1"/>
  <c r="O2" i="18"/>
  <c r="D1" i="28" s="1"/>
  <c r="N2" i="18"/>
  <c r="Q2" i="18"/>
  <c r="U2" i="18"/>
  <c r="R2" i="18"/>
  <c r="T2" i="18"/>
  <c r="E1" i="28" s="1"/>
  <c r="S2" i="18"/>
  <c r="A2" i="18"/>
  <c r="U7" i="18"/>
  <c r="R7" i="18"/>
  <c r="T7" i="18"/>
  <c r="S7" i="18"/>
  <c r="U8" i="18"/>
  <c r="R8" i="18"/>
  <c r="T8" i="18"/>
  <c r="S8" i="18"/>
  <c r="U9" i="18"/>
  <c r="R9" i="18"/>
  <c r="T9" i="18"/>
  <c r="S9" i="18"/>
  <c r="U10" i="18"/>
  <c r="R10" i="18"/>
  <c r="T10" i="18"/>
  <c r="S10" i="18"/>
  <c r="U11" i="18"/>
  <c r="R11" i="18"/>
  <c r="T11" i="18"/>
  <c r="S11" i="18"/>
  <c r="U12" i="18"/>
  <c r="R12" i="18"/>
  <c r="T12" i="18"/>
  <c r="S12" i="18"/>
  <c r="U13" i="18"/>
  <c r="R13" i="18"/>
  <c r="T13" i="18"/>
  <c r="S13" i="18"/>
  <c r="U14" i="18"/>
  <c r="R14" i="18"/>
  <c r="T14" i="18"/>
  <c r="S14" i="18"/>
  <c r="U15" i="18"/>
  <c r="R15" i="18"/>
  <c r="T15" i="18"/>
  <c r="S15" i="18"/>
  <c r="U16" i="18"/>
  <c r="R16" i="18"/>
  <c r="T16" i="18"/>
  <c r="S16" i="18"/>
  <c r="U17" i="18"/>
  <c r="R17" i="18"/>
  <c r="T17" i="18"/>
  <c r="S17" i="18"/>
  <c r="U18" i="18"/>
  <c r="R18" i="18"/>
  <c r="T18" i="18"/>
  <c r="S18" i="18"/>
  <c r="U19" i="18"/>
  <c r="R19" i="18"/>
  <c r="T19" i="18"/>
  <c r="S19" i="18"/>
  <c r="U20" i="18"/>
  <c r="R20" i="18"/>
  <c r="T20" i="18"/>
  <c r="S20" i="18"/>
  <c r="U21" i="18"/>
  <c r="R21" i="18"/>
  <c r="T21" i="18"/>
  <c r="S21" i="18"/>
  <c r="U22" i="18"/>
  <c r="R22" i="18"/>
  <c r="T22" i="18"/>
  <c r="S22" i="18"/>
  <c r="U23" i="18"/>
  <c r="R23" i="18"/>
  <c r="T23" i="18"/>
  <c r="S23" i="18"/>
  <c r="U24" i="18"/>
  <c r="R24" i="18"/>
  <c r="T24" i="18"/>
  <c r="S24" i="18"/>
  <c r="U25" i="18"/>
  <c r="R25" i="18"/>
  <c r="T25" i="18"/>
  <c r="S25" i="18"/>
  <c r="U26" i="18"/>
  <c r="R26" i="18"/>
  <c r="T26" i="18"/>
  <c r="S26" i="18"/>
  <c r="U27" i="18"/>
  <c r="R27" i="18"/>
  <c r="T27" i="18"/>
  <c r="S27" i="18"/>
  <c r="U28" i="18"/>
  <c r="R28" i="18"/>
  <c r="T28" i="18"/>
  <c r="S28" i="18"/>
  <c r="U29" i="18"/>
  <c r="R29" i="18"/>
  <c r="T29" i="18"/>
  <c r="S29" i="18"/>
  <c r="U30" i="18"/>
  <c r="R30" i="18"/>
  <c r="T30" i="18"/>
  <c r="S30" i="18"/>
  <c r="U31" i="18"/>
  <c r="R31" i="18"/>
  <c r="T31" i="18"/>
  <c r="S31" i="18"/>
  <c r="U32" i="18"/>
  <c r="R32" i="18"/>
  <c r="T32" i="18"/>
  <c r="S32" i="18"/>
  <c r="U33" i="18"/>
  <c r="R33" i="18"/>
  <c r="T33" i="18"/>
  <c r="S33" i="18"/>
  <c r="U34" i="18"/>
  <c r="R34" i="18"/>
  <c r="T34" i="18"/>
  <c r="S34" i="18"/>
  <c r="U35" i="18"/>
  <c r="R35" i="18"/>
  <c r="T35" i="18"/>
  <c r="S35" i="18"/>
  <c r="U36" i="18"/>
  <c r="R36" i="18"/>
  <c r="T36" i="18"/>
  <c r="S36" i="18"/>
  <c r="U37" i="18"/>
  <c r="R37" i="18"/>
  <c r="T37" i="18"/>
  <c r="S37" i="18"/>
  <c r="U38" i="18"/>
  <c r="R38" i="18"/>
  <c r="T38" i="18"/>
  <c r="S38" i="18"/>
  <c r="U39" i="18"/>
  <c r="R39" i="18"/>
  <c r="T39" i="18"/>
  <c r="S39" i="18"/>
  <c r="U40" i="18"/>
  <c r="R40" i="18"/>
  <c r="T40" i="18"/>
  <c r="S40" i="18"/>
  <c r="U41" i="18"/>
  <c r="R41" i="18"/>
  <c r="T41" i="18"/>
  <c r="S41" i="18"/>
  <c r="U42" i="18"/>
  <c r="R42" i="18"/>
  <c r="T42" i="18"/>
  <c r="S42" i="18"/>
  <c r="U43" i="18"/>
  <c r="R43" i="18"/>
  <c r="T43" i="18"/>
  <c r="S43" i="18"/>
  <c r="U44" i="18"/>
  <c r="R44" i="18"/>
  <c r="T44" i="18"/>
  <c r="S44" i="18"/>
  <c r="U45" i="18"/>
  <c r="R45" i="18"/>
  <c r="T45" i="18"/>
  <c r="S45" i="18"/>
  <c r="U46" i="18"/>
  <c r="R46" i="18"/>
  <c r="T46" i="18"/>
  <c r="S46" i="18"/>
  <c r="U47" i="18"/>
  <c r="R47" i="18"/>
  <c r="T47" i="18"/>
  <c r="S47" i="18"/>
  <c r="U48" i="18"/>
  <c r="R48" i="18"/>
  <c r="T48" i="18"/>
  <c r="S48" i="18"/>
  <c r="U49" i="18"/>
  <c r="R49" i="18"/>
  <c r="T49" i="18"/>
  <c r="S49" i="18"/>
  <c r="U50" i="18"/>
  <c r="R50" i="18"/>
  <c r="T50" i="18"/>
  <c r="S50" i="18"/>
  <c r="U51" i="18"/>
  <c r="R51" i="18"/>
  <c r="T51" i="18"/>
  <c r="S51" i="18"/>
  <c r="U52" i="18"/>
  <c r="R52" i="18"/>
  <c r="T52" i="18"/>
  <c r="S52" i="18"/>
  <c r="U53" i="18"/>
  <c r="R53" i="18"/>
  <c r="T53" i="18"/>
  <c r="S53" i="18"/>
  <c r="U54" i="18"/>
  <c r="R54" i="18"/>
  <c r="T54" i="18"/>
  <c r="S54" i="18"/>
  <c r="U55" i="18"/>
  <c r="R55" i="18"/>
  <c r="T55" i="18"/>
  <c r="S55" i="18"/>
  <c r="U56" i="18"/>
  <c r="R56" i="18"/>
  <c r="T56" i="18"/>
  <c r="S56" i="18"/>
  <c r="U57" i="18"/>
  <c r="R57" i="18"/>
  <c r="T57" i="18"/>
  <c r="S57" i="18"/>
  <c r="U58" i="18"/>
  <c r="R58" i="18"/>
  <c r="T58" i="18"/>
  <c r="S58" i="18"/>
  <c r="U59" i="18"/>
  <c r="R59" i="18"/>
  <c r="T59" i="18"/>
  <c r="S59" i="18"/>
  <c r="U60" i="18"/>
  <c r="R60" i="18"/>
  <c r="T60" i="18"/>
  <c r="S60" i="18"/>
  <c r="U61" i="18"/>
  <c r="R61" i="18"/>
  <c r="T61" i="18"/>
  <c r="S61" i="18"/>
  <c r="U62" i="18"/>
  <c r="R62" i="18"/>
  <c r="T62" i="18"/>
  <c r="S62" i="18"/>
  <c r="S6" i="18"/>
  <c r="T6" i="18"/>
  <c r="R6" i="18"/>
  <c r="U6" i="18"/>
  <c r="B1" i="5"/>
  <c r="C1" i="5"/>
  <c r="D1" i="5"/>
  <c r="E1" i="5"/>
  <c r="F1" i="5"/>
  <c r="G1" i="5"/>
  <c r="H1" i="5"/>
  <c r="I1" i="5"/>
  <c r="J1" i="5"/>
  <c r="K1" i="5"/>
  <c r="L1" i="5"/>
  <c r="M1" i="5"/>
  <c r="N1" i="5"/>
  <c r="O1" i="5"/>
  <c r="P1" i="5"/>
  <c r="Q1" i="5"/>
  <c r="R1" i="5"/>
  <c r="S1" i="5"/>
  <c r="T1" i="5"/>
  <c r="U1" i="5"/>
  <c r="V1" i="5"/>
  <c r="W1" i="5"/>
  <c r="X1" i="5"/>
  <c r="A1" i="5"/>
  <c r="B2" i="10"/>
  <c r="C2" i="10"/>
  <c r="D2" i="10"/>
  <c r="E2" i="10"/>
  <c r="F2" i="10"/>
  <c r="G2" i="10"/>
  <c r="H2" i="10"/>
  <c r="I2" i="10"/>
  <c r="J2" i="10"/>
  <c r="K2" i="10"/>
  <c r="L2" i="10"/>
  <c r="M2" i="10"/>
  <c r="N2" i="10"/>
  <c r="O2" i="10"/>
  <c r="P2" i="10"/>
  <c r="Q2" i="10"/>
  <c r="R2" i="10"/>
  <c r="S2" i="10"/>
  <c r="T2" i="10"/>
  <c r="U2" i="10"/>
  <c r="V2" i="10"/>
  <c r="W2" i="10"/>
  <c r="X2" i="10"/>
  <c r="Y2" i="10"/>
  <c r="Z2" i="10"/>
  <c r="AA2" i="10"/>
  <c r="C1" i="20" s="1"/>
  <c r="AB2" i="10"/>
  <c r="AC2" i="10"/>
  <c r="AD2" i="10"/>
  <c r="AE2" i="10"/>
  <c r="C1" i="21" s="1"/>
  <c r="AF2" i="10"/>
  <c r="C1" i="22" s="1"/>
  <c r="AG2" i="10"/>
  <c r="AH2" i="10"/>
  <c r="AI2" i="10"/>
  <c r="AJ2" i="10"/>
  <c r="AK2" i="10"/>
  <c r="AL2" i="10"/>
  <c r="AM2" i="10"/>
  <c r="AN2" i="10"/>
  <c r="AO2" i="10"/>
  <c r="AP2" i="10"/>
  <c r="AQ2" i="10"/>
  <c r="AR2" i="10"/>
  <c r="C1" i="23" s="1"/>
  <c r="AS2" i="10"/>
  <c r="AT2" i="10"/>
  <c r="AU2" i="10"/>
  <c r="AV2" i="10"/>
  <c r="C1" i="24" s="1"/>
  <c r="AW2" i="10"/>
  <c r="C1" i="25" s="1"/>
  <c r="AX2" i="10"/>
  <c r="AY2" i="10"/>
  <c r="D1" i="20" s="1"/>
  <c r="AZ2" i="10"/>
  <c r="BA2" i="10"/>
  <c r="BB2" i="10"/>
  <c r="BC2" i="10"/>
  <c r="D1" i="21" s="1"/>
  <c r="BD2" i="10"/>
  <c r="D1" i="22" s="1"/>
  <c r="BE2" i="10"/>
  <c r="BF2" i="10"/>
  <c r="BG2" i="10"/>
  <c r="BH2" i="10"/>
  <c r="BI2" i="10"/>
  <c r="BJ2" i="10"/>
  <c r="BK2" i="10"/>
  <c r="BL2" i="10"/>
  <c r="BM2" i="10"/>
  <c r="BN2" i="10"/>
  <c r="BO2" i="10"/>
  <c r="BP2" i="10"/>
  <c r="D1" i="23" s="1"/>
  <c r="BQ2" i="10"/>
  <c r="BR2" i="10"/>
  <c r="BS2" i="10"/>
  <c r="BT2" i="10"/>
  <c r="D1" i="24" s="1"/>
  <c r="BU2" i="10"/>
  <c r="D1" i="25" s="1"/>
  <c r="BV2" i="10"/>
  <c r="BW2" i="10"/>
  <c r="E1" i="20" s="1"/>
  <c r="BX2" i="10"/>
  <c r="BY2" i="10"/>
  <c r="BZ2" i="10"/>
  <c r="CA2" i="10"/>
  <c r="E1" i="21" s="1"/>
  <c r="CB2" i="10"/>
  <c r="E1" i="22" s="1"/>
  <c r="CC2" i="10"/>
  <c r="CD2" i="10"/>
  <c r="CE2" i="10"/>
  <c r="CF2" i="10"/>
  <c r="CG2" i="10"/>
  <c r="CH2" i="10"/>
  <c r="CI2" i="10"/>
  <c r="CJ2" i="10"/>
  <c r="CK2" i="10"/>
  <c r="CL2" i="10"/>
  <c r="CM2" i="10"/>
  <c r="CN2" i="10"/>
  <c r="E1" i="23" s="1"/>
  <c r="CO2" i="10"/>
  <c r="CP2" i="10"/>
  <c r="CQ2" i="10"/>
  <c r="CR2" i="10"/>
  <c r="E1" i="24" s="1"/>
  <c r="CS2" i="10"/>
  <c r="E1" i="25" s="1"/>
  <c r="A2" i="10"/>
  <c r="G7" i="23"/>
  <c r="H7" i="23"/>
  <c r="I7" i="23"/>
  <c r="G8" i="23"/>
  <c r="H8" i="23"/>
  <c r="I8" i="23"/>
  <c r="G9" i="23"/>
  <c r="H9" i="23"/>
  <c r="I9" i="23"/>
  <c r="G10" i="23"/>
  <c r="H10" i="23"/>
  <c r="I10" i="23"/>
  <c r="G11" i="23"/>
  <c r="H11" i="23"/>
  <c r="I11" i="23"/>
  <c r="G12" i="23"/>
  <c r="H12" i="23"/>
  <c r="I12" i="23"/>
  <c r="G13" i="23"/>
  <c r="H13" i="23"/>
  <c r="I13" i="23"/>
  <c r="G14" i="23"/>
  <c r="H14" i="23"/>
  <c r="I14" i="23"/>
  <c r="G15" i="23"/>
  <c r="H15" i="23"/>
  <c r="I15" i="23"/>
  <c r="G16" i="23"/>
  <c r="H16" i="23"/>
  <c r="I16" i="23"/>
  <c r="G21" i="23"/>
  <c r="H21" i="23"/>
  <c r="I21" i="23"/>
  <c r="G22" i="23"/>
  <c r="H22" i="23"/>
  <c r="I22" i="23"/>
  <c r="G17" i="23"/>
  <c r="H17" i="23"/>
  <c r="I17" i="23"/>
  <c r="G20" i="23"/>
  <c r="H20" i="23"/>
  <c r="I20" i="23"/>
  <c r="G18" i="23"/>
  <c r="H18" i="23"/>
  <c r="I18" i="23"/>
  <c r="G19" i="23"/>
  <c r="H19" i="23"/>
  <c r="I19" i="23"/>
  <c r="G23" i="23"/>
  <c r="H23" i="23"/>
  <c r="I23" i="23"/>
  <c r="G24" i="23"/>
  <c r="H24" i="23"/>
  <c r="I24" i="23"/>
  <c r="G25" i="23"/>
  <c r="H25" i="23"/>
  <c r="I25" i="23"/>
  <c r="G26" i="23"/>
  <c r="H26" i="23"/>
  <c r="I26" i="23"/>
  <c r="G27" i="23"/>
  <c r="H27" i="23"/>
  <c r="I27" i="23"/>
  <c r="G28" i="23"/>
  <c r="H28" i="23"/>
  <c r="I28" i="23"/>
  <c r="G29" i="23"/>
  <c r="H29" i="23"/>
  <c r="I29" i="23"/>
  <c r="G30" i="23"/>
  <c r="H30" i="23"/>
  <c r="I30" i="23"/>
  <c r="G31" i="23"/>
  <c r="H31" i="23"/>
  <c r="I31" i="23"/>
  <c r="G32" i="23"/>
  <c r="H32" i="23"/>
  <c r="I32" i="23"/>
  <c r="G33" i="23"/>
  <c r="H33" i="23"/>
  <c r="I33" i="23"/>
  <c r="G34" i="23"/>
  <c r="H34" i="23"/>
  <c r="I34" i="23"/>
  <c r="G35" i="23"/>
  <c r="H35" i="23"/>
  <c r="I35" i="23"/>
  <c r="G36" i="23"/>
  <c r="H36" i="23"/>
  <c r="I36" i="23"/>
  <c r="G37" i="23"/>
  <c r="H37" i="23"/>
  <c r="I37" i="23"/>
  <c r="G38" i="23"/>
  <c r="H38" i="23"/>
  <c r="I38" i="23"/>
  <c r="G39" i="23"/>
  <c r="H39" i="23"/>
  <c r="I39" i="23"/>
  <c r="G40" i="23"/>
  <c r="H40" i="23"/>
  <c r="I40" i="23"/>
  <c r="G41" i="23"/>
  <c r="H41" i="23"/>
  <c r="I41" i="23"/>
  <c r="G42" i="23"/>
  <c r="H42" i="23"/>
  <c r="I42" i="23"/>
  <c r="G43" i="23"/>
  <c r="H43" i="23"/>
  <c r="I43" i="23"/>
  <c r="G44" i="23"/>
  <c r="H44" i="23"/>
  <c r="I44" i="23"/>
  <c r="G45" i="23"/>
  <c r="H45" i="23"/>
  <c r="I45" i="23"/>
  <c r="G46" i="23"/>
  <c r="H46" i="23"/>
  <c r="I46" i="23"/>
  <c r="G47" i="23"/>
  <c r="H47" i="23"/>
  <c r="I47" i="23"/>
  <c r="G48" i="23"/>
  <c r="H48" i="23"/>
  <c r="I48" i="23"/>
  <c r="G49" i="23"/>
  <c r="H49" i="23"/>
  <c r="I49" i="23"/>
  <c r="G50" i="23"/>
  <c r="H50" i="23"/>
  <c r="I50" i="23"/>
  <c r="G51" i="23"/>
  <c r="H51" i="23"/>
  <c r="I51" i="23"/>
  <c r="G52" i="23"/>
  <c r="H52" i="23"/>
  <c r="I52" i="23"/>
  <c r="G53" i="23"/>
  <c r="H53" i="23"/>
  <c r="I53" i="23"/>
  <c r="G54" i="23"/>
  <c r="H54" i="23"/>
  <c r="I54" i="23"/>
  <c r="G55" i="23"/>
  <c r="H55" i="23"/>
  <c r="I55" i="23"/>
  <c r="G56" i="23"/>
  <c r="H56" i="23"/>
  <c r="I56" i="23"/>
  <c r="G57" i="23"/>
  <c r="H57" i="23"/>
  <c r="I57" i="23"/>
  <c r="G58" i="23"/>
  <c r="H58" i="23"/>
  <c r="I58" i="23"/>
  <c r="G59" i="23"/>
  <c r="H59" i="23"/>
  <c r="I59" i="23"/>
  <c r="G60" i="23"/>
  <c r="H60" i="23"/>
  <c r="I60" i="23"/>
  <c r="G61" i="23"/>
  <c r="H61" i="23"/>
  <c r="I61" i="23"/>
  <c r="G62" i="23"/>
  <c r="H62" i="23"/>
  <c r="I62" i="23"/>
  <c r="H6" i="23"/>
  <c r="I6" i="23"/>
  <c r="G6" i="23"/>
  <c r="U61" i="31"/>
  <c r="I62" i="26" s="1"/>
  <c r="U60" i="31"/>
  <c r="I61" i="24" s="1"/>
  <c r="U59" i="31"/>
  <c r="I60" i="24" s="1"/>
  <c r="U58" i="31"/>
  <c r="I59" i="24" s="1"/>
  <c r="U57" i="31"/>
  <c r="I58" i="26" s="1"/>
  <c r="U56" i="31"/>
  <c r="I57" i="26" s="1"/>
  <c r="U55" i="31"/>
  <c r="U54" i="31"/>
  <c r="I55" i="24" s="1"/>
  <c r="U53" i="31"/>
  <c r="I54" i="24" s="1"/>
  <c r="U52" i="31"/>
  <c r="U51" i="31"/>
  <c r="I52" i="26" s="1"/>
  <c r="U50" i="31"/>
  <c r="I51" i="24" s="1"/>
  <c r="U49" i="31"/>
  <c r="I50" i="26" s="1"/>
  <c r="U48" i="31"/>
  <c r="I49" i="26" s="1"/>
  <c r="U47" i="31"/>
  <c r="I48" i="26" s="1"/>
  <c r="U46" i="31"/>
  <c r="I47" i="24" s="1"/>
  <c r="U45" i="31"/>
  <c r="I46" i="26" s="1"/>
  <c r="U44" i="31"/>
  <c r="I45" i="26" s="1"/>
  <c r="U43" i="31"/>
  <c r="I44" i="26" s="1"/>
  <c r="U42" i="31"/>
  <c r="I43" i="24" s="1"/>
  <c r="U41" i="31"/>
  <c r="I42" i="26" s="1"/>
  <c r="U40" i="31"/>
  <c r="I41" i="26" s="1"/>
  <c r="U39" i="31"/>
  <c r="I40" i="24" s="1"/>
  <c r="U38" i="31"/>
  <c r="I39" i="24" s="1"/>
  <c r="U37" i="31"/>
  <c r="I38" i="26" s="1"/>
  <c r="U36" i="31"/>
  <c r="I37" i="26" s="1"/>
  <c r="U35" i="31"/>
  <c r="I36" i="24" s="1"/>
  <c r="U34" i="31"/>
  <c r="I35" i="24" s="1"/>
  <c r="U33" i="31"/>
  <c r="I34" i="26" s="1"/>
  <c r="U32" i="31"/>
  <c r="U31" i="31"/>
  <c r="I32" i="26" s="1"/>
  <c r="U30" i="31"/>
  <c r="I31" i="24" s="1"/>
  <c r="U29" i="31"/>
  <c r="I30" i="26" s="1"/>
  <c r="U28" i="31"/>
  <c r="I29" i="26" s="1"/>
  <c r="U27" i="31"/>
  <c r="I28" i="26" s="1"/>
  <c r="U26" i="31"/>
  <c r="I27" i="24" s="1"/>
  <c r="U25" i="31"/>
  <c r="I26" i="26" s="1"/>
  <c r="U24" i="31"/>
  <c r="I25" i="26" s="1"/>
  <c r="U23" i="31"/>
  <c r="I24" i="26" s="1"/>
  <c r="U22" i="31"/>
  <c r="I23" i="24" s="1"/>
  <c r="U21" i="31"/>
  <c r="I22" i="26" s="1"/>
  <c r="U20" i="31"/>
  <c r="I21" i="26" s="1"/>
  <c r="U19" i="31"/>
  <c r="I20" i="26" s="1"/>
  <c r="U18" i="31"/>
  <c r="I19" i="26" s="1"/>
  <c r="U17" i="31"/>
  <c r="I18" i="26" s="1"/>
  <c r="U16" i="31"/>
  <c r="I17" i="24" s="1"/>
  <c r="U15" i="31"/>
  <c r="I16" i="26" s="1"/>
  <c r="U14" i="31"/>
  <c r="I15" i="24" s="1"/>
  <c r="U13" i="31"/>
  <c r="I14" i="26" s="1"/>
  <c r="U12" i="31"/>
  <c r="I13" i="26" s="1"/>
  <c r="U11" i="31"/>
  <c r="I12" i="26" s="1"/>
  <c r="U10" i="31"/>
  <c r="I11" i="24" s="1"/>
  <c r="U9" i="31"/>
  <c r="I10" i="26" s="1"/>
  <c r="U8" i="31"/>
  <c r="I9" i="26" s="1"/>
  <c r="U7" i="31"/>
  <c r="I8" i="26" s="1"/>
  <c r="U6" i="31"/>
  <c r="I7" i="24" s="1"/>
  <c r="U5" i="31"/>
  <c r="I6" i="26" s="1"/>
  <c r="P61" i="31"/>
  <c r="H62" i="24" s="1"/>
  <c r="P60" i="31"/>
  <c r="H61" i="24" s="1"/>
  <c r="P59" i="31"/>
  <c r="H60" i="24" s="1"/>
  <c r="P58" i="31"/>
  <c r="H59" i="26" s="1"/>
  <c r="P57" i="31"/>
  <c r="H58" i="26" s="1"/>
  <c r="P56" i="31"/>
  <c r="H57" i="26" s="1"/>
  <c r="P55" i="31"/>
  <c r="H56" i="24" s="1"/>
  <c r="P54" i="31"/>
  <c r="H55" i="26" s="1"/>
  <c r="P53" i="31"/>
  <c r="H54" i="26" s="1"/>
  <c r="P52" i="31"/>
  <c r="H53" i="26" s="1"/>
  <c r="P51" i="31"/>
  <c r="H52" i="26" s="1"/>
  <c r="P50" i="31"/>
  <c r="H51" i="26" s="1"/>
  <c r="P49" i="31"/>
  <c r="H50" i="26" s="1"/>
  <c r="P48" i="31"/>
  <c r="H49" i="26" s="1"/>
  <c r="P47" i="31"/>
  <c r="H48" i="26" s="1"/>
  <c r="P46" i="31"/>
  <c r="H47" i="26" s="1"/>
  <c r="P45" i="31"/>
  <c r="H46" i="26" s="1"/>
  <c r="P44" i="31"/>
  <c r="H45" i="26" s="1"/>
  <c r="P43" i="31"/>
  <c r="H44" i="26" s="1"/>
  <c r="P42" i="31"/>
  <c r="H43" i="26" s="1"/>
  <c r="P41" i="31"/>
  <c r="H42" i="26" s="1"/>
  <c r="P40" i="31"/>
  <c r="H41" i="26" s="1"/>
  <c r="P39" i="31"/>
  <c r="H40" i="24" s="1"/>
  <c r="P38" i="31"/>
  <c r="H39" i="26" s="1"/>
  <c r="P37" i="31"/>
  <c r="H38" i="26" s="1"/>
  <c r="P36" i="31"/>
  <c r="H37" i="26" s="1"/>
  <c r="P35" i="31"/>
  <c r="H36" i="24" s="1"/>
  <c r="P34" i="31"/>
  <c r="H35" i="26" s="1"/>
  <c r="P33" i="31"/>
  <c r="H34" i="26" s="1"/>
  <c r="P32" i="31"/>
  <c r="H33" i="24" s="1"/>
  <c r="P31" i="31"/>
  <c r="H32" i="26" s="1"/>
  <c r="P30" i="31"/>
  <c r="H31" i="26" s="1"/>
  <c r="P29" i="31"/>
  <c r="H30" i="26" s="1"/>
  <c r="P28" i="31"/>
  <c r="H29" i="26" s="1"/>
  <c r="P27" i="31"/>
  <c r="H28" i="26" s="1"/>
  <c r="P26" i="31"/>
  <c r="H27" i="26" s="1"/>
  <c r="P25" i="31"/>
  <c r="H26" i="26" s="1"/>
  <c r="P24" i="31"/>
  <c r="H25" i="26" s="1"/>
  <c r="P23" i="31"/>
  <c r="H24" i="26" s="1"/>
  <c r="P22" i="31"/>
  <c r="H23" i="26" s="1"/>
  <c r="P21" i="31"/>
  <c r="H22" i="26" s="1"/>
  <c r="P20" i="31"/>
  <c r="H21" i="26" s="1"/>
  <c r="P19" i="31"/>
  <c r="H20" i="26" s="1"/>
  <c r="P18" i="31"/>
  <c r="H19" i="26" s="1"/>
  <c r="P17" i="31"/>
  <c r="H18" i="26" s="1"/>
  <c r="P16" i="31"/>
  <c r="H17" i="26" s="1"/>
  <c r="P15" i="31"/>
  <c r="H16" i="26" s="1"/>
  <c r="P14" i="31"/>
  <c r="H15" i="26" s="1"/>
  <c r="P13" i="31"/>
  <c r="H14" i="26" s="1"/>
  <c r="P12" i="31"/>
  <c r="H13" i="26" s="1"/>
  <c r="P11" i="31"/>
  <c r="H12" i="26" s="1"/>
  <c r="P10" i="31"/>
  <c r="H11" i="26" s="1"/>
  <c r="P9" i="31"/>
  <c r="H10" i="26" s="1"/>
  <c r="P8" i="31"/>
  <c r="H9" i="26" s="1"/>
  <c r="P7" i="31"/>
  <c r="H8" i="26" s="1"/>
  <c r="P6" i="31"/>
  <c r="H7" i="26" s="1"/>
  <c r="P5" i="31"/>
  <c r="H6" i="26" s="1"/>
  <c r="K61" i="31"/>
  <c r="G62" i="24" s="1"/>
  <c r="K60" i="31"/>
  <c r="G61" i="24" s="1"/>
  <c r="K59" i="31"/>
  <c r="G60" i="24" s="1"/>
  <c r="K58" i="31"/>
  <c r="K57" i="31"/>
  <c r="K56" i="31"/>
  <c r="K55" i="31"/>
  <c r="G56" i="24" s="1"/>
  <c r="K54" i="31"/>
  <c r="K53" i="31"/>
  <c r="K52" i="31"/>
  <c r="K51" i="31"/>
  <c r="K50" i="31"/>
  <c r="K49" i="31"/>
  <c r="K48" i="31"/>
  <c r="K47" i="31"/>
  <c r="K46" i="31"/>
  <c r="K45" i="31"/>
  <c r="K44" i="31"/>
  <c r="K43" i="31"/>
  <c r="K42" i="31"/>
  <c r="K41" i="31"/>
  <c r="G42" i="24" s="1"/>
  <c r="K40" i="31"/>
  <c r="G41" i="24" s="1"/>
  <c r="K39" i="31"/>
  <c r="G40" i="24" s="1"/>
  <c r="K38" i="31"/>
  <c r="K37" i="31"/>
  <c r="K36" i="31"/>
  <c r="G37" i="24" s="1"/>
  <c r="K35" i="31"/>
  <c r="G36" i="24" s="1"/>
  <c r="K34" i="31"/>
  <c r="G35" i="24" s="1"/>
  <c r="K33" i="31"/>
  <c r="G34" i="24" s="1"/>
  <c r="K32" i="31"/>
  <c r="G33" i="24" s="1"/>
  <c r="K31" i="31"/>
  <c r="G32" i="24" s="1"/>
  <c r="K30" i="31"/>
  <c r="K29" i="31"/>
  <c r="K28" i="31"/>
  <c r="K27" i="31"/>
  <c r="G28" i="24" s="1"/>
  <c r="K26" i="31"/>
  <c r="K25" i="31"/>
  <c r="K24" i="31"/>
  <c r="K23" i="31"/>
  <c r="G24" i="24" s="1"/>
  <c r="K22" i="31"/>
  <c r="K21" i="31"/>
  <c r="K20" i="31"/>
  <c r="K19" i="31"/>
  <c r="G20" i="24" s="1"/>
  <c r="K18" i="31"/>
  <c r="K17" i="31"/>
  <c r="K16" i="31"/>
  <c r="K15" i="31"/>
  <c r="G16" i="24" s="1"/>
  <c r="K14" i="31"/>
  <c r="K13" i="31"/>
  <c r="K12" i="31"/>
  <c r="K11" i="31"/>
  <c r="G12" i="24" s="1"/>
  <c r="K10" i="31"/>
  <c r="K9" i="31"/>
  <c r="K8" i="31"/>
  <c r="K7" i="31"/>
  <c r="G8" i="24" s="1"/>
  <c r="K6" i="31"/>
  <c r="K5" i="31"/>
  <c r="G6" i="24" s="1"/>
  <c r="F6" i="31"/>
  <c r="F7" i="31"/>
  <c r="F8" i="31"/>
  <c r="F9" i="31"/>
  <c r="F10" i="31"/>
  <c r="F11" i="31"/>
  <c r="F12" i="31"/>
  <c r="F13" i="31"/>
  <c r="F14" i="31"/>
  <c r="F15" i="31"/>
  <c r="F16" i="31"/>
  <c r="F17" i="31"/>
  <c r="F18" i="31"/>
  <c r="F19" i="31"/>
  <c r="F20" i="31"/>
  <c r="F21" i="31"/>
  <c r="F22" i="31"/>
  <c r="F23" i="31"/>
  <c r="F24" i="31"/>
  <c r="F25" i="31"/>
  <c r="F26" i="31"/>
  <c r="F27" i="31"/>
  <c r="F28" i="31"/>
  <c r="F29" i="31"/>
  <c r="F30" i="31"/>
  <c r="F31" i="31"/>
  <c r="F32" i="31"/>
  <c r="F33" i="31"/>
  <c r="F34" i="31"/>
  <c r="F35" i="31"/>
  <c r="F36" i="31"/>
  <c r="F37" i="31"/>
  <c r="F38" i="31"/>
  <c r="F39" i="31"/>
  <c r="F40" i="31"/>
  <c r="F41" i="31"/>
  <c r="F42" i="31"/>
  <c r="F43" i="31"/>
  <c r="F44" i="31"/>
  <c r="F45" i="31"/>
  <c r="F46" i="31"/>
  <c r="F47" i="31"/>
  <c r="F48" i="31"/>
  <c r="F49" i="31"/>
  <c r="F50" i="31"/>
  <c r="F51" i="31"/>
  <c r="F52" i="31"/>
  <c r="F53" i="31"/>
  <c r="F54" i="31"/>
  <c r="F55" i="31"/>
  <c r="F56" i="31"/>
  <c r="F57" i="31"/>
  <c r="F58" i="31"/>
  <c r="F59" i="31"/>
  <c r="F60" i="31"/>
  <c r="F61" i="31"/>
  <c r="F5" i="31"/>
  <c r="CR7" i="10"/>
  <c r="CR8" i="10"/>
  <c r="CR9" i="10"/>
  <c r="CR10" i="10"/>
  <c r="CR11" i="10"/>
  <c r="CR12" i="10"/>
  <c r="CR13" i="10"/>
  <c r="CR14" i="10"/>
  <c r="CR15" i="10"/>
  <c r="CR16" i="10"/>
  <c r="CR17" i="10"/>
  <c r="CR18" i="10"/>
  <c r="CR19" i="10"/>
  <c r="CR20" i="10"/>
  <c r="CR21" i="10"/>
  <c r="CR22" i="10"/>
  <c r="CR23" i="10"/>
  <c r="CR24" i="10"/>
  <c r="CR25" i="10"/>
  <c r="CR26" i="10"/>
  <c r="CR27" i="10"/>
  <c r="CR28" i="10"/>
  <c r="CR29" i="10"/>
  <c r="CR30" i="10"/>
  <c r="CR31" i="10"/>
  <c r="CR32" i="10"/>
  <c r="CR33" i="10"/>
  <c r="CR34" i="10"/>
  <c r="CR35" i="10"/>
  <c r="CR36" i="10"/>
  <c r="CR37" i="10"/>
  <c r="CR38" i="10"/>
  <c r="CR39" i="10"/>
  <c r="CR40" i="10"/>
  <c r="CR41" i="10"/>
  <c r="CR42" i="10"/>
  <c r="CR43" i="10"/>
  <c r="CR44" i="10"/>
  <c r="CR45" i="10"/>
  <c r="CR46" i="10"/>
  <c r="CR47" i="10"/>
  <c r="CR48" i="10"/>
  <c r="CR49" i="10"/>
  <c r="CR50" i="10"/>
  <c r="CR51" i="10"/>
  <c r="CR52" i="10"/>
  <c r="CR53" i="10"/>
  <c r="CR54" i="10"/>
  <c r="CR55" i="10"/>
  <c r="CR56" i="10"/>
  <c r="CR57" i="10"/>
  <c r="CR58" i="10"/>
  <c r="CR59" i="10"/>
  <c r="CR60" i="10"/>
  <c r="CR61" i="10"/>
  <c r="CR62" i="10"/>
  <c r="CR6" i="10"/>
  <c r="CN7" i="10"/>
  <c r="CN8" i="10"/>
  <c r="CN9" i="10"/>
  <c r="CN10" i="10"/>
  <c r="CN11" i="10"/>
  <c r="CN12" i="10"/>
  <c r="CN13" i="10"/>
  <c r="CN14" i="10"/>
  <c r="CN15" i="10"/>
  <c r="CN16" i="10"/>
  <c r="CN17" i="10"/>
  <c r="CN18" i="10"/>
  <c r="CN19" i="10"/>
  <c r="CN20" i="10"/>
  <c r="CN21" i="10"/>
  <c r="CN22" i="10"/>
  <c r="CN23" i="10"/>
  <c r="CN24" i="10"/>
  <c r="CN25" i="10"/>
  <c r="CN26" i="10"/>
  <c r="CN27" i="10"/>
  <c r="CN28" i="10"/>
  <c r="CN29" i="10"/>
  <c r="CN30" i="10"/>
  <c r="CN31" i="10"/>
  <c r="CN32" i="10"/>
  <c r="CN33" i="10"/>
  <c r="CN34" i="10"/>
  <c r="CN35" i="10"/>
  <c r="CN36" i="10"/>
  <c r="CN37" i="10"/>
  <c r="CN38" i="10"/>
  <c r="CN39" i="10"/>
  <c r="CN40" i="10"/>
  <c r="CN41" i="10"/>
  <c r="CN42" i="10"/>
  <c r="CN43" i="10"/>
  <c r="CN44" i="10"/>
  <c r="CN45" i="10"/>
  <c r="CN46" i="10"/>
  <c r="CN47" i="10"/>
  <c r="CN48" i="10"/>
  <c r="CN49" i="10"/>
  <c r="CN50" i="10"/>
  <c r="CN51" i="10"/>
  <c r="CN52" i="10"/>
  <c r="CN53" i="10"/>
  <c r="CN54" i="10"/>
  <c r="CN55" i="10"/>
  <c r="CN56" i="10"/>
  <c r="CN57" i="10"/>
  <c r="CN58" i="10"/>
  <c r="CN59" i="10"/>
  <c r="CN60" i="10"/>
  <c r="CN61" i="10"/>
  <c r="CN62" i="10"/>
  <c r="CN6" i="10"/>
  <c r="CA7" i="10"/>
  <c r="CA8" i="10"/>
  <c r="CA9" i="10"/>
  <c r="CA10" i="10"/>
  <c r="CA11" i="10"/>
  <c r="CA12" i="10"/>
  <c r="CA13" i="10"/>
  <c r="CA14" i="10"/>
  <c r="CA15" i="10"/>
  <c r="CA16" i="10"/>
  <c r="CA17" i="10"/>
  <c r="CA18" i="10"/>
  <c r="CA19" i="10"/>
  <c r="CA20" i="10"/>
  <c r="CA21" i="10"/>
  <c r="CA22" i="10"/>
  <c r="CA23" i="10"/>
  <c r="CA24" i="10"/>
  <c r="CA25" i="10"/>
  <c r="CA26" i="10"/>
  <c r="CA27" i="10"/>
  <c r="CA28" i="10"/>
  <c r="CA29" i="10"/>
  <c r="CA30" i="10"/>
  <c r="CA31" i="10"/>
  <c r="CA32" i="10"/>
  <c r="CA33" i="10"/>
  <c r="CA34" i="10"/>
  <c r="CA35" i="10"/>
  <c r="CA36" i="10"/>
  <c r="CA37" i="10"/>
  <c r="CA38" i="10"/>
  <c r="CA39" i="10"/>
  <c r="CA40" i="10"/>
  <c r="CA41" i="10"/>
  <c r="CA42" i="10"/>
  <c r="CA43" i="10"/>
  <c r="CA44" i="10"/>
  <c r="CA45" i="10"/>
  <c r="CA46" i="10"/>
  <c r="CA47" i="10"/>
  <c r="CA48" i="10"/>
  <c r="CA49" i="10"/>
  <c r="CA50" i="10"/>
  <c r="CA51" i="10"/>
  <c r="CA52" i="10"/>
  <c r="CA53" i="10"/>
  <c r="CA54" i="10"/>
  <c r="CA55" i="10"/>
  <c r="CA56" i="10"/>
  <c r="CA57" i="10"/>
  <c r="CA58" i="10"/>
  <c r="CA59" i="10"/>
  <c r="CA60" i="10"/>
  <c r="CA61" i="10"/>
  <c r="CA62" i="10"/>
  <c r="CA6" i="10"/>
  <c r="BT7" i="10"/>
  <c r="BT8" i="10"/>
  <c r="BT9" i="10"/>
  <c r="BT10" i="10"/>
  <c r="BT11" i="10"/>
  <c r="BT12" i="10"/>
  <c r="BT13" i="10"/>
  <c r="BT14" i="10"/>
  <c r="BT15" i="10"/>
  <c r="BT16" i="10"/>
  <c r="BT17" i="10"/>
  <c r="BT18" i="10"/>
  <c r="BT19" i="10"/>
  <c r="BT20" i="10"/>
  <c r="BT21" i="10"/>
  <c r="BT22" i="10"/>
  <c r="BT23" i="10"/>
  <c r="BT24" i="10"/>
  <c r="BT25" i="10"/>
  <c r="BT26" i="10"/>
  <c r="BT27" i="10"/>
  <c r="BT28" i="10"/>
  <c r="BT29" i="10"/>
  <c r="BT30" i="10"/>
  <c r="BT31" i="10"/>
  <c r="BT32" i="10"/>
  <c r="BT33" i="10"/>
  <c r="BT34" i="10"/>
  <c r="BT35" i="10"/>
  <c r="BT36" i="10"/>
  <c r="BT37" i="10"/>
  <c r="BT38" i="10"/>
  <c r="BT39" i="10"/>
  <c r="BT40" i="10"/>
  <c r="BT41" i="10"/>
  <c r="BT42" i="10"/>
  <c r="BT43" i="10"/>
  <c r="BT44" i="10"/>
  <c r="BT45" i="10"/>
  <c r="BT46" i="10"/>
  <c r="BT47" i="10"/>
  <c r="BT48" i="10"/>
  <c r="BT49" i="10"/>
  <c r="BT50" i="10"/>
  <c r="BT51" i="10"/>
  <c r="BT52" i="10"/>
  <c r="BT53" i="10"/>
  <c r="BT54" i="10"/>
  <c r="BT55" i="10"/>
  <c r="BT56" i="10"/>
  <c r="BT57" i="10"/>
  <c r="BT58" i="10"/>
  <c r="BT59" i="10"/>
  <c r="BT60" i="10"/>
  <c r="BT61" i="10"/>
  <c r="BT62" i="10"/>
  <c r="BT6" i="10"/>
  <c r="BP7" i="10"/>
  <c r="BP8" i="10"/>
  <c r="BP9" i="10"/>
  <c r="BP10" i="10"/>
  <c r="BP11" i="10"/>
  <c r="BP12" i="10"/>
  <c r="BP13" i="10"/>
  <c r="BP14" i="10"/>
  <c r="BP15" i="10"/>
  <c r="BP16" i="10"/>
  <c r="BP17" i="10"/>
  <c r="BP18" i="10"/>
  <c r="BP19" i="10"/>
  <c r="BP20" i="10"/>
  <c r="BP21" i="10"/>
  <c r="BP22" i="10"/>
  <c r="BP23" i="10"/>
  <c r="BP24" i="10"/>
  <c r="BP25" i="10"/>
  <c r="BP26" i="10"/>
  <c r="BP27" i="10"/>
  <c r="BP28" i="10"/>
  <c r="BP29" i="10"/>
  <c r="BP30" i="10"/>
  <c r="BP31" i="10"/>
  <c r="BP32" i="10"/>
  <c r="BP33" i="10"/>
  <c r="BP34" i="10"/>
  <c r="BP35" i="10"/>
  <c r="BP36" i="10"/>
  <c r="BP37" i="10"/>
  <c r="BP38" i="10"/>
  <c r="BP39" i="10"/>
  <c r="BP40" i="10"/>
  <c r="BP41" i="10"/>
  <c r="BP42" i="10"/>
  <c r="BP43" i="10"/>
  <c r="BP44" i="10"/>
  <c r="BP45" i="10"/>
  <c r="BP46" i="10"/>
  <c r="BP47" i="10"/>
  <c r="BP48" i="10"/>
  <c r="BP49" i="10"/>
  <c r="BP50" i="10"/>
  <c r="BP51" i="10"/>
  <c r="BP52" i="10"/>
  <c r="BP53" i="10"/>
  <c r="BP54" i="10"/>
  <c r="BP55" i="10"/>
  <c r="BP56" i="10"/>
  <c r="BP57" i="10"/>
  <c r="BP58" i="10"/>
  <c r="BP59" i="10"/>
  <c r="BP60" i="10"/>
  <c r="BP61" i="10"/>
  <c r="BP62" i="10"/>
  <c r="BP6" i="10"/>
  <c r="BC7" i="10"/>
  <c r="BC8" i="10"/>
  <c r="BC9" i="10"/>
  <c r="BC10" i="10"/>
  <c r="BC11" i="10"/>
  <c r="BC12" i="10"/>
  <c r="BC13" i="10"/>
  <c r="BC14" i="10"/>
  <c r="BC15" i="10"/>
  <c r="BC16" i="10"/>
  <c r="BC17" i="10"/>
  <c r="BC18" i="10"/>
  <c r="BC19" i="10"/>
  <c r="BC20" i="10"/>
  <c r="BC21" i="10"/>
  <c r="BC22" i="10"/>
  <c r="BC23" i="10"/>
  <c r="BC24" i="10"/>
  <c r="BC25" i="10"/>
  <c r="BC26" i="10"/>
  <c r="BC27" i="10"/>
  <c r="BC28" i="10"/>
  <c r="BC29" i="10"/>
  <c r="BC30" i="10"/>
  <c r="BC31" i="10"/>
  <c r="BC32" i="10"/>
  <c r="BC33" i="10"/>
  <c r="BC34" i="10"/>
  <c r="BC35" i="10"/>
  <c r="BC36" i="10"/>
  <c r="BC37" i="10"/>
  <c r="BC38" i="10"/>
  <c r="BC39" i="10"/>
  <c r="BC40" i="10"/>
  <c r="BC41" i="10"/>
  <c r="BC42" i="10"/>
  <c r="BC43" i="10"/>
  <c r="BC44" i="10"/>
  <c r="BC45" i="10"/>
  <c r="BC46" i="10"/>
  <c r="BC47" i="10"/>
  <c r="BC48" i="10"/>
  <c r="BC49" i="10"/>
  <c r="BC50" i="10"/>
  <c r="BC51" i="10"/>
  <c r="BC52" i="10"/>
  <c r="BC53" i="10"/>
  <c r="BC54" i="10"/>
  <c r="BC55" i="10"/>
  <c r="BC56" i="10"/>
  <c r="BC57" i="10"/>
  <c r="BC58" i="10"/>
  <c r="BC59" i="10"/>
  <c r="BC60" i="10"/>
  <c r="BC61" i="10"/>
  <c r="BC62" i="10"/>
  <c r="BC6" i="10"/>
  <c r="AV7" i="10"/>
  <c r="AV8" i="10"/>
  <c r="AV9" i="10"/>
  <c r="AV10" i="10"/>
  <c r="AV11" i="10"/>
  <c r="AV12" i="10"/>
  <c r="AV13" i="10"/>
  <c r="AV14" i="10"/>
  <c r="AV15" i="10"/>
  <c r="AV16" i="10"/>
  <c r="AV17" i="10"/>
  <c r="AV18" i="10"/>
  <c r="AV19" i="10"/>
  <c r="AV20" i="10"/>
  <c r="AV21" i="10"/>
  <c r="AV22" i="10"/>
  <c r="AV23" i="10"/>
  <c r="AV24" i="10"/>
  <c r="AV25" i="10"/>
  <c r="AV26" i="10"/>
  <c r="AV27" i="10"/>
  <c r="AV28" i="10"/>
  <c r="AV29" i="10"/>
  <c r="AV30" i="10"/>
  <c r="AV31" i="10"/>
  <c r="AV32" i="10"/>
  <c r="AV33" i="10"/>
  <c r="AV34" i="10"/>
  <c r="AV35" i="10"/>
  <c r="AV36" i="10"/>
  <c r="AV37" i="10"/>
  <c r="AV38" i="10"/>
  <c r="AV39" i="10"/>
  <c r="AV40" i="10"/>
  <c r="AV41" i="10"/>
  <c r="AV42" i="10"/>
  <c r="AV43" i="10"/>
  <c r="AV44" i="10"/>
  <c r="AV45" i="10"/>
  <c r="AV46" i="10"/>
  <c r="AV47" i="10"/>
  <c r="AV48" i="10"/>
  <c r="AV49" i="10"/>
  <c r="AV50" i="10"/>
  <c r="AV51" i="10"/>
  <c r="AV52" i="10"/>
  <c r="AV53" i="10"/>
  <c r="AV54" i="10"/>
  <c r="AV55" i="10"/>
  <c r="AV56" i="10"/>
  <c r="AV57" i="10"/>
  <c r="AV58" i="10"/>
  <c r="AV59" i="10"/>
  <c r="AV60" i="10"/>
  <c r="AV61" i="10"/>
  <c r="AV62" i="10"/>
  <c r="AV6" i="10"/>
  <c r="AR7" i="10"/>
  <c r="AR8" i="10"/>
  <c r="AR9" i="10"/>
  <c r="AR10" i="10"/>
  <c r="AR11" i="10"/>
  <c r="AR12" i="10"/>
  <c r="AR13" i="10"/>
  <c r="AR14" i="10"/>
  <c r="AR15" i="10"/>
  <c r="AR16" i="10"/>
  <c r="AR17" i="10"/>
  <c r="AR18" i="10"/>
  <c r="AR19" i="10"/>
  <c r="AR20" i="10"/>
  <c r="AR21" i="10"/>
  <c r="AR22" i="10"/>
  <c r="AR23" i="10"/>
  <c r="AR24" i="10"/>
  <c r="AR25" i="10"/>
  <c r="AR26" i="10"/>
  <c r="AR27" i="10"/>
  <c r="AR28" i="10"/>
  <c r="AR29" i="10"/>
  <c r="AR30" i="10"/>
  <c r="AR31" i="10"/>
  <c r="AR32" i="10"/>
  <c r="AR33" i="10"/>
  <c r="AR34" i="10"/>
  <c r="AR35" i="10"/>
  <c r="AR36" i="10"/>
  <c r="AR37" i="10"/>
  <c r="AR38" i="10"/>
  <c r="AR39" i="10"/>
  <c r="AR40" i="10"/>
  <c r="AR41" i="10"/>
  <c r="AR42" i="10"/>
  <c r="AR43" i="10"/>
  <c r="AR44" i="10"/>
  <c r="AR45" i="10"/>
  <c r="AR46" i="10"/>
  <c r="AR47" i="10"/>
  <c r="AR48" i="10"/>
  <c r="AR49" i="10"/>
  <c r="AR50" i="10"/>
  <c r="AR51" i="10"/>
  <c r="AR52" i="10"/>
  <c r="AR53" i="10"/>
  <c r="AR54" i="10"/>
  <c r="AR55" i="10"/>
  <c r="AR56" i="10"/>
  <c r="AR57" i="10"/>
  <c r="AR58" i="10"/>
  <c r="AR59" i="10"/>
  <c r="AR60" i="10"/>
  <c r="AR61" i="10"/>
  <c r="AR62" i="10"/>
  <c r="AR6" i="10"/>
  <c r="AE7" i="10"/>
  <c r="AE8" i="10"/>
  <c r="AE9" i="10"/>
  <c r="AE10" i="10"/>
  <c r="AE11" i="10"/>
  <c r="AE12" i="10"/>
  <c r="AE13" i="10"/>
  <c r="AE14" i="10"/>
  <c r="AE15" i="10"/>
  <c r="AE16" i="10"/>
  <c r="AE17" i="10"/>
  <c r="AE18"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 i="10"/>
  <c r="X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57" i="10"/>
  <c r="X58" i="10"/>
  <c r="X59" i="10"/>
  <c r="X60" i="10"/>
  <c r="X61" i="10"/>
  <c r="X62" i="10"/>
  <c r="X6" i="10"/>
  <c r="T7" i="10"/>
  <c r="T8" i="10"/>
  <c r="T9" i="10"/>
  <c r="T10" i="10"/>
  <c r="T11" i="10"/>
  <c r="T12" i="10"/>
  <c r="T13" i="10"/>
  <c r="T14" i="10"/>
  <c r="T15" i="10"/>
  <c r="T16" i="10"/>
  <c r="T17" i="10"/>
  <c r="T18" i="10"/>
  <c r="T19" i="10"/>
  <c r="T20" i="10"/>
  <c r="T21" i="10"/>
  <c r="T22" i="10"/>
  <c r="T23" i="10"/>
  <c r="T24" i="10"/>
  <c r="T25" i="10"/>
  <c r="T26" i="10"/>
  <c r="T27" i="10"/>
  <c r="T28" i="10"/>
  <c r="T29" i="10"/>
  <c r="T30" i="10"/>
  <c r="T31" i="10"/>
  <c r="T32" i="10"/>
  <c r="T33" i="10"/>
  <c r="T34" i="10"/>
  <c r="T35" i="10"/>
  <c r="T36" i="10"/>
  <c r="T37" i="10"/>
  <c r="T38" i="10"/>
  <c r="T39" i="10"/>
  <c r="T40" i="10"/>
  <c r="T41" i="10"/>
  <c r="T42" i="10"/>
  <c r="T43" i="10"/>
  <c r="T44" i="10"/>
  <c r="T45" i="10"/>
  <c r="T46" i="10"/>
  <c r="T47" i="10"/>
  <c r="T48" i="10"/>
  <c r="T49" i="10"/>
  <c r="T50" i="10"/>
  <c r="T51" i="10"/>
  <c r="T52" i="10"/>
  <c r="T53" i="10"/>
  <c r="T54" i="10"/>
  <c r="T55" i="10"/>
  <c r="T56" i="10"/>
  <c r="T57" i="10"/>
  <c r="T58" i="10"/>
  <c r="T59" i="10"/>
  <c r="T60" i="10"/>
  <c r="T61" i="10"/>
  <c r="T62" i="10"/>
  <c r="T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 i="10"/>
  <c r="C56" i="28" l="1"/>
  <c r="D26" i="26"/>
  <c r="E61" i="26"/>
  <c r="E49" i="26"/>
  <c r="E37" i="26"/>
  <c r="E25" i="26"/>
  <c r="E13" i="26"/>
  <c r="E6" i="26"/>
  <c r="E57" i="26"/>
  <c r="E51" i="26"/>
  <c r="E45" i="26"/>
  <c r="E39" i="26"/>
  <c r="E33" i="26"/>
  <c r="E27" i="26"/>
  <c r="E21" i="26"/>
  <c r="E18" i="26"/>
  <c r="E15" i="26"/>
  <c r="E9" i="26"/>
  <c r="E53" i="26"/>
  <c r="E41" i="26"/>
  <c r="E29" i="26"/>
  <c r="E17" i="26"/>
  <c r="E45" i="28"/>
  <c r="E30" i="28"/>
  <c r="E9" i="28"/>
  <c r="E59" i="28"/>
  <c r="E38" i="28"/>
  <c r="E29" i="28"/>
  <c r="E11" i="28"/>
  <c r="E52" i="28"/>
  <c r="E40" i="28"/>
  <c r="E52" i="27"/>
  <c r="E46" i="27"/>
  <c r="E40" i="27"/>
  <c r="E34" i="27"/>
  <c r="E28" i="27"/>
  <c r="E18" i="27"/>
  <c r="E22" i="27"/>
  <c r="E16" i="27"/>
  <c r="E10" i="27"/>
  <c r="E54" i="28"/>
  <c r="E62" i="28"/>
  <c r="E47" i="28"/>
  <c r="E23" i="28"/>
  <c r="E58" i="28"/>
  <c r="E58" i="27"/>
  <c r="E48" i="28"/>
  <c r="E33" i="28"/>
  <c r="E12" i="28"/>
  <c r="E56" i="28"/>
  <c r="E41" i="28"/>
  <c r="E32" i="28"/>
  <c r="E14" i="28"/>
  <c r="E61" i="28"/>
  <c r="E46" i="28"/>
  <c r="E60" i="29"/>
  <c r="M60" i="29" s="1"/>
  <c r="E57" i="29"/>
  <c r="M57" i="29" s="1"/>
  <c r="E54" i="29"/>
  <c r="M54" i="29" s="1"/>
  <c r="E51" i="29"/>
  <c r="M51" i="29" s="1"/>
  <c r="E48" i="29"/>
  <c r="M48" i="29" s="1"/>
  <c r="E45" i="29"/>
  <c r="M45" i="29" s="1"/>
  <c r="E42" i="29"/>
  <c r="M42" i="29" s="1"/>
  <c r="E39" i="29"/>
  <c r="M39" i="29" s="1"/>
  <c r="E36" i="29"/>
  <c r="M36" i="29" s="1"/>
  <c r="E33" i="29"/>
  <c r="M33" i="29" s="1"/>
  <c r="E30" i="29"/>
  <c r="M30" i="29" s="1"/>
  <c r="E27" i="29"/>
  <c r="M27" i="29" s="1"/>
  <c r="M24" i="29"/>
  <c r="E17" i="29"/>
  <c r="M17" i="29" s="1"/>
  <c r="E21" i="29"/>
  <c r="M21" i="29" s="1"/>
  <c r="E15" i="29"/>
  <c r="M15" i="29" s="1"/>
  <c r="E12" i="29"/>
  <c r="M12" i="29" s="1"/>
  <c r="E9" i="29"/>
  <c r="M9" i="29" s="1"/>
  <c r="D11" i="29"/>
  <c r="L11" i="29" s="1"/>
  <c r="E60" i="27"/>
  <c r="E48" i="27"/>
  <c r="E24" i="27"/>
  <c r="M24" i="27" s="1"/>
  <c r="E6" i="27"/>
  <c r="E39" i="28"/>
  <c r="E21" i="28"/>
  <c r="E6" i="28"/>
  <c r="E54" i="27"/>
  <c r="E42" i="27"/>
  <c r="E36" i="27"/>
  <c r="E30" i="27"/>
  <c r="E12" i="27"/>
  <c r="E6" i="29"/>
  <c r="E62" i="29"/>
  <c r="M62" i="29" s="1"/>
  <c r="E59" i="29"/>
  <c r="M59" i="29" s="1"/>
  <c r="E56" i="29"/>
  <c r="M56" i="29" s="1"/>
  <c r="E53" i="29"/>
  <c r="M53" i="29" s="1"/>
  <c r="E50" i="29"/>
  <c r="M50" i="29" s="1"/>
  <c r="E47" i="29"/>
  <c r="M47" i="29" s="1"/>
  <c r="E44" i="29"/>
  <c r="M44" i="29" s="1"/>
  <c r="E41" i="29"/>
  <c r="M41" i="29" s="1"/>
  <c r="E38" i="29"/>
  <c r="M38" i="29" s="1"/>
  <c r="E35" i="29"/>
  <c r="M35" i="29" s="1"/>
  <c r="E32" i="29"/>
  <c r="M32" i="29" s="1"/>
  <c r="E29" i="29"/>
  <c r="M29" i="29" s="1"/>
  <c r="E26" i="29"/>
  <c r="M26" i="29" s="1"/>
  <c r="E23" i="29"/>
  <c r="M23" i="29" s="1"/>
  <c r="E20" i="29"/>
  <c r="M20" i="29" s="1"/>
  <c r="E19" i="29"/>
  <c r="M19" i="29" s="1"/>
  <c r="E14" i="29"/>
  <c r="M14" i="29" s="1"/>
  <c r="E11" i="29"/>
  <c r="M11" i="29" s="1"/>
  <c r="E8" i="29"/>
  <c r="M8" i="29" s="1"/>
  <c r="E8" i="28"/>
  <c r="E57" i="28"/>
  <c r="E36" i="28"/>
  <c r="E15" i="28"/>
  <c r="E50" i="28"/>
  <c r="E26" i="28"/>
  <c r="E62" i="27"/>
  <c r="E59" i="27"/>
  <c r="E56" i="27"/>
  <c r="E53" i="27"/>
  <c r="E50" i="27"/>
  <c r="E47" i="27"/>
  <c r="E44" i="27"/>
  <c r="E41" i="27"/>
  <c r="E38" i="27"/>
  <c r="E35" i="27"/>
  <c r="E32" i="27"/>
  <c r="E29" i="27"/>
  <c r="E26" i="27"/>
  <c r="E23" i="27"/>
  <c r="E20" i="27"/>
  <c r="E19" i="27"/>
  <c r="E14" i="27"/>
  <c r="E11" i="27"/>
  <c r="E8" i="27"/>
  <c r="C41" i="29"/>
  <c r="K41" i="29" s="1"/>
  <c r="E60" i="28"/>
  <c r="E42" i="28"/>
  <c r="E17" i="28"/>
  <c r="E53" i="28"/>
  <c r="E35" i="28"/>
  <c r="E19" i="28"/>
  <c r="E61" i="29"/>
  <c r="M61" i="29" s="1"/>
  <c r="E58" i="29"/>
  <c r="M58" i="29" s="1"/>
  <c r="E55" i="29"/>
  <c r="M55" i="29" s="1"/>
  <c r="E52" i="29"/>
  <c r="M52" i="29" s="1"/>
  <c r="E49" i="29"/>
  <c r="M49" i="29" s="1"/>
  <c r="E46" i="29"/>
  <c r="M46" i="29" s="1"/>
  <c r="E43" i="29"/>
  <c r="M43" i="29" s="1"/>
  <c r="E40" i="29"/>
  <c r="M40" i="29" s="1"/>
  <c r="E37" i="29"/>
  <c r="M37" i="29" s="1"/>
  <c r="E34" i="29"/>
  <c r="M34" i="29" s="1"/>
  <c r="E31" i="29"/>
  <c r="M31" i="29" s="1"/>
  <c r="E28" i="29"/>
  <c r="M28" i="29" s="1"/>
  <c r="E25" i="29"/>
  <c r="M25" i="29" s="1"/>
  <c r="E18" i="29"/>
  <c r="M18" i="29" s="1"/>
  <c r="E22" i="29"/>
  <c r="M22" i="29" s="1"/>
  <c r="E16" i="29"/>
  <c r="M16" i="29" s="1"/>
  <c r="E13" i="29"/>
  <c r="M13" i="29" s="1"/>
  <c r="E10" i="29"/>
  <c r="M10" i="29" s="1"/>
  <c r="E7" i="29"/>
  <c r="M7" i="29" s="1"/>
  <c r="E51" i="28"/>
  <c r="E27" i="28"/>
  <c r="E44" i="28"/>
  <c r="E20" i="28"/>
  <c r="E55" i="28"/>
  <c r="E49" i="28"/>
  <c r="E43" i="28"/>
  <c r="E37" i="28"/>
  <c r="E34" i="28"/>
  <c r="E31" i="28"/>
  <c r="E28" i="28"/>
  <c r="E25" i="28"/>
  <c r="E18" i="28"/>
  <c r="E22" i="28"/>
  <c r="E16" i="28"/>
  <c r="E13" i="28"/>
  <c r="E10" i="28"/>
  <c r="E7" i="28"/>
  <c r="D26" i="21"/>
  <c r="D14" i="21"/>
  <c r="D62" i="21"/>
  <c r="D38" i="21"/>
  <c r="D50" i="21"/>
  <c r="C32" i="23"/>
  <c r="C20" i="23"/>
  <c r="C8" i="23"/>
  <c r="C21" i="24"/>
  <c r="D35" i="23"/>
  <c r="D47" i="23"/>
  <c r="D59" i="23"/>
  <c r="L59" i="23" s="1"/>
  <c r="C53" i="24"/>
  <c r="C44" i="23"/>
  <c r="C56" i="23"/>
  <c r="K56" i="23" s="1"/>
  <c r="C29" i="24"/>
  <c r="C41" i="24"/>
  <c r="C59" i="21"/>
  <c r="C35" i="21"/>
  <c r="C47" i="21"/>
  <c r="C23" i="21"/>
  <c r="C11" i="21"/>
  <c r="I6" i="24"/>
  <c r="H59" i="24"/>
  <c r="H55" i="24"/>
  <c r="H51" i="24"/>
  <c r="H47" i="24"/>
  <c r="H43" i="24"/>
  <c r="H39" i="24"/>
  <c r="H35" i="24"/>
  <c r="H31" i="24"/>
  <c r="H27" i="24"/>
  <c r="H23" i="24"/>
  <c r="H17" i="24"/>
  <c r="H15" i="24"/>
  <c r="H11" i="24"/>
  <c r="H7" i="24"/>
  <c r="I51" i="26"/>
  <c r="I47" i="26"/>
  <c r="H62" i="26"/>
  <c r="H56" i="26"/>
  <c r="I61" i="26"/>
  <c r="H6" i="24"/>
  <c r="G59" i="24"/>
  <c r="G55" i="24"/>
  <c r="G51" i="24"/>
  <c r="G47" i="24"/>
  <c r="G43" i="24"/>
  <c r="G39" i="24"/>
  <c r="G31" i="24"/>
  <c r="G27" i="24"/>
  <c r="G23" i="24"/>
  <c r="G17" i="24"/>
  <c r="G15" i="24"/>
  <c r="G11" i="24"/>
  <c r="G7" i="24"/>
  <c r="I31" i="26"/>
  <c r="I27" i="26"/>
  <c r="I23" i="26"/>
  <c r="I17" i="26"/>
  <c r="I15" i="26"/>
  <c r="I11" i="26"/>
  <c r="I7" i="26"/>
  <c r="I40" i="26"/>
  <c r="I36" i="26"/>
  <c r="I60" i="26"/>
  <c r="I62" i="24"/>
  <c r="I58" i="24"/>
  <c r="I50" i="24"/>
  <c r="I46" i="24"/>
  <c r="I42" i="24"/>
  <c r="I38" i="24"/>
  <c r="I34" i="24"/>
  <c r="I30" i="24"/>
  <c r="I26" i="24"/>
  <c r="I19" i="24"/>
  <c r="I22" i="24"/>
  <c r="I14" i="24"/>
  <c r="I10" i="24"/>
  <c r="H40" i="26"/>
  <c r="H36" i="26"/>
  <c r="H61" i="26"/>
  <c r="I59" i="26"/>
  <c r="H58" i="24"/>
  <c r="H54" i="24"/>
  <c r="H50" i="24"/>
  <c r="H46" i="24"/>
  <c r="H42" i="24"/>
  <c r="H38" i="24"/>
  <c r="H34" i="24"/>
  <c r="H30" i="24"/>
  <c r="H26" i="24"/>
  <c r="H19" i="24"/>
  <c r="H22" i="24"/>
  <c r="H14" i="24"/>
  <c r="H10" i="24"/>
  <c r="G58" i="24"/>
  <c r="G54" i="24"/>
  <c r="G50" i="24"/>
  <c r="G46" i="24"/>
  <c r="G38" i="24"/>
  <c r="G30" i="24"/>
  <c r="G26" i="24"/>
  <c r="G19" i="24"/>
  <c r="G22" i="24"/>
  <c r="G14" i="24"/>
  <c r="G10" i="24"/>
  <c r="I39" i="26"/>
  <c r="H60" i="26"/>
  <c r="I57" i="24"/>
  <c r="I49" i="24"/>
  <c r="I45" i="24"/>
  <c r="I41" i="24"/>
  <c r="I37" i="24"/>
  <c r="I29" i="24"/>
  <c r="I25" i="24"/>
  <c r="I18" i="24"/>
  <c r="I21" i="24"/>
  <c r="I13" i="24"/>
  <c r="I9" i="24"/>
  <c r="H33" i="26"/>
  <c r="H57" i="24"/>
  <c r="H53" i="24"/>
  <c r="H49" i="24"/>
  <c r="H45" i="24"/>
  <c r="H41" i="24"/>
  <c r="H37" i="24"/>
  <c r="H29" i="24"/>
  <c r="H25" i="24"/>
  <c r="H18" i="24"/>
  <c r="H21" i="24"/>
  <c r="H13" i="24"/>
  <c r="H9" i="24"/>
  <c r="G57" i="24"/>
  <c r="G53" i="24"/>
  <c r="G49" i="24"/>
  <c r="G45" i="24"/>
  <c r="G29" i="24"/>
  <c r="G25" i="24"/>
  <c r="G18" i="24"/>
  <c r="G21" i="24"/>
  <c r="G13" i="24"/>
  <c r="G9" i="24"/>
  <c r="G6" i="26"/>
  <c r="I35" i="26"/>
  <c r="I52" i="24"/>
  <c r="I48" i="24"/>
  <c r="I44" i="24"/>
  <c r="I32" i="24"/>
  <c r="I28" i="24"/>
  <c r="I24" i="24"/>
  <c r="I20" i="24"/>
  <c r="I16" i="24"/>
  <c r="I12" i="24"/>
  <c r="I8" i="24"/>
  <c r="I43" i="26"/>
  <c r="I55" i="26"/>
  <c r="H52" i="24"/>
  <c r="H48" i="24"/>
  <c r="H44" i="24"/>
  <c r="H32" i="24"/>
  <c r="H28" i="24"/>
  <c r="H24" i="24"/>
  <c r="H20" i="24"/>
  <c r="H16" i="24"/>
  <c r="H12" i="24"/>
  <c r="H8" i="24"/>
  <c r="G52" i="24"/>
  <c r="G48" i="24"/>
  <c r="G44" i="24"/>
  <c r="D18" i="26"/>
  <c r="D17" i="27"/>
  <c r="C50" i="28"/>
  <c r="C35" i="29"/>
  <c r="K35" i="29" s="1"/>
  <c r="E16" i="26"/>
  <c r="D12" i="27"/>
  <c r="C44" i="28"/>
  <c r="C29" i="29"/>
  <c r="K29" i="29" s="1"/>
  <c r="C12" i="26"/>
  <c r="K12" i="26" s="1"/>
  <c r="D7" i="27"/>
  <c r="C38" i="28"/>
  <c r="C23" i="29"/>
  <c r="K23" i="29" s="1"/>
  <c r="C7" i="26"/>
  <c r="K7" i="26" s="1"/>
  <c r="C32" i="28"/>
  <c r="C17" i="29"/>
  <c r="K17" i="29" s="1"/>
  <c r="C60" i="26"/>
  <c r="K60" i="26" s="1"/>
  <c r="D58" i="27"/>
  <c r="C26" i="28"/>
  <c r="C11" i="29"/>
  <c r="K11" i="29" s="1"/>
  <c r="C55" i="26"/>
  <c r="K55" i="26" s="1"/>
  <c r="D53" i="27"/>
  <c r="C20" i="28"/>
  <c r="D48" i="27"/>
  <c r="C14" i="28"/>
  <c r="D45" i="26"/>
  <c r="D43" i="27"/>
  <c r="C8" i="28"/>
  <c r="E40" i="26"/>
  <c r="C38" i="27"/>
  <c r="C59" i="29"/>
  <c r="K59" i="29" s="1"/>
  <c r="C36" i="26"/>
  <c r="K36" i="26" s="1"/>
  <c r="C33" i="27"/>
  <c r="C53" i="29"/>
  <c r="K53" i="29" s="1"/>
  <c r="C31" i="26"/>
  <c r="K31" i="26" s="1"/>
  <c r="E27" i="27"/>
  <c r="C62" i="28"/>
  <c r="C47" i="29"/>
  <c r="K47" i="29" s="1"/>
  <c r="D59" i="26"/>
  <c r="E54" i="26"/>
  <c r="C50" i="26"/>
  <c r="K50" i="26" s="1"/>
  <c r="C45" i="26"/>
  <c r="K45" i="26" s="1"/>
  <c r="D40" i="26"/>
  <c r="D35" i="26"/>
  <c r="E30" i="26"/>
  <c r="C26" i="26"/>
  <c r="C18" i="26"/>
  <c r="D16" i="26"/>
  <c r="D11" i="26"/>
  <c r="C6" i="27"/>
  <c r="C58" i="27"/>
  <c r="C53" i="27"/>
  <c r="C48" i="27"/>
  <c r="C43" i="27"/>
  <c r="E37" i="27"/>
  <c r="D32" i="27"/>
  <c r="D27" i="27"/>
  <c r="C22" i="27"/>
  <c r="C17" i="27"/>
  <c r="C12" i="27"/>
  <c r="C7" i="27"/>
  <c r="D61" i="28"/>
  <c r="D55" i="28"/>
  <c r="D49" i="28"/>
  <c r="D43" i="28"/>
  <c r="D37" i="28"/>
  <c r="D31" i="28"/>
  <c r="D25" i="28"/>
  <c r="D19" i="28"/>
  <c r="D13" i="28"/>
  <c r="D7" i="28"/>
  <c r="D58" i="29"/>
  <c r="L58" i="29" s="1"/>
  <c r="D52" i="29"/>
  <c r="L52" i="29" s="1"/>
  <c r="D46" i="29"/>
  <c r="L46" i="29" s="1"/>
  <c r="D40" i="29"/>
  <c r="L40" i="29" s="1"/>
  <c r="D34" i="29"/>
  <c r="L34" i="29" s="1"/>
  <c r="D28" i="29"/>
  <c r="L28" i="29" s="1"/>
  <c r="D22" i="29"/>
  <c r="L22" i="29" s="1"/>
  <c r="D16" i="29"/>
  <c r="L16" i="29" s="1"/>
  <c r="D10" i="29"/>
  <c r="L10" i="29" s="1"/>
  <c r="C59" i="26"/>
  <c r="K59" i="26" s="1"/>
  <c r="D54" i="26"/>
  <c r="E44" i="26"/>
  <c r="C40" i="26"/>
  <c r="K40" i="26" s="1"/>
  <c r="C35" i="26"/>
  <c r="K35" i="26" s="1"/>
  <c r="D30" i="26"/>
  <c r="D25" i="26"/>
  <c r="E20" i="26"/>
  <c r="C16" i="26"/>
  <c r="C11" i="26"/>
  <c r="K11" i="26" s="1"/>
  <c r="D6" i="27"/>
  <c r="E57" i="27"/>
  <c r="D52" i="27"/>
  <c r="D47" i="27"/>
  <c r="D42" i="27"/>
  <c r="D37" i="27"/>
  <c r="C32" i="27"/>
  <c r="C27" i="27"/>
  <c r="E21" i="27"/>
  <c r="D16" i="27"/>
  <c r="D11" i="27"/>
  <c r="C61" i="28"/>
  <c r="C55" i="28"/>
  <c r="C49" i="28"/>
  <c r="C43" i="28"/>
  <c r="C37" i="28"/>
  <c r="C31" i="28"/>
  <c r="C25" i="28"/>
  <c r="C19" i="28"/>
  <c r="C13" i="28"/>
  <c r="C7" i="28"/>
  <c r="C58" i="29"/>
  <c r="K58" i="29" s="1"/>
  <c r="C52" i="29"/>
  <c r="K52" i="29" s="1"/>
  <c r="C46" i="29"/>
  <c r="K46" i="29" s="1"/>
  <c r="C40" i="29"/>
  <c r="K40" i="29" s="1"/>
  <c r="C34" i="29"/>
  <c r="K34" i="29" s="1"/>
  <c r="C28" i="29"/>
  <c r="K28" i="29" s="1"/>
  <c r="C22" i="29"/>
  <c r="K22" i="29" s="1"/>
  <c r="C16" i="29"/>
  <c r="K16" i="29" s="1"/>
  <c r="C10" i="29"/>
  <c r="K10" i="29" s="1"/>
  <c r="C6" i="26"/>
  <c r="E58" i="26"/>
  <c r="C54" i="26"/>
  <c r="C49" i="26"/>
  <c r="K49" i="26" s="1"/>
  <c r="D44" i="26"/>
  <c r="D39" i="26"/>
  <c r="E34" i="26"/>
  <c r="C30" i="26"/>
  <c r="C25" i="26"/>
  <c r="K25" i="26" s="1"/>
  <c r="D20" i="26"/>
  <c r="D15" i="26"/>
  <c r="E10" i="26"/>
  <c r="D62" i="27"/>
  <c r="D57" i="27"/>
  <c r="C52" i="27"/>
  <c r="C47" i="27"/>
  <c r="C42" i="27"/>
  <c r="C37" i="27"/>
  <c r="E31" i="27"/>
  <c r="D26" i="27"/>
  <c r="D21" i="27"/>
  <c r="C16" i="27"/>
  <c r="C11" i="27"/>
  <c r="D60" i="28"/>
  <c r="D54" i="28"/>
  <c r="D48" i="28"/>
  <c r="D42" i="28"/>
  <c r="D36" i="28"/>
  <c r="D30" i="28"/>
  <c r="D24" i="28"/>
  <c r="D18" i="28"/>
  <c r="D12" i="28"/>
  <c r="C6" i="29"/>
  <c r="D57" i="29"/>
  <c r="L57" i="29" s="1"/>
  <c r="D51" i="29"/>
  <c r="L51" i="29" s="1"/>
  <c r="D45" i="29"/>
  <c r="L45" i="29" s="1"/>
  <c r="D39" i="29"/>
  <c r="L39" i="29" s="1"/>
  <c r="D33" i="29"/>
  <c r="L33" i="29" s="1"/>
  <c r="D27" i="29"/>
  <c r="L27" i="29" s="1"/>
  <c r="D21" i="29"/>
  <c r="L21" i="29" s="1"/>
  <c r="D15" i="29"/>
  <c r="L15" i="29" s="1"/>
  <c r="D9" i="29"/>
  <c r="L9" i="29" s="1"/>
  <c r="D6" i="26"/>
  <c r="D58" i="26"/>
  <c r="D53" i="26"/>
  <c r="E48" i="26"/>
  <c r="C44" i="26"/>
  <c r="C39" i="26"/>
  <c r="K39" i="26" s="1"/>
  <c r="D34" i="26"/>
  <c r="D29" i="26"/>
  <c r="E24" i="26"/>
  <c r="C20" i="26"/>
  <c r="C15" i="26"/>
  <c r="K15" i="26" s="1"/>
  <c r="D10" i="26"/>
  <c r="C62" i="27"/>
  <c r="C57" i="27"/>
  <c r="E51" i="27"/>
  <c r="D46" i="27"/>
  <c r="D41" i="27"/>
  <c r="D36" i="27"/>
  <c r="D31" i="27"/>
  <c r="C26" i="27"/>
  <c r="C21" i="27"/>
  <c r="E15" i="27"/>
  <c r="D10" i="27"/>
  <c r="C60" i="28"/>
  <c r="C54" i="28"/>
  <c r="C48" i="28"/>
  <c r="C42" i="28"/>
  <c r="C36" i="28"/>
  <c r="C30" i="28"/>
  <c r="C24" i="28"/>
  <c r="C18" i="28"/>
  <c r="C12" i="28"/>
  <c r="D6" i="29"/>
  <c r="C57" i="29"/>
  <c r="K57" i="29" s="1"/>
  <c r="C51" i="29"/>
  <c r="K51" i="29" s="1"/>
  <c r="C45" i="29"/>
  <c r="K45" i="29" s="1"/>
  <c r="C39" i="29"/>
  <c r="K39" i="29" s="1"/>
  <c r="C33" i="29"/>
  <c r="K33" i="29" s="1"/>
  <c r="C27" i="29"/>
  <c r="K27" i="29" s="1"/>
  <c r="C21" i="29"/>
  <c r="K21" i="29" s="1"/>
  <c r="C15" i="29"/>
  <c r="K15" i="29" s="1"/>
  <c r="C9" i="29"/>
  <c r="K9" i="29" s="1"/>
  <c r="E62" i="26"/>
  <c r="C58" i="26"/>
  <c r="K58" i="26" s="1"/>
  <c r="C53" i="26"/>
  <c r="K53" i="26" s="1"/>
  <c r="D48" i="26"/>
  <c r="D43" i="26"/>
  <c r="E38" i="26"/>
  <c r="C34" i="26"/>
  <c r="C29" i="26"/>
  <c r="K29" i="26" s="1"/>
  <c r="D24" i="26"/>
  <c r="D17" i="26"/>
  <c r="E14" i="26"/>
  <c r="C10" i="26"/>
  <c r="E61" i="27"/>
  <c r="D56" i="27"/>
  <c r="D51" i="27"/>
  <c r="C46" i="27"/>
  <c r="C41" i="27"/>
  <c r="C36" i="27"/>
  <c r="C31" i="27"/>
  <c r="E25" i="27"/>
  <c r="D20" i="27"/>
  <c r="D15" i="27"/>
  <c r="C10" i="27"/>
  <c r="D59" i="28"/>
  <c r="D53" i="28"/>
  <c r="D47" i="28"/>
  <c r="D41" i="28"/>
  <c r="D35" i="28"/>
  <c r="D29" i="28"/>
  <c r="D23" i="28"/>
  <c r="D17" i="28"/>
  <c r="D11" i="28"/>
  <c r="D62" i="29"/>
  <c r="L62" i="29" s="1"/>
  <c r="D56" i="29"/>
  <c r="L56" i="29" s="1"/>
  <c r="D50" i="29"/>
  <c r="L50" i="29" s="1"/>
  <c r="D44" i="29"/>
  <c r="L44" i="29" s="1"/>
  <c r="D38" i="29"/>
  <c r="L38" i="29" s="1"/>
  <c r="D32" i="29"/>
  <c r="L32" i="29" s="1"/>
  <c r="D26" i="29"/>
  <c r="L26" i="29" s="1"/>
  <c r="D20" i="29"/>
  <c r="L20" i="29" s="1"/>
  <c r="D14" i="29"/>
  <c r="L14" i="29" s="1"/>
  <c r="D8" i="29"/>
  <c r="L8" i="29" s="1"/>
  <c r="D62" i="26"/>
  <c r="D57" i="26"/>
  <c r="E52" i="26"/>
  <c r="C48" i="26"/>
  <c r="K48" i="26" s="1"/>
  <c r="C43" i="26"/>
  <c r="K43" i="26" s="1"/>
  <c r="D38" i="26"/>
  <c r="D33" i="26"/>
  <c r="E28" i="26"/>
  <c r="C24" i="26"/>
  <c r="C17" i="26"/>
  <c r="K17" i="26" s="1"/>
  <c r="D14" i="26"/>
  <c r="D9" i="26"/>
  <c r="D61" i="27"/>
  <c r="C56" i="27"/>
  <c r="C51" i="27"/>
  <c r="E45" i="27"/>
  <c r="D40" i="27"/>
  <c r="D35" i="27"/>
  <c r="D30" i="27"/>
  <c r="D25" i="27"/>
  <c r="C20" i="27"/>
  <c r="C15" i="27"/>
  <c r="E9" i="27"/>
  <c r="C59" i="28"/>
  <c r="C53" i="28"/>
  <c r="C47" i="28"/>
  <c r="C41" i="28"/>
  <c r="C35" i="28"/>
  <c r="C29" i="28"/>
  <c r="C23" i="28"/>
  <c r="C17" i="28"/>
  <c r="C11" i="28"/>
  <c r="C62" i="29"/>
  <c r="K62" i="29" s="1"/>
  <c r="C56" i="29"/>
  <c r="K56" i="29" s="1"/>
  <c r="C50" i="29"/>
  <c r="K50" i="29" s="1"/>
  <c r="C44" i="29"/>
  <c r="K44" i="29" s="1"/>
  <c r="C38" i="29"/>
  <c r="K38" i="29" s="1"/>
  <c r="C32" i="29"/>
  <c r="K32" i="29" s="1"/>
  <c r="C26" i="29"/>
  <c r="K26" i="29" s="1"/>
  <c r="C20" i="29"/>
  <c r="K20" i="29" s="1"/>
  <c r="C14" i="29"/>
  <c r="K14" i="29" s="1"/>
  <c r="C8" i="29"/>
  <c r="K8" i="29" s="1"/>
  <c r="C62" i="26"/>
  <c r="K62" i="26" s="1"/>
  <c r="C57" i="26"/>
  <c r="K57" i="26" s="1"/>
  <c r="D52" i="26"/>
  <c r="D47" i="26"/>
  <c r="E42" i="26"/>
  <c r="C38" i="26"/>
  <c r="K38" i="26" s="1"/>
  <c r="C33" i="26"/>
  <c r="K33" i="26" s="1"/>
  <c r="D28" i="26"/>
  <c r="D23" i="26"/>
  <c r="E22" i="26"/>
  <c r="C14" i="26"/>
  <c r="K14" i="26" s="1"/>
  <c r="C9" i="26"/>
  <c r="K9" i="26" s="1"/>
  <c r="C61" i="27"/>
  <c r="E55" i="27"/>
  <c r="D50" i="27"/>
  <c r="D45" i="27"/>
  <c r="C40" i="27"/>
  <c r="C35" i="27"/>
  <c r="C30" i="27"/>
  <c r="C25" i="27"/>
  <c r="D19" i="27"/>
  <c r="D14" i="27"/>
  <c r="D9" i="27"/>
  <c r="D58" i="28"/>
  <c r="D52" i="28"/>
  <c r="D46" i="28"/>
  <c r="D40" i="28"/>
  <c r="D34" i="28"/>
  <c r="D28" i="28"/>
  <c r="D22" i="28"/>
  <c r="D16" i="28"/>
  <c r="D10" i="28"/>
  <c r="D61" i="29"/>
  <c r="L61" i="29" s="1"/>
  <c r="D55" i="29"/>
  <c r="L55" i="29" s="1"/>
  <c r="D49" i="29"/>
  <c r="L49" i="29" s="1"/>
  <c r="D43" i="29"/>
  <c r="L43" i="29" s="1"/>
  <c r="D37" i="29"/>
  <c r="L37" i="29" s="1"/>
  <c r="D31" i="29"/>
  <c r="L31" i="29" s="1"/>
  <c r="D25" i="29"/>
  <c r="L25" i="29" s="1"/>
  <c r="D19" i="29"/>
  <c r="L19" i="29" s="1"/>
  <c r="D13" i="29"/>
  <c r="L13" i="29" s="1"/>
  <c r="D7" i="29"/>
  <c r="L7" i="29" s="1"/>
  <c r="D61" i="26"/>
  <c r="E56" i="26"/>
  <c r="C52" i="26"/>
  <c r="K52" i="26" s="1"/>
  <c r="C47" i="26"/>
  <c r="K47" i="26" s="1"/>
  <c r="D42" i="26"/>
  <c r="D37" i="26"/>
  <c r="E32" i="26"/>
  <c r="C28" i="26"/>
  <c r="C23" i="26"/>
  <c r="K23" i="26" s="1"/>
  <c r="D22" i="26"/>
  <c r="D13" i="26"/>
  <c r="E8" i="26"/>
  <c r="D60" i="27"/>
  <c r="D55" i="27"/>
  <c r="C50" i="27"/>
  <c r="C45" i="27"/>
  <c r="E39" i="27"/>
  <c r="D34" i="27"/>
  <c r="D29" i="27"/>
  <c r="D24" i="27"/>
  <c r="L24" i="27" s="1"/>
  <c r="C19" i="27"/>
  <c r="C14" i="27"/>
  <c r="C9" i="27"/>
  <c r="C58" i="28"/>
  <c r="C52" i="28"/>
  <c r="C46" i="28"/>
  <c r="C40" i="28"/>
  <c r="C34" i="28"/>
  <c r="C28" i="28"/>
  <c r="C22" i="28"/>
  <c r="C16" i="28"/>
  <c r="C10" i="28"/>
  <c r="C61" i="29"/>
  <c r="K61" i="29" s="1"/>
  <c r="C55" i="29"/>
  <c r="K55" i="29" s="1"/>
  <c r="C49" i="29"/>
  <c r="K49" i="29" s="1"/>
  <c r="C43" i="29"/>
  <c r="K43" i="29" s="1"/>
  <c r="C37" i="29"/>
  <c r="K37" i="29" s="1"/>
  <c r="C31" i="29"/>
  <c r="K31" i="29" s="1"/>
  <c r="C25" i="29"/>
  <c r="K25" i="29" s="1"/>
  <c r="C19" i="29"/>
  <c r="K19" i="29" s="1"/>
  <c r="C13" i="29"/>
  <c r="K13" i="29" s="1"/>
  <c r="C7" i="29"/>
  <c r="K7" i="29" s="1"/>
  <c r="C61" i="26"/>
  <c r="K61" i="26" s="1"/>
  <c r="D56" i="26"/>
  <c r="D51" i="26"/>
  <c r="E46" i="26"/>
  <c r="C37" i="26"/>
  <c r="K37" i="26" s="1"/>
  <c r="D32" i="26"/>
  <c r="D27" i="26"/>
  <c r="E19" i="26"/>
  <c r="C22" i="26"/>
  <c r="K22" i="26" s="1"/>
  <c r="C13" i="26"/>
  <c r="K13" i="26" s="1"/>
  <c r="D8" i="26"/>
  <c r="C60" i="27"/>
  <c r="C55" i="27"/>
  <c r="E49" i="27"/>
  <c r="D44" i="27"/>
  <c r="D39" i="27"/>
  <c r="C34" i="27"/>
  <c r="C29" i="27"/>
  <c r="C24" i="27"/>
  <c r="K24" i="27" s="1"/>
  <c r="D18" i="27"/>
  <c r="E13" i="27"/>
  <c r="D8" i="27"/>
  <c r="C6" i="28"/>
  <c r="D57" i="28"/>
  <c r="D51" i="28"/>
  <c r="D45" i="28"/>
  <c r="D39" i="28"/>
  <c r="D33" i="28"/>
  <c r="D27" i="28"/>
  <c r="D21" i="28"/>
  <c r="D15" i="28"/>
  <c r="D9" i="28"/>
  <c r="D60" i="29"/>
  <c r="L60" i="29" s="1"/>
  <c r="D54" i="29"/>
  <c r="L54" i="29" s="1"/>
  <c r="D48" i="29"/>
  <c r="L48" i="29" s="1"/>
  <c r="D42" i="29"/>
  <c r="L42" i="29" s="1"/>
  <c r="D36" i="29"/>
  <c r="L36" i="29" s="1"/>
  <c r="D30" i="29"/>
  <c r="L30" i="29" s="1"/>
  <c r="D24" i="29"/>
  <c r="L24" i="29" s="1"/>
  <c r="D18" i="29"/>
  <c r="L18" i="29" s="1"/>
  <c r="D12" i="29"/>
  <c r="L12" i="29" s="1"/>
  <c r="E60" i="26"/>
  <c r="C56" i="26"/>
  <c r="K56" i="26" s="1"/>
  <c r="C51" i="26"/>
  <c r="K51" i="26" s="1"/>
  <c r="D46" i="26"/>
  <c r="D41" i="26"/>
  <c r="E36" i="26"/>
  <c r="C32" i="26"/>
  <c r="K32" i="26" s="1"/>
  <c r="C27" i="26"/>
  <c r="K27" i="26" s="1"/>
  <c r="D19" i="26"/>
  <c r="D21" i="26"/>
  <c r="E12" i="26"/>
  <c r="C8" i="26"/>
  <c r="K8" i="26" s="1"/>
  <c r="D59" i="27"/>
  <c r="D54" i="27"/>
  <c r="D49" i="27"/>
  <c r="C44" i="27"/>
  <c r="C39" i="27"/>
  <c r="E33" i="27"/>
  <c r="D28" i="27"/>
  <c r="D23" i="27"/>
  <c r="C18" i="27"/>
  <c r="D13" i="27"/>
  <c r="C8" i="27"/>
  <c r="D6" i="28"/>
  <c r="C57" i="28"/>
  <c r="C51" i="28"/>
  <c r="C45" i="28"/>
  <c r="C39" i="28"/>
  <c r="C33" i="28"/>
  <c r="C27" i="28"/>
  <c r="C21" i="28"/>
  <c r="C15" i="28"/>
  <c r="C9" i="28"/>
  <c r="C60" i="29"/>
  <c r="K60" i="29" s="1"/>
  <c r="C54" i="29"/>
  <c r="K54" i="29" s="1"/>
  <c r="C48" i="29"/>
  <c r="K48" i="29" s="1"/>
  <c r="C42" i="29"/>
  <c r="K42" i="29" s="1"/>
  <c r="C36" i="29"/>
  <c r="K36" i="29" s="1"/>
  <c r="C30" i="29"/>
  <c r="K30" i="29" s="1"/>
  <c r="C24" i="29"/>
  <c r="K24" i="29" s="1"/>
  <c r="C18" i="29"/>
  <c r="K18" i="29" s="1"/>
  <c r="C12" i="29"/>
  <c r="K12" i="29" s="1"/>
  <c r="D60" i="26"/>
  <c r="D55" i="26"/>
  <c r="E50" i="26"/>
  <c r="C46" i="26"/>
  <c r="K46" i="26" s="1"/>
  <c r="C41" i="26"/>
  <c r="K41" i="26" s="1"/>
  <c r="D36" i="26"/>
  <c r="D31" i="26"/>
  <c r="E26" i="26"/>
  <c r="C19" i="26"/>
  <c r="K19" i="26" s="1"/>
  <c r="C21" i="26"/>
  <c r="K21" i="26" s="1"/>
  <c r="D12" i="26"/>
  <c r="D7" i="26"/>
  <c r="C59" i="27"/>
  <c r="C54" i="27"/>
  <c r="C49" i="27"/>
  <c r="E43" i="27"/>
  <c r="D38" i="27"/>
  <c r="D33" i="27"/>
  <c r="C28" i="27"/>
  <c r="C23" i="27"/>
  <c r="E17" i="27"/>
  <c r="C13" i="27"/>
  <c r="E7" i="27"/>
  <c r="D62" i="28"/>
  <c r="D56" i="28"/>
  <c r="D50" i="28"/>
  <c r="D44" i="28"/>
  <c r="D38" i="28"/>
  <c r="D32" i="28"/>
  <c r="D26" i="28"/>
  <c r="D20" i="28"/>
  <c r="D14" i="28"/>
  <c r="D8" i="28"/>
  <c r="D59" i="29"/>
  <c r="L59" i="29" s="1"/>
  <c r="D53" i="29"/>
  <c r="L53" i="29" s="1"/>
  <c r="D47" i="29"/>
  <c r="L47" i="29" s="1"/>
  <c r="D41" i="29"/>
  <c r="L41" i="29" s="1"/>
  <c r="D35" i="29"/>
  <c r="L35" i="29" s="1"/>
  <c r="D29" i="29"/>
  <c r="L29" i="29" s="1"/>
  <c r="D23" i="29"/>
  <c r="L23" i="29" s="1"/>
  <c r="D17" i="29"/>
  <c r="L17" i="29" s="1"/>
  <c r="E59" i="26"/>
  <c r="E55" i="26"/>
  <c r="E47" i="26"/>
  <c r="E43" i="26"/>
  <c r="E35" i="26"/>
  <c r="E31" i="26"/>
  <c r="E23" i="26"/>
  <c r="E11" i="26"/>
  <c r="E7" i="26"/>
  <c r="E9" i="25"/>
  <c r="E13" i="25"/>
  <c r="E21" i="25"/>
  <c r="E18" i="25"/>
  <c r="E25" i="25"/>
  <c r="E29" i="25"/>
  <c r="E33" i="25"/>
  <c r="E37" i="25"/>
  <c r="E41" i="25"/>
  <c r="E45" i="25"/>
  <c r="E49" i="25"/>
  <c r="E53" i="25"/>
  <c r="E57" i="25"/>
  <c r="E61" i="25"/>
  <c r="E9" i="22"/>
  <c r="E13" i="22"/>
  <c r="E21" i="22"/>
  <c r="E18" i="22"/>
  <c r="E25" i="22"/>
  <c r="E29" i="22"/>
  <c r="E33" i="22"/>
  <c r="E37" i="22"/>
  <c r="E41" i="22"/>
  <c r="E45" i="22"/>
  <c r="E53" i="22"/>
  <c r="E57" i="22"/>
  <c r="E61" i="22"/>
  <c r="E30" i="20"/>
  <c r="M30" i="20" s="1"/>
  <c r="D54" i="20"/>
  <c r="L54" i="20" s="1"/>
  <c r="D57" i="25"/>
  <c r="D33" i="22"/>
  <c r="C10" i="25"/>
  <c r="C14" i="25"/>
  <c r="C22" i="25"/>
  <c r="C19" i="25"/>
  <c r="C26" i="25"/>
  <c r="C30" i="25"/>
  <c r="C34" i="25"/>
  <c r="C38" i="25"/>
  <c r="C42" i="25"/>
  <c r="C46" i="25"/>
  <c r="C50" i="25"/>
  <c r="C54" i="25"/>
  <c r="C58" i="25"/>
  <c r="C62" i="25"/>
  <c r="C10" i="22"/>
  <c r="C14" i="22"/>
  <c r="C22" i="22"/>
  <c r="C19" i="22"/>
  <c r="C26" i="22"/>
  <c r="C30" i="22"/>
  <c r="C34" i="22"/>
  <c r="C38" i="22"/>
  <c r="C42" i="22"/>
  <c r="C46" i="22"/>
  <c r="C50" i="22"/>
  <c r="C54" i="22"/>
  <c r="C58" i="22"/>
  <c r="C62" i="22"/>
  <c r="D7" i="20"/>
  <c r="L7" i="20" s="1"/>
  <c r="D33" i="20"/>
  <c r="L33" i="20" s="1"/>
  <c r="E54" i="20"/>
  <c r="M54" i="20" s="1"/>
  <c r="D10" i="25"/>
  <c r="D14" i="25"/>
  <c r="D22" i="25"/>
  <c r="D19" i="25"/>
  <c r="D26" i="25"/>
  <c r="D30" i="25"/>
  <c r="D34" i="25"/>
  <c r="D38" i="25"/>
  <c r="D42" i="25"/>
  <c r="D46" i="25"/>
  <c r="D50" i="25"/>
  <c r="D54" i="25"/>
  <c r="D58" i="25"/>
  <c r="D62" i="25"/>
  <c r="D10" i="22"/>
  <c r="D14" i="22"/>
  <c r="D22" i="22"/>
  <c r="D19" i="22"/>
  <c r="D26" i="22"/>
  <c r="D30" i="22"/>
  <c r="D34" i="22"/>
  <c r="D38" i="22"/>
  <c r="D42" i="22"/>
  <c r="D46" i="22"/>
  <c r="D50" i="22"/>
  <c r="D54" i="22"/>
  <c r="D58" i="22"/>
  <c r="D62" i="22"/>
  <c r="E10" i="20"/>
  <c r="M10" i="20" s="1"/>
  <c r="D34" i="20"/>
  <c r="L34" i="20" s="1"/>
  <c r="D55" i="20"/>
  <c r="L55" i="20" s="1"/>
  <c r="D18" i="22"/>
  <c r="E10" i="25"/>
  <c r="E14" i="25"/>
  <c r="E22" i="25"/>
  <c r="E19" i="25"/>
  <c r="E26" i="25"/>
  <c r="E30" i="25"/>
  <c r="E34" i="25"/>
  <c r="E38" i="25"/>
  <c r="E42" i="25"/>
  <c r="E46" i="25"/>
  <c r="E50" i="25"/>
  <c r="E54" i="25"/>
  <c r="E58" i="25"/>
  <c r="E62" i="25"/>
  <c r="E10" i="22"/>
  <c r="E14" i="22"/>
  <c r="E22" i="22"/>
  <c r="E19" i="22"/>
  <c r="E26" i="22"/>
  <c r="E30" i="22"/>
  <c r="E34" i="22"/>
  <c r="E38" i="22"/>
  <c r="E42" i="22"/>
  <c r="E46" i="22"/>
  <c r="E50" i="22"/>
  <c r="E54" i="22"/>
  <c r="E58" i="22"/>
  <c r="E62" i="22"/>
  <c r="D11" i="20"/>
  <c r="L11" i="20" s="1"/>
  <c r="E34" i="20"/>
  <c r="M34" i="20" s="1"/>
  <c r="E58" i="20"/>
  <c r="M58" i="20" s="1"/>
  <c r="D37" i="22"/>
  <c r="C7" i="25"/>
  <c r="C11" i="25"/>
  <c r="C15" i="25"/>
  <c r="C17" i="25"/>
  <c r="C23" i="25"/>
  <c r="C27" i="25"/>
  <c r="C31" i="25"/>
  <c r="C35" i="25"/>
  <c r="C39" i="25"/>
  <c r="C43" i="25"/>
  <c r="C47" i="25"/>
  <c r="C51" i="25"/>
  <c r="C55" i="25"/>
  <c r="C59" i="25"/>
  <c r="E6" i="25"/>
  <c r="C7" i="22"/>
  <c r="C11" i="22"/>
  <c r="C15" i="22"/>
  <c r="C17" i="22"/>
  <c r="C23" i="22"/>
  <c r="C27" i="22"/>
  <c r="C31" i="22"/>
  <c r="C35" i="22"/>
  <c r="C39" i="22"/>
  <c r="C43" i="22"/>
  <c r="C47" i="22"/>
  <c r="C51" i="22"/>
  <c r="C55" i="22"/>
  <c r="C59" i="22"/>
  <c r="E6" i="22"/>
  <c r="E14" i="20"/>
  <c r="M14" i="20" s="1"/>
  <c r="D38" i="20"/>
  <c r="L38" i="20" s="1"/>
  <c r="D59" i="20"/>
  <c r="L59" i="20" s="1"/>
  <c r="D25" i="22"/>
  <c r="D53" i="22"/>
  <c r="E26" i="20"/>
  <c r="M26" i="20" s="1"/>
  <c r="D7" i="25"/>
  <c r="D11" i="25"/>
  <c r="D15" i="25"/>
  <c r="D17" i="25"/>
  <c r="D23" i="25"/>
  <c r="D27" i="25"/>
  <c r="D31" i="25"/>
  <c r="D35" i="25"/>
  <c r="D39" i="25"/>
  <c r="D43" i="25"/>
  <c r="D47" i="25"/>
  <c r="D51" i="25"/>
  <c r="D55" i="25"/>
  <c r="D59" i="25"/>
  <c r="D6" i="25"/>
  <c r="D7" i="22"/>
  <c r="D11" i="22"/>
  <c r="D15" i="22"/>
  <c r="D17" i="22"/>
  <c r="D23" i="22"/>
  <c r="D27" i="22"/>
  <c r="D31" i="22"/>
  <c r="D35" i="22"/>
  <c r="D39" i="22"/>
  <c r="D43" i="22"/>
  <c r="D47" i="22"/>
  <c r="D51" i="22"/>
  <c r="D55" i="22"/>
  <c r="D59" i="22"/>
  <c r="D6" i="22"/>
  <c r="D21" i="20"/>
  <c r="L21" i="20" s="1"/>
  <c r="E38" i="20"/>
  <c r="M38" i="20" s="1"/>
  <c r="C62" i="20"/>
  <c r="D37" i="25"/>
  <c r="D61" i="25"/>
  <c r="D41" i="22"/>
  <c r="E7" i="25"/>
  <c r="E11" i="25"/>
  <c r="E15" i="25"/>
  <c r="E17" i="25"/>
  <c r="E23" i="25"/>
  <c r="E27" i="25"/>
  <c r="E31" i="25"/>
  <c r="E35" i="25"/>
  <c r="E39" i="25"/>
  <c r="E43" i="25"/>
  <c r="E47" i="25"/>
  <c r="E51" i="25"/>
  <c r="E55" i="25"/>
  <c r="E59" i="25"/>
  <c r="C6" i="25"/>
  <c r="E7" i="22"/>
  <c r="E11" i="22"/>
  <c r="E15" i="22"/>
  <c r="E17" i="22"/>
  <c r="E23" i="22"/>
  <c r="E27" i="22"/>
  <c r="E31" i="22"/>
  <c r="E35" i="22"/>
  <c r="E39" i="22"/>
  <c r="E43" i="22"/>
  <c r="E47" i="22"/>
  <c r="E51" i="22"/>
  <c r="E55" i="22"/>
  <c r="E59" i="22"/>
  <c r="C6" i="22"/>
  <c r="D22" i="20"/>
  <c r="L22" i="20" s="1"/>
  <c r="E42" i="20"/>
  <c r="M42" i="20" s="1"/>
  <c r="E62" i="20"/>
  <c r="M62" i="20" s="1"/>
  <c r="D49" i="25"/>
  <c r="D29" i="22"/>
  <c r="C8" i="25"/>
  <c r="C12" i="25"/>
  <c r="C16" i="25"/>
  <c r="C20" i="25"/>
  <c r="C24" i="25"/>
  <c r="C28" i="25"/>
  <c r="C32" i="25"/>
  <c r="C36" i="25"/>
  <c r="C40" i="25"/>
  <c r="C44" i="25"/>
  <c r="C48" i="25"/>
  <c r="C52" i="25"/>
  <c r="C56" i="25"/>
  <c r="C60" i="25"/>
  <c r="C8" i="22"/>
  <c r="C12" i="22"/>
  <c r="C16" i="22"/>
  <c r="C20" i="22"/>
  <c r="C24" i="22"/>
  <c r="C28" i="22"/>
  <c r="C32" i="22"/>
  <c r="C36" i="22"/>
  <c r="C40" i="22"/>
  <c r="C44" i="22"/>
  <c r="C48" i="22"/>
  <c r="C52" i="22"/>
  <c r="C56" i="22"/>
  <c r="C60" i="22"/>
  <c r="E22" i="20"/>
  <c r="M22" i="20" s="1"/>
  <c r="D43" i="20"/>
  <c r="L43" i="20" s="1"/>
  <c r="D41" i="25"/>
  <c r="D21" i="22"/>
  <c r="D57" i="22"/>
  <c r="D52" i="20"/>
  <c r="L52" i="20" s="1"/>
  <c r="D8" i="25"/>
  <c r="D12" i="25"/>
  <c r="D16" i="25"/>
  <c r="D20" i="25"/>
  <c r="D24" i="25"/>
  <c r="D28" i="25"/>
  <c r="D32" i="25"/>
  <c r="D36" i="25"/>
  <c r="D40" i="25"/>
  <c r="D44" i="25"/>
  <c r="D48" i="25"/>
  <c r="D52" i="25"/>
  <c r="D56" i="25"/>
  <c r="D60" i="25"/>
  <c r="D8" i="22"/>
  <c r="D12" i="22"/>
  <c r="D16" i="22"/>
  <c r="D20" i="22"/>
  <c r="D24" i="22"/>
  <c r="D28" i="22"/>
  <c r="D32" i="22"/>
  <c r="D36" i="22"/>
  <c r="D40" i="22"/>
  <c r="D44" i="22"/>
  <c r="D48" i="22"/>
  <c r="D52" i="22"/>
  <c r="D56" i="22"/>
  <c r="D60" i="22"/>
  <c r="D19" i="20"/>
  <c r="L19" i="20" s="1"/>
  <c r="E46" i="20"/>
  <c r="M46" i="20" s="1"/>
  <c r="D53" i="25"/>
  <c r="E8" i="25"/>
  <c r="E12" i="25"/>
  <c r="E16" i="25"/>
  <c r="E20" i="25"/>
  <c r="E24" i="25"/>
  <c r="E28" i="25"/>
  <c r="E32" i="25"/>
  <c r="E36" i="25"/>
  <c r="E40" i="25"/>
  <c r="E44" i="25"/>
  <c r="E48" i="25"/>
  <c r="E52" i="25"/>
  <c r="E56" i="25"/>
  <c r="E60" i="25"/>
  <c r="E8" i="22"/>
  <c r="E12" i="22"/>
  <c r="E16" i="22"/>
  <c r="E20" i="22"/>
  <c r="E24" i="22"/>
  <c r="E28" i="22"/>
  <c r="E32" i="22"/>
  <c r="E36" i="22"/>
  <c r="E40" i="22"/>
  <c r="E44" i="22"/>
  <c r="E48" i="22"/>
  <c r="E52" i="22"/>
  <c r="E56" i="22"/>
  <c r="E60" i="22"/>
  <c r="E19" i="20"/>
  <c r="M19" i="20" s="1"/>
  <c r="D50" i="20"/>
  <c r="L50" i="20" s="1"/>
  <c r="D9" i="22"/>
  <c r="D61" i="22"/>
  <c r="C9" i="25"/>
  <c r="C13" i="25"/>
  <c r="C21" i="25"/>
  <c r="C18" i="25"/>
  <c r="C25" i="25"/>
  <c r="C29" i="25"/>
  <c r="C33" i="25"/>
  <c r="C37" i="25"/>
  <c r="C41" i="25"/>
  <c r="C45" i="25"/>
  <c r="C49" i="25"/>
  <c r="C53" i="25"/>
  <c r="C57" i="25"/>
  <c r="C61" i="25"/>
  <c r="C9" i="22"/>
  <c r="C13" i="22"/>
  <c r="C21" i="22"/>
  <c r="C18" i="22"/>
  <c r="C25" i="22"/>
  <c r="C29" i="22"/>
  <c r="C33" i="22"/>
  <c r="C37" i="22"/>
  <c r="C41" i="22"/>
  <c r="C45" i="22"/>
  <c r="C53" i="22"/>
  <c r="C57" i="22"/>
  <c r="C61" i="22"/>
  <c r="D23" i="20"/>
  <c r="L23" i="20" s="1"/>
  <c r="E50" i="20"/>
  <c r="M50" i="20" s="1"/>
  <c r="D9" i="25"/>
  <c r="D13" i="25"/>
  <c r="D21" i="25"/>
  <c r="D18" i="25"/>
  <c r="D25" i="25"/>
  <c r="D29" i="25"/>
  <c r="D33" i="25"/>
  <c r="D45" i="25"/>
  <c r="D13" i="22"/>
  <c r="D45" i="22"/>
  <c r="E53" i="21"/>
  <c r="E23" i="24"/>
  <c r="C58" i="21"/>
  <c r="C46" i="21"/>
  <c r="C34" i="21"/>
  <c r="C19" i="21"/>
  <c r="C10" i="21"/>
  <c r="C55" i="23"/>
  <c r="K55" i="23" s="1"/>
  <c r="C43" i="23"/>
  <c r="C31" i="23"/>
  <c r="C17" i="23"/>
  <c r="C7" i="23"/>
  <c r="C52" i="24"/>
  <c r="C40" i="24"/>
  <c r="C28" i="24"/>
  <c r="C16" i="24"/>
  <c r="D61" i="21"/>
  <c r="D49" i="21"/>
  <c r="D37" i="21"/>
  <c r="D25" i="21"/>
  <c r="D13" i="21"/>
  <c r="D58" i="23"/>
  <c r="L58" i="23" s="1"/>
  <c r="D46" i="23"/>
  <c r="D34" i="23"/>
  <c r="D19" i="23"/>
  <c r="D10" i="23"/>
  <c r="D55" i="24"/>
  <c r="D43" i="24"/>
  <c r="D31" i="24"/>
  <c r="D17" i="24"/>
  <c r="D7" i="24"/>
  <c r="E52" i="21"/>
  <c r="E40" i="21"/>
  <c r="E28" i="21"/>
  <c r="E16" i="21"/>
  <c r="E61" i="23"/>
  <c r="E49" i="23"/>
  <c r="E37" i="23"/>
  <c r="E25" i="23"/>
  <c r="E13" i="23"/>
  <c r="E58" i="24"/>
  <c r="E46" i="24"/>
  <c r="E34" i="24"/>
  <c r="E19" i="24"/>
  <c r="E10" i="24"/>
  <c r="D11" i="23"/>
  <c r="E41" i="21"/>
  <c r="E14" i="23"/>
  <c r="C18" i="21"/>
  <c r="C9" i="21"/>
  <c r="C54" i="23"/>
  <c r="C42" i="23"/>
  <c r="C30" i="23"/>
  <c r="C22" i="23"/>
  <c r="C6" i="24"/>
  <c r="C51" i="24"/>
  <c r="C39" i="24"/>
  <c r="C27" i="24"/>
  <c r="C15" i="24"/>
  <c r="D60" i="21"/>
  <c r="D48" i="21"/>
  <c r="D36" i="21"/>
  <c r="D24" i="21"/>
  <c r="D12" i="21"/>
  <c r="D57" i="23"/>
  <c r="L57" i="23" s="1"/>
  <c r="D45" i="23"/>
  <c r="L45" i="23" s="1"/>
  <c r="D33" i="23"/>
  <c r="D18" i="23"/>
  <c r="D9" i="23"/>
  <c r="D54" i="24"/>
  <c r="D42" i="24"/>
  <c r="D30" i="24"/>
  <c r="D22" i="24"/>
  <c r="E6" i="21"/>
  <c r="E51" i="21"/>
  <c r="E39" i="21"/>
  <c r="E27" i="21"/>
  <c r="E15" i="21"/>
  <c r="E60" i="23"/>
  <c r="E48" i="23"/>
  <c r="E36" i="23"/>
  <c r="E24" i="23"/>
  <c r="E12" i="23"/>
  <c r="E57" i="24"/>
  <c r="E45" i="24"/>
  <c r="E33" i="24"/>
  <c r="E18" i="24"/>
  <c r="E9" i="24"/>
  <c r="E62" i="23"/>
  <c r="C56" i="21"/>
  <c r="C44" i="21"/>
  <c r="C32" i="21"/>
  <c r="C20" i="21"/>
  <c r="C8" i="21"/>
  <c r="C62" i="24"/>
  <c r="C50" i="24"/>
  <c r="C38" i="24"/>
  <c r="C26" i="24"/>
  <c r="C14" i="24"/>
  <c r="D59" i="21"/>
  <c r="D47" i="21"/>
  <c r="D35" i="21"/>
  <c r="D23" i="21"/>
  <c r="D11" i="21"/>
  <c r="D56" i="23"/>
  <c r="L56" i="23" s="1"/>
  <c r="D44" i="23"/>
  <c r="D32" i="23"/>
  <c r="D20" i="23"/>
  <c r="D8" i="23"/>
  <c r="D53" i="24"/>
  <c r="D41" i="24"/>
  <c r="D29" i="24"/>
  <c r="D21" i="24"/>
  <c r="E62" i="21"/>
  <c r="E50" i="21"/>
  <c r="E38" i="21"/>
  <c r="E26" i="21"/>
  <c r="E14" i="21"/>
  <c r="E59" i="23"/>
  <c r="E47" i="23"/>
  <c r="E35" i="23"/>
  <c r="E23" i="23"/>
  <c r="E11" i="23"/>
  <c r="E56" i="24"/>
  <c r="E44" i="24"/>
  <c r="E32" i="24"/>
  <c r="E20" i="24"/>
  <c r="E8" i="24"/>
  <c r="D44" i="24"/>
  <c r="E38" i="23"/>
  <c r="C17" i="21"/>
  <c r="C7" i="21"/>
  <c r="C52" i="23"/>
  <c r="C40" i="23"/>
  <c r="C28" i="23"/>
  <c r="C16" i="23"/>
  <c r="C61" i="24"/>
  <c r="C49" i="24"/>
  <c r="C37" i="24"/>
  <c r="C25" i="24"/>
  <c r="C13" i="24"/>
  <c r="D58" i="21"/>
  <c r="D46" i="21"/>
  <c r="D34" i="21"/>
  <c r="D19" i="21"/>
  <c r="D10" i="21"/>
  <c r="D52" i="24"/>
  <c r="D40" i="24"/>
  <c r="D28" i="24"/>
  <c r="D16" i="24"/>
  <c r="E61" i="21"/>
  <c r="E49" i="21"/>
  <c r="E37" i="21"/>
  <c r="E25" i="21"/>
  <c r="E13" i="21"/>
  <c r="E58" i="23"/>
  <c r="E46" i="23"/>
  <c r="E34" i="23"/>
  <c r="E19" i="23"/>
  <c r="E10" i="23"/>
  <c r="E55" i="24"/>
  <c r="E43" i="24"/>
  <c r="E31" i="24"/>
  <c r="E17" i="24"/>
  <c r="E7" i="24"/>
  <c r="D20" i="24"/>
  <c r="E47" i="24"/>
  <c r="C33" i="21"/>
  <c r="C31" i="21"/>
  <c r="C54" i="21"/>
  <c r="C42" i="21"/>
  <c r="C30" i="21"/>
  <c r="C22" i="21"/>
  <c r="C6" i="23"/>
  <c r="C51" i="23"/>
  <c r="C39" i="23"/>
  <c r="C27" i="23"/>
  <c r="C15" i="23"/>
  <c r="C60" i="24"/>
  <c r="C48" i="24"/>
  <c r="C36" i="24"/>
  <c r="C24" i="24"/>
  <c r="C12" i="24"/>
  <c r="D57" i="21"/>
  <c r="D45" i="21"/>
  <c r="D33" i="21"/>
  <c r="D18" i="21"/>
  <c r="D9" i="21"/>
  <c r="D6" i="24"/>
  <c r="D51" i="24"/>
  <c r="D39" i="24"/>
  <c r="D27" i="24"/>
  <c r="D15" i="24"/>
  <c r="E60" i="21"/>
  <c r="E48" i="21"/>
  <c r="E36" i="21"/>
  <c r="E24" i="21"/>
  <c r="E12" i="21"/>
  <c r="E57" i="23"/>
  <c r="E45" i="23"/>
  <c r="E33" i="23"/>
  <c r="E18" i="23"/>
  <c r="E9" i="23"/>
  <c r="E54" i="24"/>
  <c r="E42" i="24"/>
  <c r="E30" i="24"/>
  <c r="E22" i="24"/>
  <c r="E50" i="23"/>
  <c r="C45" i="21"/>
  <c r="C43" i="21"/>
  <c r="C53" i="21"/>
  <c r="C41" i="21"/>
  <c r="C29" i="21"/>
  <c r="C21" i="21"/>
  <c r="C62" i="23"/>
  <c r="C50" i="23"/>
  <c r="C38" i="23"/>
  <c r="C26" i="23"/>
  <c r="C14" i="23"/>
  <c r="C59" i="24"/>
  <c r="C47" i="24"/>
  <c r="C35" i="24"/>
  <c r="C23" i="24"/>
  <c r="C11" i="24"/>
  <c r="D56" i="21"/>
  <c r="D44" i="21"/>
  <c r="D32" i="21"/>
  <c r="D20" i="21"/>
  <c r="D8" i="21"/>
  <c r="D53" i="23"/>
  <c r="D41" i="23"/>
  <c r="D29" i="23"/>
  <c r="D21" i="23"/>
  <c r="D62" i="24"/>
  <c r="D50" i="24"/>
  <c r="D38" i="24"/>
  <c r="D26" i="24"/>
  <c r="D14" i="24"/>
  <c r="E59" i="21"/>
  <c r="E47" i="21"/>
  <c r="E35" i="21"/>
  <c r="E23" i="21"/>
  <c r="E11" i="21"/>
  <c r="E56" i="23"/>
  <c r="E44" i="23"/>
  <c r="E32" i="23"/>
  <c r="E20" i="23"/>
  <c r="E8" i="23"/>
  <c r="E53" i="24"/>
  <c r="E41" i="24"/>
  <c r="E29" i="24"/>
  <c r="E21" i="24"/>
  <c r="D32" i="24"/>
  <c r="E26" i="23"/>
  <c r="C57" i="21"/>
  <c r="C55" i="21"/>
  <c r="C52" i="21"/>
  <c r="C40" i="21"/>
  <c r="C28" i="21"/>
  <c r="C16" i="21"/>
  <c r="C61" i="23"/>
  <c r="C49" i="23"/>
  <c r="C37" i="23"/>
  <c r="C25" i="23"/>
  <c r="C13" i="23"/>
  <c r="C58" i="24"/>
  <c r="C46" i="24"/>
  <c r="C34" i="24"/>
  <c r="C19" i="24"/>
  <c r="C10" i="24"/>
  <c r="D55" i="21"/>
  <c r="D43" i="21"/>
  <c r="D31" i="21"/>
  <c r="D17" i="21"/>
  <c r="D7" i="21"/>
  <c r="D52" i="23"/>
  <c r="D40" i="23"/>
  <c r="D28" i="23"/>
  <c r="D16" i="23"/>
  <c r="D61" i="24"/>
  <c r="D49" i="24"/>
  <c r="D37" i="24"/>
  <c r="D25" i="24"/>
  <c r="D13" i="24"/>
  <c r="E58" i="21"/>
  <c r="E46" i="21"/>
  <c r="E34" i="21"/>
  <c r="E19" i="21"/>
  <c r="E10" i="21"/>
  <c r="E55" i="23"/>
  <c r="E43" i="23"/>
  <c r="E31" i="23"/>
  <c r="E17" i="23"/>
  <c r="E7" i="23"/>
  <c r="E52" i="24"/>
  <c r="E40" i="24"/>
  <c r="E28" i="24"/>
  <c r="E16" i="24"/>
  <c r="D23" i="23"/>
  <c r="E29" i="21"/>
  <c r="E59" i="24"/>
  <c r="C39" i="21"/>
  <c r="C60" i="23"/>
  <c r="C48" i="23"/>
  <c r="C36" i="23"/>
  <c r="C24" i="23"/>
  <c r="C12" i="23"/>
  <c r="C57" i="24"/>
  <c r="C45" i="24"/>
  <c r="C33" i="24"/>
  <c r="C18" i="24"/>
  <c r="C9" i="24"/>
  <c r="D54" i="21"/>
  <c r="D42" i="21"/>
  <c r="D30" i="21"/>
  <c r="D22" i="21"/>
  <c r="D6" i="23"/>
  <c r="D51" i="23"/>
  <c r="D39" i="23"/>
  <c r="D27" i="23"/>
  <c r="D15" i="23"/>
  <c r="D60" i="24"/>
  <c r="D48" i="24"/>
  <c r="D36" i="24"/>
  <c r="D24" i="24"/>
  <c r="D12" i="24"/>
  <c r="E57" i="21"/>
  <c r="E45" i="21"/>
  <c r="E33" i="21"/>
  <c r="E18" i="21"/>
  <c r="E9" i="21"/>
  <c r="E54" i="23"/>
  <c r="E42" i="23"/>
  <c r="E30" i="23"/>
  <c r="E22" i="23"/>
  <c r="E6" i="24"/>
  <c r="E51" i="24"/>
  <c r="E39" i="24"/>
  <c r="E27" i="24"/>
  <c r="E15" i="24"/>
  <c r="D8" i="24"/>
  <c r="E11" i="24"/>
  <c r="C6" i="21"/>
  <c r="C51" i="21"/>
  <c r="C27" i="21"/>
  <c r="C15" i="21"/>
  <c r="C62" i="21"/>
  <c r="C50" i="21"/>
  <c r="C38" i="21"/>
  <c r="C26" i="21"/>
  <c r="C14" i="21"/>
  <c r="C56" i="24"/>
  <c r="C44" i="24"/>
  <c r="C32" i="24"/>
  <c r="C20" i="24"/>
  <c r="C8" i="24"/>
  <c r="D53" i="21"/>
  <c r="D41" i="21"/>
  <c r="D29" i="21"/>
  <c r="D21" i="21"/>
  <c r="D59" i="24"/>
  <c r="D47" i="24"/>
  <c r="D35" i="24"/>
  <c r="D23" i="24"/>
  <c r="D11" i="24"/>
  <c r="E56" i="21"/>
  <c r="E44" i="21"/>
  <c r="E32" i="21"/>
  <c r="E20" i="21"/>
  <c r="E8" i="21"/>
  <c r="E53" i="23"/>
  <c r="E41" i="23"/>
  <c r="E29" i="23"/>
  <c r="E21" i="23"/>
  <c r="E62" i="24"/>
  <c r="E50" i="24"/>
  <c r="E38" i="24"/>
  <c r="E26" i="24"/>
  <c r="E14" i="24"/>
  <c r="C55" i="24"/>
  <c r="C43" i="24"/>
  <c r="C31" i="24"/>
  <c r="C17" i="24"/>
  <c r="C7" i="24"/>
  <c r="D52" i="21"/>
  <c r="D40" i="21"/>
  <c r="D28" i="21"/>
  <c r="D16" i="21"/>
  <c r="D61" i="23"/>
  <c r="D49" i="23"/>
  <c r="D37" i="23"/>
  <c r="D25" i="23"/>
  <c r="D13" i="23"/>
  <c r="D58" i="24"/>
  <c r="D46" i="24"/>
  <c r="D34" i="24"/>
  <c r="D19" i="24"/>
  <c r="D10" i="24"/>
  <c r="E55" i="21"/>
  <c r="E43" i="21"/>
  <c r="E31" i="21"/>
  <c r="E17" i="21"/>
  <c r="E7" i="21"/>
  <c r="E52" i="23"/>
  <c r="E40" i="23"/>
  <c r="E28" i="23"/>
  <c r="E16" i="23"/>
  <c r="E61" i="24"/>
  <c r="E49" i="24"/>
  <c r="E37" i="24"/>
  <c r="E25" i="24"/>
  <c r="E13" i="24"/>
  <c r="D56" i="24"/>
  <c r="E21" i="21"/>
  <c r="E35" i="24"/>
  <c r="C61" i="21"/>
  <c r="C49" i="21"/>
  <c r="C37" i="21"/>
  <c r="C25" i="21"/>
  <c r="C13" i="21"/>
  <c r="C60" i="21"/>
  <c r="C48" i="21"/>
  <c r="C36" i="21"/>
  <c r="C24" i="21"/>
  <c r="C12" i="21"/>
  <c r="C57" i="23"/>
  <c r="K57" i="23" s="1"/>
  <c r="C45" i="23"/>
  <c r="K45" i="23" s="1"/>
  <c r="C33" i="23"/>
  <c r="C18" i="23"/>
  <c r="C9" i="23"/>
  <c r="C54" i="24"/>
  <c r="C42" i="24"/>
  <c r="C30" i="24"/>
  <c r="C22" i="24"/>
  <c r="D6" i="21"/>
  <c r="D51" i="21"/>
  <c r="D39" i="21"/>
  <c r="D27" i="21"/>
  <c r="D15" i="21"/>
  <c r="D60" i="23"/>
  <c r="D48" i="23"/>
  <c r="D36" i="23"/>
  <c r="D24" i="23"/>
  <c r="D12" i="23"/>
  <c r="D57" i="24"/>
  <c r="D45" i="24"/>
  <c r="D33" i="24"/>
  <c r="D18" i="24"/>
  <c r="D9" i="24"/>
  <c r="E54" i="21"/>
  <c r="E42" i="21"/>
  <c r="E30" i="21"/>
  <c r="E22" i="21"/>
  <c r="E60" i="24"/>
  <c r="E48" i="24"/>
  <c r="E36" i="24"/>
  <c r="E24" i="24"/>
  <c r="E12" i="24"/>
  <c r="C61" i="20"/>
  <c r="C54" i="20"/>
  <c r="C46" i="20"/>
  <c r="C38" i="20"/>
  <c r="C30" i="20"/>
  <c r="C19" i="20"/>
  <c r="C14" i="20"/>
  <c r="C59" i="23"/>
  <c r="K59" i="23" s="1"/>
  <c r="C47" i="23"/>
  <c r="C35" i="23"/>
  <c r="C23" i="23"/>
  <c r="C11" i="23"/>
  <c r="C60" i="20"/>
  <c r="C53" i="20"/>
  <c r="C45" i="20"/>
  <c r="C37" i="20"/>
  <c r="C29" i="20"/>
  <c r="C18" i="20"/>
  <c r="C13" i="20"/>
  <c r="C58" i="23"/>
  <c r="K58" i="23" s="1"/>
  <c r="C46" i="23"/>
  <c r="C34" i="23"/>
  <c r="C19" i="23"/>
  <c r="C10" i="23"/>
  <c r="C44" i="20"/>
  <c r="C36" i="20"/>
  <c r="C28" i="20"/>
  <c r="C20" i="20"/>
  <c r="C12" i="20"/>
  <c r="C59" i="20"/>
  <c r="C52" i="20"/>
  <c r="C35" i="20"/>
  <c r="C27" i="20"/>
  <c r="C17" i="20"/>
  <c r="C51" i="20"/>
  <c r="C43" i="20"/>
  <c r="C11" i="20"/>
  <c r="C58" i="20"/>
  <c r="C26" i="20"/>
  <c r="C57" i="20"/>
  <c r="C42" i="20"/>
  <c r="C34" i="20"/>
  <c r="C25" i="20"/>
  <c r="C22" i="20"/>
  <c r="C10" i="20"/>
  <c r="C53" i="23"/>
  <c r="C41" i="23"/>
  <c r="C29" i="23"/>
  <c r="C21" i="23"/>
  <c r="C56" i="20"/>
  <c r="C50" i="20"/>
  <c r="C41" i="20"/>
  <c r="C24" i="20"/>
  <c r="C9" i="20"/>
  <c r="C49" i="20"/>
  <c r="C40" i="20"/>
  <c r="C33" i="20"/>
  <c r="C21" i="20"/>
  <c r="C8" i="20"/>
  <c r="C6" i="20"/>
  <c r="C55" i="20"/>
  <c r="C48" i="20"/>
  <c r="C39" i="20"/>
  <c r="C32" i="20"/>
  <c r="C23" i="20"/>
  <c r="C16" i="20"/>
  <c r="C47" i="20"/>
  <c r="C31" i="20"/>
  <c r="C15" i="20"/>
  <c r="C7" i="20"/>
  <c r="D48" i="20"/>
  <c r="L48" i="20" s="1"/>
  <c r="D32" i="20"/>
  <c r="L32" i="20" s="1"/>
  <c r="D16" i="20"/>
  <c r="L16" i="20" s="1"/>
  <c r="D55" i="23"/>
  <c r="L55" i="23" s="1"/>
  <c r="D43" i="23"/>
  <c r="D31" i="23"/>
  <c r="D17" i="23"/>
  <c r="D7" i="23"/>
  <c r="D53" i="20"/>
  <c r="L53" i="20" s="1"/>
  <c r="D37" i="20"/>
  <c r="L37" i="20" s="1"/>
  <c r="D18" i="20"/>
  <c r="L18" i="20" s="1"/>
  <c r="D54" i="23"/>
  <c r="D42" i="23"/>
  <c r="D30" i="23"/>
  <c r="D22" i="23"/>
  <c r="D58" i="20"/>
  <c r="L58" i="20" s="1"/>
  <c r="D47" i="20"/>
  <c r="L47" i="20" s="1"/>
  <c r="D42" i="20"/>
  <c r="L42" i="20" s="1"/>
  <c r="D31" i="20"/>
  <c r="L31" i="20" s="1"/>
  <c r="D26" i="20"/>
  <c r="L26" i="20" s="1"/>
  <c r="D15" i="20"/>
  <c r="L15" i="20" s="1"/>
  <c r="D10" i="20"/>
  <c r="L10" i="20" s="1"/>
  <c r="D6" i="20"/>
  <c r="D36" i="20"/>
  <c r="L36" i="20" s="1"/>
  <c r="D20" i="20"/>
  <c r="L20" i="20" s="1"/>
  <c r="D57" i="20"/>
  <c r="L57" i="20" s="1"/>
  <c r="D41" i="20"/>
  <c r="L41" i="20" s="1"/>
  <c r="D25" i="20"/>
  <c r="L25" i="20" s="1"/>
  <c r="D9" i="20"/>
  <c r="L9" i="20" s="1"/>
  <c r="D49" i="20"/>
  <c r="L49" i="20" s="1"/>
  <c r="D62" i="20"/>
  <c r="L62" i="20" s="1"/>
  <c r="D51" i="20"/>
  <c r="L51" i="20" s="1"/>
  <c r="D46" i="20"/>
  <c r="L46" i="20" s="1"/>
  <c r="D35" i="20"/>
  <c r="L35" i="20" s="1"/>
  <c r="D30" i="20"/>
  <c r="L30" i="20" s="1"/>
  <c r="D17" i="20"/>
  <c r="L17" i="20" s="1"/>
  <c r="D14" i="20"/>
  <c r="L14" i="20" s="1"/>
  <c r="D62" i="23"/>
  <c r="D50" i="23"/>
  <c r="D38" i="23"/>
  <c r="D26" i="23"/>
  <c r="D14" i="23"/>
  <c r="D56" i="20"/>
  <c r="L56" i="20" s="1"/>
  <c r="D40" i="20"/>
  <c r="L40" i="20" s="1"/>
  <c r="D24" i="20"/>
  <c r="L24" i="20" s="1"/>
  <c r="D8" i="20"/>
  <c r="L8" i="20" s="1"/>
  <c r="D27" i="20"/>
  <c r="L27" i="20" s="1"/>
  <c r="D61" i="20"/>
  <c r="L61" i="20" s="1"/>
  <c r="D45" i="20"/>
  <c r="L45" i="20" s="1"/>
  <c r="D29" i="20"/>
  <c r="L29" i="20" s="1"/>
  <c r="D13" i="20"/>
  <c r="L13" i="20" s="1"/>
  <c r="D39" i="20"/>
  <c r="L39" i="20" s="1"/>
  <c r="D60" i="20"/>
  <c r="L60" i="20" s="1"/>
  <c r="D44" i="20"/>
  <c r="L44" i="20" s="1"/>
  <c r="D28" i="20"/>
  <c r="L28" i="20" s="1"/>
  <c r="D12" i="20"/>
  <c r="L12" i="20" s="1"/>
  <c r="E6" i="23"/>
  <c r="E51" i="23"/>
  <c r="E39" i="23"/>
  <c r="E27" i="23"/>
  <c r="E15" i="23"/>
  <c r="E61" i="20"/>
  <c r="M61" i="20" s="1"/>
  <c r="E57" i="20"/>
  <c r="M57" i="20" s="1"/>
  <c r="E53" i="20"/>
  <c r="M53" i="20" s="1"/>
  <c r="E49" i="20"/>
  <c r="M49" i="20" s="1"/>
  <c r="E45" i="20"/>
  <c r="M45" i="20" s="1"/>
  <c r="E41" i="20"/>
  <c r="M41" i="20" s="1"/>
  <c r="E37" i="20"/>
  <c r="M37" i="20" s="1"/>
  <c r="E33" i="20"/>
  <c r="M33" i="20" s="1"/>
  <c r="E29" i="20"/>
  <c r="M29" i="20" s="1"/>
  <c r="E25" i="20"/>
  <c r="M25" i="20" s="1"/>
  <c r="E18" i="20"/>
  <c r="M18" i="20" s="1"/>
  <c r="E21" i="20"/>
  <c r="M21" i="20" s="1"/>
  <c r="E13" i="20"/>
  <c r="M13" i="20" s="1"/>
  <c r="E9" i="20"/>
  <c r="M9" i="20" s="1"/>
  <c r="E60" i="20"/>
  <c r="M60" i="20" s="1"/>
  <c r="E56" i="20"/>
  <c r="M56" i="20" s="1"/>
  <c r="E52" i="20"/>
  <c r="M52" i="20" s="1"/>
  <c r="E48" i="20"/>
  <c r="M48" i="20" s="1"/>
  <c r="E44" i="20"/>
  <c r="M44" i="20" s="1"/>
  <c r="E40" i="20"/>
  <c r="M40" i="20" s="1"/>
  <c r="E36" i="20"/>
  <c r="M36" i="20" s="1"/>
  <c r="E32" i="20"/>
  <c r="M32" i="20" s="1"/>
  <c r="E28" i="20"/>
  <c r="M28" i="20" s="1"/>
  <c r="E24" i="20"/>
  <c r="M24" i="20" s="1"/>
  <c r="E20" i="20"/>
  <c r="M20" i="20" s="1"/>
  <c r="E16" i="20"/>
  <c r="M16" i="20" s="1"/>
  <c r="E12" i="20"/>
  <c r="M12" i="20" s="1"/>
  <c r="E8" i="20"/>
  <c r="M8" i="20" s="1"/>
  <c r="E59" i="20"/>
  <c r="M59" i="20" s="1"/>
  <c r="E55" i="20"/>
  <c r="M55" i="20" s="1"/>
  <c r="E51" i="20"/>
  <c r="M51" i="20" s="1"/>
  <c r="E47" i="20"/>
  <c r="M47" i="20" s="1"/>
  <c r="E43" i="20"/>
  <c r="M43" i="20" s="1"/>
  <c r="E39" i="20"/>
  <c r="M39" i="20" s="1"/>
  <c r="E35" i="20"/>
  <c r="M35" i="20" s="1"/>
  <c r="E31" i="20"/>
  <c r="M31" i="20" s="1"/>
  <c r="E27" i="20"/>
  <c r="M27" i="20" s="1"/>
  <c r="E23" i="20"/>
  <c r="M23" i="20" s="1"/>
  <c r="E17" i="20"/>
  <c r="M17" i="20" s="1"/>
  <c r="E15" i="20"/>
  <c r="M15" i="20" s="1"/>
  <c r="E11" i="20"/>
  <c r="M11" i="20" s="1"/>
  <c r="E7" i="20"/>
  <c r="M7" i="20" s="1"/>
  <c r="E6" i="20"/>
  <c r="C50" i="15"/>
  <c r="G51" i="28" s="1"/>
  <c r="E50" i="15"/>
  <c r="H51" i="28" s="1"/>
  <c r="G50" i="15"/>
  <c r="I51" i="28" s="1"/>
  <c r="C51" i="15"/>
  <c r="G52" i="28" s="1"/>
  <c r="E51" i="15"/>
  <c r="H52" i="28" s="1"/>
  <c r="G51" i="15"/>
  <c r="I52" i="28" s="1"/>
  <c r="C52" i="15"/>
  <c r="G53" i="28" s="1"/>
  <c r="E52" i="15"/>
  <c r="H53" i="28" s="1"/>
  <c r="G52" i="15"/>
  <c r="I53" i="28" s="1"/>
  <c r="C53" i="15"/>
  <c r="G54" i="28" s="1"/>
  <c r="E53" i="15"/>
  <c r="H54" i="28" s="1"/>
  <c r="G53" i="15"/>
  <c r="I54" i="28" s="1"/>
  <c r="C54" i="15"/>
  <c r="G55" i="28" s="1"/>
  <c r="E54" i="15"/>
  <c r="H55" i="28" s="1"/>
  <c r="G54" i="15"/>
  <c r="I55" i="28" s="1"/>
  <c r="C55" i="15"/>
  <c r="G56" i="28" s="1"/>
  <c r="E55" i="15"/>
  <c r="H56" i="28" s="1"/>
  <c r="G55" i="15"/>
  <c r="I56" i="28" s="1"/>
  <c r="C56" i="15"/>
  <c r="G57" i="28" s="1"/>
  <c r="E56" i="15"/>
  <c r="H57" i="28" s="1"/>
  <c r="G56" i="15"/>
  <c r="I57" i="28" s="1"/>
  <c r="C57" i="15"/>
  <c r="G58" i="28" s="1"/>
  <c r="E57" i="15"/>
  <c r="H58" i="28" s="1"/>
  <c r="G57" i="15"/>
  <c r="I58" i="28" s="1"/>
  <c r="C58" i="15"/>
  <c r="G59" i="28" s="1"/>
  <c r="E58" i="15"/>
  <c r="H59" i="28" s="1"/>
  <c r="G58" i="15"/>
  <c r="I59" i="28" s="1"/>
  <c r="C59" i="15"/>
  <c r="G60" i="28" s="1"/>
  <c r="E59" i="15"/>
  <c r="H60" i="28" s="1"/>
  <c r="G59" i="15"/>
  <c r="I60" i="28" s="1"/>
  <c r="C60" i="15"/>
  <c r="G61" i="28" s="1"/>
  <c r="E60" i="15"/>
  <c r="H61" i="28" s="1"/>
  <c r="G60" i="15"/>
  <c r="I61" i="28" s="1"/>
  <c r="C61" i="15"/>
  <c r="G62" i="28" s="1"/>
  <c r="E61" i="15"/>
  <c r="H62" i="28" s="1"/>
  <c r="G61" i="15"/>
  <c r="I62" i="28" s="1"/>
  <c r="C33" i="15"/>
  <c r="G34" i="28" s="1"/>
  <c r="E33" i="15"/>
  <c r="H34" i="28" s="1"/>
  <c r="G33" i="15"/>
  <c r="I34" i="28" s="1"/>
  <c r="C34" i="15"/>
  <c r="G35" i="28" s="1"/>
  <c r="E34" i="15"/>
  <c r="H35" i="28" s="1"/>
  <c r="G34" i="15"/>
  <c r="I35" i="28" s="1"/>
  <c r="C35" i="15"/>
  <c r="G36" i="28" s="1"/>
  <c r="E35" i="15"/>
  <c r="H36" i="28" s="1"/>
  <c r="G35" i="15"/>
  <c r="I36" i="28" s="1"/>
  <c r="C36" i="15"/>
  <c r="G37" i="28" s="1"/>
  <c r="E36" i="15"/>
  <c r="H37" i="28" s="1"/>
  <c r="G36" i="15"/>
  <c r="I37" i="28" s="1"/>
  <c r="C37" i="15"/>
  <c r="G38" i="28" s="1"/>
  <c r="E37" i="15"/>
  <c r="H38" i="28" s="1"/>
  <c r="G37" i="15"/>
  <c r="I38" i="28" s="1"/>
  <c r="C38" i="15"/>
  <c r="G39" i="28" s="1"/>
  <c r="E38" i="15"/>
  <c r="H39" i="28" s="1"/>
  <c r="G38" i="15"/>
  <c r="I39" i="28" s="1"/>
  <c r="C39" i="15"/>
  <c r="G40" i="28" s="1"/>
  <c r="E39" i="15"/>
  <c r="H40" i="28" s="1"/>
  <c r="G39" i="15"/>
  <c r="I40" i="28" s="1"/>
  <c r="C40" i="15"/>
  <c r="G41" i="28" s="1"/>
  <c r="E40" i="15"/>
  <c r="H41" i="28" s="1"/>
  <c r="G40" i="15"/>
  <c r="I41" i="28" s="1"/>
  <c r="C41" i="15"/>
  <c r="G42" i="28" s="1"/>
  <c r="E41" i="15"/>
  <c r="H42" i="28" s="1"/>
  <c r="G41" i="15"/>
  <c r="I42" i="28" s="1"/>
  <c r="C42" i="15"/>
  <c r="G43" i="28" s="1"/>
  <c r="E42" i="15"/>
  <c r="H43" i="28" s="1"/>
  <c r="G42" i="15"/>
  <c r="I43" i="28" s="1"/>
  <c r="C43" i="15"/>
  <c r="G44" i="28" s="1"/>
  <c r="E43" i="15"/>
  <c r="H44" i="28" s="1"/>
  <c r="G43" i="15"/>
  <c r="I44" i="28" s="1"/>
  <c r="C44" i="15"/>
  <c r="G45" i="28" s="1"/>
  <c r="E44" i="15"/>
  <c r="H45" i="28" s="1"/>
  <c r="G44" i="15"/>
  <c r="I45" i="28" s="1"/>
  <c r="C45" i="15"/>
  <c r="G46" i="28" s="1"/>
  <c r="E45" i="15"/>
  <c r="H46" i="28" s="1"/>
  <c r="G45" i="15"/>
  <c r="I46" i="28" s="1"/>
  <c r="C46" i="15"/>
  <c r="G47" i="28" s="1"/>
  <c r="E46" i="15"/>
  <c r="H47" i="28" s="1"/>
  <c r="G46" i="15"/>
  <c r="I47" i="28" s="1"/>
  <c r="C47" i="15"/>
  <c r="G48" i="28" s="1"/>
  <c r="E47" i="15"/>
  <c r="H48" i="28" s="1"/>
  <c r="G47" i="15"/>
  <c r="I48" i="28" s="1"/>
  <c r="C48" i="15"/>
  <c r="G49" i="28" s="1"/>
  <c r="E48" i="15"/>
  <c r="H49" i="28" s="1"/>
  <c r="G48" i="15"/>
  <c r="I49" i="28" s="1"/>
  <c r="C49" i="15"/>
  <c r="G50" i="28" s="1"/>
  <c r="E49" i="15"/>
  <c r="H50" i="28" s="1"/>
  <c r="G49" i="15"/>
  <c r="I50" i="28" s="1"/>
  <c r="C31" i="15"/>
  <c r="G32" i="28" s="1"/>
  <c r="E31" i="15"/>
  <c r="H32" i="28" s="1"/>
  <c r="G31" i="15"/>
  <c r="I32" i="28" s="1"/>
  <c r="C32" i="15"/>
  <c r="G33" i="28" s="1"/>
  <c r="E32" i="15"/>
  <c r="H33" i="28" s="1"/>
  <c r="G32" i="15"/>
  <c r="I33" i="28" s="1"/>
  <c r="C24" i="15"/>
  <c r="G25" i="28" s="1"/>
  <c r="E24" i="15"/>
  <c r="H25" i="28" s="1"/>
  <c r="G24" i="15"/>
  <c r="I25" i="28" s="1"/>
  <c r="C25" i="15"/>
  <c r="G26" i="28" s="1"/>
  <c r="E25" i="15"/>
  <c r="H26" i="28" s="1"/>
  <c r="G25" i="15"/>
  <c r="I26" i="28" s="1"/>
  <c r="C26" i="15"/>
  <c r="G27" i="28" s="1"/>
  <c r="E26" i="15"/>
  <c r="H27" i="28" s="1"/>
  <c r="G26" i="15"/>
  <c r="I27" i="28" s="1"/>
  <c r="C27" i="15"/>
  <c r="G28" i="28" s="1"/>
  <c r="E27" i="15"/>
  <c r="H28" i="28" s="1"/>
  <c r="G27" i="15"/>
  <c r="I28" i="28" s="1"/>
  <c r="C28" i="15"/>
  <c r="G29" i="28" s="1"/>
  <c r="E28" i="15"/>
  <c r="H29" i="28" s="1"/>
  <c r="G28" i="15"/>
  <c r="I29" i="28" s="1"/>
  <c r="C29" i="15"/>
  <c r="G30" i="28" s="1"/>
  <c r="E29" i="15"/>
  <c r="H30" i="28" s="1"/>
  <c r="G29" i="15"/>
  <c r="I30" i="28" s="1"/>
  <c r="C30" i="15"/>
  <c r="G31" i="28" s="1"/>
  <c r="E30" i="15"/>
  <c r="H31" i="28" s="1"/>
  <c r="G30" i="15"/>
  <c r="I31" i="28" s="1"/>
  <c r="C22" i="15"/>
  <c r="G23" i="28" s="1"/>
  <c r="E22" i="15"/>
  <c r="H23" i="28" s="1"/>
  <c r="G22" i="15"/>
  <c r="I23" i="28" s="1"/>
  <c r="C23" i="15"/>
  <c r="G24" i="28" s="1"/>
  <c r="E23" i="15"/>
  <c r="H24" i="28" s="1"/>
  <c r="G23" i="15"/>
  <c r="I24" i="28" s="1"/>
  <c r="C6" i="15"/>
  <c r="G7" i="28" s="1"/>
  <c r="E6" i="15"/>
  <c r="H7" i="28" s="1"/>
  <c r="G6" i="15"/>
  <c r="I7" i="28" s="1"/>
  <c r="C7" i="15"/>
  <c r="G8" i="28" s="1"/>
  <c r="E7" i="15"/>
  <c r="H8" i="28" s="1"/>
  <c r="G7" i="15"/>
  <c r="I8" i="28" s="1"/>
  <c r="C8" i="15"/>
  <c r="G9" i="28" s="1"/>
  <c r="E8" i="15"/>
  <c r="H9" i="28" s="1"/>
  <c r="G8" i="15"/>
  <c r="I9" i="28" s="1"/>
  <c r="C9" i="15"/>
  <c r="G10" i="28" s="1"/>
  <c r="E9" i="15"/>
  <c r="H10" i="28" s="1"/>
  <c r="G9" i="15"/>
  <c r="I10" i="28" s="1"/>
  <c r="C10" i="15"/>
  <c r="G11" i="28" s="1"/>
  <c r="E10" i="15"/>
  <c r="H11" i="28" s="1"/>
  <c r="G10" i="15"/>
  <c r="I11" i="28" s="1"/>
  <c r="C11" i="15"/>
  <c r="G12" i="28" s="1"/>
  <c r="E11" i="15"/>
  <c r="H12" i="28" s="1"/>
  <c r="G11" i="15"/>
  <c r="I12" i="28" s="1"/>
  <c r="C12" i="15"/>
  <c r="G13" i="28" s="1"/>
  <c r="E12" i="15"/>
  <c r="H13" i="28" s="1"/>
  <c r="G12" i="15"/>
  <c r="I13" i="28" s="1"/>
  <c r="C13" i="15"/>
  <c r="G14" i="28" s="1"/>
  <c r="E13" i="15"/>
  <c r="H14" i="28" s="1"/>
  <c r="G13" i="15"/>
  <c r="I14" i="28" s="1"/>
  <c r="C14" i="15"/>
  <c r="G15" i="28" s="1"/>
  <c r="E14" i="15"/>
  <c r="H15" i="28" s="1"/>
  <c r="G14" i="15"/>
  <c r="I15" i="28" s="1"/>
  <c r="C15" i="15"/>
  <c r="G16" i="28" s="1"/>
  <c r="E15" i="15"/>
  <c r="H16" i="28" s="1"/>
  <c r="G15" i="15"/>
  <c r="I16" i="28" s="1"/>
  <c r="C16" i="15"/>
  <c r="G20" i="28" s="1"/>
  <c r="E16" i="15"/>
  <c r="H20" i="28" s="1"/>
  <c r="G16" i="15"/>
  <c r="I20" i="28" s="1"/>
  <c r="C17" i="15"/>
  <c r="G17" i="28" s="1"/>
  <c r="E17" i="15"/>
  <c r="H17" i="28" s="1"/>
  <c r="G17" i="15"/>
  <c r="I17" i="28" s="1"/>
  <c r="C18" i="15"/>
  <c r="G18" i="28" s="1"/>
  <c r="E18" i="15"/>
  <c r="H18" i="28" s="1"/>
  <c r="G18" i="15"/>
  <c r="I18" i="28" s="1"/>
  <c r="C19" i="15"/>
  <c r="G19" i="28" s="1"/>
  <c r="E19" i="15"/>
  <c r="H19" i="28" s="1"/>
  <c r="G19" i="15"/>
  <c r="I19" i="28" s="1"/>
  <c r="C20" i="15"/>
  <c r="G21" i="28" s="1"/>
  <c r="E20" i="15"/>
  <c r="H21" i="28" s="1"/>
  <c r="G20" i="15"/>
  <c r="I21" i="28" s="1"/>
  <c r="C21" i="15"/>
  <c r="G22" i="28" s="1"/>
  <c r="E21" i="15"/>
  <c r="H22" i="28" s="1"/>
  <c r="G21" i="15"/>
  <c r="I22" i="28" s="1"/>
  <c r="G5" i="15"/>
  <c r="I6" i="28" s="1"/>
  <c r="E5" i="15"/>
  <c r="H6" i="28" s="1"/>
  <c r="C5" i="15"/>
  <c r="G6" i="28" s="1"/>
  <c r="C39" i="16"/>
  <c r="G40" i="27" s="1"/>
  <c r="E39" i="16"/>
  <c r="H40" i="27" s="1"/>
  <c r="G39" i="16"/>
  <c r="I40" i="27" s="1"/>
  <c r="C40" i="16"/>
  <c r="G41" i="27" s="1"/>
  <c r="E40" i="16"/>
  <c r="H41" i="27" s="1"/>
  <c r="G40" i="16"/>
  <c r="I41" i="27" s="1"/>
  <c r="C41" i="16"/>
  <c r="G42" i="27" s="1"/>
  <c r="E41" i="16"/>
  <c r="H42" i="27" s="1"/>
  <c r="G41" i="16"/>
  <c r="I42" i="27" s="1"/>
  <c r="C42" i="16"/>
  <c r="G43" i="27" s="1"/>
  <c r="E42" i="16"/>
  <c r="H43" i="27" s="1"/>
  <c r="G42" i="16"/>
  <c r="I43" i="27" s="1"/>
  <c r="C43" i="16"/>
  <c r="G44" i="27" s="1"/>
  <c r="E43" i="16"/>
  <c r="H44" i="27" s="1"/>
  <c r="G43" i="16"/>
  <c r="I44" i="27" s="1"/>
  <c r="C44" i="16"/>
  <c r="G45" i="27" s="1"/>
  <c r="E44" i="16"/>
  <c r="H45" i="27" s="1"/>
  <c r="G44" i="16"/>
  <c r="I45" i="27" s="1"/>
  <c r="C45" i="16"/>
  <c r="G46" i="27" s="1"/>
  <c r="E45" i="16"/>
  <c r="H46" i="27" s="1"/>
  <c r="G45" i="16"/>
  <c r="I46" i="27" s="1"/>
  <c r="C46" i="16"/>
  <c r="G47" i="27" s="1"/>
  <c r="E46" i="16"/>
  <c r="H47" i="27" s="1"/>
  <c r="G46" i="16"/>
  <c r="I47" i="27" s="1"/>
  <c r="C47" i="16"/>
  <c r="G48" i="27" s="1"/>
  <c r="E47" i="16"/>
  <c r="H48" i="27" s="1"/>
  <c r="G47" i="16"/>
  <c r="I48" i="27" s="1"/>
  <c r="C48" i="16"/>
  <c r="G49" i="27" s="1"/>
  <c r="E48" i="16"/>
  <c r="H49" i="27" s="1"/>
  <c r="G48" i="16"/>
  <c r="I49" i="27" s="1"/>
  <c r="C49" i="16"/>
  <c r="G50" i="27" s="1"/>
  <c r="E49" i="16"/>
  <c r="H50" i="27" s="1"/>
  <c r="G49" i="16"/>
  <c r="I50" i="27" s="1"/>
  <c r="C50" i="16"/>
  <c r="E50" i="16"/>
  <c r="G50" i="16"/>
  <c r="C51" i="16"/>
  <c r="G52" i="27" s="1"/>
  <c r="E51" i="16"/>
  <c r="H52" i="27" s="1"/>
  <c r="G51" i="16"/>
  <c r="I52" i="27" s="1"/>
  <c r="C52" i="16"/>
  <c r="E52" i="16"/>
  <c r="G52" i="16"/>
  <c r="C53" i="16"/>
  <c r="G54" i="27" s="1"/>
  <c r="E53" i="16"/>
  <c r="H54" i="27" s="1"/>
  <c r="G53" i="16"/>
  <c r="I54" i="27" s="1"/>
  <c r="C54" i="16"/>
  <c r="G55" i="27" s="1"/>
  <c r="E54" i="16"/>
  <c r="H55" i="27" s="1"/>
  <c r="G54" i="16"/>
  <c r="I55" i="27" s="1"/>
  <c r="C55" i="16"/>
  <c r="E55" i="16"/>
  <c r="G55" i="16"/>
  <c r="C56" i="16"/>
  <c r="G57" i="27" s="1"/>
  <c r="E56" i="16"/>
  <c r="H57" i="27" s="1"/>
  <c r="G56" i="16"/>
  <c r="I57" i="27" s="1"/>
  <c r="C57" i="16"/>
  <c r="G58" i="27" s="1"/>
  <c r="E57" i="16"/>
  <c r="H58" i="27" s="1"/>
  <c r="G57" i="16"/>
  <c r="I58" i="27" s="1"/>
  <c r="C58" i="16"/>
  <c r="G59" i="27" s="1"/>
  <c r="E58" i="16"/>
  <c r="H59" i="27" s="1"/>
  <c r="G58" i="16"/>
  <c r="I59" i="27" s="1"/>
  <c r="C59" i="16"/>
  <c r="G60" i="27" s="1"/>
  <c r="E59" i="16"/>
  <c r="H60" i="27" s="1"/>
  <c r="G59" i="16"/>
  <c r="I60" i="27" s="1"/>
  <c r="C60" i="16"/>
  <c r="G61" i="27" s="1"/>
  <c r="E60" i="16"/>
  <c r="H61" i="27" s="1"/>
  <c r="G60" i="16"/>
  <c r="I61" i="27" s="1"/>
  <c r="C61" i="16"/>
  <c r="G62" i="27" s="1"/>
  <c r="E61" i="16"/>
  <c r="H62" i="27" s="1"/>
  <c r="G61" i="16"/>
  <c r="I62" i="27" s="1"/>
  <c r="C24" i="16"/>
  <c r="G25" i="27" s="1"/>
  <c r="E24" i="16"/>
  <c r="H25" i="27" s="1"/>
  <c r="G24" i="16"/>
  <c r="I25" i="27" s="1"/>
  <c r="C25" i="16"/>
  <c r="G26" i="27" s="1"/>
  <c r="E25" i="16"/>
  <c r="H26" i="27" s="1"/>
  <c r="G25" i="16"/>
  <c r="I26" i="27" s="1"/>
  <c r="C26" i="16"/>
  <c r="G27" i="27" s="1"/>
  <c r="E26" i="16"/>
  <c r="H27" i="27" s="1"/>
  <c r="G26" i="16"/>
  <c r="I27" i="27" s="1"/>
  <c r="C27" i="16"/>
  <c r="G28" i="27" s="1"/>
  <c r="E27" i="16"/>
  <c r="H28" i="27" s="1"/>
  <c r="G27" i="16"/>
  <c r="I28" i="27" s="1"/>
  <c r="C28" i="16"/>
  <c r="G29" i="27" s="1"/>
  <c r="E28" i="16"/>
  <c r="H29" i="27" s="1"/>
  <c r="G28" i="16"/>
  <c r="I29" i="27" s="1"/>
  <c r="C29" i="16"/>
  <c r="G30" i="27" s="1"/>
  <c r="E29" i="16"/>
  <c r="H30" i="27" s="1"/>
  <c r="G29" i="16"/>
  <c r="I30" i="27" s="1"/>
  <c r="C30" i="16"/>
  <c r="G31" i="27" s="1"/>
  <c r="E30" i="16"/>
  <c r="H31" i="27" s="1"/>
  <c r="G30" i="16"/>
  <c r="I31" i="27" s="1"/>
  <c r="C31" i="16"/>
  <c r="G32" i="27" s="1"/>
  <c r="E31" i="16"/>
  <c r="H32" i="27" s="1"/>
  <c r="G31" i="16"/>
  <c r="I32" i="27" s="1"/>
  <c r="C32" i="16"/>
  <c r="E32" i="16"/>
  <c r="G32" i="16"/>
  <c r="C33" i="16"/>
  <c r="G34" i="27" s="1"/>
  <c r="E33" i="16"/>
  <c r="H34" i="27" s="1"/>
  <c r="G33" i="16"/>
  <c r="I34" i="27" s="1"/>
  <c r="C34" i="16"/>
  <c r="G35" i="27" s="1"/>
  <c r="E34" i="16"/>
  <c r="H35" i="27" s="1"/>
  <c r="G34" i="16"/>
  <c r="I35" i="27" s="1"/>
  <c r="C35" i="16"/>
  <c r="G36" i="27" s="1"/>
  <c r="E35" i="16"/>
  <c r="H36" i="27" s="1"/>
  <c r="G35" i="16"/>
  <c r="I36" i="27" s="1"/>
  <c r="C36" i="16"/>
  <c r="G37" i="27" s="1"/>
  <c r="E36" i="16"/>
  <c r="H37" i="27" s="1"/>
  <c r="G36" i="16"/>
  <c r="I37" i="27" s="1"/>
  <c r="C37" i="16"/>
  <c r="G38" i="27" s="1"/>
  <c r="E37" i="16"/>
  <c r="H38" i="27" s="1"/>
  <c r="G37" i="16"/>
  <c r="I38" i="27" s="1"/>
  <c r="C38" i="16"/>
  <c r="G39" i="27" s="1"/>
  <c r="E38" i="16"/>
  <c r="H39" i="27" s="1"/>
  <c r="G38" i="16"/>
  <c r="I39" i="27" s="1"/>
  <c r="C8" i="16"/>
  <c r="G9" i="27" s="1"/>
  <c r="E8" i="16"/>
  <c r="H9" i="27" s="1"/>
  <c r="G8" i="16"/>
  <c r="I9" i="27" s="1"/>
  <c r="C9" i="16"/>
  <c r="G10" i="27" s="1"/>
  <c r="E9" i="16"/>
  <c r="H10" i="27" s="1"/>
  <c r="G9" i="16"/>
  <c r="I10" i="27" s="1"/>
  <c r="C10" i="16"/>
  <c r="G11" i="27" s="1"/>
  <c r="E10" i="16"/>
  <c r="H11" i="27" s="1"/>
  <c r="G10" i="16"/>
  <c r="I11" i="27" s="1"/>
  <c r="C11" i="16"/>
  <c r="G12" i="27" s="1"/>
  <c r="E11" i="16"/>
  <c r="H12" i="27" s="1"/>
  <c r="G11" i="16"/>
  <c r="I12" i="27" s="1"/>
  <c r="C12" i="16"/>
  <c r="G13" i="27" s="1"/>
  <c r="E12" i="16"/>
  <c r="H13" i="27" s="1"/>
  <c r="G12" i="16"/>
  <c r="I13" i="27" s="1"/>
  <c r="C13" i="16"/>
  <c r="G14" i="27" s="1"/>
  <c r="E13" i="16"/>
  <c r="H14" i="27" s="1"/>
  <c r="G13" i="16"/>
  <c r="I14" i="27" s="1"/>
  <c r="C14" i="16"/>
  <c r="G15" i="27" s="1"/>
  <c r="E14" i="16"/>
  <c r="H15" i="27" s="1"/>
  <c r="G14" i="16"/>
  <c r="I15" i="27" s="1"/>
  <c r="C15" i="16"/>
  <c r="G16" i="27" s="1"/>
  <c r="E15" i="16"/>
  <c r="H16" i="27" s="1"/>
  <c r="G15" i="16"/>
  <c r="I16" i="27" s="1"/>
  <c r="C16" i="16"/>
  <c r="G20" i="27" s="1"/>
  <c r="E16" i="16"/>
  <c r="H20" i="27" s="1"/>
  <c r="G16" i="16"/>
  <c r="I20" i="27" s="1"/>
  <c r="C17" i="16"/>
  <c r="G17" i="27" s="1"/>
  <c r="E17" i="16"/>
  <c r="H17" i="27" s="1"/>
  <c r="G17" i="16"/>
  <c r="I17" i="27" s="1"/>
  <c r="C18" i="16"/>
  <c r="G18" i="27" s="1"/>
  <c r="E18" i="16"/>
  <c r="H18" i="27" s="1"/>
  <c r="G18" i="16"/>
  <c r="I18" i="27" s="1"/>
  <c r="C19" i="16"/>
  <c r="G19" i="27" s="1"/>
  <c r="E19" i="16"/>
  <c r="H19" i="27" s="1"/>
  <c r="G19" i="16"/>
  <c r="I19" i="27" s="1"/>
  <c r="C20" i="16"/>
  <c r="G21" i="27" s="1"/>
  <c r="E20" i="16"/>
  <c r="H21" i="27" s="1"/>
  <c r="G20" i="16"/>
  <c r="I21" i="27" s="1"/>
  <c r="C21" i="16"/>
  <c r="G22" i="27" s="1"/>
  <c r="E21" i="16"/>
  <c r="H22" i="27" s="1"/>
  <c r="G21" i="16"/>
  <c r="I22" i="27" s="1"/>
  <c r="C22" i="16"/>
  <c r="G23" i="27" s="1"/>
  <c r="E22" i="16"/>
  <c r="H23" i="27" s="1"/>
  <c r="G22" i="16"/>
  <c r="I23" i="27" s="1"/>
  <c r="C23" i="16"/>
  <c r="E23" i="16"/>
  <c r="G23" i="16"/>
  <c r="C6" i="16"/>
  <c r="G7" i="27" s="1"/>
  <c r="E6" i="16"/>
  <c r="H7" i="27" s="1"/>
  <c r="G6" i="16"/>
  <c r="I7" i="27" s="1"/>
  <c r="C7" i="16"/>
  <c r="G8" i="27" s="1"/>
  <c r="E7" i="16"/>
  <c r="H8" i="27" s="1"/>
  <c r="G7" i="16"/>
  <c r="I8" i="27" s="1"/>
  <c r="I50" i="9"/>
  <c r="I51" i="9"/>
  <c r="I52" i="9"/>
  <c r="I53" i="9"/>
  <c r="I54" i="9"/>
  <c r="I55" i="9"/>
  <c r="I56" i="9"/>
  <c r="I31" i="9"/>
  <c r="I32" i="9"/>
  <c r="I23" i="9"/>
  <c r="I22" i="9"/>
  <c r="M67" i="29" l="1" a="1"/>
  <c r="M67" i="29" s="1"/>
  <c r="M66" i="29"/>
  <c r="N24" i="29"/>
  <c r="K6" i="29"/>
  <c r="M6" i="29"/>
  <c r="L6" i="29"/>
  <c r="M24" i="28"/>
  <c r="L24" i="28"/>
  <c r="K24" i="28"/>
  <c r="M66" i="27"/>
  <c r="M67" i="27" a="1"/>
  <c r="M67" i="27" s="1"/>
  <c r="K66" i="27"/>
  <c r="K67" i="27" a="1"/>
  <c r="K67" i="27" s="1"/>
  <c r="L66" i="27"/>
  <c r="L67" i="27" a="1"/>
  <c r="L67" i="27" s="1"/>
  <c r="K15" i="20"/>
  <c r="K33" i="20"/>
  <c r="K10" i="20"/>
  <c r="K27" i="20"/>
  <c r="K31" i="20"/>
  <c r="K40" i="20"/>
  <c r="K22" i="20"/>
  <c r="K35" i="20"/>
  <c r="K47" i="20"/>
  <c r="K49" i="20"/>
  <c r="K25" i="20"/>
  <c r="K52" i="20"/>
  <c r="K13" i="20"/>
  <c r="K14" i="20"/>
  <c r="K16" i="20"/>
  <c r="K9" i="20"/>
  <c r="K34" i="20"/>
  <c r="K59" i="20"/>
  <c r="K18" i="20"/>
  <c r="K19" i="20"/>
  <c r="K23" i="20"/>
  <c r="K24" i="20"/>
  <c r="K42" i="20"/>
  <c r="K12" i="20"/>
  <c r="K29" i="20"/>
  <c r="K30" i="20"/>
  <c r="K32" i="20"/>
  <c r="K41" i="20"/>
  <c r="K57" i="20"/>
  <c r="K20" i="20"/>
  <c r="K37" i="20"/>
  <c r="K38" i="20"/>
  <c r="K39" i="20"/>
  <c r="K50" i="20"/>
  <c r="K26" i="20"/>
  <c r="K28" i="20"/>
  <c r="K45" i="20"/>
  <c r="K46" i="20"/>
  <c r="K62" i="20"/>
  <c r="K48" i="20"/>
  <c r="K56" i="20"/>
  <c r="K58" i="20"/>
  <c r="K36" i="20"/>
  <c r="K53" i="20"/>
  <c r="K54" i="20"/>
  <c r="K55" i="20"/>
  <c r="K11" i="20"/>
  <c r="K44" i="20"/>
  <c r="K60" i="20"/>
  <c r="K61" i="20"/>
  <c r="K43" i="20"/>
  <c r="K8" i="20"/>
  <c r="K51" i="20"/>
  <c r="K7" i="20"/>
  <c r="K21" i="20"/>
  <c r="K17" i="20"/>
  <c r="E66" i="20"/>
  <c r="M6" i="20"/>
  <c r="D66" i="20"/>
  <c r="L6" i="20"/>
  <c r="K6" i="20"/>
  <c r="C66" i="20"/>
  <c r="L6" i="28"/>
  <c r="L44" i="28"/>
  <c r="L32" i="28"/>
  <c r="L20" i="28"/>
  <c r="L8" i="28"/>
  <c r="L55" i="28"/>
  <c r="L43" i="28"/>
  <c r="L31" i="28"/>
  <c r="L7" i="28"/>
  <c r="L42" i="28"/>
  <c r="L30" i="28"/>
  <c r="L21" i="28"/>
  <c r="L19" i="28"/>
  <c r="L52" i="28"/>
  <c r="L40" i="28"/>
  <c r="L28" i="28"/>
  <c r="L16" i="28"/>
  <c r="M61" i="28"/>
  <c r="M49" i="28"/>
  <c r="M37" i="28"/>
  <c r="M25" i="28"/>
  <c r="M13" i="28"/>
  <c r="L39" i="28"/>
  <c r="L27" i="28"/>
  <c r="L15" i="28"/>
  <c r="M60" i="28"/>
  <c r="M48" i="28"/>
  <c r="M12" i="28"/>
  <c r="L50" i="28"/>
  <c r="L38" i="28"/>
  <c r="L26" i="28"/>
  <c r="L61" i="28"/>
  <c r="L37" i="28"/>
  <c r="L13" i="28"/>
  <c r="L60" i="28"/>
  <c r="L48" i="28"/>
  <c r="L36" i="28"/>
  <c r="L12" i="28"/>
  <c r="L59" i="28"/>
  <c r="L47" i="28"/>
  <c r="L35" i="28"/>
  <c r="L23" i="28"/>
  <c r="L11" i="28"/>
  <c r="M36" i="28"/>
  <c r="M59" i="28"/>
  <c r="M47" i="28"/>
  <c r="M35" i="28"/>
  <c r="M23" i="28"/>
  <c r="M11" i="28"/>
  <c r="M58" i="28"/>
  <c r="M46" i="28"/>
  <c r="M34" i="28"/>
  <c r="M18" i="28"/>
  <c r="M10" i="28"/>
  <c r="M57" i="28"/>
  <c r="M45" i="28"/>
  <c r="M17" i="28"/>
  <c r="M9" i="28"/>
  <c r="M44" i="28"/>
  <c r="M20" i="28"/>
  <c r="M55" i="28"/>
  <c r="M43" i="28"/>
  <c r="M22" i="28"/>
  <c r="M7" i="28"/>
  <c r="M54" i="28"/>
  <c r="M42" i="28"/>
  <c r="M30" i="28"/>
  <c r="M21" i="28"/>
  <c r="M41" i="28"/>
  <c r="M29" i="28"/>
  <c r="M52" i="28"/>
  <c r="M40" i="28"/>
  <c r="M28" i="28"/>
  <c r="M6" i="28"/>
  <c r="M39" i="28"/>
  <c r="M15" i="28"/>
  <c r="M62" i="28"/>
  <c r="M50" i="28"/>
  <c r="M38" i="28"/>
  <c r="M26" i="28"/>
  <c r="M14" i="28"/>
  <c r="L57" i="28"/>
  <c r="L17" i="28"/>
  <c r="L18" i="28"/>
  <c r="L46" i="28"/>
  <c r="L9" i="28"/>
  <c r="L34" i="28"/>
  <c r="L10" i="28"/>
  <c r="M44" i="27"/>
  <c r="M32" i="27"/>
  <c r="M20" i="27"/>
  <c r="M8" i="27"/>
  <c r="M55" i="27"/>
  <c r="M43" i="27"/>
  <c r="M31" i="27"/>
  <c r="M22" i="27"/>
  <c r="M7" i="27"/>
  <c r="M54" i="27"/>
  <c r="M42" i="27"/>
  <c r="M30" i="27"/>
  <c r="M21" i="27"/>
  <c r="M41" i="27"/>
  <c r="M29" i="27"/>
  <c r="M19" i="27"/>
  <c r="M52" i="27"/>
  <c r="M40" i="27"/>
  <c r="M28" i="27"/>
  <c r="M16" i="27"/>
  <c r="M39" i="27"/>
  <c r="M27" i="27"/>
  <c r="M15" i="27"/>
  <c r="M62" i="27"/>
  <c r="M50" i="27"/>
  <c r="M38" i="27"/>
  <c r="M26" i="27"/>
  <c r="M14" i="27"/>
  <c r="M61" i="27"/>
  <c r="M49" i="27"/>
  <c r="M37" i="27"/>
  <c r="M25" i="27"/>
  <c r="M13" i="27"/>
  <c r="M60" i="27"/>
  <c r="M48" i="27"/>
  <c r="M36" i="27"/>
  <c r="M12" i="27"/>
  <c r="M59" i="27"/>
  <c r="M47" i="27"/>
  <c r="M35" i="27"/>
  <c r="M23" i="27"/>
  <c r="M11" i="27"/>
  <c r="L14" i="27"/>
  <c r="L52" i="27"/>
  <c r="L62" i="27"/>
  <c r="K29" i="28"/>
  <c r="K43" i="28"/>
  <c r="L10" i="27"/>
  <c r="L28" i="27"/>
  <c r="L38" i="27"/>
  <c r="L43" i="27"/>
  <c r="K21" i="28"/>
  <c r="K47" i="28"/>
  <c r="K55" i="28"/>
  <c r="K59" i="28"/>
  <c r="K62" i="28"/>
  <c r="L48" i="27"/>
  <c r="L58" i="27"/>
  <c r="K9" i="28"/>
  <c r="K13" i="28"/>
  <c r="K17" i="28"/>
  <c r="K30" i="28"/>
  <c r="K40" i="28"/>
  <c r="L7" i="27"/>
  <c r="L15" i="27"/>
  <c r="L20" i="27"/>
  <c r="K6" i="28"/>
  <c r="K34" i="28"/>
  <c r="K37" i="28"/>
  <c r="K44" i="28"/>
  <c r="L11" i="27"/>
  <c r="L25" i="27"/>
  <c r="L29" i="27"/>
  <c r="L34" i="27"/>
  <c r="L44" i="27"/>
  <c r="L54" i="27"/>
  <c r="K18" i="28"/>
  <c r="K22" i="28"/>
  <c r="K48" i="28"/>
  <c r="K52" i="28"/>
  <c r="L40" i="27"/>
  <c r="L59" i="27"/>
  <c r="K10" i="28"/>
  <c r="K14" i="28"/>
  <c r="K60" i="28"/>
  <c r="L8" i="27"/>
  <c r="L21" i="27"/>
  <c r="K23" i="28"/>
  <c r="K27" i="28"/>
  <c r="K31" i="28"/>
  <c r="K38" i="28"/>
  <c r="K41" i="28"/>
  <c r="K57" i="28"/>
  <c r="L30" i="27"/>
  <c r="L36" i="27"/>
  <c r="L50" i="27"/>
  <c r="K7" i="28"/>
  <c r="K11" i="28"/>
  <c r="K15" i="28"/>
  <c r="K35" i="28"/>
  <c r="K45" i="28"/>
  <c r="K49" i="28"/>
  <c r="L17" i="27"/>
  <c r="L46" i="27"/>
  <c r="L55" i="27"/>
  <c r="L60" i="27"/>
  <c r="K19" i="28"/>
  <c r="K42" i="28"/>
  <c r="L9" i="27"/>
  <c r="L13" i="27"/>
  <c r="L22" i="27"/>
  <c r="L26" i="27"/>
  <c r="K28" i="28"/>
  <c r="K32" i="28"/>
  <c r="K46" i="28"/>
  <c r="K61" i="28"/>
  <c r="L37" i="27"/>
  <c r="L42" i="27"/>
  <c r="K20" i="28"/>
  <c r="K39" i="28"/>
  <c r="K50" i="28"/>
  <c r="K54" i="28"/>
  <c r="K58" i="28"/>
  <c r="L32" i="27"/>
  <c r="L47" i="27"/>
  <c r="K8" i="28"/>
  <c r="K12" i="28"/>
  <c r="K16" i="28"/>
  <c r="K25" i="28"/>
  <c r="K36" i="28"/>
  <c r="K13" i="27"/>
  <c r="K20" i="27"/>
  <c r="K48" i="27"/>
  <c r="K59" i="27"/>
  <c r="K23" i="27"/>
  <c r="K30" i="27"/>
  <c r="K34" i="27"/>
  <c r="K45" i="27"/>
  <c r="K52" i="27"/>
  <c r="K17" i="27"/>
  <c r="K27" i="27"/>
  <c r="K38" i="27"/>
  <c r="K42" i="27"/>
  <c r="K49" i="27"/>
  <c r="K14" i="27"/>
  <c r="K21" i="27"/>
  <c r="K31" i="27"/>
  <c r="K35" i="27"/>
  <c r="K46" i="27"/>
  <c r="K60" i="27"/>
  <c r="K8" i="27"/>
  <c r="K11" i="27"/>
  <c r="K28" i="27"/>
  <c r="K39" i="27"/>
  <c r="K57" i="27"/>
  <c r="K18" i="27"/>
  <c r="K25" i="27"/>
  <c r="K36" i="27"/>
  <c r="K43" i="27"/>
  <c r="K32" i="27"/>
  <c r="K50" i="27"/>
  <c r="K61" i="27"/>
  <c r="K15" i="27"/>
  <c r="K22" i="27"/>
  <c r="K40" i="27"/>
  <c r="K47" i="27"/>
  <c r="K58" i="27"/>
  <c r="K9" i="27"/>
  <c r="K12" i="27"/>
  <c r="K19" i="27"/>
  <c r="K29" i="27"/>
  <c r="K37" i="27"/>
  <c r="K62" i="27"/>
  <c r="M46" i="27"/>
  <c r="M10" i="27"/>
  <c r="L15" i="24"/>
  <c r="K35" i="24"/>
  <c r="K48" i="24"/>
  <c r="L48" i="26"/>
  <c r="M34" i="27"/>
  <c r="M18" i="27"/>
  <c r="K11" i="24"/>
  <c r="K32" i="24"/>
  <c r="L7" i="26"/>
  <c r="L39" i="26"/>
  <c r="L8" i="24"/>
  <c r="L11" i="24"/>
  <c r="L32" i="24"/>
  <c r="K61" i="24"/>
  <c r="K39" i="24"/>
  <c r="L12" i="26"/>
  <c r="L22" i="24"/>
  <c r="L27" i="24"/>
  <c r="K36" i="24"/>
  <c r="K49" i="24"/>
  <c r="K52" i="24"/>
  <c r="L55" i="24"/>
  <c r="L58" i="24"/>
  <c r="L45" i="26"/>
  <c r="K9" i="24"/>
  <c r="K43" i="24"/>
  <c r="L62" i="24"/>
  <c r="L9" i="26"/>
  <c r="L36" i="26"/>
  <c r="L51" i="26"/>
  <c r="K25" i="24"/>
  <c r="K37" i="24"/>
  <c r="K40" i="24"/>
  <c r="L50" i="24"/>
  <c r="K56" i="24"/>
  <c r="L42" i="26"/>
  <c r="K13" i="24"/>
  <c r="K31" i="24"/>
  <c r="L56" i="24"/>
  <c r="L6" i="26"/>
  <c r="L57" i="26"/>
  <c r="L33" i="26"/>
  <c r="K8" i="24"/>
  <c r="L13" i="24"/>
  <c r="K22" i="24"/>
  <c r="L25" i="24"/>
  <c r="L37" i="24"/>
  <c r="L49" i="24"/>
  <c r="L61" i="24"/>
  <c r="L60" i="26"/>
  <c r="K23" i="24"/>
  <c r="K47" i="24"/>
  <c r="K59" i="24"/>
  <c r="L47" i="24"/>
  <c r="L59" i="24"/>
  <c r="L17" i="26"/>
  <c r="L19" i="26"/>
  <c r="L31" i="26"/>
  <c r="L34" i="26"/>
  <c r="L40" i="26"/>
  <c r="L43" i="26"/>
  <c r="L46" i="26"/>
  <c r="L52" i="26"/>
  <c r="K6" i="24"/>
  <c r="L23" i="24"/>
  <c r="L35" i="24"/>
  <c r="K33" i="24"/>
  <c r="K45" i="24"/>
  <c r="K57" i="24"/>
  <c r="K14" i="24"/>
  <c r="K38" i="24"/>
  <c r="K50" i="24"/>
  <c r="K62" i="24"/>
  <c r="L14" i="24"/>
  <c r="L38" i="24"/>
  <c r="K12" i="24"/>
  <c r="K60" i="24"/>
  <c r="L21" i="26"/>
  <c r="L29" i="26"/>
  <c r="L41" i="26"/>
  <c r="L53" i="26"/>
  <c r="K15" i="24"/>
  <c r="K27" i="24"/>
  <c r="K51" i="24"/>
  <c r="N23" i="22"/>
  <c r="K44" i="27"/>
  <c r="M57" i="27"/>
  <c r="M45" i="27"/>
  <c r="M17" i="27"/>
  <c r="K55" i="27"/>
  <c r="M9" i="27"/>
  <c r="K16" i="27"/>
  <c r="K10" i="27"/>
  <c r="K7" i="27"/>
  <c r="K41" i="27"/>
  <c r="K54" i="27"/>
  <c r="K26" i="27"/>
  <c r="L33" i="24"/>
  <c r="L35" i="26"/>
  <c r="L47" i="26"/>
  <c r="L37" i="26"/>
  <c r="L49" i="26"/>
  <c r="K6" i="26"/>
  <c r="L13" i="26"/>
  <c r="L25" i="26"/>
  <c r="L58" i="26"/>
  <c r="L56" i="26"/>
  <c r="K53" i="24"/>
  <c r="K55" i="24"/>
  <c r="K7" i="24"/>
  <c r="K21" i="24"/>
  <c r="K17" i="24"/>
  <c r="K29" i="24"/>
  <c r="K41" i="24"/>
  <c r="L21" i="24"/>
  <c r="L17" i="24"/>
  <c r="L29" i="24"/>
  <c r="L31" i="24"/>
  <c r="L51" i="24"/>
  <c r="L53" i="24"/>
  <c r="L57" i="24"/>
  <c r="L22" i="26"/>
  <c r="L14" i="26"/>
  <c r="L61" i="26"/>
  <c r="K19" i="24"/>
  <c r="L38" i="26"/>
  <c r="L6" i="24"/>
  <c r="L12" i="24"/>
  <c r="L19" i="24"/>
  <c r="L8" i="26"/>
  <c r="L15" i="26"/>
  <c r="M58" i="27"/>
  <c r="L7" i="24"/>
  <c r="L9" i="24"/>
  <c r="L39" i="24"/>
  <c r="L41" i="24"/>
  <c r="L43" i="24"/>
  <c r="L45" i="24"/>
  <c r="L62" i="26"/>
  <c r="L23" i="26"/>
  <c r="L32" i="26"/>
  <c r="L55" i="26"/>
  <c r="K46" i="24"/>
  <c r="K58" i="24"/>
  <c r="L11" i="26"/>
  <c r="L27" i="26"/>
  <c r="L50" i="26"/>
  <c r="N50" i="26" s="1"/>
  <c r="L59" i="26"/>
  <c r="L34" i="24"/>
  <c r="L36" i="24"/>
  <c r="L40" i="24"/>
  <c r="L42" i="24"/>
  <c r="L46" i="24"/>
  <c r="L48" i="24"/>
  <c r="L52" i="24"/>
  <c r="L60" i="24"/>
  <c r="N23" i="25"/>
  <c r="N55" i="22"/>
  <c r="N57" i="22"/>
  <c r="N32" i="22"/>
  <c r="N32" i="25"/>
  <c r="N24" i="22"/>
  <c r="N52" i="22"/>
  <c r="N51" i="22"/>
  <c r="L7" i="23"/>
  <c r="L8" i="23"/>
  <c r="L9" i="23"/>
  <c r="L10" i="23"/>
  <c r="L11" i="23"/>
  <c r="L12" i="23"/>
  <c r="L13" i="23"/>
  <c r="L14" i="23"/>
  <c r="L15" i="23"/>
  <c r="L16" i="23"/>
  <c r="L21" i="23"/>
  <c r="L22" i="23"/>
  <c r="L17" i="23"/>
  <c r="L20" i="23"/>
  <c r="L18" i="23"/>
  <c r="L19" i="23"/>
  <c r="L23" i="23"/>
  <c r="L24" i="23"/>
  <c r="L25" i="23"/>
  <c r="L26" i="23"/>
  <c r="L27" i="23"/>
  <c r="L28" i="23"/>
  <c r="L29" i="23"/>
  <c r="L30" i="23"/>
  <c r="L31" i="23"/>
  <c r="L32" i="23"/>
  <c r="L33" i="23"/>
  <c r="L34" i="23"/>
  <c r="L35" i="23"/>
  <c r="L36" i="23"/>
  <c r="L37" i="23"/>
  <c r="L38" i="23"/>
  <c r="L39" i="23"/>
  <c r="L40" i="23"/>
  <c r="L41" i="23"/>
  <c r="L42" i="23"/>
  <c r="L43" i="23"/>
  <c r="L44" i="23"/>
  <c r="L46" i="23"/>
  <c r="L47" i="23"/>
  <c r="L48" i="23"/>
  <c r="L49" i="23"/>
  <c r="L50" i="23"/>
  <c r="L51" i="23"/>
  <c r="L52" i="23"/>
  <c r="L53" i="23"/>
  <c r="L54" i="23"/>
  <c r="L60" i="23"/>
  <c r="L61" i="23"/>
  <c r="L62" i="23"/>
  <c r="L6" i="23"/>
  <c r="M7" i="23"/>
  <c r="M8" i="23"/>
  <c r="M9" i="23"/>
  <c r="M10" i="23"/>
  <c r="M11" i="23"/>
  <c r="M12" i="23"/>
  <c r="M13" i="23"/>
  <c r="M14" i="23"/>
  <c r="M15" i="23"/>
  <c r="M16" i="23"/>
  <c r="M21" i="23"/>
  <c r="M22" i="23"/>
  <c r="M17" i="23"/>
  <c r="M20" i="23"/>
  <c r="M18" i="23"/>
  <c r="M19" i="23"/>
  <c r="M23" i="23"/>
  <c r="M24" i="23"/>
  <c r="M25" i="23"/>
  <c r="M26" i="23"/>
  <c r="M27" i="23"/>
  <c r="M28" i="23"/>
  <c r="M29" i="23"/>
  <c r="M30" i="23"/>
  <c r="M31" i="23"/>
  <c r="M32" i="23"/>
  <c r="M33" i="23"/>
  <c r="M34" i="23"/>
  <c r="M35" i="23"/>
  <c r="M36" i="23"/>
  <c r="M37" i="23"/>
  <c r="M38" i="23"/>
  <c r="M39" i="23"/>
  <c r="M40" i="23"/>
  <c r="M41" i="23"/>
  <c r="M42" i="23"/>
  <c r="M43" i="23"/>
  <c r="M44" i="23"/>
  <c r="M45" i="23"/>
  <c r="M46" i="23"/>
  <c r="M47" i="23"/>
  <c r="M48" i="23"/>
  <c r="M49" i="23"/>
  <c r="M50" i="23"/>
  <c r="M51" i="23"/>
  <c r="M52" i="23"/>
  <c r="M53" i="23"/>
  <c r="M54" i="23"/>
  <c r="M55" i="23"/>
  <c r="M56" i="23"/>
  <c r="M57" i="23"/>
  <c r="M58" i="23"/>
  <c r="M59" i="23"/>
  <c r="M60" i="23"/>
  <c r="M61" i="23"/>
  <c r="M62" i="23"/>
  <c r="M6" i="23"/>
  <c r="I6" i="9"/>
  <c r="I7" i="9"/>
  <c r="I8" i="9"/>
  <c r="I9" i="9"/>
  <c r="I10" i="9"/>
  <c r="I11" i="9"/>
  <c r="I12" i="9"/>
  <c r="I13" i="9"/>
  <c r="I14" i="9"/>
  <c r="I15" i="9"/>
  <c r="I16" i="9"/>
  <c r="I17" i="9"/>
  <c r="I18" i="9"/>
  <c r="I19" i="9"/>
  <c r="I20" i="9"/>
  <c r="I21" i="9"/>
  <c r="I24" i="9"/>
  <c r="I25" i="9"/>
  <c r="I26" i="9"/>
  <c r="I27" i="9"/>
  <c r="I28" i="9"/>
  <c r="I29" i="9"/>
  <c r="I30" i="9"/>
  <c r="I33" i="9"/>
  <c r="I34" i="9"/>
  <c r="I35" i="9"/>
  <c r="I36" i="9"/>
  <c r="I37" i="9"/>
  <c r="I38" i="9"/>
  <c r="I39" i="9"/>
  <c r="I40" i="9"/>
  <c r="I41" i="9"/>
  <c r="I42" i="9"/>
  <c r="I43" i="9"/>
  <c r="I44" i="9"/>
  <c r="I45" i="9"/>
  <c r="I46" i="9"/>
  <c r="I47" i="9"/>
  <c r="I48" i="9"/>
  <c r="I49" i="9"/>
  <c r="I57" i="9"/>
  <c r="I58" i="9"/>
  <c r="I59" i="9"/>
  <c r="I60" i="9"/>
  <c r="I61" i="9"/>
  <c r="I5" i="9"/>
  <c r="N67" i="29" l="1" a="1"/>
  <c r="N67" i="29" s="1"/>
  <c r="N66" i="29"/>
  <c r="N64" i="29"/>
  <c r="M68" i="29"/>
  <c r="M67" i="28" a="1"/>
  <c r="M67" i="28" s="1"/>
  <c r="M66" i="28"/>
  <c r="L68" i="27"/>
  <c r="K68" i="27"/>
  <c r="M68" i="27"/>
  <c r="L66" i="26"/>
  <c r="L67" i="26" a="1"/>
  <c r="L67" i="26" s="1"/>
  <c r="N49" i="26"/>
  <c r="N51" i="25"/>
  <c r="N52" i="25"/>
  <c r="N24" i="25"/>
  <c r="N54" i="25"/>
  <c r="N50" i="25"/>
  <c r="N56" i="25"/>
  <c r="N57" i="25"/>
  <c r="N25" i="25"/>
  <c r="N7" i="25"/>
  <c r="N55" i="25"/>
  <c r="N53" i="25"/>
  <c r="N33" i="25"/>
  <c r="L66" i="25"/>
  <c r="L67" i="25" a="1"/>
  <c r="L67" i="25" s="1"/>
  <c r="K67" i="25" a="1"/>
  <c r="K67" i="25" s="1"/>
  <c r="K66" i="25"/>
  <c r="N33" i="22"/>
  <c r="N56" i="22"/>
  <c r="N54" i="22"/>
  <c r="N53" i="22"/>
  <c r="L66" i="22"/>
  <c r="K66" i="22"/>
  <c r="M66" i="21"/>
  <c r="L66" i="21"/>
  <c r="K66" i="21"/>
  <c r="K68" i="21" s="1"/>
  <c r="D68" i="20"/>
  <c r="C68" i="20"/>
  <c r="E68" i="20"/>
  <c r="L31" i="27"/>
  <c r="L23" i="27"/>
  <c r="N30" i="22"/>
  <c r="N30" i="25"/>
  <c r="N62" i="22"/>
  <c r="N62" i="25"/>
  <c r="N43" i="25"/>
  <c r="N43" i="22"/>
  <c r="N29" i="22"/>
  <c r="N29" i="25"/>
  <c r="N15" i="25"/>
  <c r="N15" i="22"/>
  <c r="N50" i="22"/>
  <c r="N16" i="25"/>
  <c r="N16" i="22"/>
  <c r="N61" i="22"/>
  <c r="N61" i="25"/>
  <c r="N42" i="22"/>
  <c r="N42" i="25"/>
  <c r="N28" i="25"/>
  <c r="N28" i="22"/>
  <c r="N14" i="25"/>
  <c r="N27" i="22"/>
  <c r="N27" i="25"/>
  <c r="N41" i="22"/>
  <c r="N41" i="25"/>
  <c r="N59" i="25"/>
  <c r="N59" i="22"/>
  <c r="N26" i="22"/>
  <c r="N26" i="25"/>
  <c r="N12" i="22"/>
  <c r="N12" i="25"/>
  <c r="N44" i="25"/>
  <c r="N44" i="22"/>
  <c r="N60" i="25"/>
  <c r="N60" i="22"/>
  <c r="N13" i="22"/>
  <c r="N13" i="25"/>
  <c r="N40" i="25"/>
  <c r="N40" i="22"/>
  <c r="N58" i="22"/>
  <c r="N58" i="25"/>
  <c r="N39" i="25"/>
  <c r="N39" i="22"/>
  <c r="N25" i="22"/>
  <c r="N11" i="22"/>
  <c r="N64" i="22"/>
  <c r="N49" i="25"/>
  <c r="N18" i="22"/>
  <c r="N18" i="25"/>
  <c r="N19" i="22"/>
  <c r="N19" i="25"/>
  <c r="N37" i="22"/>
  <c r="N37" i="25"/>
  <c r="N9" i="22"/>
  <c r="N9" i="25"/>
  <c r="N48" i="25"/>
  <c r="N48" i="22"/>
  <c r="N36" i="25"/>
  <c r="N36" i="22"/>
  <c r="N17" i="25"/>
  <c r="N17" i="22"/>
  <c r="N8" i="22"/>
  <c r="N10" i="22"/>
  <c r="N10" i="25"/>
  <c r="N35" i="25"/>
  <c r="N35" i="22"/>
  <c r="N22" i="22"/>
  <c r="N22" i="25"/>
  <c r="N7" i="22"/>
  <c r="N38" i="22"/>
  <c r="N46" i="22"/>
  <c r="N46" i="25"/>
  <c r="N21" i="22"/>
  <c r="N21" i="25"/>
  <c r="N47" i="25"/>
  <c r="N47" i="22"/>
  <c r="N34" i="22"/>
  <c r="N34" i="25"/>
  <c r="N45" i="22"/>
  <c r="N45" i="25"/>
  <c r="N31" i="22"/>
  <c r="N31" i="25"/>
  <c r="N20" i="25"/>
  <c r="N20" i="22"/>
  <c r="L35" i="27"/>
  <c r="L16" i="27"/>
  <c r="L41" i="27"/>
  <c r="L18" i="27"/>
  <c r="L61" i="27"/>
  <c r="L19" i="27"/>
  <c r="L12" i="27"/>
  <c r="L27" i="27"/>
  <c r="M27" i="28"/>
  <c r="M8" i="28"/>
  <c r="L25" i="28"/>
  <c r="L58" i="28"/>
  <c r="L54" i="28"/>
  <c r="L22" i="28"/>
  <c r="L49" i="28"/>
  <c r="L45" i="28"/>
  <c r="M31" i="28"/>
  <c r="L29" i="28"/>
  <c r="L49" i="27"/>
  <c r="L45" i="27"/>
  <c r="L57" i="27"/>
  <c r="L39" i="27"/>
  <c r="M19" i="28"/>
  <c r="L14" i="28"/>
  <c r="M16" i="28"/>
  <c r="L41" i="28"/>
  <c r="M32" i="28"/>
  <c r="L62" i="28"/>
  <c r="M58" i="26"/>
  <c r="M58" i="24"/>
  <c r="M46" i="26"/>
  <c r="M46" i="24"/>
  <c r="M34" i="26"/>
  <c r="M34" i="24"/>
  <c r="M19" i="24"/>
  <c r="M19" i="26"/>
  <c r="M57" i="24"/>
  <c r="M57" i="26"/>
  <c r="M45" i="24"/>
  <c r="M45" i="26"/>
  <c r="M9" i="24"/>
  <c r="M9" i="26"/>
  <c r="M17" i="24"/>
  <c r="M17" i="26"/>
  <c r="M8" i="24"/>
  <c r="M8" i="26"/>
  <c r="M55" i="24"/>
  <c r="M55" i="26"/>
  <c r="M43" i="24"/>
  <c r="M43" i="26"/>
  <c r="M31" i="24"/>
  <c r="M31" i="26"/>
  <c r="M22" i="24"/>
  <c r="M22" i="26"/>
  <c r="M7" i="24"/>
  <c r="M7" i="26"/>
  <c r="M11" i="24"/>
  <c r="M11" i="26"/>
  <c r="M42" i="26"/>
  <c r="M42" i="24"/>
  <c r="M21" i="26"/>
  <c r="M21" i="24"/>
  <c r="M41" i="26"/>
  <c r="M41" i="24"/>
  <c r="M29" i="26"/>
  <c r="M29" i="24"/>
  <c r="M23" i="24"/>
  <c r="M23" i="26"/>
  <c r="M52" i="26"/>
  <c r="M52" i="24"/>
  <c r="M40" i="26"/>
  <c r="M40" i="24"/>
  <c r="M6" i="24"/>
  <c r="M6" i="26"/>
  <c r="M51" i="24"/>
  <c r="M51" i="26"/>
  <c r="M39" i="24"/>
  <c r="M39" i="26"/>
  <c r="M27" i="24"/>
  <c r="M27" i="26"/>
  <c r="M15" i="24"/>
  <c r="M15" i="26"/>
  <c r="M35" i="24"/>
  <c r="M35" i="26"/>
  <c r="M62" i="26"/>
  <c r="M62" i="24"/>
  <c r="M50" i="26"/>
  <c r="M50" i="24"/>
  <c r="M38" i="26"/>
  <c r="M38" i="24"/>
  <c r="M14" i="26"/>
  <c r="M14" i="24"/>
  <c r="M59" i="24"/>
  <c r="M59" i="26"/>
  <c r="M61" i="24"/>
  <c r="M61" i="26"/>
  <c r="M49" i="24"/>
  <c r="M49" i="26"/>
  <c r="M37" i="24"/>
  <c r="M37" i="26"/>
  <c r="M25" i="24"/>
  <c r="M25" i="26"/>
  <c r="M13" i="24"/>
  <c r="M13" i="26"/>
  <c r="M47" i="24"/>
  <c r="M47" i="26"/>
  <c r="M60" i="26"/>
  <c r="M60" i="24"/>
  <c r="M48" i="26"/>
  <c r="M48" i="24"/>
  <c r="M36" i="26"/>
  <c r="M36" i="24"/>
  <c r="M12" i="26"/>
  <c r="M12" i="24"/>
  <c r="M32" i="26"/>
  <c r="M32" i="24"/>
  <c r="N11" i="25"/>
  <c r="K8" i="23"/>
  <c r="K50" i="23"/>
  <c r="K14" i="23"/>
  <c r="K49" i="23"/>
  <c r="K13" i="23"/>
  <c r="K48" i="23"/>
  <c r="K12" i="23"/>
  <c r="K44" i="23"/>
  <c r="K38" i="23"/>
  <c r="K37" i="23"/>
  <c r="K36" i="23"/>
  <c r="K32" i="23"/>
  <c r="K62" i="23"/>
  <c r="K26" i="23"/>
  <c r="K61" i="23"/>
  <c r="K25" i="23"/>
  <c r="K60" i="23"/>
  <c r="K24" i="23"/>
  <c r="K20" i="23"/>
  <c r="K47" i="23"/>
  <c r="K35" i="23"/>
  <c r="K23" i="23"/>
  <c r="K11" i="23"/>
  <c r="K46" i="23"/>
  <c r="K34" i="23"/>
  <c r="K19" i="23"/>
  <c r="K10" i="23"/>
  <c r="K33" i="23"/>
  <c r="K18" i="23"/>
  <c r="K9" i="23"/>
  <c r="K43" i="23"/>
  <c r="K31" i="23"/>
  <c r="K17" i="23"/>
  <c r="K7" i="23"/>
  <c r="K54" i="23"/>
  <c r="K42" i="23"/>
  <c r="K30" i="23"/>
  <c r="K22" i="23"/>
  <c r="K53" i="23"/>
  <c r="K41" i="23"/>
  <c r="K29" i="23"/>
  <c r="K21" i="23"/>
  <c r="K52" i="23"/>
  <c r="K40" i="23"/>
  <c r="K28" i="23"/>
  <c r="K16" i="23"/>
  <c r="K6" i="23"/>
  <c r="K51" i="23"/>
  <c r="K39" i="23"/>
  <c r="K27" i="23"/>
  <c r="K15" i="23"/>
  <c r="N68" i="29" l="1"/>
  <c r="N64" i="28"/>
  <c r="N66" i="28"/>
  <c r="N67" i="28" a="1"/>
  <c r="N67" i="28" s="1"/>
  <c r="M68" i="28"/>
  <c r="N67" i="26" a="1"/>
  <c r="N67" i="26" s="1"/>
  <c r="N66" i="26"/>
  <c r="N64" i="26"/>
  <c r="L68" i="26"/>
  <c r="L68" i="25"/>
  <c r="K68" i="25"/>
  <c r="L68" i="22"/>
  <c r="K68" i="22"/>
  <c r="M68" i="21"/>
  <c r="L68" i="21"/>
  <c r="N66" i="21"/>
  <c r="N68" i="20"/>
  <c r="K68" i="20"/>
  <c r="F68" i="20"/>
  <c r="M68" i="20"/>
  <c r="L68" i="20"/>
  <c r="N68" i="28" l="1"/>
  <c r="N68" i="26"/>
  <c r="M67" i="25" a="1"/>
  <c r="M67" i="25" s="1"/>
  <c r="M66" i="25"/>
  <c r="N6" i="25"/>
  <c r="M66" i="22"/>
  <c r="N6" i="22"/>
  <c r="N68" i="21"/>
  <c r="N67" i="25" l="1" a="1"/>
  <c r="N67" i="25" s="1"/>
  <c r="N66" i="25"/>
  <c r="N64" i="25"/>
  <c r="M68" i="25"/>
  <c r="N66" i="22"/>
  <c r="M68" i="22"/>
  <c r="N68" i="25" l="1"/>
  <c r="N68"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<sst xmlns="http://schemas.openxmlformats.org/spreadsheetml/2006/main" count="2154" uniqueCount="404">
  <si>
    <t>Company_Name</t>
  </si>
  <si>
    <t>Alectra Utilities Corporation</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</si>
  <si>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</si>
  <si>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</si>
  <si>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</si>
  <si>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</si>
  <si>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</si>
  <si>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</si>
  <si>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</si>
  <si>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</si>
  <si>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</si>
  <si>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</si>
  <si>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EPCOR Electricity Distribution Ontario Inc.</t>
  </si>
  <si>
    <t>ERTH Power Corporation</t>
  </si>
  <si>
    <t>Elexicon Energy Inc.</t>
  </si>
  <si>
    <t>EnWin Utilities Ltd.</t>
  </si>
  <si>
    <t>Energy Plus Inc.</t>
  </si>
  <si>
    <t>Entegrus Powerlines Inc.</t>
  </si>
  <si>
    <t>Espanola Regional Hydro Distribution Corporation</t>
  </si>
  <si>
    <t>Essex Powerlines Corporation</t>
  </si>
  <si>
    <t>Festival Hydro Inc.</t>
  </si>
  <si>
    <t>Fort Frances Power Corporation</t>
  </si>
  <si>
    <t>Greater Sudbury Hydro Inc.</t>
  </si>
  <si>
    <t>Grimsby Power Incorporated</t>
  </si>
  <si>
    <t>Halton Hills Hydro Inc.</t>
  </si>
  <si>
    <t>Hearst Power Distribution Company Limited</t>
  </si>
  <si>
    <t>Hydro 2000 Inc.</t>
  </si>
  <si>
    <t>Hydro Hawkesbury Inc.</t>
  </si>
  <si>
    <t>Hydro One Networks Inc.</t>
  </si>
  <si>
    <t>Hydro Ottawa Limited</t>
  </si>
  <si>
    <t>Innpower Corporation</t>
  </si>
  <si>
    <t>Kingston Hydro Corporation</t>
  </si>
  <si>
    <t>Kitchener-Wilmot Hydro Inc.</t>
  </si>
  <si>
    <t>Lakefront Utilities Inc.</t>
  </si>
  <si>
    <t>Lakeland Power Distribution Ltd.</t>
  </si>
  <si>
    <t>London Hydro Inc.</t>
  </si>
  <si>
    <t>Milton Hydro Distribution Inc.</t>
  </si>
  <si>
    <t>Newmarket-Tay Power Distribution Ltd.</t>
  </si>
  <si>
    <t>Niagara Peninsula Energy Inc.</t>
  </si>
  <si>
    <t>Niagara-on-the-Lake Hydro Inc.</t>
  </si>
  <si>
    <t>North Bay Hydro Distribution Limited</t>
  </si>
  <si>
    <t>Northern Ontario Wires Inc.</t>
  </si>
  <si>
    <t>Oakville Hydro Electricity Distribution Inc.</t>
  </si>
  <si>
    <t>Orangeville Hydro Limited</t>
  </si>
  <si>
    <t>Oshawa PUC Networks Inc.</t>
  </si>
  <si>
    <t>Ottawa River Power Corporation</t>
  </si>
  <si>
    <t>PUC Distribution Inc.</t>
  </si>
  <si>
    <t>Renfrew Hydro Inc.</t>
  </si>
  <si>
    <t>Rideau St. Lawrence Distribution Inc.</t>
  </si>
  <si>
    <t>Sioux Lookout Hydro Inc.</t>
  </si>
  <si>
    <t>Synergy North Corporation</t>
  </si>
  <si>
    <t>Tillsonburg Hydro Inc.</t>
  </si>
  <si>
    <t>Toronto Hydro-Electric System Limited</t>
  </si>
  <si>
    <t>Wasaga Distribution Inc.</t>
  </si>
  <si>
    <t>Waterloo North Hydro Inc.</t>
  </si>
  <si>
    <t>Welland Hydro-Electric System Corp.</t>
  </si>
  <si>
    <t>Wellington North Power Inc.</t>
  </si>
  <si>
    <t>Westario Power Inc.</t>
  </si>
  <si>
    <t>Distributor</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</si>
  <si>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</si>
  <si>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</si>
  <si>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</si>
  <si>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</si>
  <si>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</si>
  <si>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</si>
  <si>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</si>
  <si>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</si>
  <si>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</si>
  <si>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</si>
  <si>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</si>
  <si>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</si>
  <si>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</si>
  <si>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</si>
  <si>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</si>
  <si>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</si>
  <si>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</si>
  <si>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</si>
  <si>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</si>
  <si>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</si>
  <si>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</si>
  <si>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</si>
  <si>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</si>
  <si>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</si>
  <si>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</si>
  <si>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</si>
  <si>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</si>
  <si>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</si>
  <si>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</si>
  <si>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</si>
  <si>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</si>
  <si>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</si>
  <si>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2022 APB Limited Data Request - Bluewater Power</t>
  </si>
  <si>
    <t>Jody McEachran</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</si>
  <si>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</si>
  <si>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</si>
  <si>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</si>
  <si>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</si>
  <si>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</si>
  <si>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</si>
  <si>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</si>
  <si>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</si>
  <si>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</si>
  <si>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</si>
  <si>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</si>
  <si>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</si>
  <si>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</si>
  <si>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</si>
  <si>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</si>
  <si>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</si>
  <si>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</si>
  <si>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</si>
  <si>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</si>
  <si>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</si>
  <si>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</si>
  <si>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</si>
  <si>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</si>
  <si>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</si>
  <si>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</si>
  <si>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</si>
  <si>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ENWIN Utilities Ltd.</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</si>
  <si>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</si>
  <si>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</si>
  <si>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</si>
  <si>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</si>
  <si>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</si>
  <si>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</si>
  <si>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</si>
  <si>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</si>
  <si>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</si>
  <si>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</si>
  <si>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</si>
  <si>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</si>
  <si>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</si>
  <si>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</si>
  <si>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</si>
  <si>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</si>
  <si>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</si>
  <si>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</si>
  <si>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</si>
  <si>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</si>
  <si>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</si>
  <si>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</si>
  <si>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</si>
  <si>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</si>
  <si>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</si>
  <si>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</si>
  <si>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</si>
  <si>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</si>
  <si>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</si>
  <si>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</si>
  <si>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</si>
  <si>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</si>
  <si>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</si>
  <si>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</si>
  <si>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</si>
  <si>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Hydro 2000 - 2022 APB Limited Data Request</t>
  </si>
  <si>
    <t>Lise Wilkinson</t>
  </si>
  <si>
    <t>The SubStations are own by Hydro One</t>
  </si>
  <si>
    <t>Hydro One Networks Inc.  (Orillia-Peterborough service areas)</t>
  </si>
  <si>
    <t>Hydro One Networks Inc. - 1937680 Ontario Inc. (Peterborough Distribution)</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</si>
  <si>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</si>
  <si>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</si>
  <si>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</si>
  <si>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</si>
  <si>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</si>
  <si>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</si>
  <si>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</si>
  <si>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</si>
  <si>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</si>
  <si>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</si>
  <si>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</si>
  <si>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</si>
  <si>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</si>
  <si>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</si>
  <si>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</si>
  <si>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</si>
  <si>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</si>
  <si>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</si>
  <si>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</si>
  <si>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</si>
  <si>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</si>
  <si>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</si>
  <si>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</si>
  <si>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</si>
  <si>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</si>
  <si>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</si>
  <si>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</si>
  <si>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</si>
  <si>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</si>
  <si>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</si>
  <si>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</si>
  <si>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</si>
  <si>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</si>
  <si>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</si>
  <si>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</si>
  <si>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</si>
  <si>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</si>
  <si>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Micheal Roth</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</si>
  <si>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</si>
  <si>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</si>
  <si>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</si>
  <si>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</si>
  <si>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</si>
  <si>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</si>
  <si>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</si>
  <si>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</si>
  <si>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</si>
  <si>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</si>
  <si>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</si>
  <si>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</si>
  <si>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</si>
  <si>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We normally talk about transformer locations.  So, a 3PH bank counts as one.  Even though there are three individual transformers in the bank.  Each with their own serial number.   Please clarify how the OEB wants it reported for APB Purposes.</t>
  </si>
  <si>
    <t>2022 APB Limited Data Request_OPUCN</t>
  </si>
  <si>
    <t>Lori Filion, Manager, Finance &amp; Regulatory Compliance</t>
  </si>
  <si>
    <t>Total MVA is based on ONAN rating.</t>
  </si>
  <si>
    <t>ORPC -  2022 APB Limited Data Request</t>
  </si>
  <si>
    <t>Justin Allen</t>
  </si>
  <si>
    <t>Poles and Tx' count is estimated.</t>
  </si>
  <si>
    <t>2022 APB Limited Data Request_PUC Distribution</t>
  </si>
  <si>
    <t>Tyler Kasubeck</t>
  </si>
  <si>
    <t>Data not available right now. Will be provided later.</t>
  </si>
  <si>
    <t>Total number of stations does not include PUC's 2 transmission stations</t>
  </si>
  <si>
    <t>2022 APB Limited Data Request</t>
  </si>
  <si>
    <t>Steven Head</t>
  </si>
  <si>
    <t>5 substations with 5 MVA capacity, expandible to 6.67 MVA with cooling that is avaialble as needed.</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</si>
  <si>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</si>
  <si>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</si>
  <si>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</si>
  <si>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</si>
  <si>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</si>
  <si>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</si>
  <si>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Toronto Hydro notes that the mix of asset type varies from year to year.</t>
  </si>
  <si>
    <t>2022 APB Limited Data Request - WDI</t>
  </si>
  <si>
    <t>Brandon Weiss</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</si>
  <si>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</si>
  <si>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</si>
  <si>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</si>
  <si>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</si>
  <si>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</si>
  <si>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</si>
  <si>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</si>
  <si>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</si>
  <si>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</si>
  <si>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</si>
  <si>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</si>
  <si>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Fiscal_Year</t>
  </si>
  <si>
    <t>Billing O&amp;M</t>
  </si>
  <si>
    <t>Unit Cost ($/Customer)</t>
  </si>
  <si>
    <t>Cost ($1,000)</t>
  </si>
  <si>
    <t>USoA [ 5065 + 5175 + 5310 ]</t>
  </si>
  <si>
    <t>Total Poles</t>
  </si>
  <si>
    <t>Unit Cost ($/Pole)</t>
  </si>
  <si>
    <t>Scale (Circuit km of Primary Line)</t>
  </si>
  <si>
    <t>USoA [ 5020:5030 + 5040:5050 + 5090:5095 + 5125:5130 + 5145:5155 ]</t>
  </si>
  <si>
    <t>USoA [ 5315 ]</t>
  </si>
  <si>
    <t>USoA [ 5016 + 5017 + 5114 ]</t>
  </si>
  <si>
    <t>USoA [ 5120 ]</t>
  </si>
  <si>
    <t>USoA [ 1860 ] Capital Additions</t>
  </si>
  <si>
    <t>USoA [ 1820 ] Capital Additions</t>
  </si>
  <si>
    <t>USoA [ 1850 ] Capital Additions</t>
  </si>
  <si>
    <t>USoA [ 1830 ] Capital Additions</t>
  </si>
  <si>
    <t>Metering O&amp;M</t>
  </si>
  <si>
    <t>Vegetation Management O&amp;M</t>
  </si>
  <si>
    <t>Lines O&amp;M</t>
  </si>
  <si>
    <t>Stations O&amp;M</t>
  </si>
  <si>
    <t>Poles, Towers and Fixtures O&amp;M</t>
  </si>
  <si>
    <t>Meters CAPEX</t>
  </si>
  <si>
    <t>Stations CAPEX</t>
  </si>
  <si>
    <t>Line Transformers CAPEX</t>
  </si>
  <si>
    <t>Poles, Towers and Fixtures CAPEX</t>
  </si>
  <si>
    <t>USoA [ 5135 ]</t>
  </si>
  <si>
    <t>Unit Cost ($/Circuit km of Primary Line)</t>
  </si>
  <si>
    <t>2022 APB Limited Data Request - ERH - FINAL</t>
  </si>
  <si>
    <t>Account 1820</t>
  </si>
  <si>
    <t>Account 1830</t>
  </si>
  <si>
    <t>Account 1850</t>
  </si>
  <si>
    <t>Account 1860</t>
  </si>
  <si>
    <t>Scale (Poles Additions)</t>
  </si>
  <si>
    <t>Scale (MVA per Station)</t>
  </si>
  <si>
    <t>Unit Cost ($/MVA per Station)</t>
  </si>
  <si>
    <t>Unit Cost ($/Pole Addition)</t>
  </si>
  <si>
    <t>Scale (Lines Transformer Additions)</t>
  </si>
  <si>
    <t>Unit Cost ($/Line Transformer Addition)</t>
  </si>
  <si>
    <t>Table 1: Unit Cost Indexes by Distributor: Billing O&amp;M</t>
  </si>
  <si>
    <t>Table 2: Unit Cost Indexes by Distributor: Metering O&amp;M</t>
  </si>
  <si>
    <t>Table 5: Unit Cost Indexes by Distributor: Stations O&amp;M</t>
  </si>
  <si>
    <t>Table 6: Unit Cost Indexes by Distributor: Poles, Towers and Fixtures O&amp;M</t>
  </si>
  <si>
    <t>Table 7: Unit Cost Indexes by Distributor: Stations CAPEX</t>
  </si>
  <si>
    <t>Table 8: Unit Cost Indexes by Distributor: Poles, Towers and Fixtures CAPEX</t>
  </si>
  <si>
    <t>Table 9: Unit Cost Indexes by Distributor: Line Transformers CAPEX</t>
  </si>
  <si>
    <t>Table 10: Unit Cost Indexes by Distributor: Meters CAPEX</t>
  </si>
  <si>
    <t>2022 APB Limited Data Request_SiouxLookout</t>
  </si>
  <si>
    <t>Deanne Kulchyski</t>
  </si>
  <si>
    <t>2022-04-01</t>
  </si>
  <si>
    <t>Table 3: Unit Cost Indexes by Distributor: Vegetation Management O&amp;M</t>
  </si>
  <si>
    <t>Table 4: Unit Cost Indexes by Distributor: Lines O&amp;M</t>
  </si>
  <si>
    <t>Tab</t>
  </si>
  <si>
    <t>Description</t>
  </si>
  <si>
    <t>Primary Circuit kilometers as reported in section 2.1.5.5 Utility Characteristics of annual RRR filing</t>
  </si>
  <si>
    <t>Data Source</t>
  </si>
  <si>
    <t>Amounts as reported in section 2.1.7 Trial Balance of annual RRR filing</t>
  </si>
  <si>
    <t>Customer numbers as reported in section 2.1.2 of annual RRR filing</t>
  </si>
  <si>
    <t>TBD</t>
  </si>
  <si>
    <t>1. Billing O&amp;M</t>
  </si>
  <si>
    <t>Unit Cost Calculations</t>
  </si>
  <si>
    <t>2. Metering O&amp;M</t>
  </si>
  <si>
    <t>3. Vegetation Management O&amp;M</t>
  </si>
  <si>
    <t>5. Stations O&amp;M</t>
  </si>
  <si>
    <t>Numerator</t>
  </si>
  <si>
    <t>Denominator</t>
  </si>
  <si>
    <t>[ Number of customers ]</t>
  </si>
  <si>
    <t>4. Lines O&amp;M</t>
  </si>
  <si>
    <t>Tab Legend</t>
  </si>
  <si>
    <t>2022 APB Limited Data Request - Hydro Hawkesbury</t>
  </si>
  <si>
    <t>Michel Poulin</t>
  </si>
  <si>
    <t>2022-04-05</t>
  </si>
  <si>
    <t>pole replacement program +transformer stock and subdivision</t>
  </si>
  <si>
    <t>6. Poles, Towers O&amp;M</t>
  </si>
  <si>
    <t>7. Stations CAPEX</t>
  </si>
  <si>
    <t>8. Poles, Towers CAPEX</t>
  </si>
  <si>
    <t>9. Line Transformers CAPEX</t>
  </si>
  <si>
    <t>10. Meters CAPEX</t>
  </si>
  <si>
    <t>[ Total poles in system ]</t>
  </si>
  <si>
    <t>[ Circuit km of primary line ]</t>
  </si>
  <si>
    <t>[ Station transformer MVA / Number of stations ]</t>
  </si>
  <si>
    <t>[ Number of transformers installed ]</t>
  </si>
  <si>
    <t>Capital Additions</t>
  </si>
  <si>
    <t>Stations</t>
  </si>
  <si>
    <t>Line Transformer Addtions</t>
  </si>
  <si>
    <t>Poles Additions</t>
  </si>
  <si>
    <t>Trial Balance</t>
  </si>
  <si>
    <t>Primary Circuit km</t>
  </si>
  <si>
    <t>Customer Numbers</t>
  </si>
  <si>
    <t>Input Data</t>
  </si>
  <si>
    <t>2018*</t>
  </si>
  <si>
    <t>* Primary circuit km for 2018 are unavailable. 2019 primary circuit km used instead.</t>
  </si>
  <si>
    <t>Total MVA</t>
  </si>
  <si>
    <t>New poles installed corresponding to the amount reported in capital additions for account 1830</t>
  </si>
  <si>
    <t>New line transformers installed corresponding to the amount reported in capital additions for account 1850</t>
  </si>
  <si>
    <t>Capital asset additions in dollars per year corresponding to accounts 1820, 1830, 1850, 1860</t>
  </si>
  <si>
    <t>RRR 2.1.2</t>
  </si>
  <si>
    <t>RRR 2.1.7</t>
  </si>
  <si>
    <t>RRR 2.1.5.5</t>
  </si>
  <si>
    <t>Total Number of Poles that existed as installed or in-service within the distributors' system at the end of the year</t>
  </si>
  <si>
    <t>Total number of stations, total number of transformers, and total MVA of stations transformers at the end of the year</t>
  </si>
  <si>
    <t>Embedded</t>
  </si>
  <si>
    <t>GS &lt; 50</t>
  </si>
  <si>
    <t>GS &gt; 50</t>
  </si>
  <si>
    <t>Large</t>
  </si>
  <si>
    <t>Residential</t>
  </si>
  <si>
    <t>SubTransmission</t>
  </si>
  <si>
    <t>Total</t>
  </si>
  <si>
    <t>Overhead Primary
Circuit km Line</t>
  </si>
  <si>
    <t>Underground Primary
Circuit km Line</t>
  </si>
  <si>
    <t>Total Primary
Circuit km Line</t>
  </si>
  <si>
    <t>Pole Additions</t>
  </si>
  <si>
    <t>Line Tx Additions</t>
  </si>
  <si>
    <t># Stations</t>
  </si>
  <si>
    <t># Station Tx</t>
  </si>
  <si>
    <t>MVA per Station</t>
  </si>
  <si>
    <t>Poles, Towers, and Fixtures</t>
  </si>
  <si>
    <t>Meters</t>
  </si>
  <si>
    <t>Line Transformers</t>
  </si>
  <si>
    <t>5315</t>
  </si>
  <si>
    <t>5310</t>
  </si>
  <si>
    <t>5065</t>
  </si>
  <si>
    <t>5175</t>
  </si>
  <si>
    <t>5135</t>
  </si>
  <si>
    <t>5020</t>
  </si>
  <si>
    <t>5025</t>
  </si>
  <si>
    <t>5030</t>
  </si>
  <si>
    <t>5040</t>
  </si>
  <si>
    <t>5045</t>
  </si>
  <si>
    <t>5050</t>
  </si>
  <si>
    <t>5090</t>
  </si>
  <si>
    <t>5095</t>
  </si>
  <si>
    <t>5125</t>
  </si>
  <si>
    <t>5130</t>
  </si>
  <si>
    <t>5145</t>
  </si>
  <si>
    <t>5150</t>
  </si>
  <si>
    <t>5155</t>
  </si>
  <si>
    <t>5016</t>
  </si>
  <si>
    <t>5017</t>
  </si>
  <si>
    <t>5114</t>
  </si>
  <si>
    <t>5120</t>
  </si>
  <si>
    <t xml:space="preserve">USoA [ 5020 + 5025 + 5040 + 5045 + 5090:5095 + 5125:5130 + 5145:5155 ] </t>
  </si>
  <si>
    <t xml:space="preserve">USoA [ 5020 + 5025 + 5040 + 5045 + 5090 + 5095 + 5125 + 5130 + 5145 + 5150 + 5155 ] </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</si>
  <si>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</si>
  <si>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</si>
  <si>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</si>
  <si>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</si>
  <si>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</si>
  <si>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</si>
  <si>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</si>
  <si>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Poles and Towers includes all, wood, steel, and concrete assets.  Line transformers includes single phase and 3-phase pole and pad mounted assets.</t>
  </si>
  <si>
    <t>Maximum</t>
  </si>
  <si>
    <t>Minimum</t>
  </si>
  <si>
    <t>Maximum / Minimum</t>
  </si>
  <si>
    <t>Average</t>
  </si>
  <si>
    <t>Distributor Average</t>
  </si>
  <si>
    <t>Scale (1,000 Poles)</t>
  </si>
  <si>
    <t>Scale (1,000 Customers)</t>
  </si>
  <si>
    <t>Nov 12, 2020 APB Information Questionaire
Feb 25, 2022 APB Limited Data Request
RRR 2.1.5.8 from 2022 filing year onwards</t>
  </si>
  <si>
    <t>[ Number of poles installed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</si>
</sst>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00_);_(&quot;$&quot;* \(#,##0.00\);_(&quot;$&quot;* &quot;-&quot;??_);_(@_)"/>
    <numFmt numFmtId="165" formatCode="_(* #,##0.00_);_(* \(#,##0.00\);_(* &quot;-&quot;??_);_(@_)"/>
    <numFmt numFmtId="166" formatCode="_(&quot;$&quot;* #,##0_);_(&quot;$&quot;* \(#,##0\);_(&quot;$&quot;* &quot;-&quot;??_);_(@_)"/>
    <numFmt numFmtId="167" formatCode="_(* #,##0.0_);_(* \(#,##0.0\);_(* &quot;-&quot;??_);_(@_)"/>
    <numFmt numFmtId="168" formatCode="_(* #,##0_);_(* \(#,##0\);_(* &quot;-&quot;??_);_(@_)"/>
    <numFmt numFmtId="169" formatCode="0.0"/>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color rgb="FFFF000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gray125">
        <bgColor theme="1"/>
      </patternFill>
    </fill>
    <fill>
      <patternFill patternType="solid">
        <fgColor theme="1" tint="4.9989318521683403E-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419">
    <xf numFmtId="0" fontId="0" fillId="0" borderId="0" xfId="0"/>
    <xf numFmtId="1" fontId="0" fillId="0" borderId="0" xfId="0" applyNumberFormat="1"/>
    <xf numFmtId="0" fontId="2" fillId="0" borderId="0" xfId="0" applyFont="1"/>
    <xf numFmtId="166" fontId="0" fillId="0" borderId="0" xfId="1" applyNumberFormat="1" applyFont="1"/>
    <xf numFmtId="0" fontId="0" fillId="0" borderId="0" xfId="0" applyNumberFormat="1"/>
    <xf numFmtId="166" fontId="0" fillId="0" borderId="0" xfId="1" applyNumberFormat="1" applyFont="1" applyFill="1"/>
    <xf numFmtId="0" fontId="0" fillId="0" borderId="0" xfId="0" applyFill="1"/>
    <xf numFmtId="168" fontId="0" fillId="0" borderId="0" xfId="2" applyNumberFormat="1" applyFont="1"/>
    <xf numFmtId="167" fontId="0" fillId="0" borderId="1" xfId="2" applyNumberFormat="1" applyFont="1" applyBorder="1"/>
    <xf numFmtId="165" fontId="0" fillId="0" borderId="1" xfId="2" applyFont="1" applyBorder="1"/>
    <xf numFmtId="168" fontId="0" fillId="0" borderId="1" xfId="2" applyNumberFormat="1" applyFont="1" applyBorder="1"/>
    <xf numFmtId="0" fontId="3" fillId="0" borderId="0" xfId="0" applyFont="1"/>
    <xf numFmtId="0" fontId="2" fillId="0" borderId="0" xfId="1" applyNumberFormat="1" applyFont="1" applyAlignment="1">
      <alignment horizontal="left"/>
    </xf>
    <xf numFmtId="0" fontId="2" fillId="0" borderId="0" xfId="0" applyNumberFormat="1" applyFont="1" applyAlignment="1">
      <alignment horizontal="left"/>
    </xf>
    <xf numFmtId="0" fontId="2" fillId="2" borderId="0" xfId="1" applyNumberFormat="1" applyFont="1" applyFill="1" applyAlignment="1">
      <alignment horizontal="left"/>
    </xf>
    <xf numFmtId="0" fontId="2" fillId="0" borderId="0" xfId="0" applyFont="1" applyAlignment="1">
      <alignment horizontal="left"/>
    </xf>
    <xf numFmtId="0" fontId="2" fillId="0" borderId="0" xfId="0" applyFont="1" applyFill="1"/>
    <xf numFmtId="166" fontId="2" fillId="0" borderId="0" xfId="1" applyNumberFormat="1" applyFont="1" applyFill="1"/>
    <xf numFmtId="1" fontId="0" fillId="0" borderId="0" xfId="0" applyNumberFormat="1" applyFill="1"/>
    <xf numFmtId="0" fontId="0" fillId="0" borderId="0" xfId="0" applyNumberFormat="1" applyFill="1"/>
    <xf numFmtId="3" fontId="0" fillId="0" borderId="0" xfId="0" applyNumberFormat="1" applyFill="1"/>
    <xf numFmtId="168" fontId="0" fillId="0" borderId="0" xfId="2" applyNumberFormat="1" applyFont="1" applyFill="1"/>
    <xf numFmtId="2" fontId="0" fillId="0" borderId="1" xfId="2" applyNumberFormat="1" applyFont="1" applyBorder="1"/>
    <xf numFmtId="169" fontId="0" fillId="0" borderId="1" xfId="2" applyNumberFormat="1" applyFont="1" applyBorder="1"/>
    <xf numFmtId="3" fontId="0" fillId="0" borderId="0" xfId="0" applyNumberFormat="1"/>
    <xf numFmtId="168"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165" fontId="0" fillId="0" borderId="1" xfId="2" applyFont="1" applyBorder="1" applyAlignment="1">
      <alignment horizontal="right"/>
    </xf>
    <xf numFmtId="169" fontId="0" fillId="10" borderId="1" xfId="2" applyNumberFormat="1" applyFont="1" applyFill="1" applyBorder="1"/>
    <xf numFmtId="0" fontId="0" fillId="0" borderId="1" xfId="0" applyBorder="1" applyAlignment="1">
      <alignment horizontal="left" vertical="center" wrapText="1"/>
    </xf>
    <xf numFmtId="169" fontId="5" fillId="10" borderId="1" xfId="2" applyNumberFormat="1" applyFont="1" applyFill="1" applyBorder="1"/>
    <xf numFmtId="0" fontId="0" fillId="0" borderId="1" xfId="0" applyFill="1" applyBorder="1" applyAlignment="1">
      <alignment vertical="center" wrapText="1"/>
    </xf>
    <xf numFmtId="169" fontId="0" fillId="0" borderId="1" xfId="2" applyNumberFormat="1" applyFont="1" applyFill="1" applyBorder="1"/>
    <xf numFmtId="0" fontId="10" fillId="0" borderId="0" xfId="0" applyFont="1" applyAlignment="1">
      <alignment vertical="center"/>
    </xf>
    <xf numFmtId="0" fontId="10" fillId="0" borderId="1" xfId="0" applyFont="1" applyBorder="1" applyAlignment="1">
      <alignment vertical="center"/>
    </xf>
    <xf numFmtId="0" fontId="11" fillId="0" borderId="0" xfId="0" applyFont="1" applyAlignment="1">
      <alignment vertical="center"/>
    </xf>
    <xf numFmtId="0" fontId="11" fillId="0" borderId="1" xfId="0" applyFont="1" applyBorder="1" applyAlignment="1">
      <alignment vertical="center"/>
    </xf>
    <xf numFmtId="0" fontId="9" fillId="0" borderId="0" xfId="0" applyFont="1" applyAlignment="1">
      <alignment vertical="center"/>
    </xf>
    <xf numFmtId="0" fontId="12" fillId="7" borderId="1" xfId="3" applyFont="1" applyFill="1" applyBorder="1" applyAlignment="1">
      <alignment vertical="center"/>
    </xf>
    <xf numFmtId="0" fontId="12" fillId="8" borderId="1" xfId="3" applyFont="1" applyFill="1" applyBorder="1" applyAlignment="1">
      <alignment vertical="center"/>
    </xf>
    <xf numFmtId="0" fontId="12" fillId="9" borderId="1" xfId="3" applyFont="1" applyFill="1" applyBorder="1" applyAlignment="1">
      <alignment vertical="center"/>
    </xf>
    <xf numFmtId="168" fontId="0" fillId="0" borderId="1" xfId="2" applyNumberFormat="1" applyFont="1" applyFill="1" applyBorder="1"/>
    <xf numFmtId="0" fontId="0" fillId="0" borderId="6" xfId="0" applyBorder="1"/>
    <xf numFmtId="0" fontId="0" fillId="0" borderId="7" xfId="0" applyBorder="1"/>
    <xf numFmtId="168" fontId="0" fillId="0" borderId="11" xfId="2" applyNumberFormat="1" applyFont="1" applyFill="1" applyBorder="1"/>
    <xf numFmtId="168" fontId="0" fillId="0" borderId="12" xfId="2" applyNumberFormat="1" applyFont="1" applyFill="1" applyBorder="1"/>
    <xf numFmtId="168" fontId="0" fillId="0" borderId="13" xfId="2" applyNumberFormat="1" applyFont="1" applyFill="1" applyBorder="1"/>
    <xf numFmtId="168" fontId="0" fillId="0" borderId="14" xfId="2" applyNumberFormat="1" applyFont="1" applyFill="1" applyBorder="1"/>
    <xf numFmtId="168" fontId="0" fillId="0" borderId="15" xfId="2" applyNumberFormat="1" applyFont="1" applyFill="1" applyBorder="1"/>
    <xf numFmtId="0" fontId="0" fillId="0" borderId="16" xfId="0" applyBorder="1"/>
    <xf numFmtId="168" fontId="0" fillId="0" borderId="17" xfId="2" applyNumberFormat="1" applyFont="1" applyFill="1" applyBorder="1"/>
    <xf numFmtId="168" fontId="0" fillId="0" borderId="3" xfId="2" applyNumberFormat="1" applyFont="1" applyFill="1" applyBorder="1"/>
    <xf numFmtId="168" fontId="0" fillId="0" borderId="18" xfId="2" applyNumberFormat="1" applyFont="1" applyFill="1" applyBorder="1"/>
    <xf numFmtId="0" fontId="2" fillId="0" borderId="14" xfId="0" applyFont="1" applyBorder="1" applyAlignment="1">
      <alignment horizontal="left"/>
    </xf>
    <xf numFmtId="0" fontId="2" fillId="0" borderId="13" xfId="0" applyFont="1" applyBorder="1" applyAlignment="1">
      <alignment horizontal="left"/>
    </xf>
    <xf numFmtId="0" fontId="0" fillId="0" borderId="28" xfId="0" applyBorder="1"/>
    <xf numFmtId="0" fontId="0" fillId="0" borderId="29" xfId="0" applyBorder="1"/>
    <xf numFmtId="0" fontId="0" fillId="0" borderId="27" xfId="0" applyBorder="1"/>
    <xf numFmtId="168" fontId="0" fillId="0" borderId="11" xfId="2" applyNumberFormat="1" applyFont="1" applyBorder="1"/>
    <xf numFmtId="168" fontId="0" fillId="0" borderId="12" xfId="2" applyNumberFormat="1" applyFont="1" applyBorder="1"/>
    <xf numFmtId="168" fontId="0" fillId="0" borderId="13" xfId="2" applyNumberFormat="1" applyFont="1" applyBorder="1"/>
    <xf numFmtId="168" fontId="0" fillId="0" borderId="14" xfId="2" applyNumberFormat="1" applyFont="1" applyBorder="1"/>
    <xf numFmtId="168" fontId="0" fillId="0" borderId="15" xfId="2" applyNumberFormat="1" applyFont="1" applyBorder="1"/>
    <xf numFmtId="0" fontId="4" fillId="0" borderId="0" xfId="0" applyFont="1"/>
    <xf numFmtId="168" fontId="0" fillId="0" borderId="17" xfId="2" applyNumberFormat="1" applyFont="1" applyBorder="1"/>
    <xf numFmtId="168" fontId="0" fillId="0" borderId="3" xfId="2" applyNumberFormat="1" applyFont="1" applyBorder="1"/>
    <xf numFmtId="168"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2" borderId="21" xfId="0" applyFont="1" applyFill="1" applyBorder="1"/>
    <xf numFmtId="0" fontId="4" fillId="11" borderId="0" xfId="0" applyFont="1" applyFill="1" applyBorder="1" applyAlignment="1">
      <alignment horizontal="left"/>
    </xf>
    <xf numFmtId="0" fontId="4" fillId="5" borderId="0" xfId="0" applyFont="1" applyFill="1" applyAlignment="1">
      <alignment horizontal="left"/>
    </xf>
    <xf numFmtId="0" fontId="4" fillId="6" borderId="0" xfId="0" applyFont="1" applyFill="1" applyAlignment="1">
      <alignment horizontal="left"/>
    </xf>
    <xf numFmtId="0" fontId="4" fillId="0" borderId="5" xfId="0" applyFont="1" applyBorder="1" applyAlignment="1">
      <alignment vertical="center" wrapText="1"/>
    </xf>
    <xf numFmtId="0" fontId="13"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Fill="1" applyBorder="1"/>
    <xf numFmtId="0" fontId="4" fillId="0" borderId="19" xfId="0" applyFont="1" applyFill="1" applyBorder="1" applyAlignment="1">
      <alignment wrapText="1"/>
    </xf>
    <xf numFmtId="0" fontId="4" fillId="0" borderId="20" xfId="0" applyFont="1" applyFill="1" applyBorder="1" applyAlignment="1">
      <alignment wrapText="1"/>
    </xf>
    <xf numFmtId="0" fontId="4" fillId="0" borderId="0" xfId="0" applyFont="1" applyAlignment="1">
      <alignment wrapText="1"/>
    </xf>
    <xf numFmtId="0" fontId="4" fillId="3" borderId="0" xfId="0" applyFont="1" applyFill="1" applyAlignment="1">
      <alignment horizontal="left"/>
    </xf>
    <xf numFmtId="0" fontId="4" fillId="4" borderId="0" xfId="0" applyFont="1" applyFill="1" applyAlignment="1">
      <alignment horizontal="left"/>
    </xf>
    <xf numFmtId="0" fontId="14" fillId="0" borderId="0" xfId="3" applyFont="1" applyFill="1"/>
    <xf numFmtId="0" fontId="0" fillId="0" borderId="6" xfId="0" applyFill="1" applyBorder="1"/>
    <xf numFmtId="168" fontId="0" fillId="0" borderId="1" xfId="2" applyNumberFormat="1" applyFont="1" applyBorder="1" applyAlignment="1">
      <alignment horizontal="center"/>
    </xf>
    <xf numFmtId="168" fontId="0" fillId="0" borderId="1" xfId="2" applyNumberFormat="1" applyFont="1" applyFill="1" applyBorder="1" applyAlignment="1">
      <alignment horizontal="center"/>
    </xf>
    <xf numFmtId="168" fontId="5" fillId="0" borderId="1" xfId="2" applyNumberFormat="1" applyFont="1" applyFill="1" applyBorder="1" applyAlignment="1">
      <alignment horizontal="center"/>
    </xf>
    <xf numFmtId="168" fontId="0" fillId="0" borderId="11" xfId="2" applyNumberFormat="1" applyFont="1" applyBorder="1" applyAlignment="1">
      <alignment horizontal="center"/>
    </xf>
    <xf numFmtId="168" fontId="0" fillId="0" borderId="12" xfId="2" applyNumberFormat="1" applyFont="1" applyBorder="1" applyAlignment="1">
      <alignment horizontal="center"/>
    </xf>
    <xf numFmtId="168" fontId="0" fillId="0" borderId="11" xfId="2" applyNumberFormat="1" applyFont="1" applyFill="1" applyBorder="1" applyAlignment="1">
      <alignment horizontal="center"/>
    </xf>
    <xf numFmtId="168" fontId="0" fillId="0" borderId="12" xfId="2" applyNumberFormat="1" applyFont="1" applyFill="1" applyBorder="1" applyAlignment="1">
      <alignment horizontal="center"/>
    </xf>
    <xf numFmtId="168" fontId="5" fillId="0" borderId="11" xfId="2" applyNumberFormat="1" applyFont="1" applyFill="1" applyBorder="1" applyAlignment="1">
      <alignment horizontal="center"/>
    </xf>
    <xf numFmtId="168" fontId="5" fillId="0" borderId="12" xfId="2" applyNumberFormat="1" applyFont="1" applyFill="1" applyBorder="1" applyAlignment="1">
      <alignment horizontal="center"/>
    </xf>
    <xf numFmtId="168" fontId="0" fillId="0" borderId="13" xfId="2" applyNumberFormat="1" applyFont="1" applyFill="1" applyBorder="1" applyAlignment="1">
      <alignment horizontal="center"/>
    </xf>
    <xf numFmtId="168" fontId="0" fillId="0" borderId="14" xfId="2" applyNumberFormat="1" applyFont="1" applyFill="1" applyBorder="1" applyAlignment="1">
      <alignment horizontal="center"/>
    </xf>
    <xf numFmtId="168" fontId="0" fillId="0" borderId="15" xfId="2" applyNumberFormat="1" applyFont="1" applyFill="1" applyBorder="1" applyAlignment="1">
      <alignment horizontal="center"/>
    </xf>
    <xf numFmtId="168" fontId="0" fillId="0" borderId="17" xfId="2" applyNumberFormat="1" applyFont="1" applyBorder="1" applyAlignment="1">
      <alignment horizontal="center"/>
    </xf>
    <xf numFmtId="168" fontId="0" fillId="0" borderId="3" xfId="2" applyNumberFormat="1" applyFont="1" applyBorder="1" applyAlignment="1">
      <alignment horizontal="center"/>
    </xf>
    <xf numFmtId="168" fontId="0" fillId="0" borderId="18" xfId="2" applyNumberFormat="1" applyFont="1" applyBorder="1" applyAlignment="1">
      <alignment horizontal="center"/>
    </xf>
    <xf numFmtId="168" fontId="0" fillId="0" borderId="13" xfId="2" applyNumberFormat="1" applyFont="1" applyBorder="1" applyAlignment="1">
      <alignment horizontal="center"/>
    </xf>
    <xf numFmtId="168" fontId="0" fillId="0" borderId="14" xfId="2" applyNumberFormat="1" applyFont="1" applyBorder="1" applyAlignment="1">
      <alignment horizontal="center"/>
    </xf>
    <xf numFmtId="0" fontId="4" fillId="0" borderId="4" xfId="0" applyFont="1" applyFill="1" applyBorder="1" applyAlignment="1">
      <alignment horizontal="left"/>
    </xf>
    <xf numFmtId="0" fontId="13" fillId="0" borderId="0" xfId="0" applyFont="1" applyAlignment="1">
      <alignment horizontal="left"/>
    </xf>
    <xf numFmtId="168" fontId="4" fillId="0" borderId="19" xfId="2" applyNumberFormat="1" applyFont="1" applyBorder="1" applyAlignment="1">
      <alignment horizontal="left"/>
    </xf>
    <xf numFmtId="168" fontId="4" fillId="0" borderId="20" xfId="2" applyNumberFormat="1" applyFont="1" applyBorder="1" applyAlignment="1">
      <alignment horizontal="left"/>
    </xf>
    <xf numFmtId="168" fontId="4" fillId="0" borderId="21" xfId="2" applyNumberFormat="1" applyFont="1" applyBorder="1" applyAlignment="1">
      <alignment horizontal="left"/>
    </xf>
    <xf numFmtId="0" fontId="0" fillId="0" borderId="7" xfId="0" applyFill="1" applyBorder="1"/>
    <xf numFmtId="0" fontId="0" fillId="0" borderId="16" xfId="0" applyFill="1" applyBorder="1"/>
    <xf numFmtId="168" fontId="0" fillId="0" borderId="6" xfId="2" applyNumberFormat="1" applyFont="1" applyFill="1" applyBorder="1"/>
    <xf numFmtId="168" fontId="0" fillId="0" borderId="7" xfId="2" applyNumberFormat="1" applyFont="1" applyFill="1" applyBorder="1"/>
    <xf numFmtId="168" fontId="0" fillId="0" borderId="16" xfId="2" applyNumberFormat="1" applyFont="1" applyFill="1" applyBorder="1"/>
    <xf numFmtId="0" fontId="4" fillId="0" borderId="4" xfId="0" applyFont="1" applyBorder="1" applyAlignment="1"/>
    <xf numFmtId="168" fontId="0" fillId="0" borderId="16" xfId="2" applyNumberFormat="1" applyFont="1" applyBorder="1"/>
    <xf numFmtId="168" fontId="0" fillId="0" borderId="6" xfId="2" applyNumberFormat="1" applyFont="1" applyBorder="1"/>
    <xf numFmtId="168" fontId="0" fillId="0" borderId="7" xfId="2" applyNumberFormat="1" applyFont="1" applyBorder="1"/>
    <xf numFmtId="0" fontId="4" fillId="0" borderId="7" xfId="0" applyNumberFormat="1" applyFont="1" applyBorder="1" applyAlignment="1">
      <alignment horizontal="left" vertical="top" wrapText="1"/>
    </xf>
    <xf numFmtId="0" fontId="13" fillId="0" borderId="0" xfId="0" applyFont="1" applyAlignment="1">
      <alignment vertical="top" wrapText="1"/>
    </xf>
    <xf numFmtId="0" fontId="4" fillId="0" borderId="0" xfId="0" applyFont="1" applyAlignment="1">
      <alignment horizontal="left" vertical="top" wrapText="1"/>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165" fontId="0" fillId="0" borderId="17" xfId="2" applyFont="1" applyBorder="1"/>
    <xf numFmtId="165" fontId="0" fillId="0" borderId="11" xfId="2" applyFont="1" applyBorder="1"/>
    <xf numFmtId="167" fontId="0" fillId="0" borderId="17" xfId="2" applyNumberFormat="1" applyFont="1" applyBorder="1"/>
    <xf numFmtId="167" fontId="0" fillId="0" borderId="11" xfId="2" applyNumberFormat="1" applyFont="1" applyBorder="1"/>
    <xf numFmtId="165" fontId="0" fillId="0" borderId="3" xfId="2" applyFont="1" applyBorder="1"/>
    <xf numFmtId="165" fontId="0" fillId="0" borderId="18" xfId="2" applyFont="1" applyBorder="1"/>
    <xf numFmtId="165" fontId="0" fillId="0" borderId="12" xfId="2" applyFont="1" applyBorder="1"/>
    <xf numFmtId="165" fontId="0" fillId="0" borderId="13" xfId="2" applyFont="1" applyBorder="1"/>
    <xf numFmtId="165" fontId="0" fillId="0" borderId="14" xfId="2" applyFont="1" applyBorder="1"/>
    <xf numFmtId="165" fontId="0" fillId="0" borderId="15" xfId="2" applyFont="1" applyBorder="1"/>
    <xf numFmtId="167" fontId="0" fillId="0" borderId="3" xfId="2" applyNumberFormat="1" applyFont="1" applyBorder="1"/>
    <xf numFmtId="167" fontId="0" fillId="0" borderId="18" xfId="2" applyNumberFormat="1" applyFont="1" applyBorder="1"/>
    <xf numFmtId="167" fontId="0" fillId="0" borderId="12" xfId="2" applyNumberFormat="1" applyFont="1" applyBorder="1"/>
    <xf numFmtId="167" fontId="0" fillId="0" borderId="13" xfId="2" applyNumberFormat="1" applyFont="1" applyBorder="1"/>
    <xf numFmtId="167" fontId="0" fillId="0" borderId="14" xfId="2" applyNumberFormat="1" applyFont="1" applyBorder="1"/>
    <xf numFmtId="167" fontId="0" fillId="0" borderId="15" xfId="2" applyNumberFormat="1" applyFont="1" applyBorder="1"/>
    <xf numFmtId="0" fontId="4" fillId="0" borderId="21" xfId="0" applyFont="1" applyFill="1" applyBorder="1" applyAlignment="1">
      <alignment wrapText="1"/>
    </xf>
    <xf numFmtId="167" fontId="0" fillId="0" borderId="18" xfId="2" applyNumberFormat="1" applyFont="1" applyBorder="1" applyAlignment="1">
      <alignment horizontal="center"/>
    </xf>
    <xf numFmtId="167" fontId="0" fillId="0" borderId="12" xfId="2" applyNumberFormat="1" applyFont="1" applyBorder="1" applyAlignment="1">
      <alignment horizontal="center"/>
    </xf>
    <xf numFmtId="167" fontId="0" fillId="0" borderId="1" xfId="2" applyNumberFormat="1" applyFont="1" applyBorder="1" applyAlignment="1">
      <alignment horizontal="center"/>
    </xf>
    <xf numFmtId="167" fontId="0" fillId="0" borderId="3" xfId="2" applyNumberFormat="1" applyFont="1" applyBorder="1" applyAlignment="1">
      <alignment horizontal="center"/>
    </xf>
    <xf numFmtId="167" fontId="0" fillId="0" borderId="1" xfId="2" applyNumberFormat="1" applyFont="1" applyFill="1" applyBorder="1" applyAlignment="1">
      <alignment horizontal="center"/>
    </xf>
    <xf numFmtId="167" fontId="5" fillId="0" borderId="1" xfId="2" applyNumberFormat="1" applyFont="1" applyFill="1" applyBorder="1" applyAlignment="1">
      <alignment horizontal="center"/>
    </xf>
    <xf numFmtId="167" fontId="0" fillId="0" borderId="14" xfId="2" applyNumberFormat="1" applyFont="1" applyFill="1" applyBorder="1" applyAlignment="1">
      <alignment horizontal="center"/>
    </xf>
    <xf numFmtId="167" fontId="0" fillId="0" borderId="15" xfId="2" applyNumberFormat="1" applyFont="1" applyBorder="1" applyAlignment="1">
      <alignment horizontal="center"/>
    </xf>
    <xf numFmtId="167"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165" fontId="0" fillId="0" borderId="11" xfId="2" applyFont="1" applyBorder="1" applyAlignment="1">
      <alignment horizontal="right"/>
    </xf>
    <xf numFmtId="168"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9" fontId="0" fillId="0" borderId="3" xfId="2" applyNumberFormat="1" applyFont="1" applyBorder="1"/>
    <xf numFmtId="2" fontId="0" fillId="0" borderId="3" xfId="2" applyNumberFormat="1" applyFont="1" applyBorder="1"/>
    <xf numFmtId="169" fontId="0" fillId="0" borderId="17" xfId="2" applyNumberFormat="1" applyFont="1" applyBorder="1"/>
    <xf numFmtId="169" fontId="0" fillId="0" borderId="11" xfId="2" applyNumberFormat="1" applyFont="1" applyBorder="1"/>
    <xf numFmtId="169" fontId="5" fillId="10" borderId="11" xfId="2" applyNumberFormat="1" applyFont="1" applyFill="1" applyBorder="1"/>
    <xf numFmtId="169" fontId="0" fillId="0" borderId="11" xfId="2" applyNumberFormat="1" applyFont="1" applyFill="1" applyBorder="1"/>
    <xf numFmtId="169" fontId="0" fillId="10" borderId="11" xfId="2" applyNumberFormat="1" applyFont="1" applyFill="1" applyBorder="1"/>
    <xf numFmtId="169" fontId="0" fillId="0" borderId="13" xfId="2" applyNumberFormat="1" applyFont="1" applyBorder="1"/>
    <xf numFmtId="169" fontId="0" fillId="0" borderId="14" xfId="2" applyNumberFormat="1" applyFont="1" applyBorder="1"/>
    <xf numFmtId="2" fontId="0" fillId="0" borderId="14" xfId="2" applyNumberFormat="1" applyFont="1" applyBorder="1"/>
    <xf numFmtId="169" fontId="0" fillId="0" borderId="12" xfId="2" applyNumberFormat="1" applyFont="1" applyBorder="1"/>
    <xf numFmtId="169" fontId="5" fillId="10" borderId="12" xfId="2" applyNumberFormat="1" applyFont="1" applyFill="1" applyBorder="1"/>
    <xf numFmtId="169" fontId="0" fillId="0" borderId="15"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9" fontId="5" fillId="13" borderId="11" xfId="2" applyNumberFormat="1" applyFont="1" applyFill="1" applyBorder="1"/>
    <xf numFmtId="169" fontId="5" fillId="13" borderId="1" xfId="2" applyNumberFormat="1" applyFont="1" applyFill="1" applyBorder="1"/>
    <xf numFmtId="169" fontId="5" fillId="13" borderId="12" xfId="2" applyNumberFormat="1" applyFont="1" applyFill="1" applyBorder="1"/>
    <xf numFmtId="169" fontId="3" fillId="0" borderId="12" xfId="2" applyNumberFormat="1" applyFont="1" applyBorder="1" applyAlignment="1">
      <alignment horizontal="right"/>
    </xf>
    <xf numFmtId="168" fontId="5" fillId="10" borderId="11" xfId="2" applyNumberFormat="1" applyFont="1" applyFill="1" applyBorder="1"/>
    <xf numFmtId="168" fontId="5" fillId="10" borderId="1" xfId="2" applyNumberFormat="1" applyFont="1" applyFill="1" applyBorder="1"/>
    <xf numFmtId="168" fontId="5" fillId="10" borderId="12" xfId="2" applyNumberFormat="1" applyFont="1" applyFill="1" applyBorder="1"/>
    <xf numFmtId="168" fontId="3" fillId="0" borderId="11" xfId="2" applyNumberFormat="1" applyFont="1" applyBorder="1" applyAlignment="1">
      <alignment horizontal="right"/>
    </xf>
    <xf numFmtId="0" fontId="0" fillId="0" borderId="0" xfId="0" applyFont="1"/>
    <xf numFmtId="0" fontId="2" fillId="3" borderId="0" xfId="0" applyFont="1" applyFill="1" applyAlignment="1">
      <alignment horizontal="left"/>
    </xf>
    <xf numFmtId="0" fontId="2" fillId="11" borderId="0" xfId="0" applyFont="1" applyFill="1" applyBorder="1" applyAlignment="1">
      <alignment horizontal="left"/>
    </xf>
    <xf numFmtId="0" fontId="2" fillId="5" borderId="0" xfId="0" applyFont="1" applyFill="1" applyAlignment="1">
      <alignment horizontal="left"/>
    </xf>
    <xf numFmtId="0" fontId="2" fillId="6" borderId="0" xfId="0" applyFont="1" applyFill="1" applyAlignment="1">
      <alignment horizontal="left"/>
    </xf>
    <xf numFmtId="0" fontId="0" fillId="0" borderId="0" xfId="0" applyFont="1" applyAlignment="1">
      <alignment horizontal="left"/>
    </xf>
    <xf numFmtId="168" fontId="2" fillId="0" borderId="8" xfId="2" applyNumberFormat="1" applyFont="1" applyBorder="1" applyAlignment="1">
      <alignment horizontal="left"/>
    </xf>
    <xf numFmtId="168" fontId="2" fillId="0" borderId="9" xfId="2" applyNumberFormat="1" applyFont="1" applyBorder="1" applyAlignment="1">
      <alignment horizontal="left"/>
    </xf>
    <xf numFmtId="168" fontId="2" fillId="0" borderId="10" xfId="2" applyNumberFormat="1" applyFont="1" applyBorder="1" applyAlignment="1">
      <alignment horizontal="left"/>
    </xf>
    <xf numFmtId="168" fontId="2" fillId="0" borderId="13" xfId="2" applyNumberFormat="1" applyFont="1" applyBorder="1" applyAlignment="1">
      <alignment horizontal="left"/>
    </xf>
    <xf numFmtId="168" fontId="2" fillId="0" borderId="14" xfId="2" applyNumberFormat="1" applyFont="1" applyBorder="1" applyAlignment="1">
      <alignment horizontal="left"/>
    </xf>
    <xf numFmtId="168" fontId="2" fillId="0" borderId="15" xfId="2" applyNumberFormat="1" applyFont="1" applyBorder="1" applyAlignment="1">
      <alignment horizontal="left"/>
    </xf>
    <xf numFmtId="0" fontId="0" fillId="0" borderId="0" xfId="0" applyFill="1" applyAlignment="1">
      <alignment horizontal="left"/>
    </xf>
    <xf numFmtId="0" fontId="2" fillId="0" borderId="31" xfId="0" applyFont="1" applyFill="1" applyBorder="1" applyAlignment="1">
      <alignment vertical="center"/>
    </xf>
    <xf numFmtId="0" fontId="2" fillId="0" borderId="33" xfId="0" applyFont="1" applyFill="1" applyBorder="1" applyAlignment="1">
      <alignment vertical="center"/>
    </xf>
    <xf numFmtId="167" fontId="0" fillId="0" borderId="42" xfId="2" applyNumberFormat="1" applyFont="1" applyBorder="1"/>
    <xf numFmtId="167" fontId="0" fillId="0" borderId="43" xfId="2" applyNumberFormat="1" applyFont="1" applyBorder="1"/>
    <xf numFmtId="0" fontId="2" fillId="0" borderId="0" xfId="2" applyNumberFormat="1" applyFont="1" applyAlignment="1">
      <alignment horizontal="left"/>
    </xf>
    <xf numFmtId="168" fontId="2" fillId="0" borderId="0" xfId="2" applyNumberFormat="1" applyFont="1"/>
    <xf numFmtId="168" fontId="3" fillId="0" borderId="16" xfId="2" applyNumberFormat="1" applyFont="1" applyFill="1" applyBorder="1"/>
    <xf numFmtId="168" fontId="3" fillId="0" borderId="0" xfId="2" applyNumberFormat="1" applyFont="1"/>
    <xf numFmtId="168" fontId="3" fillId="0" borderId="6" xfId="2" applyNumberFormat="1" applyFont="1" applyFill="1" applyBorder="1"/>
    <xf numFmtId="168" fontId="3" fillId="0" borderId="6" xfId="2" applyNumberFormat="1" applyFont="1" applyBorder="1"/>
    <xf numFmtId="168" fontId="0" fillId="0" borderId="0" xfId="0" applyNumberFormat="1"/>
    <xf numFmtId="168" fontId="0" fillId="0" borderId="0" xfId="0" applyNumberFormat="1" applyFill="1"/>
    <xf numFmtId="168" fontId="5" fillId="0" borderId="6" xfId="2" applyNumberFormat="1" applyFont="1" applyBorder="1"/>
    <xf numFmtId="169" fontId="5" fillId="0" borderId="11" xfId="2" applyNumberFormat="1" applyFont="1" applyBorder="1" applyAlignment="1">
      <alignment horizontal="right"/>
    </xf>
    <xf numFmtId="168" fontId="5" fillId="0" borderId="11" xfId="2" applyNumberFormat="1" applyFont="1" applyBorder="1"/>
    <xf numFmtId="0" fontId="2" fillId="0" borderId="14" xfId="0" applyFont="1" applyFill="1" applyBorder="1"/>
    <xf numFmtId="0" fontId="2" fillId="0" borderId="13" xfId="0" applyFont="1" applyFill="1" applyBorder="1" applyAlignment="1">
      <alignment horizontal="left"/>
    </xf>
    <xf numFmtId="0" fontId="2" fillId="0" borderId="14" xfId="0" applyFont="1" applyFill="1" applyBorder="1" applyAlignment="1">
      <alignment horizontal="left"/>
    </xf>
    <xf numFmtId="0" fontId="2" fillId="0" borderId="15" xfId="0" applyFont="1" applyFill="1" applyBorder="1" applyAlignment="1">
      <alignment horizontal="left"/>
    </xf>
    <xf numFmtId="168" fontId="3" fillId="0" borderId="11" xfId="2" applyNumberFormat="1" applyFont="1" applyFill="1" applyBorder="1"/>
    <xf numFmtId="168" fontId="3" fillId="0" borderId="1" xfId="2" applyNumberFormat="1" applyFont="1" applyFill="1" applyBorder="1"/>
    <xf numFmtId="168" fontId="3" fillId="0" borderId="12" xfId="2" applyNumberFormat="1" applyFont="1" applyFill="1" applyBorder="1"/>
    <xf numFmtId="168" fontId="3" fillId="0" borderId="17" xfId="2" applyNumberFormat="1" applyFont="1" applyBorder="1" applyAlignment="1">
      <alignment horizontal="right"/>
    </xf>
    <xf numFmtId="168" fontId="3" fillId="0" borderId="3" xfId="2" applyNumberFormat="1" applyFont="1" applyBorder="1" applyAlignment="1">
      <alignment horizontal="right"/>
    </xf>
    <xf numFmtId="167" fontId="0" fillId="0" borderId="0" xfId="0" applyNumberFormat="1"/>
    <xf numFmtId="167" fontId="0" fillId="0" borderId="24" xfId="2" applyNumberFormat="1" applyFont="1" applyBorder="1"/>
    <xf numFmtId="167" fontId="0" fillId="0" borderId="2" xfId="2" applyNumberFormat="1" applyFont="1" applyBorder="1"/>
    <xf numFmtId="167" fontId="0" fillId="0" borderId="23" xfId="2" applyNumberFormat="1" applyFont="1" applyBorder="1"/>
    <xf numFmtId="0" fontId="2" fillId="0" borderId="13" xfId="0" applyFont="1" applyFill="1" applyBorder="1" applyAlignment="1">
      <alignment horizontal="center"/>
    </xf>
    <xf numFmtId="0" fontId="2" fillId="0" borderId="14" xfId="0" applyFont="1" applyFill="1" applyBorder="1" applyAlignment="1">
      <alignment horizontal="center"/>
    </xf>
    <xf numFmtId="0" fontId="2" fillId="0" borderId="15" xfId="0" applyFont="1" applyFill="1" applyBorder="1" applyAlignment="1">
      <alignment horizontal="center"/>
    </xf>
    <xf numFmtId="0" fontId="2" fillId="0" borderId="47" xfId="0" applyFont="1" applyFill="1" applyBorder="1" applyAlignment="1">
      <alignment horizontal="center"/>
    </xf>
    <xf numFmtId="167" fontId="0" fillId="0" borderId="48" xfId="2" applyNumberFormat="1" applyFont="1" applyBorder="1"/>
    <xf numFmtId="167" fontId="0" fillId="0" borderId="46" xfId="2" applyNumberFormat="1" applyFont="1" applyBorder="1"/>
    <xf numFmtId="167" fontId="0" fillId="0" borderId="47" xfId="2" applyNumberFormat="1" applyFont="1" applyBorder="1"/>
    <xf numFmtId="165" fontId="0" fillId="0" borderId="24" xfId="2" applyFont="1" applyBorder="1"/>
    <xf numFmtId="165" fontId="0" fillId="0" borderId="2" xfId="2" applyFont="1" applyBorder="1"/>
    <xf numFmtId="165" fontId="0" fillId="0" borderId="23" xfId="2" applyFont="1" applyBorder="1"/>
    <xf numFmtId="0" fontId="2" fillId="0" borderId="23" xfId="0" applyFont="1" applyFill="1" applyBorder="1" applyAlignment="1">
      <alignment horizontal="center"/>
    </xf>
    <xf numFmtId="0" fontId="15" fillId="0" borderId="0" xfId="0" applyFont="1"/>
    <xf numFmtId="167" fontId="0" fillId="0" borderId="1" xfId="0" applyNumberFormat="1" applyBorder="1"/>
    <xf numFmtId="165" fontId="0" fillId="0" borderId="1" xfId="0" applyNumberFormat="1" applyBorder="1"/>
    <xf numFmtId="167" fontId="0" fillId="0" borderId="10" xfId="0" applyNumberFormat="1" applyBorder="1"/>
    <xf numFmtId="167" fontId="0" fillId="0" borderId="11" xfId="0" applyNumberFormat="1" applyBorder="1"/>
    <xf numFmtId="167" fontId="0" fillId="0" borderId="12" xfId="0" applyNumberFormat="1" applyBorder="1"/>
    <xf numFmtId="169" fontId="0" fillId="0" borderId="13" xfId="0" applyNumberFormat="1" applyBorder="1"/>
    <xf numFmtId="169" fontId="0" fillId="0" borderId="14" xfId="0" applyNumberFormat="1" applyBorder="1"/>
    <xf numFmtId="169" fontId="0" fillId="0" borderId="15" xfId="0" applyNumberFormat="1" applyBorder="1"/>
    <xf numFmtId="165" fontId="0" fillId="0" borderId="11" xfId="0" applyNumberFormat="1" applyBorder="1"/>
    <xf numFmtId="165" fontId="0" fillId="0" borderId="12" xfId="0" applyNumberFormat="1" applyBorder="1"/>
    <xf numFmtId="165" fontId="0" fillId="0" borderId="13" xfId="0" applyNumberFormat="1" applyBorder="1"/>
    <xf numFmtId="165" fontId="0" fillId="0" borderId="14" xfId="0" applyNumberFormat="1" applyBorder="1"/>
    <xf numFmtId="165" fontId="0" fillId="0" borderId="15" xfId="0" applyNumberFormat="1" applyBorder="1"/>
    <xf numFmtId="0" fontId="0" fillId="0" borderId="19" xfId="0" applyBorder="1"/>
    <xf numFmtId="0" fontId="0" fillId="0" borderId="20" xfId="0" applyBorder="1"/>
    <xf numFmtId="167" fontId="0" fillId="0" borderId="21" xfId="0" applyNumberFormat="1" applyBorder="1"/>
    <xf numFmtId="0" fontId="0" fillId="0" borderId="4" xfId="0" applyFill="1" applyBorder="1"/>
    <xf numFmtId="167" fontId="0" fillId="0" borderId="8" xfId="0" applyNumberFormat="1" applyBorder="1"/>
    <xf numFmtId="167" fontId="0" fillId="0" borderId="9" xfId="0" applyNumberFormat="1" applyBorder="1"/>
    <xf numFmtId="165" fontId="0" fillId="0" borderId="8" xfId="0" applyNumberFormat="1" applyBorder="1"/>
    <xf numFmtId="165" fontId="0" fillId="0" borderId="9" xfId="0" applyNumberFormat="1" applyBorder="1"/>
    <xf numFmtId="165" fontId="0" fillId="0" borderId="10" xfId="0" applyNumberFormat="1" applyBorder="1"/>
    <xf numFmtId="0" fontId="0" fillId="0" borderId="0" xfId="0" applyAlignment="1">
      <alignment horizontal="right"/>
    </xf>
    <xf numFmtId="168" fontId="0" fillId="0" borderId="2" xfId="2" applyNumberFormat="1" applyFont="1" applyBorder="1"/>
    <xf numFmtId="168" fontId="0" fillId="0" borderId="23" xfId="2" applyNumberFormat="1" applyFont="1" applyBorder="1"/>
    <xf numFmtId="168" fontId="0" fillId="0" borderId="24" xfId="2" applyNumberFormat="1" applyFont="1" applyBorder="1"/>
    <xf numFmtId="165" fontId="0" fillId="0" borderId="21" xfId="0" applyNumberFormat="1" applyBorder="1"/>
    <xf numFmtId="165" fontId="0" fillId="0" borderId="13" xfId="2" applyNumberFormat="1" applyFont="1" applyBorder="1"/>
    <xf numFmtId="165" fontId="0" fillId="0" borderId="14" xfId="2" applyNumberFormat="1" applyFont="1" applyBorder="1"/>
    <xf numFmtId="165" fontId="0" fillId="0" borderId="15" xfId="2" applyNumberFormat="1" applyFont="1" applyBorder="1"/>
    <xf numFmtId="165" fontId="0" fillId="0" borderId="3" xfId="2" applyNumberFormat="1" applyFont="1" applyBorder="1"/>
    <xf numFmtId="165" fontId="0" fillId="0" borderId="1" xfId="2" applyNumberFormat="1" applyFont="1" applyBorder="1"/>
    <xf numFmtId="165" fontId="0" fillId="0" borderId="18" xfId="2" applyNumberFormat="1" applyFont="1" applyBorder="1"/>
    <xf numFmtId="165" fontId="0" fillId="0" borderId="12" xfId="2" applyNumberFormat="1" applyFont="1" applyBorder="1"/>
    <xf numFmtId="167" fontId="1" fillId="0" borderId="11" xfId="2" applyNumberFormat="1" applyFont="1" applyBorder="1"/>
    <xf numFmtId="167" fontId="1" fillId="0" borderId="1" xfId="2" applyNumberFormat="1" applyFont="1" applyBorder="1"/>
    <xf numFmtId="165" fontId="0" fillId="0" borderId="17" xfId="2" applyNumberFormat="1" applyFont="1" applyBorder="1"/>
    <xf numFmtId="165" fontId="0" fillId="0" borderId="11" xfId="2" applyNumberFormat="1" applyFont="1" applyBorder="1"/>
    <xf numFmtId="0" fontId="8" fillId="0" borderId="13" xfId="0" applyFont="1" applyFill="1"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165" fontId="0" fillId="0" borderId="1" xfId="2" applyFont="1" applyFill="1" applyBorder="1"/>
    <xf numFmtId="169" fontId="3" fillId="0" borderId="1" xfId="2" applyNumberFormat="1" applyFont="1" applyBorder="1" applyAlignment="1">
      <alignment horizontal="right"/>
    </xf>
    <xf numFmtId="167" fontId="0" fillId="14" borderId="11" xfId="2" applyNumberFormat="1" applyFont="1" applyFill="1" applyBorder="1"/>
    <xf numFmtId="167" fontId="0" fillId="14" borderId="1" xfId="2" applyNumberFormat="1" applyFont="1" applyFill="1" applyBorder="1"/>
    <xf numFmtId="167" fontId="5" fillId="10" borderId="11" xfId="2" applyNumberFormat="1" applyFont="1" applyFill="1" applyBorder="1"/>
    <xf numFmtId="167" fontId="5" fillId="10" borderId="1" xfId="2" applyNumberFormat="1" applyFont="1" applyFill="1" applyBorder="1"/>
    <xf numFmtId="167" fontId="5" fillId="10" borderId="12" xfId="2" applyNumberFormat="1" applyFont="1" applyFill="1" applyBorder="1"/>
    <xf numFmtId="167" fontId="0" fillId="0" borderId="1" xfId="2" applyNumberFormat="1" applyFont="1" applyFill="1" applyBorder="1"/>
    <xf numFmtId="167" fontId="0" fillId="0" borderId="12" xfId="2" applyNumberFormat="1" applyFont="1" applyFill="1" applyBorder="1"/>
    <xf numFmtId="167" fontId="3" fillId="0" borderId="1" xfId="2" applyNumberFormat="1" applyFont="1" applyBorder="1" applyAlignment="1">
      <alignment horizontal="right"/>
    </xf>
    <xf numFmtId="167" fontId="3" fillId="0" borderId="12" xfId="2" applyNumberFormat="1" applyFont="1" applyBorder="1" applyAlignment="1">
      <alignment horizontal="right"/>
    </xf>
    <xf numFmtId="167" fontId="5" fillId="0" borderId="18" xfId="2" applyNumberFormat="1" applyFont="1" applyBorder="1"/>
    <xf numFmtId="167" fontId="5" fillId="0" borderId="12" xfId="2" applyNumberFormat="1" applyFont="1" applyBorder="1"/>
    <xf numFmtId="167" fontId="5" fillId="14" borderId="12" xfId="2" applyNumberFormat="1" applyFont="1" applyFill="1" applyBorder="1"/>
    <xf numFmtId="167" fontId="5" fillId="0" borderId="15" xfId="2" applyNumberFormat="1" applyFont="1" applyBorder="1"/>
    <xf numFmtId="167" fontId="5" fillId="0" borderId="48" xfId="2" applyNumberFormat="1" applyFont="1" applyBorder="1"/>
    <xf numFmtId="169" fontId="5" fillId="0" borderId="12" xfId="2" applyNumberFormat="1" applyFont="1" applyBorder="1"/>
    <xf numFmtId="169" fontId="5" fillId="0" borderId="12" xfId="2" applyNumberFormat="1" applyFont="1" applyFill="1" applyBorder="1"/>
    <xf numFmtId="169" fontId="5" fillId="0" borderId="12" xfId="2" applyNumberFormat="1" applyFont="1" applyBorder="1" applyAlignment="1">
      <alignment horizontal="right"/>
    </xf>
    <xf numFmtId="169" fontId="5" fillId="0" borderId="15" xfId="2" applyNumberFormat="1" applyFont="1" applyBorder="1"/>
    <xf numFmtId="165" fontId="5" fillId="13" borderId="11" xfId="2" applyNumberFormat="1" applyFont="1" applyFill="1" applyBorder="1"/>
    <xf numFmtId="165" fontId="5" fillId="13" borderId="1" xfId="2" applyNumberFormat="1" applyFont="1" applyFill="1" applyBorder="1"/>
    <xf numFmtId="165" fontId="5" fillId="13" borderId="12" xfId="2" applyNumberFormat="1" applyFont="1" applyFill="1" applyBorder="1"/>
    <xf numFmtId="165" fontId="5" fillId="10" borderId="11" xfId="2" applyNumberFormat="1" applyFont="1" applyFill="1" applyBorder="1"/>
    <xf numFmtId="165" fontId="5" fillId="10" borderId="1" xfId="2" applyNumberFormat="1" applyFont="1" applyFill="1" applyBorder="1"/>
    <xf numFmtId="165" fontId="5" fillId="10" borderId="12" xfId="2" applyNumberFormat="1" applyFont="1" applyFill="1" applyBorder="1"/>
    <xf numFmtId="165" fontId="0" fillId="0" borderId="11" xfId="2" applyNumberFormat="1" applyFont="1" applyFill="1" applyBorder="1"/>
    <xf numFmtId="165" fontId="0" fillId="0" borderId="1" xfId="2" applyNumberFormat="1" applyFont="1" applyFill="1" applyBorder="1"/>
    <xf numFmtId="165" fontId="0" fillId="10" borderId="11" xfId="2" applyNumberFormat="1" applyFont="1" applyFill="1" applyBorder="1"/>
    <xf numFmtId="165" fontId="0" fillId="10" borderId="1" xfId="2" applyNumberFormat="1" applyFont="1" applyFill="1" applyBorder="1"/>
    <xf numFmtId="165" fontId="3" fillId="0" borderId="1" xfId="2" applyNumberFormat="1" applyFont="1" applyBorder="1" applyAlignment="1">
      <alignment horizontal="right"/>
    </xf>
    <xf numFmtId="165" fontId="3" fillId="0" borderId="12" xfId="2" applyNumberFormat="1" applyFont="1" applyBorder="1" applyAlignment="1">
      <alignment horizontal="right"/>
    </xf>
    <xf numFmtId="165" fontId="5" fillId="0" borderId="11" xfId="2" applyNumberFormat="1" applyFont="1" applyBorder="1" applyAlignment="1">
      <alignment horizontal="right"/>
    </xf>
    <xf numFmtId="169" fontId="15" fillId="0" borderId="1" xfId="2" applyNumberFormat="1" applyFont="1" applyBorder="1"/>
    <xf numFmtId="165" fontId="5" fillId="0" borderId="12" xfId="2" applyNumberFormat="1" applyFont="1" applyBorder="1"/>
    <xf numFmtId="165" fontId="5" fillId="0" borderId="12" xfId="2" applyNumberFormat="1" applyFont="1" applyFill="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7" fontId="0" fillId="0" borderId="1" xfId="0" applyNumberFormat="1" applyFill="1" applyBorder="1"/>
    <xf numFmtId="169" fontId="0" fillId="0" borderId="14" xfId="0" applyNumberFormat="1" applyFill="1" applyBorder="1"/>
    <xf numFmtId="167" fontId="5" fillId="0" borderId="44" xfId="2" applyNumberFormat="1" applyFont="1" applyBorder="1"/>
    <xf numFmtId="2" fontId="3" fillId="0" borderId="1" xfId="2" applyNumberFormat="1" applyFont="1" applyBorder="1" applyAlignment="1">
      <alignment horizontal="right"/>
    </xf>
    <xf numFmtId="167" fontId="5" fillId="0" borderId="17" xfId="2" applyNumberFormat="1" applyFont="1" applyBorder="1"/>
    <xf numFmtId="167" fontId="5" fillId="0" borderId="3" xfId="2" applyNumberFormat="1" applyFont="1" applyBorder="1"/>
    <xf numFmtId="169" fontId="5" fillId="0" borderId="3" xfId="2" applyNumberFormat="1" applyFont="1" applyBorder="1"/>
    <xf numFmtId="168" fontId="5" fillId="0" borderId="17" xfId="2" applyNumberFormat="1" applyFont="1" applyBorder="1"/>
    <xf numFmtId="168" fontId="5" fillId="0" borderId="3" xfId="2" applyNumberFormat="1" applyFont="1" applyBorder="1"/>
    <xf numFmtId="168" fontId="5" fillId="0" borderId="18" xfId="2" applyNumberFormat="1" applyFont="1" applyBorder="1"/>
    <xf numFmtId="167" fontId="5" fillId="0" borderId="11" xfId="2" applyNumberFormat="1" applyFont="1" applyBorder="1"/>
    <xf numFmtId="167" fontId="5" fillId="0" borderId="1" xfId="2" applyNumberFormat="1" applyFont="1" applyBorder="1"/>
    <xf numFmtId="169" fontId="5" fillId="0" borderId="1" xfId="2" applyNumberFormat="1" applyFont="1" applyBorder="1"/>
    <xf numFmtId="168" fontId="5" fillId="0" borderId="1" xfId="2" applyNumberFormat="1" applyFont="1" applyBorder="1"/>
    <xf numFmtId="168" fontId="5" fillId="0" borderId="12" xfId="2" applyNumberFormat="1" applyFont="1" applyBorder="1"/>
    <xf numFmtId="169" fontId="5" fillId="0" borderId="17" xfId="2" applyNumberFormat="1" applyFont="1" applyBorder="1"/>
    <xf numFmtId="169"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4" xfId="0" applyNumberFormat="1" applyFont="1" applyFill="1" applyBorder="1" applyAlignment="1">
      <alignment horizontal="center"/>
    </xf>
    <xf numFmtId="1" fontId="2" fillId="0" borderId="15" xfId="0" applyNumberFormat="1" applyFont="1" applyFill="1" applyBorder="1" applyAlignment="1">
      <alignment horizontal="center"/>
    </xf>
    <xf numFmtId="168" fontId="0" fillId="0" borderId="8" xfId="0" applyNumberFormat="1" applyBorder="1"/>
    <xf numFmtId="168" fontId="0" fillId="0" borderId="9" xfId="0" applyNumberFormat="1" applyBorder="1"/>
    <xf numFmtId="168" fontId="0" fillId="0" borderId="10" xfId="0" applyNumberFormat="1" applyBorder="1"/>
    <xf numFmtId="168" fontId="0" fillId="0" borderId="11" xfId="0" applyNumberFormat="1" applyBorder="1"/>
    <xf numFmtId="168" fontId="0" fillId="0" borderId="1" xfId="0" applyNumberFormat="1" applyBorder="1"/>
    <xf numFmtId="168" fontId="0" fillId="0" borderId="12" xfId="0" applyNumberFormat="1" applyBorder="1"/>
    <xf numFmtId="168" fontId="0" fillId="0" borderId="13" xfId="0" applyNumberFormat="1" applyBorder="1"/>
    <xf numFmtId="168" fontId="0" fillId="0" borderId="14" xfId="0" applyNumberFormat="1" applyBorder="1"/>
    <xf numFmtId="168" fontId="0" fillId="0" borderId="15" xfId="0" applyNumberFormat="1" applyBorder="1"/>
    <xf numFmtId="168" fontId="3" fillId="0" borderId="2" xfId="2" applyNumberFormat="1" applyFont="1" applyBorder="1" applyAlignment="1">
      <alignment horizontal="right"/>
    </xf>
    <xf numFmtId="167" fontId="3" fillId="0" borderId="18" xfId="2" applyNumberFormat="1" applyFont="1" applyBorder="1" applyAlignment="1">
      <alignment horizontal="right"/>
    </xf>
    <xf numFmtId="2" fontId="3" fillId="0" borderId="18" xfId="2" applyNumberFormat="1" applyFont="1" applyBorder="1" applyAlignment="1">
      <alignment horizontal="right"/>
    </xf>
    <xf numFmtId="0" fontId="2" fillId="0" borderId="23" xfId="0" applyFont="1" applyBorder="1"/>
    <xf numFmtId="167" fontId="1" fillId="0" borderId="11" xfId="2" applyNumberFormat="1" applyFont="1" applyFill="1" applyBorder="1"/>
    <xf numFmtId="167" fontId="1" fillId="0" borderId="1" xfId="2" applyNumberFormat="1" applyFont="1" applyFill="1" applyBorder="1"/>
    <xf numFmtId="167" fontId="0" fillId="0" borderId="46" xfId="2" applyNumberFormat="1" applyFont="1" applyFill="1" applyBorder="1"/>
    <xf numFmtId="165" fontId="0" fillId="0" borderId="12" xfId="2" applyNumberFormat="1" applyFont="1" applyFill="1" applyBorder="1"/>
    <xf numFmtId="167" fontId="0" fillId="0" borderId="11" xfId="2" applyNumberFormat="1" applyFont="1" applyFill="1" applyBorder="1"/>
    <xf numFmtId="2" fontId="0" fillId="0" borderId="18" xfId="2" applyNumberFormat="1" applyFont="1" applyFill="1" applyBorder="1"/>
    <xf numFmtId="2" fontId="0" fillId="0" borderId="12" xfId="2" applyNumberFormat="1" applyFont="1" applyFill="1" applyBorder="1"/>
    <xf numFmtId="2" fontId="3" fillId="0" borderId="12" xfId="2" applyNumberFormat="1" applyFont="1" applyFill="1" applyBorder="1" applyAlignment="1">
      <alignment horizontal="right"/>
    </xf>
    <xf numFmtId="2" fontId="0" fillId="0" borderId="15" xfId="2" applyNumberFormat="1" applyFont="1" applyFill="1" applyBorder="1"/>
    <xf numFmtId="165" fontId="0" fillId="0" borderId="21" xfId="0" applyNumberFormat="1" applyFill="1" applyBorder="1"/>
    <xf numFmtId="165" fontId="0" fillId="0" borderId="10" xfId="0" applyNumberFormat="1" applyFill="1" applyBorder="1"/>
    <xf numFmtId="165" fontId="0" fillId="0" borderId="12" xfId="0" applyNumberFormat="1" applyFill="1" applyBorder="1"/>
    <xf numFmtId="165" fontId="0" fillId="0" borderId="15" xfId="0" applyNumberFormat="1" applyFill="1" applyBorder="1"/>
    <xf numFmtId="169" fontId="0" fillId="0" borderId="12" xfId="2" applyNumberFormat="1" applyFont="1" applyFill="1" applyBorder="1"/>
    <xf numFmtId="168" fontId="3" fillId="0" borderId="12" xfId="2" applyNumberFormat="1" applyFont="1" applyFill="1" applyBorder="1" applyAlignment="1">
      <alignment horizontal="right"/>
    </xf>
    <xf numFmtId="0" fontId="10"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1"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51" xfId="0" applyFont="1" applyBorder="1" applyAlignment="1">
      <alignment horizontal="center"/>
    </xf>
    <xf numFmtId="0" fontId="4" fillId="0" borderId="52"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5" xfId="0" applyFont="1" applyBorder="1" applyAlignment="1">
      <alignment horizontal="center"/>
    </xf>
    <xf numFmtId="0" fontId="2" fillId="0" borderId="49"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9" xfId="0" applyFont="1" applyBorder="1" applyAlignment="1">
      <alignment horizontal="center"/>
    </xf>
    <xf numFmtId="0" fontId="5" fillId="0" borderId="10" xfId="0" applyFont="1" applyBorder="1" applyAlignment="1">
      <alignment horizontal="center"/>
    </xf>
    <xf numFmtId="0" fontId="4" fillId="0" borderId="50" xfId="0" applyFont="1" applyBorder="1" applyAlignment="1">
      <alignment horizontal="center"/>
    </xf>
    <xf numFmtId="0" fontId="4" fillId="0" borderId="0" xfId="0" applyFont="1" applyBorder="1" applyAlignment="1">
      <alignment horizontal="center"/>
    </xf>
    <xf numFmtId="0" fontId="2" fillId="0" borderId="2" xfId="0" applyFont="1" applyBorder="1" applyAlignment="1">
      <alignment horizontal="center"/>
    </xf>
    <xf numFmtId="0" fontId="2" fillId="0" borderId="46" xfId="0" applyFont="1" applyBorder="1" applyAlignment="1">
      <alignment horizontal="center"/>
    </xf>
    <xf numFmtId="0" fontId="3" fillId="0" borderId="22" xfId="0" applyFont="1" applyBorder="1" applyAlignment="1">
      <alignment horizontal="center"/>
    </xf>
    <xf numFmtId="0" fontId="3" fillId="0" borderId="25"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5" fillId="0" borderId="8" xfId="0" applyFont="1" applyBorder="1" applyAlignment="1">
      <alignment horizontal="center" wrapText="1"/>
    </xf>
    <xf numFmtId="0" fontId="5" fillId="0" borderId="9" xfId="0" applyFont="1" applyBorder="1" applyAlignment="1">
      <alignment horizontal="center" wrapText="1"/>
    </xf>
    <xf numFmtId="0" fontId="5" fillId="0" borderId="25" xfId="0" applyFont="1" applyBorder="1" applyAlignment="1">
      <alignment horizontal="center" wrapText="1"/>
    </xf>
    <xf numFmtId="0" fontId="4" fillId="0" borderId="38" xfId="0" applyFont="1" applyBorder="1" applyAlignment="1">
      <alignment horizontal="center"/>
    </xf>
    <xf numFmtId="0" fontId="4" fillId="0" borderId="39" xfId="0" applyFont="1" applyBorder="1" applyAlignment="1">
      <alignment horizontal="center"/>
    </xf>
    <xf numFmtId="0" fontId="4" fillId="0" borderId="40" xfId="0" applyFont="1" applyBorder="1" applyAlignment="1">
      <alignment horizontal="center"/>
    </xf>
    <xf numFmtId="0" fontId="4" fillId="0" borderId="5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0" fontId="3" fillId="0" borderId="12"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cellXfs>
  <cellStyles count="4">
    <cellStyle name="Comma" xfId="2" builtinId="3"/>
    <cellStyle name="Currency" xfId="1" builtinId="4"/>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AA46E-726F-41A7-8860-D5AA49A80367}">
  <dimension ref="A1:CL59"/>
  <sheetViews>
    <sheetView zoomScale="85" zoomScaleNormal="85" workbookViewId="0">
      <pane xSplit="2" ySplit="2" topLeftCell="C3" activePane="bottomRight" state="frozen"/>
      <selection pane="topRight" activeCell="C1" sqref="C1"/>
      <selection pane="bottomLeft" activeCell="A2" sqref="A2"/>
      <selection pane="bottomRight" activeCell="N14" sqref="N14"/>
    </sheetView>
  </sheetViews>
  <sheetFormatPr defaultRowHeight="15" x14ac:dyDescent="0.25"/>
  <cols>
    <col min="1" max="1" width="45.85546875" bestFit="1" customWidth="1"/>
    <col min="2" max="2" width="10.85546875" bestFit="1" customWidth="1"/>
    <col min="3" max="5" width="12" style="7" bestFit="1" customWidth="1"/>
    <col min="6" max="6" width="10.85546875" style="7" bestFit="1" customWidth="1"/>
    <col min="7" max="7" width="13" style="7" bestFit="1" customWidth="1"/>
    <col min="8" max="8" width="12" style="7" bestFit="1" customWidth="1"/>
    <col min="9" max="9" width="10.85546875" style="7" bestFit="1" customWidth="1"/>
    <col min="10" max="10" width="9.28515625" style="7" bestFit="1" customWidth="1"/>
    <col min="11" max="12" width="10.85546875" style="7" bestFit="1" customWidth="1"/>
    <col min="13" max="13" width="7.140625" style="7" bestFit="1" customWidth="1"/>
    <col min="14" max="14" width="8.28515625" style="7" bestFit="1" customWidth="1"/>
    <col min="15" max="15" width="9.28515625" style="7" bestFit="1" customWidth="1"/>
    <col min="16" max="16" width="12" style="7" bestFit="1" customWidth="1"/>
    <col min="17" max="18" width="9.28515625" style="7" bestFit="1" customWidth="1"/>
    <col min="19" max="19" width="12" style="7" bestFit="1" customWidth="1"/>
    <col min="20" max="22" width="10.85546875" style="7" bestFit="1" customWidth="1"/>
    <col min="23" max="24" width="12" style="7" bestFit="1" customWidth="1"/>
    <col min="25" max="27" width="12" bestFit="1" customWidth="1"/>
    <col min="28" max="28" width="10.85546875" bestFit="1" customWidth="1"/>
    <col min="29" max="29" width="13" bestFit="1" customWidth="1"/>
    <col min="30" max="30" width="12" bestFit="1" customWidth="1"/>
    <col min="31" max="31" width="10.85546875" bestFit="1" customWidth="1"/>
    <col min="32" max="32" width="9.28515625" bestFit="1" customWidth="1"/>
    <col min="33" max="34" width="10.85546875" bestFit="1" customWidth="1"/>
    <col min="35" max="35" width="7.140625" bestFit="1" customWidth="1"/>
    <col min="36" max="37" width="8.28515625" bestFit="1" customWidth="1"/>
    <col min="38" max="38" width="12" bestFit="1" customWidth="1"/>
    <col min="39" max="39" width="10.85546875" bestFit="1" customWidth="1"/>
    <col min="40" max="40" width="9.28515625" bestFit="1" customWidth="1"/>
    <col min="41" max="41" width="12" bestFit="1" customWidth="1"/>
    <col min="42" max="45" width="10.85546875" bestFit="1" customWidth="1"/>
    <col min="46" max="49" width="12" bestFit="1" customWidth="1"/>
    <col min="50" max="50" width="10.85546875" bestFit="1" customWidth="1"/>
    <col min="51" max="51" width="13" bestFit="1" customWidth="1"/>
    <col min="52" max="52" width="12" bestFit="1" customWidth="1"/>
    <col min="53" max="53" width="10.85546875" bestFit="1" customWidth="1"/>
    <col min="54" max="54" width="9.28515625" bestFit="1" customWidth="1"/>
    <col min="55" max="56" width="12" bestFit="1" customWidth="1"/>
    <col min="57" max="58" width="7.140625" bestFit="1" customWidth="1"/>
    <col min="59" max="59" width="9.28515625" bestFit="1" customWidth="1"/>
    <col min="60" max="60" width="12" bestFit="1" customWidth="1"/>
    <col min="61" max="67" width="10.85546875" bestFit="1" customWidth="1"/>
    <col min="68" max="71" width="12" bestFit="1" customWidth="1"/>
    <col min="72" max="72" width="10.85546875" bestFit="1" customWidth="1"/>
    <col min="73" max="73" width="13" bestFit="1" customWidth="1"/>
    <col min="74" max="74" width="12" bestFit="1" customWidth="1"/>
    <col min="75" max="75" width="10.85546875" bestFit="1" customWidth="1"/>
    <col min="76" max="76" width="9.28515625" bestFit="1" customWidth="1"/>
    <col min="77" max="78" width="10.85546875" bestFit="1" customWidth="1"/>
    <col min="79" max="80" width="7.140625" bestFit="1" customWidth="1"/>
    <col min="81" max="81" width="9.28515625" bestFit="1" customWidth="1"/>
    <col min="82" max="82" width="12" bestFit="1" customWidth="1"/>
    <col min="83" max="89" width="10.85546875" bestFit="1" customWidth="1"/>
    <col min="90" max="90" width="12" bestFit="1" customWidth="1"/>
  </cols>
  <sheetData>
    <row r="1" spans="1:90" x14ac:dyDescent="0.25">
      <c r="C1" s="201">
        <v>2017</v>
      </c>
      <c r="D1" s="201">
        <v>2017</v>
      </c>
      <c r="E1" s="201">
        <v>2017</v>
      </c>
      <c r="F1" s="201">
        <v>2017</v>
      </c>
      <c r="G1" s="201">
        <v>2017</v>
      </c>
      <c r="H1" s="201">
        <v>2017</v>
      </c>
      <c r="I1" s="201">
        <v>2017</v>
      </c>
      <c r="J1" s="201">
        <v>2017</v>
      </c>
      <c r="K1" s="201">
        <v>2017</v>
      </c>
      <c r="L1" s="201">
        <v>2017</v>
      </c>
      <c r="M1" s="201">
        <v>2017</v>
      </c>
      <c r="N1" s="201">
        <v>2017</v>
      </c>
      <c r="O1" s="201">
        <v>2017</v>
      </c>
      <c r="P1" s="201">
        <v>2017</v>
      </c>
      <c r="Q1" s="201">
        <v>2017</v>
      </c>
      <c r="R1" s="201">
        <v>2017</v>
      </c>
      <c r="S1" s="201">
        <v>2017</v>
      </c>
      <c r="T1" s="201">
        <v>2017</v>
      </c>
      <c r="U1" s="201">
        <v>2017</v>
      </c>
      <c r="V1" s="201">
        <v>2017</v>
      </c>
      <c r="W1" s="201">
        <v>2017</v>
      </c>
      <c r="X1" s="201">
        <v>2017</v>
      </c>
      <c r="Y1" s="201">
        <v>2018</v>
      </c>
      <c r="Z1" s="201">
        <v>2018</v>
      </c>
      <c r="AA1" s="201">
        <v>2018</v>
      </c>
      <c r="AB1" s="201">
        <v>2018</v>
      </c>
      <c r="AC1" s="201">
        <v>2018</v>
      </c>
      <c r="AD1" s="201">
        <v>2018</v>
      </c>
      <c r="AE1" s="201">
        <v>2018</v>
      </c>
      <c r="AF1" s="201">
        <v>2018</v>
      </c>
      <c r="AG1" s="201">
        <v>2018</v>
      </c>
      <c r="AH1" s="201">
        <v>2018</v>
      </c>
      <c r="AI1" s="201">
        <v>2018</v>
      </c>
      <c r="AJ1" s="201">
        <v>2018</v>
      </c>
      <c r="AK1" s="201">
        <v>2018</v>
      </c>
      <c r="AL1" s="201">
        <v>2018</v>
      </c>
      <c r="AM1" s="201">
        <v>2018</v>
      </c>
      <c r="AN1" s="201">
        <v>2018</v>
      </c>
      <c r="AO1" s="201">
        <v>2018</v>
      </c>
      <c r="AP1" s="201">
        <v>2018</v>
      </c>
      <c r="AQ1" s="201">
        <v>2018</v>
      </c>
      <c r="AR1" s="201">
        <v>2018</v>
      </c>
      <c r="AS1" s="201">
        <v>2018</v>
      </c>
      <c r="AT1" s="201">
        <v>2018</v>
      </c>
      <c r="AU1" s="201">
        <v>2019</v>
      </c>
      <c r="AV1" s="201">
        <v>2019</v>
      </c>
      <c r="AW1" s="201">
        <v>2019</v>
      </c>
      <c r="AX1" s="201">
        <v>2019</v>
      </c>
      <c r="AY1" s="201">
        <v>2019</v>
      </c>
      <c r="AZ1" s="201">
        <v>2019</v>
      </c>
      <c r="BA1" s="201">
        <v>2019</v>
      </c>
      <c r="BB1" s="201">
        <v>2019</v>
      </c>
      <c r="BC1" s="201">
        <v>2019</v>
      </c>
      <c r="BD1" s="201">
        <v>2019</v>
      </c>
      <c r="BE1" s="201">
        <v>2019</v>
      </c>
      <c r="BF1" s="201">
        <v>2019</v>
      </c>
      <c r="BG1" s="201">
        <v>2019</v>
      </c>
      <c r="BH1" s="201">
        <v>2019</v>
      </c>
      <c r="BI1" s="201">
        <v>2019</v>
      </c>
      <c r="BJ1" s="201">
        <v>2019</v>
      </c>
      <c r="BK1" s="201">
        <v>2019</v>
      </c>
      <c r="BL1" s="201">
        <v>2019</v>
      </c>
      <c r="BM1" s="201">
        <v>2019</v>
      </c>
      <c r="BN1" s="201">
        <v>2019</v>
      </c>
      <c r="BO1" s="201">
        <v>2019</v>
      </c>
      <c r="BP1" s="201">
        <v>2019</v>
      </c>
      <c r="BQ1" s="201">
        <v>2020</v>
      </c>
      <c r="BR1" s="201">
        <v>2020</v>
      </c>
      <c r="BS1" s="201">
        <v>2020</v>
      </c>
      <c r="BT1" s="201">
        <v>2020</v>
      </c>
      <c r="BU1" s="201">
        <v>2020</v>
      </c>
      <c r="BV1" s="201">
        <v>2020</v>
      </c>
      <c r="BW1" s="201">
        <v>2020</v>
      </c>
      <c r="BX1" s="201">
        <v>2020</v>
      </c>
      <c r="BY1" s="201">
        <v>2020</v>
      </c>
      <c r="BZ1" s="201">
        <v>2020</v>
      </c>
      <c r="CA1" s="201">
        <v>2020</v>
      </c>
      <c r="CB1" s="201">
        <v>2020</v>
      </c>
      <c r="CC1" s="201">
        <v>2020</v>
      </c>
      <c r="CD1" s="201">
        <v>2020</v>
      </c>
      <c r="CE1" s="201">
        <v>2020</v>
      </c>
      <c r="CF1" s="201">
        <v>2020</v>
      </c>
      <c r="CG1" s="201">
        <v>2020</v>
      </c>
      <c r="CH1" s="201">
        <v>2020</v>
      </c>
      <c r="CI1" s="201">
        <v>2020</v>
      </c>
      <c r="CJ1" s="201">
        <v>2020</v>
      </c>
      <c r="CK1" s="201">
        <v>2020</v>
      </c>
      <c r="CL1" s="201">
        <v>2020</v>
      </c>
    </row>
    <row r="2" spans="1:90" s="2" customFormat="1" x14ac:dyDescent="0.25">
      <c r="A2" s="2" t="s">
        <v>0</v>
      </c>
      <c r="B2" s="2" t="s">
        <v>245</v>
      </c>
      <c r="C2" s="202" t="s">
        <v>363</v>
      </c>
      <c r="D2" s="202" t="s">
        <v>364</v>
      </c>
      <c r="E2" s="202" t="s">
        <v>365</v>
      </c>
      <c r="F2" s="202" t="s">
        <v>366</v>
      </c>
      <c r="G2" s="202" t="s">
        <v>367</v>
      </c>
      <c r="H2" s="202" t="s">
        <v>368</v>
      </c>
      <c r="I2" s="202" t="s">
        <v>369</v>
      </c>
      <c r="J2" s="202" t="s">
        <v>370</v>
      </c>
      <c r="K2" s="202" t="s">
        <v>371</v>
      </c>
      <c r="L2" s="202" t="s">
        <v>372</v>
      </c>
      <c r="M2" s="202" t="s">
        <v>373</v>
      </c>
      <c r="N2" s="202" t="s">
        <v>374</v>
      </c>
      <c r="O2" s="202" t="s">
        <v>375</v>
      </c>
      <c r="P2" s="202" t="s">
        <v>376</v>
      </c>
      <c r="Q2" s="202" t="s">
        <v>377</v>
      </c>
      <c r="R2" s="202" t="s">
        <v>378</v>
      </c>
      <c r="S2" s="202" t="s">
        <v>379</v>
      </c>
      <c r="T2" s="202" t="s">
        <v>380</v>
      </c>
      <c r="U2" s="202" t="s">
        <v>381</v>
      </c>
      <c r="V2" s="202" t="s">
        <v>382</v>
      </c>
      <c r="W2" s="202" t="s">
        <v>383</v>
      </c>
      <c r="X2" s="202" t="s">
        <v>384</v>
      </c>
      <c r="Y2" s="202" t="s">
        <v>363</v>
      </c>
      <c r="Z2" s="202" t="s">
        <v>364</v>
      </c>
      <c r="AA2" s="202" t="s">
        <v>365</v>
      </c>
      <c r="AB2" s="202" t="s">
        <v>366</v>
      </c>
      <c r="AC2" s="202" t="s">
        <v>367</v>
      </c>
      <c r="AD2" s="202" t="s">
        <v>368</v>
      </c>
      <c r="AE2" s="202" t="s">
        <v>369</v>
      </c>
      <c r="AF2" s="202" t="s">
        <v>370</v>
      </c>
      <c r="AG2" s="202" t="s">
        <v>371</v>
      </c>
      <c r="AH2" s="202" t="s">
        <v>372</v>
      </c>
      <c r="AI2" s="202" t="s">
        <v>373</v>
      </c>
      <c r="AJ2" s="202" t="s">
        <v>374</v>
      </c>
      <c r="AK2" s="202" t="s">
        <v>375</v>
      </c>
      <c r="AL2" s="202" t="s">
        <v>376</v>
      </c>
      <c r="AM2" s="202" t="s">
        <v>377</v>
      </c>
      <c r="AN2" s="202" t="s">
        <v>378</v>
      </c>
      <c r="AO2" s="202" t="s">
        <v>379</v>
      </c>
      <c r="AP2" s="202" t="s">
        <v>380</v>
      </c>
      <c r="AQ2" s="202" t="s">
        <v>381</v>
      </c>
      <c r="AR2" s="202" t="s">
        <v>382</v>
      </c>
      <c r="AS2" s="202" t="s">
        <v>383</v>
      </c>
      <c r="AT2" s="202" t="s">
        <v>384</v>
      </c>
      <c r="AU2" s="202" t="s">
        <v>363</v>
      </c>
      <c r="AV2" s="202" t="s">
        <v>364</v>
      </c>
      <c r="AW2" s="202" t="s">
        <v>365</v>
      </c>
      <c r="AX2" s="202" t="s">
        <v>366</v>
      </c>
      <c r="AY2" s="202" t="s">
        <v>367</v>
      </c>
      <c r="AZ2" s="202" t="s">
        <v>368</v>
      </c>
      <c r="BA2" s="202" t="s">
        <v>369</v>
      </c>
      <c r="BB2" s="202" t="s">
        <v>370</v>
      </c>
      <c r="BC2" s="202" t="s">
        <v>371</v>
      </c>
      <c r="BD2" s="202" t="s">
        <v>372</v>
      </c>
      <c r="BE2" s="202" t="s">
        <v>373</v>
      </c>
      <c r="BF2" s="202" t="s">
        <v>374</v>
      </c>
      <c r="BG2" s="202" t="s">
        <v>375</v>
      </c>
      <c r="BH2" s="202" t="s">
        <v>376</v>
      </c>
      <c r="BI2" s="202" t="s">
        <v>377</v>
      </c>
      <c r="BJ2" s="202" t="s">
        <v>378</v>
      </c>
      <c r="BK2" s="202" t="s">
        <v>379</v>
      </c>
      <c r="BL2" s="202" t="s">
        <v>380</v>
      </c>
      <c r="BM2" s="202" t="s">
        <v>381</v>
      </c>
      <c r="BN2" s="202" t="s">
        <v>382</v>
      </c>
      <c r="BO2" s="202" t="s">
        <v>383</v>
      </c>
      <c r="BP2" s="202" t="s">
        <v>384</v>
      </c>
      <c r="BQ2" s="202" t="s">
        <v>363</v>
      </c>
      <c r="BR2" s="202" t="s">
        <v>364</v>
      </c>
      <c r="BS2" s="202" t="s">
        <v>365</v>
      </c>
      <c r="BT2" s="202" t="s">
        <v>366</v>
      </c>
      <c r="BU2" s="202" t="s">
        <v>367</v>
      </c>
      <c r="BV2" s="202" t="s">
        <v>368</v>
      </c>
      <c r="BW2" s="202" t="s">
        <v>369</v>
      </c>
      <c r="BX2" s="202" t="s">
        <v>370</v>
      </c>
      <c r="BY2" s="202" t="s">
        <v>371</v>
      </c>
      <c r="BZ2" s="202" t="s">
        <v>372</v>
      </c>
      <c r="CA2" s="202" t="s">
        <v>373</v>
      </c>
      <c r="CB2" s="202" t="s">
        <v>374</v>
      </c>
      <c r="CC2" s="202" t="s">
        <v>375</v>
      </c>
      <c r="CD2" s="202" t="s">
        <v>376</v>
      </c>
      <c r="CE2" s="202" t="s">
        <v>377</v>
      </c>
      <c r="CF2" s="202" t="s">
        <v>378</v>
      </c>
      <c r="CG2" s="202" t="s">
        <v>379</v>
      </c>
      <c r="CH2" s="202" t="s">
        <v>380</v>
      </c>
      <c r="CI2" s="202" t="s">
        <v>381</v>
      </c>
      <c r="CJ2" s="202" t="s">
        <v>382</v>
      </c>
      <c r="CK2" s="202" t="s">
        <v>383</v>
      </c>
      <c r="CL2" s="202" t="s">
        <v>384</v>
      </c>
    </row>
    <row r="3" spans="1:90" x14ac:dyDescent="0.25">
      <c r="A3" t="s">
        <v>1</v>
      </c>
      <c r="B3" s="1">
        <v>2017</v>
      </c>
      <c r="C3" s="7">
        <v>11981334.08</v>
      </c>
      <c r="D3" s="7">
        <v>5549180.3600000003</v>
      </c>
      <c r="E3" s="7">
        <v>6757491.5</v>
      </c>
      <c r="F3" s="7">
        <v>1602642.53</v>
      </c>
      <c r="G3" s="7">
        <v>5073955.7699999996</v>
      </c>
      <c r="H3" s="7">
        <v>3572299.94</v>
      </c>
      <c r="I3" s="7">
        <v>985338.17</v>
      </c>
      <c r="J3" s="7">
        <v>8042.08</v>
      </c>
      <c r="K3" s="7">
        <v>1059079.83</v>
      </c>
      <c r="L3" s="7">
        <v>1296721.5900000001</v>
      </c>
      <c r="M3" s="7">
        <v>0</v>
      </c>
      <c r="N3" s="7">
        <v>0</v>
      </c>
      <c r="O3" s="7">
        <v>112954.57</v>
      </c>
      <c r="P3" s="7">
        <v>7018129.9699999997</v>
      </c>
      <c r="Q3" s="7">
        <v>917957.5</v>
      </c>
      <c r="R3" s="7">
        <v>235931.34</v>
      </c>
      <c r="S3" s="7">
        <v>10397714.6</v>
      </c>
      <c r="T3" s="7">
        <v>1455819.73</v>
      </c>
      <c r="U3" s="7">
        <v>3042268.64</v>
      </c>
      <c r="V3" s="7">
        <v>557498.87</v>
      </c>
      <c r="W3" s="7">
        <v>629412.53</v>
      </c>
      <c r="X3" s="7">
        <v>373467.1</v>
      </c>
      <c r="Y3" s="7">
        <v>13939699.98</v>
      </c>
      <c r="Z3" s="7">
        <v>7197523.4199999999</v>
      </c>
      <c r="AA3" s="7">
        <v>6466292.3600000003</v>
      </c>
      <c r="AB3" s="7">
        <v>2001104.75</v>
      </c>
      <c r="AC3" s="7">
        <v>5362715.41</v>
      </c>
      <c r="AD3" s="7">
        <v>1801028.06</v>
      </c>
      <c r="AE3" s="7">
        <v>903645.82</v>
      </c>
      <c r="AF3" s="7">
        <v>1261.5899999999999</v>
      </c>
      <c r="AG3" s="7">
        <v>1150265.17</v>
      </c>
      <c r="AH3" s="7">
        <v>1281770.5</v>
      </c>
      <c r="AI3" s="7">
        <v>0</v>
      </c>
      <c r="AJ3" s="7">
        <v>0</v>
      </c>
      <c r="AK3" s="7">
        <v>45625.08</v>
      </c>
      <c r="AL3" s="7">
        <v>8689861.5600000005</v>
      </c>
      <c r="AM3" s="7">
        <v>1369948.74</v>
      </c>
      <c r="AN3" s="7">
        <v>275024.83</v>
      </c>
      <c r="AO3" s="7">
        <v>12577963.289999999</v>
      </c>
      <c r="AP3" s="7">
        <v>1884881.13</v>
      </c>
      <c r="AQ3" s="7">
        <v>3263795.02</v>
      </c>
      <c r="AR3" s="7">
        <v>483052.69</v>
      </c>
      <c r="AS3" s="7">
        <v>839332.52</v>
      </c>
      <c r="AT3" s="7">
        <v>435152.93</v>
      </c>
      <c r="AU3" s="7">
        <v>32307510.629999999</v>
      </c>
      <c r="AV3" s="7">
        <v>113733.48</v>
      </c>
      <c r="AW3" s="7">
        <v>8878129.5</v>
      </c>
      <c r="AX3" s="7">
        <v>53495.44</v>
      </c>
      <c r="AY3" s="7">
        <v>5027365.12</v>
      </c>
      <c r="AZ3" s="7">
        <v>16936782.940000001</v>
      </c>
      <c r="BA3" s="7">
        <v>5953554.3499999996</v>
      </c>
      <c r="BB3" s="7">
        <v>0</v>
      </c>
      <c r="BC3" s="7">
        <v>12345992.15</v>
      </c>
      <c r="BD3" s="7">
        <v>11869667.09</v>
      </c>
      <c r="BE3" s="7">
        <v>0</v>
      </c>
      <c r="BF3" s="7">
        <v>0</v>
      </c>
      <c r="BG3" s="7">
        <v>7195.47</v>
      </c>
      <c r="BH3" s="7">
        <v>17766.060000000001</v>
      </c>
      <c r="BI3" s="7">
        <v>0</v>
      </c>
      <c r="BJ3" s="7">
        <v>594864.75</v>
      </c>
      <c r="BK3" s="7">
        <v>512173.02</v>
      </c>
      <c r="BL3" s="7">
        <v>0</v>
      </c>
      <c r="BM3" s="7">
        <v>1764999.92</v>
      </c>
      <c r="BN3" s="7">
        <v>1569136.44</v>
      </c>
      <c r="BO3" s="7">
        <v>5182407.3899999997</v>
      </c>
      <c r="BP3" s="7">
        <v>370445.29</v>
      </c>
      <c r="BQ3" s="7">
        <v>28891002.329999998</v>
      </c>
      <c r="BR3" s="7">
        <v>110665.7</v>
      </c>
      <c r="BS3" s="7">
        <v>3441224.13</v>
      </c>
      <c r="BT3" s="7">
        <v>27628.25</v>
      </c>
      <c r="BU3" s="7">
        <v>5098817.33</v>
      </c>
      <c r="BV3" s="7">
        <v>22431925.870000001</v>
      </c>
      <c r="BW3" s="7">
        <v>5852097.4900000002</v>
      </c>
      <c r="BX3" s="7">
        <v>0</v>
      </c>
      <c r="BY3" s="7">
        <v>9561286.8900000006</v>
      </c>
      <c r="BZ3" s="7">
        <v>8873634.0700000003</v>
      </c>
      <c r="CA3" s="7">
        <v>0</v>
      </c>
      <c r="CB3" s="7">
        <v>0</v>
      </c>
      <c r="CC3" s="7">
        <v>0</v>
      </c>
      <c r="CD3" s="7">
        <v>101465.41</v>
      </c>
      <c r="CE3" s="7">
        <v>0</v>
      </c>
      <c r="CF3" s="7">
        <v>0</v>
      </c>
      <c r="CG3" s="7">
        <v>1038432.61</v>
      </c>
      <c r="CH3" s="7">
        <v>231878.26</v>
      </c>
      <c r="CI3" s="7">
        <v>1331438.22</v>
      </c>
      <c r="CJ3" s="7">
        <v>1115604.48</v>
      </c>
      <c r="CK3" s="7">
        <v>4707983.78</v>
      </c>
      <c r="CL3" s="7">
        <v>435846.96</v>
      </c>
    </row>
    <row r="4" spans="1:90" x14ac:dyDescent="0.25">
      <c r="A4" t="s">
        <v>2</v>
      </c>
      <c r="B4" s="1">
        <v>2017</v>
      </c>
      <c r="C4" s="7">
        <v>168690.23</v>
      </c>
      <c r="D4" s="7">
        <v>131602.15</v>
      </c>
      <c r="E4" s="7">
        <v>345813.97</v>
      </c>
      <c r="F4" s="7">
        <v>489340.64</v>
      </c>
      <c r="G4" s="7">
        <v>3409082.31</v>
      </c>
      <c r="H4" s="7">
        <v>107741.9</v>
      </c>
      <c r="I4" s="7">
        <v>49490.32</v>
      </c>
      <c r="J4" s="7">
        <v>89975.87</v>
      </c>
      <c r="K4" s="7">
        <v>4251.5600000000004</v>
      </c>
      <c r="L4" s="7">
        <v>0</v>
      </c>
      <c r="M4" s="7">
        <v>0</v>
      </c>
      <c r="N4" s="7">
        <v>5675</v>
      </c>
      <c r="O4" s="7">
        <v>51043.41</v>
      </c>
      <c r="P4" s="7">
        <v>902031.8</v>
      </c>
      <c r="Q4" s="7">
        <v>225342.74</v>
      </c>
      <c r="R4" s="7">
        <v>0</v>
      </c>
      <c r="S4" s="7">
        <v>0</v>
      </c>
      <c r="T4" s="7">
        <v>0</v>
      </c>
      <c r="U4" s="7">
        <v>33010.85</v>
      </c>
      <c r="V4" s="7">
        <v>7797.84</v>
      </c>
      <c r="W4" s="7">
        <v>33794.480000000003</v>
      </c>
      <c r="X4" s="7">
        <v>121216.64</v>
      </c>
      <c r="Y4" s="7">
        <v>159630.62</v>
      </c>
      <c r="Z4" s="7">
        <v>124975.94</v>
      </c>
      <c r="AA4" s="7">
        <v>294963.31</v>
      </c>
      <c r="AB4" s="7">
        <v>457393.39</v>
      </c>
      <c r="AC4" s="7">
        <v>3616124.33</v>
      </c>
      <c r="AD4" s="7">
        <v>131083.73000000001</v>
      </c>
      <c r="AE4" s="7">
        <v>57191.86</v>
      </c>
      <c r="AF4" s="7">
        <v>117576.12</v>
      </c>
      <c r="AG4" s="7">
        <v>10075.18</v>
      </c>
      <c r="AH4" s="7">
        <v>0</v>
      </c>
      <c r="AI4" s="7">
        <v>0</v>
      </c>
      <c r="AJ4" s="7">
        <v>0</v>
      </c>
      <c r="AK4" s="7">
        <v>49094.7</v>
      </c>
      <c r="AL4" s="7">
        <v>604776.51</v>
      </c>
      <c r="AM4" s="7">
        <v>197283.93</v>
      </c>
      <c r="AN4" s="7">
        <v>0</v>
      </c>
      <c r="AO4" s="7">
        <v>0</v>
      </c>
      <c r="AP4" s="7">
        <v>218</v>
      </c>
      <c r="AQ4" s="7">
        <v>30772.639999999999</v>
      </c>
      <c r="AR4" s="7">
        <v>28012.57</v>
      </c>
      <c r="AS4" s="7">
        <v>56040.26</v>
      </c>
      <c r="AT4" s="7">
        <v>101800.65</v>
      </c>
      <c r="AU4" s="7">
        <v>190152.28</v>
      </c>
      <c r="AV4" s="7">
        <v>118899.73</v>
      </c>
      <c r="AW4" s="7">
        <v>232490.34</v>
      </c>
      <c r="AX4" s="7">
        <v>478280.44</v>
      </c>
      <c r="AY4" s="7">
        <v>3620096.51</v>
      </c>
      <c r="AZ4" s="7">
        <v>88029.89</v>
      </c>
      <c r="BA4" s="7">
        <v>63198.79</v>
      </c>
      <c r="BB4" s="7">
        <v>95084.9</v>
      </c>
      <c r="BC4" s="7">
        <v>20201.34</v>
      </c>
      <c r="BD4" s="7">
        <v>0</v>
      </c>
      <c r="BE4" s="7">
        <v>0</v>
      </c>
      <c r="BF4" s="7">
        <v>0</v>
      </c>
      <c r="BG4" s="7">
        <v>54789.75</v>
      </c>
      <c r="BH4" s="7">
        <v>579215.57999999996</v>
      </c>
      <c r="BI4" s="7">
        <v>175087.23</v>
      </c>
      <c r="BJ4" s="7">
        <v>0</v>
      </c>
      <c r="BK4" s="7">
        <v>0</v>
      </c>
      <c r="BL4" s="7">
        <v>0</v>
      </c>
      <c r="BM4" s="7">
        <v>24654.17</v>
      </c>
      <c r="BN4" s="7">
        <v>34816.080000000002</v>
      </c>
      <c r="BO4" s="7">
        <v>27558.63</v>
      </c>
      <c r="BP4" s="7">
        <v>142201.03</v>
      </c>
      <c r="BQ4" s="7">
        <v>227714.43</v>
      </c>
      <c r="BR4" s="7">
        <v>136231.63</v>
      </c>
      <c r="BS4" s="7">
        <v>201899.81</v>
      </c>
      <c r="BT4" s="7">
        <v>574224.89</v>
      </c>
      <c r="BU4" s="7">
        <v>3595162.02</v>
      </c>
      <c r="BV4" s="7">
        <v>113821.23</v>
      </c>
      <c r="BW4" s="7">
        <v>139493.17000000001</v>
      </c>
      <c r="BX4" s="7">
        <v>99782.95</v>
      </c>
      <c r="BY4" s="7">
        <v>16599.16</v>
      </c>
      <c r="BZ4" s="7">
        <v>0</v>
      </c>
      <c r="CA4" s="7">
        <v>0</v>
      </c>
      <c r="CB4" s="7">
        <v>0</v>
      </c>
      <c r="CC4" s="7">
        <v>20318.189999999999</v>
      </c>
      <c r="CD4" s="7">
        <v>955409.68</v>
      </c>
      <c r="CE4" s="7">
        <v>206923.07</v>
      </c>
      <c r="CF4" s="7">
        <v>0</v>
      </c>
      <c r="CG4" s="7">
        <v>0</v>
      </c>
      <c r="CH4" s="7">
        <v>0</v>
      </c>
      <c r="CI4" s="7">
        <v>18796.54</v>
      </c>
      <c r="CJ4" s="7">
        <v>2060.7600000000002</v>
      </c>
      <c r="CK4" s="7">
        <v>25875.55</v>
      </c>
      <c r="CL4" s="7">
        <v>113694.48</v>
      </c>
    </row>
    <row r="5" spans="1:90" x14ac:dyDescent="0.25">
      <c r="A5" t="s">
        <v>3</v>
      </c>
      <c r="B5" s="1">
        <v>2017</v>
      </c>
      <c r="C5" s="7">
        <v>135740.91</v>
      </c>
      <c r="D5" s="7">
        <v>30322.86</v>
      </c>
      <c r="E5" s="7">
        <v>16788.38</v>
      </c>
      <c r="F5" s="7">
        <v>34081.08</v>
      </c>
      <c r="G5" s="7">
        <v>60544.41</v>
      </c>
      <c r="H5" s="7">
        <v>363877.05</v>
      </c>
      <c r="I5" s="7">
        <v>44649.47</v>
      </c>
      <c r="J5" s="7">
        <v>1700</v>
      </c>
      <c r="K5" s="7">
        <v>0</v>
      </c>
      <c r="L5" s="7">
        <v>0</v>
      </c>
      <c r="M5" s="7">
        <v>0</v>
      </c>
      <c r="N5" s="7">
        <v>0</v>
      </c>
      <c r="O5" s="7">
        <v>0</v>
      </c>
      <c r="P5" s="7">
        <v>0</v>
      </c>
      <c r="Q5" s="7">
        <v>0</v>
      </c>
      <c r="R5" s="7">
        <v>0</v>
      </c>
      <c r="S5" s="7">
        <v>0</v>
      </c>
      <c r="T5" s="7">
        <v>0</v>
      </c>
      <c r="U5" s="7">
        <v>5953.46</v>
      </c>
      <c r="V5" s="7">
        <v>0</v>
      </c>
      <c r="W5" s="7">
        <v>7280.86</v>
      </c>
      <c r="X5" s="7">
        <v>0</v>
      </c>
      <c r="Y5" s="7">
        <v>137307.71</v>
      </c>
      <c r="Z5" s="7">
        <v>31214.68</v>
      </c>
      <c r="AA5" s="7">
        <v>16654.46</v>
      </c>
      <c r="AB5" s="7">
        <v>38284.81</v>
      </c>
      <c r="AC5" s="7">
        <v>41588.230000000003</v>
      </c>
      <c r="AD5" s="7">
        <v>337679.9</v>
      </c>
      <c r="AE5" s="7">
        <v>44188.19</v>
      </c>
      <c r="AF5" s="7">
        <v>0</v>
      </c>
      <c r="AG5" s="7">
        <v>0</v>
      </c>
      <c r="AH5" s="7">
        <v>0</v>
      </c>
      <c r="AI5" s="7">
        <v>0</v>
      </c>
      <c r="AJ5" s="7">
        <v>0</v>
      </c>
      <c r="AK5" s="7">
        <v>0</v>
      </c>
      <c r="AL5" s="7">
        <v>0</v>
      </c>
      <c r="AM5" s="7">
        <v>1275.3499999999999</v>
      </c>
      <c r="AN5" s="7">
        <v>0</v>
      </c>
      <c r="AO5" s="7">
        <v>0</v>
      </c>
      <c r="AP5" s="7">
        <v>0</v>
      </c>
      <c r="AQ5" s="7">
        <v>17455.009999999998</v>
      </c>
      <c r="AR5" s="7">
        <v>0</v>
      </c>
      <c r="AS5" s="7">
        <v>5599.01</v>
      </c>
      <c r="AT5" s="7">
        <v>0</v>
      </c>
      <c r="AU5" s="7">
        <v>138275.44</v>
      </c>
      <c r="AV5" s="7">
        <v>29966.82</v>
      </c>
      <c r="AW5" s="7">
        <v>17913.37</v>
      </c>
      <c r="AX5" s="7">
        <v>37351.61</v>
      </c>
      <c r="AY5" s="7">
        <v>53478.62</v>
      </c>
      <c r="AZ5" s="7">
        <v>326278.17</v>
      </c>
      <c r="BA5" s="7">
        <v>44053.23</v>
      </c>
      <c r="BB5" s="7">
        <v>125</v>
      </c>
      <c r="BC5" s="7">
        <v>0</v>
      </c>
      <c r="BD5" s="7">
        <v>0</v>
      </c>
      <c r="BE5" s="7">
        <v>0</v>
      </c>
      <c r="BF5" s="7">
        <v>0</v>
      </c>
      <c r="BG5" s="7">
        <v>0</v>
      </c>
      <c r="BH5" s="7">
        <v>0</v>
      </c>
      <c r="BI5" s="7">
        <v>0</v>
      </c>
      <c r="BJ5" s="7">
        <v>0</v>
      </c>
      <c r="BK5" s="7">
        <v>0</v>
      </c>
      <c r="BL5" s="7">
        <v>0</v>
      </c>
      <c r="BM5" s="7">
        <v>5488.75</v>
      </c>
      <c r="BN5" s="7">
        <v>0</v>
      </c>
      <c r="BO5" s="7">
        <v>7385</v>
      </c>
      <c r="BP5" s="7">
        <v>0</v>
      </c>
      <c r="BQ5" s="7">
        <v>143184.01</v>
      </c>
      <c r="BR5" s="7">
        <v>29274</v>
      </c>
      <c r="BS5" s="7">
        <v>29772.7</v>
      </c>
      <c r="BT5" s="7">
        <v>34533.64</v>
      </c>
      <c r="BU5" s="7">
        <v>34126.83</v>
      </c>
      <c r="BV5" s="7">
        <v>346006.46</v>
      </c>
      <c r="BW5" s="7">
        <v>32120.54</v>
      </c>
      <c r="BX5" s="7">
        <v>985.08</v>
      </c>
      <c r="BY5" s="7">
        <v>0</v>
      </c>
      <c r="BZ5" s="7">
        <v>0</v>
      </c>
      <c r="CA5" s="7">
        <v>0</v>
      </c>
      <c r="CB5" s="7">
        <v>0</v>
      </c>
      <c r="CC5" s="7">
        <v>0</v>
      </c>
      <c r="CD5" s="7">
        <v>0</v>
      </c>
      <c r="CE5" s="7">
        <v>2781.73</v>
      </c>
      <c r="CF5" s="7">
        <v>0</v>
      </c>
      <c r="CG5" s="7">
        <v>0</v>
      </c>
      <c r="CH5" s="7">
        <v>0</v>
      </c>
      <c r="CI5" s="7">
        <v>5570.38</v>
      </c>
      <c r="CJ5" s="7">
        <v>774.65</v>
      </c>
      <c r="CK5" s="7">
        <v>7290.64</v>
      </c>
      <c r="CL5" s="7">
        <v>0</v>
      </c>
    </row>
    <row r="6" spans="1:90" x14ac:dyDescent="0.25">
      <c r="A6" t="s">
        <v>4</v>
      </c>
      <c r="B6" s="1">
        <v>2017</v>
      </c>
      <c r="C6" s="7">
        <v>1016774.73</v>
      </c>
      <c r="D6" s="7">
        <v>291163.78999999998</v>
      </c>
      <c r="E6" s="7">
        <v>470216.39</v>
      </c>
      <c r="F6" s="7">
        <v>2632.12</v>
      </c>
      <c r="G6" s="7">
        <v>324348</v>
      </c>
      <c r="H6" s="7">
        <v>785666</v>
      </c>
      <c r="I6" s="7">
        <v>137596.12</v>
      </c>
      <c r="J6" s="7">
        <v>0</v>
      </c>
      <c r="K6" s="7">
        <v>346078.26</v>
      </c>
      <c r="L6" s="7">
        <v>57629.29</v>
      </c>
      <c r="M6" s="7">
        <v>0</v>
      </c>
      <c r="N6" s="7">
        <v>0</v>
      </c>
      <c r="O6" s="7">
        <v>14407.11</v>
      </c>
      <c r="P6" s="7">
        <v>89635.42</v>
      </c>
      <c r="Q6" s="7">
        <v>0</v>
      </c>
      <c r="R6" s="7">
        <v>1103.97</v>
      </c>
      <c r="S6" s="7">
        <v>15085.98</v>
      </c>
      <c r="T6" s="7">
        <v>84.33</v>
      </c>
      <c r="U6" s="7">
        <v>24789</v>
      </c>
      <c r="V6" s="7">
        <v>3513.77</v>
      </c>
      <c r="W6" s="7">
        <v>38135</v>
      </c>
      <c r="X6" s="7">
        <v>10489.91</v>
      </c>
      <c r="Y6" s="7">
        <v>1024016</v>
      </c>
      <c r="Z6" s="7">
        <v>292346</v>
      </c>
      <c r="AA6" s="7">
        <v>520355</v>
      </c>
      <c r="AB6" s="7">
        <v>512</v>
      </c>
      <c r="AC6" s="7">
        <v>277552</v>
      </c>
      <c r="AD6" s="7">
        <v>885157</v>
      </c>
      <c r="AE6" s="7">
        <v>181492</v>
      </c>
      <c r="AF6" s="7">
        <v>0</v>
      </c>
      <c r="AG6" s="7">
        <v>489435</v>
      </c>
      <c r="AH6" s="7">
        <v>133021</v>
      </c>
      <c r="AI6" s="7">
        <v>0</v>
      </c>
      <c r="AJ6" s="7">
        <v>0</v>
      </c>
      <c r="AK6" s="7">
        <v>19111</v>
      </c>
      <c r="AL6" s="7">
        <v>107457</v>
      </c>
      <c r="AM6" s="7">
        <v>0</v>
      </c>
      <c r="AN6" s="7">
        <v>597</v>
      </c>
      <c r="AO6" s="7">
        <v>13694</v>
      </c>
      <c r="AP6" s="7">
        <v>488</v>
      </c>
      <c r="AQ6" s="7">
        <v>27097</v>
      </c>
      <c r="AR6" s="7">
        <v>11220</v>
      </c>
      <c r="AS6" s="7">
        <v>64104</v>
      </c>
      <c r="AT6" s="7">
        <v>5539</v>
      </c>
      <c r="AU6" s="7">
        <v>962570</v>
      </c>
      <c r="AV6" s="7">
        <v>276307</v>
      </c>
      <c r="AW6" s="7">
        <v>482360</v>
      </c>
      <c r="AX6" s="7">
        <v>631</v>
      </c>
      <c r="AY6" s="7">
        <v>238016</v>
      </c>
      <c r="AZ6" s="7">
        <v>712885</v>
      </c>
      <c r="BA6" s="7">
        <v>127712</v>
      </c>
      <c r="BB6" s="7">
        <v>0</v>
      </c>
      <c r="BC6" s="7">
        <v>494735</v>
      </c>
      <c r="BD6" s="7">
        <v>88710</v>
      </c>
      <c r="BE6" s="7">
        <v>0</v>
      </c>
      <c r="BF6" s="7">
        <v>0</v>
      </c>
      <c r="BG6" s="7">
        <v>37847</v>
      </c>
      <c r="BH6" s="7">
        <v>74376</v>
      </c>
      <c r="BI6" s="7">
        <v>0</v>
      </c>
      <c r="BJ6" s="7">
        <v>808</v>
      </c>
      <c r="BK6" s="7">
        <v>5844</v>
      </c>
      <c r="BL6" s="7">
        <v>198</v>
      </c>
      <c r="BM6" s="7">
        <v>21602</v>
      </c>
      <c r="BN6" s="7">
        <v>22211</v>
      </c>
      <c r="BO6" s="7">
        <v>146441</v>
      </c>
      <c r="BP6" s="7">
        <v>11776</v>
      </c>
      <c r="BQ6" s="7">
        <v>947769</v>
      </c>
      <c r="BR6" s="7">
        <v>258748</v>
      </c>
      <c r="BS6" s="7">
        <v>488039</v>
      </c>
      <c r="BT6" s="7">
        <v>108</v>
      </c>
      <c r="BU6" s="7">
        <v>178353</v>
      </c>
      <c r="BV6" s="7">
        <v>761613</v>
      </c>
      <c r="BW6" s="7">
        <v>136701</v>
      </c>
      <c r="BX6" s="7">
        <v>0</v>
      </c>
      <c r="BY6" s="7">
        <v>525309</v>
      </c>
      <c r="BZ6" s="7">
        <v>95088</v>
      </c>
      <c r="CA6" s="7">
        <v>0</v>
      </c>
      <c r="CB6" s="7">
        <v>0</v>
      </c>
      <c r="CC6" s="7">
        <v>31779</v>
      </c>
      <c r="CD6" s="7">
        <v>72183</v>
      </c>
      <c r="CE6" s="7">
        <v>0</v>
      </c>
      <c r="CF6" s="7">
        <v>2059</v>
      </c>
      <c r="CG6" s="7">
        <v>8437</v>
      </c>
      <c r="CH6" s="7">
        <v>21000</v>
      </c>
      <c r="CI6" s="7">
        <v>24978</v>
      </c>
      <c r="CJ6" s="7">
        <v>0</v>
      </c>
      <c r="CK6" s="7">
        <v>110995</v>
      </c>
      <c r="CL6" s="7">
        <v>6548</v>
      </c>
    </row>
    <row r="7" spans="1:90" x14ac:dyDescent="0.25">
      <c r="A7" t="s">
        <v>5</v>
      </c>
      <c r="B7" s="1">
        <v>2017</v>
      </c>
      <c r="C7" s="7">
        <v>972261.1</v>
      </c>
      <c r="D7" s="7">
        <v>543874.06999999995</v>
      </c>
      <c r="E7" s="7">
        <v>279306.90000000002</v>
      </c>
      <c r="F7" s="7">
        <v>117.16</v>
      </c>
      <c r="G7" s="7">
        <v>360889.88</v>
      </c>
      <c r="H7" s="7">
        <v>12527.59</v>
      </c>
      <c r="I7" s="7">
        <v>57211.05</v>
      </c>
      <c r="J7" s="7">
        <v>0</v>
      </c>
      <c r="K7" s="7">
        <v>115271.53</v>
      </c>
      <c r="L7" s="7">
        <v>0</v>
      </c>
      <c r="M7" s="7">
        <v>0</v>
      </c>
      <c r="N7" s="7">
        <v>0</v>
      </c>
      <c r="O7" s="7">
        <v>0</v>
      </c>
      <c r="P7" s="7">
        <v>215189.21</v>
      </c>
      <c r="Q7" s="7">
        <v>401233.29</v>
      </c>
      <c r="R7" s="7">
        <v>36586.54</v>
      </c>
      <c r="S7" s="7">
        <v>97576.55</v>
      </c>
      <c r="T7" s="7">
        <v>180315.76</v>
      </c>
      <c r="U7" s="7">
        <v>0</v>
      </c>
      <c r="V7" s="7">
        <v>0</v>
      </c>
      <c r="W7" s="7">
        <v>2124.8200000000002</v>
      </c>
      <c r="X7" s="7">
        <v>40512.61</v>
      </c>
      <c r="Y7" s="7">
        <v>959903.16</v>
      </c>
      <c r="Z7" s="7">
        <v>710370.99</v>
      </c>
      <c r="AA7" s="7">
        <v>176568.19</v>
      </c>
      <c r="AB7" s="7">
        <v>0</v>
      </c>
      <c r="AC7" s="7">
        <v>380239.96</v>
      </c>
      <c r="AD7" s="7">
        <v>915.06</v>
      </c>
      <c r="AE7" s="7">
        <v>17687.21</v>
      </c>
      <c r="AF7" s="7">
        <v>0</v>
      </c>
      <c r="AG7" s="7">
        <v>406.38</v>
      </c>
      <c r="AH7" s="7">
        <v>110779.93</v>
      </c>
      <c r="AI7" s="7">
        <v>0</v>
      </c>
      <c r="AJ7" s="7">
        <v>0</v>
      </c>
      <c r="AK7" s="7">
        <v>0</v>
      </c>
      <c r="AL7" s="7">
        <v>101414.14</v>
      </c>
      <c r="AM7" s="7">
        <v>493655.59</v>
      </c>
      <c r="AN7" s="7">
        <v>63856.95</v>
      </c>
      <c r="AO7" s="7">
        <v>56176.02</v>
      </c>
      <c r="AP7" s="7">
        <v>350670.73</v>
      </c>
      <c r="AQ7" s="7">
        <v>0</v>
      </c>
      <c r="AR7" s="7">
        <v>0</v>
      </c>
      <c r="AS7" s="7">
        <v>1802.08</v>
      </c>
      <c r="AT7" s="7">
        <v>34555.760000000002</v>
      </c>
      <c r="AU7" s="7">
        <v>1004512.84</v>
      </c>
      <c r="AV7" s="7">
        <v>590733.74</v>
      </c>
      <c r="AW7" s="7">
        <v>283538.81</v>
      </c>
      <c r="AX7" s="7">
        <v>0</v>
      </c>
      <c r="AY7" s="7">
        <v>425892.03</v>
      </c>
      <c r="AZ7" s="7">
        <v>1743.88</v>
      </c>
      <c r="BA7" s="7">
        <v>9544.64</v>
      </c>
      <c r="BB7" s="7">
        <v>0</v>
      </c>
      <c r="BC7" s="7">
        <v>203124.62</v>
      </c>
      <c r="BD7" s="7">
        <v>0</v>
      </c>
      <c r="BE7" s="7">
        <v>0</v>
      </c>
      <c r="BF7" s="7">
        <v>0</v>
      </c>
      <c r="BG7" s="7">
        <v>0</v>
      </c>
      <c r="BH7" s="7">
        <v>169727.12</v>
      </c>
      <c r="BI7" s="7">
        <v>406028.46</v>
      </c>
      <c r="BJ7" s="7">
        <v>46781.84</v>
      </c>
      <c r="BK7" s="7">
        <v>10907.79</v>
      </c>
      <c r="BL7" s="7">
        <v>446343.79</v>
      </c>
      <c r="BM7" s="7">
        <v>104.72</v>
      </c>
      <c r="BN7" s="7">
        <v>0</v>
      </c>
      <c r="BO7" s="7">
        <v>2848.39</v>
      </c>
      <c r="BP7" s="7">
        <v>43518.94</v>
      </c>
      <c r="BQ7" s="7">
        <v>1043452.56</v>
      </c>
      <c r="BR7" s="7">
        <v>506923.27</v>
      </c>
      <c r="BS7" s="7">
        <v>245711</v>
      </c>
      <c r="BT7" s="7">
        <v>0</v>
      </c>
      <c r="BU7" s="7">
        <v>382765.4</v>
      </c>
      <c r="BV7" s="7">
        <v>110.63</v>
      </c>
      <c r="BW7" s="7">
        <v>11706.78</v>
      </c>
      <c r="BX7" s="7">
        <v>0</v>
      </c>
      <c r="BY7" s="7">
        <v>149866.71</v>
      </c>
      <c r="BZ7" s="7">
        <v>0</v>
      </c>
      <c r="CA7" s="7">
        <v>0</v>
      </c>
      <c r="CB7" s="7">
        <v>0</v>
      </c>
      <c r="CC7" s="7">
        <v>0</v>
      </c>
      <c r="CD7" s="7">
        <v>49862.98</v>
      </c>
      <c r="CE7" s="7">
        <v>516688.75</v>
      </c>
      <c r="CF7" s="7">
        <v>9970.32</v>
      </c>
      <c r="CG7" s="7">
        <v>29264.11</v>
      </c>
      <c r="CH7" s="7">
        <v>393890.24</v>
      </c>
      <c r="CI7" s="7">
        <v>0</v>
      </c>
      <c r="CJ7" s="7">
        <v>0</v>
      </c>
      <c r="CK7" s="7">
        <v>0</v>
      </c>
      <c r="CL7" s="7">
        <v>21553.08</v>
      </c>
    </row>
    <row r="8" spans="1:90" x14ac:dyDescent="0.25">
      <c r="A8" t="s">
        <v>6</v>
      </c>
      <c r="B8" s="1">
        <v>2017</v>
      </c>
      <c r="C8" s="7">
        <v>838769.15</v>
      </c>
      <c r="D8" s="7">
        <v>336201.04</v>
      </c>
      <c r="E8" s="7">
        <v>167000.57999999999</v>
      </c>
      <c r="F8" s="7">
        <v>452933.53</v>
      </c>
      <c r="G8" s="7">
        <v>579254.32999999996</v>
      </c>
      <c r="H8" s="7">
        <v>245126.2</v>
      </c>
      <c r="I8" s="7">
        <v>431178.16</v>
      </c>
      <c r="J8" s="7">
        <v>0</v>
      </c>
      <c r="K8" s="7">
        <v>15382.92</v>
      </c>
      <c r="L8" s="7">
        <v>421209.41</v>
      </c>
      <c r="M8" s="7">
        <v>0</v>
      </c>
      <c r="N8" s="7">
        <v>0</v>
      </c>
      <c r="O8" s="7">
        <v>0</v>
      </c>
      <c r="P8" s="7">
        <v>1565791</v>
      </c>
      <c r="Q8" s="7">
        <v>374351.35</v>
      </c>
      <c r="R8" s="7">
        <v>59964.98</v>
      </c>
      <c r="S8" s="7">
        <v>577517.44999999995</v>
      </c>
      <c r="T8" s="7">
        <v>389491.95</v>
      </c>
      <c r="U8" s="7">
        <v>214360.87</v>
      </c>
      <c r="V8" s="7">
        <v>278611.52</v>
      </c>
      <c r="W8" s="7">
        <v>432853.89</v>
      </c>
      <c r="X8" s="7">
        <v>81238.179999999993</v>
      </c>
      <c r="Y8" s="7">
        <v>791186.79</v>
      </c>
      <c r="Z8" s="7">
        <v>347816.83</v>
      </c>
      <c r="AA8" s="7">
        <v>140801.06</v>
      </c>
      <c r="AB8" s="7">
        <v>283995.58</v>
      </c>
      <c r="AC8" s="7">
        <v>486693.21</v>
      </c>
      <c r="AD8" s="7">
        <v>312759.2</v>
      </c>
      <c r="AE8" s="7">
        <v>388705.52</v>
      </c>
      <c r="AF8" s="7">
        <v>0</v>
      </c>
      <c r="AG8" s="7">
        <v>13716.73</v>
      </c>
      <c r="AH8" s="7">
        <v>281624.12</v>
      </c>
      <c r="AI8" s="7">
        <v>0</v>
      </c>
      <c r="AJ8" s="7">
        <v>0</v>
      </c>
      <c r="AK8" s="7">
        <v>0</v>
      </c>
      <c r="AL8" s="7">
        <v>1822841.33</v>
      </c>
      <c r="AM8" s="7">
        <v>427308.73</v>
      </c>
      <c r="AN8" s="7">
        <v>83160.61</v>
      </c>
      <c r="AO8" s="7">
        <v>562091.61</v>
      </c>
      <c r="AP8" s="7">
        <v>560032.54</v>
      </c>
      <c r="AQ8" s="7">
        <v>140412.18</v>
      </c>
      <c r="AR8" s="7">
        <v>237718.74</v>
      </c>
      <c r="AS8" s="7">
        <v>443252.3</v>
      </c>
      <c r="AT8" s="7">
        <v>86137.74</v>
      </c>
      <c r="AU8" s="7">
        <v>804980.91</v>
      </c>
      <c r="AV8" s="7">
        <v>359378.34</v>
      </c>
      <c r="AW8" s="7">
        <v>158083.09</v>
      </c>
      <c r="AX8" s="7">
        <v>175851.78</v>
      </c>
      <c r="AY8" s="7">
        <v>596249.09</v>
      </c>
      <c r="AZ8" s="7">
        <v>303256.98</v>
      </c>
      <c r="BA8" s="7">
        <v>491299.71</v>
      </c>
      <c r="BB8" s="7">
        <v>0</v>
      </c>
      <c r="BC8" s="7">
        <v>39641.120000000003</v>
      </c>
      <c r="BD8" s="7">
        <v>307373.74</v>
      </c>
      <c r="BE8" s="7">
        <v>0</v>
      </c>
      <c r="BF8" s="7">
        <v>0</v>
      </c>
      <c r="BG8" s="7">
        <v>0</v>
      </c>
      <c r="BH8" s="7">
        <v>1369351.92</v>
      </c>
      <c r="BI8" s="7">
        <v>250130.15</v>
      </c>
      <c r="BJ8" s="7">
        <v>40302.980000000003</v>
      </c>
      <c r="BK8" s="7">
        <v>659768.65</v>
      </c>
      <c r="BL8" s="7">
        <v>459989.9</v>
      </c>
      <c r="BM8" s="7">
        <v>227546.04</v>
      </c>
      <c r="BN8" s="7">
        <v>382271.91</v>
      </c>
      <c r="BO8" s="7">
        <v>398030.13</v>
      </c>
      <c r="BP8" s="7">
        <v>218968.75</v>
      </c>
      <c r="BQ8" s="7">
        <v>930341.46</v>
      </c>
      <c r="BR8" s="7">
        <v>295440.40999999997</v>
      </c>
      <c r="BS8" s="7">
        <v>315934.48</v>
      </c>
      <c r="BT8" s="7">
        <v>264551.67</v>
      </c>
      <c r="BU8" s="7">
        <v>802353.4</v>
      </c>
      <c r="BV8" s="7">
        <v>395817.71</v>
      </c>
      <c r="BW8" s="7">
        <v>539176.1</v>
      </c>
      <c r="BX8" s="7">
        <v>0</v>
      </c>
      <c r="BY8" s="7">
        <v>38740.58</v>
      </c>
      <c r="BZ8" s="7">
        <v>376148.56</v>
      </c>
      <c r="CA8" s="7">
        <v>0</v>
      </c>
      <c r="CB8" s="7">
        <v>0</v>
      </c>
      <c r="CC8" s="7">
        <v>0</v>
      </c>
      <c r="CD8" s="7">
        <v>1414994.41</v>
      </c>
      <c r="CE8" s="7">
        <v>410822.73</v>
      </c>
      <c r="CF8" s="7">
        <v>47293.65</v>
      </c>
      <c r="CG8" s="7">
        <v>435267.44</v>
      </c>
      <c r="CH8" s="7">
        <v>407702.1</v>
      </c>
      <c r="CI8" s="7">
        <v>199997.4</v>
      </c>
      <c r="CJ8" s="7">
        <v>240086.21</v>
      </c>
      <c r="CK8" s="7">
        <v>585503.48</v>
      </c>
      <c r="CL8" s="7">
        <v>44657.36</v>
      </c>
    </row>
    <row r="9" spans="1:90" x14ac:dyDescent="0.25">
      <c r="A9" t="s">
        <v>7</v>
      </c>
      <c r="B9" s="1">
        <v>2017</v>
      </c>
      <c r="C9" s="7">
        <v>440537.35</v>
      </c>
      <c r="D9" s="7">
        <v>85960.4</v>
      </c>
      <c r="E9" s="7">
        <v>348418.38</v>
      </c>
      <c r="F9" s="7">
        <v>515464.25</v>
      </c>
      <c r="G9" s="7">
        <v>442526.91</v>
      </c>
      <c r="H9" s="7">
        <v>111267.65</v>
      </c>
      <c r="I9" s="7">
        <v>14144.58</v>
      </c>
      <c r="J9" s="7">
        <v>0</v>
      </c>
      <c r="K9" s="7">
        <v>77048.63</v>
      </c>
      <c r="L9" s="7">
        <v>104181.04</v>
      </c>
      <c r="M9" s="7">
        <v>0</v>
      </c>
      <c r="N9" s="7">
        <v>0</v>
      </c>
      <c r="O9" s="7">
        <v>35742.44</v>
      </c>
      <c r="P9" s="7">
        <v>468548.37</v>
      </c>
      <c r="Q9" s="7">
        <v>303530.76</v>
      </c>
      <c r="R9" s="7">
        <v>3798.4</v>
      </c>
      <c r="S9" s="7">
        <v>37923.089999999997</v>
      </c>
      <c r="T9" s="7">
        <v>53967.63</v>
      </c>
      <c r="U9" s="7">
        <v>138983.09</v>
      </c>
      <c r="V9" s="7">
        <v>36261.18</v>
      </c>
      <c r="W9" s="7">
        <v>108395.57</v>
      </c>
      <c r="X9" s="7">
        <v>81885.179999999993</v>
      </c>
      <c r="Y9" s="7">
        <v>473925.97</v>
      </c>
      <c r="Z9" s="7">
        <v>78136.33</v>
      </c>
      <c r="AA9" s="7">
        <v>306813.24</v>
      </c>
      <c r="AB9" s="7">
        <v>413301.19</v>
      </c>
      <c r="AC9" s="7">
        <v>478200.74</v>
      </c>
      <c r="AD9" s="7">
        <v>95308.9</v>
      </c>
      <c r="AE9" s="7">
        <v>24423.34</v>
      </c>
      <c r="AF9" s="7">
        <v>0</v>
      </c>
      <c r="AG9" s="7">
        <v>140058.54</v>
      </c>
      <c r="AH9" s="7">
        <v>108514.3</v>
      </c>
      <c r="AI9" s="7">
        <v>0</v>
      </c>
      <c r="AJ9" s="7">
        <v>0</v>
      </c>
      <c r="AK9" s="7">
        <v>35897.440000000002</v>
      </c>
      <c r="AL9" s="7">
        <v>550293.66</v>
      </c>
      <c r="AM9" s="7">
        <v>321027.71000000002</v>
      </c>
      <c r="AN9" s="7">
        <v>4394.8500000000004</v>
      </c>
      <c r="AO9" s="7">
        <v>35610.97</v>
      </c>
      <c r="AP9" s="7">
        <v>51304.95</v>
      </c>
      <c r="AQ9" s="7">
        <v>119543.89</v>
      </c>
      <c r="AR9" s="7">
        <v>11166.55</v>
      </c>
      <c r="AS9" s="7">
        <v>34609.82</v>
      </c>
      <c r="AT9" s="7">
        <v>93519.39</v>
      </c>
      <c r="AU9" s="7">
        <v>423352.82</v>
      </c>
      <c r="AV9" s="7">
        <v>77993.22</v>
      </c>
      <c r="AW9" s="7">
        <v>334239.28000000003</v>
      </c>
      <c r="AX9" s="7">
        <v>454529.84</v>
      </c>
      <c r="AY9" s="7">
        <v>530239.96</v>
      </c>
      <c r="AZ9" s="7">
        <v>166598.13</v>
      </c>
      <c r="BA9" s="7">
        <v>40914.620000000003</v>
      </c>
      <c r="BB9" s="7">
        <v>0</v>
      </c>
      <c r="BC9" s="7">
        <v>91555.7</v>
      </c>
      <c r="BD9" s="7">
        <v>100929.19</v>
      </c>
      <c r="BE9" s="7">
        <v>0</v>
      </c>
      <c r="BF9" s="7">
        <v>0</v>
      </c>
      <c r="BG9" s="7">
        <v>41571.360000000001</v>
      </c>
      <c r="BH9" s="7">
        <v>394076</v>
      </c>
      <c r="BI9" s="7">
        <v>249251.43</v>
      </c>
      <c r="BJ9" s="7">
        <v>2154.81</v>
      </c>
      <c r="BK9" s="7">
        <v>38309.9</v>
      </c>
      <c r="BL9" s="7">
        <v>50028.98</v>
      </c>
      <c r="BM9" s="7">
        <v>81977.460000000006</v>
      </c>
      <c r="BN9" s="7">
        <v>7462.61</v>
      </c>
      <c r="BO9" s="7">
        <v>39903.46</v>
      </c>
      <c r="BP9" s="7">
        <v>124428.39</v>
      </c>
      <c r="BQ9" s="7">
        <v>393655.66</v>
      </c>
      <c r="BR9" s="7">
        <v>89227.49</v>
      </c>
      <c r="BS9" s="7">
        <v>292513.53999999998</v>
      </c>
      <c r="BT9" s="7">
        <v>422210.5</v>
      </c>
      <c r="BU9" s="7">
        <v>492409.46</v>
      </c>
      <c r="BV9" s="7">
        <v>118073.91</v>
      </c>
      <c r="BW9" s="7">
        <v>40311.53</v>
      </c>
      <c r="BX9" s="7">
        <v>0</v>
      </c>
      <c r="BY9" s="7">
        <v>98176.53</v>
      </c>
      <c r="BZ9" s="7">
        <v>197492.16</v>
      </c>
      <c r="CA9" s="7">
        <v>0</v>
      </c>
      <c r="CB9" s="7">
        <v>2520.1799999999998</v>
      </c>
      <c r="CC9" s="7">
        <v>99665.63</v>
      </c>
      <c r="CD9" s="7">
        <v>455368.55</v>
      </c>
      <c r="CE9" s="7">
        <v>316969.67</v>
      </c>
      <c r="CF9" s="7">
        <v>3312.31</v>
      </c>
      <c r="CG9" s="7">
        <v>26950.2</v>
      </c>
      <c r="CH9" s="7">
        <v>57938.05</v>
      </c>
      <c r="CI9" s="7">
        <v>93269.21</v>
      </c>
      <c r="CJ9" s="7">
        <v>38172.46</v>
      </c>
      <c r="CK9" s="7">
        <v>70239</v>
      </c>
      <c r="CL9" s="7">
        <v>161877.78</v>
      </c>
    </row>
    <row r="10" spans="1:90" x14ac:dyDescent="0.25">
      <c r="A10" t="s">
        <v>8</v>
      </c>
      <c r="B10" s="1">
        <v>2017</v>
      </c>
      <c r="C10" s="7">
        <v>249547.17</v>
      </c>
      <c r="D10" s="7">
        <v>105052.09</v>
      </c>
      <c r="E10" s="7">
        <v>81009.119999999995</v>
      </c>
      <c r="F10" s="7">
        <v>14.97</v>
      </c>
      <c r="G10" s="7">
        <v>64462.51</v>
      </c>
      <c r="H10" s="7">
        <v>4917.1899999999996</v>
      </c>
      <c r="I10" s="7">
        <v>5060.7700000000004</v>
      </c>
      <c r="J10" s="7">
        <v>0</v>
      </c>
      <c r="K10" s="7">
        <v>96.62</v>
      </c>
      <c r="L10" s="7">
        <v>0</v>
      </c>
      <c r="M10" s="7">
        <v>0</v>
      </c>
      <c r="N10" s="7">
        <v>0</v>
      </c>
      <c r="O10" s="7">
        <v>5420.73</v>
      </c>
      <c r="P10" s="7">
        <v>16644.43</v>
      </c>
      <c r="Q10" s="7">
        <v>43437.37</v>
      </c>
      <c r="R10" s="7">
        <v>228.91</v>
      </c>
      <c r="S10" s="7">
        <v>5242.05</v>
      </c>
      <c r="T10" s="7">
        <v>174432.28</v>
      </c>
      <c r="U10" s="7">
        <v>44.69</v>
      </c>
      <c r="V10" s="7">
        <v>18471.8</v>
      </c>
      <c r="W10" s="7">
        <v>16523.07</v>
      </c>
      <c r="X10" s="7">
        <v>17797.009999999998</v>
      </c>
      <c r="Y10" s="7">
        <v>234581.7</v>
      </c>
      <c r="Z10" s="7">
        <v>115138.1</v>
      </c>
      <c r="AA10" s="7">
        <v>87195.82</v>
      </c>
      <c r="AB10" s="7">
        <v>0</v>
      </c>
      <c r="AC10" s="7">
        <v>47220.36</v>
      </c>
      <c r="AD10" s="7">
        <v>4653.1899999999996</v>
      </c>
      <c r="AE10" s="7">
        <v>6672.47</v>
      </c>
      <c r="AF10" s="7">
        <v>939.36</v>
      </c>
      <c r="AG10" s="7">
        <v>0</v>
      </c>
      <c r="AH10" s="7">
        <v>337.5</v>
      </c>
      <c r="AI10" s="7">
        <v>0</v>
      </c>
      <c r="AJ10" s="7">
        <v>0</v>
      </c>
      <c r="AK10" s="7">
        <v>0</v>
      </c>
      <c r="AL10" s="7">
        <v>23623.33</v>
      </c>
      <c r="AM10" s="7">
        <v>46627.7</v>
      </c>
      <c r="AN10" s="7">
        <v>2966.27</v>
      </c>
      <c r="AO10" s="7">
        <v>11394.22</v>
      </c>
      <c r="AP10" s="7">
        <v>135875.82</v>
      </c>
      <c r="AQ10" s="7">
        <v>0</v>
      </c>
      <c r="AR10" s="7">
        <v>14117.76</v>
      </c>
      <c r="AS10" s="7">
        <v>33263.25</v>
      </c>
      <c r="AT10" s="7">
        <v>50260.95</v>
      </c>
      <c r="AU10" s="7">
        <v>263944.15000000002</v>
      </c>
      <c r="AV10" s="7">
        <v>116105.83</v>
      </c>
      <c r="AW10" s="7">
        <v>97098.21</v>
      </c>
      <c r="AX10" s="7">
        <v>0</v>
      </c>
      <c r="AY10" s="7">
        <v>42737.54</v>
      </c>
      <c r="AZ10" s="7">
        <v>5649.51</v>
      </c>
      <c r="BA10" s="7">
        <v>7613.65</v>
      </c>
      <c r="BB10" s="7">
        <v>0</v>
      </c>
      <c r="BC10" s="7">
        <v>0</v>
      </c>
      <c r="BD10" s="7">
        <v>0</v>
      </c>
      <c r="BE10" s="7">
        <v>0</v>
      </c>
      <c r="BF10" s="7">
        <v>0</v>
      </c>
      <c r="BG10" s="7">
        <v>8091.51</v>
      </c>
      <c r="BH10" s="7">
        <v>42826.38</v>
      </c>
      <c r="BI10" s="7">
        <v>48978.79</v>
      </c>
      <c r="BJ10" s="7">
        <v>1490.93</v>
      </c>
      <c r="BK10" s="7">
        <v>35171.269999999997</v>
      </c>
      <c r="BL10" s="7">
        <v>134226</v>
      </c>
      <c r="BM10" s="7">
        <v>0</v>
      </c>
      <c r="BN10" s="7">
        <v>13862.88</v>
      </c>
      <c r="BO10" s="7">
        <v>69134.48</v>
      </c>
      <c r="BP10" s="7">
        <v>60396.36</v>
      </c>
      <c r="BQ10" s="7">
        <v>281314.28999999998</v>
      </c>
      <c r="BR10" s="7">
        <v>116034.92</v>
      </c>
      <c r="BS10" s="7">
        <v>93787.32</v>
      </c>
      <c r="BT10" s="7">
        <v>0</v>
      </c>
      <c r="BU10" s="7">
        <v>52013.16</v>
      </c>
      <c r="BV10" s="7">
        <v>1307.0899999999999</v>
      </c>
      <c r="BW10" s="7">
        <v>9524.41</v>
      </c>
      <c r="BX10" s="7">
        <v>0</v>
      </c>
      <c r="BY10" s="7">
        <v>0</v>
      </c>
      <c r="BZ10" s="7">
        <v>1460</v>
      </c>
      <c r="CA10" s="7">
        <v>0</v>
      </c>
      <c r="CB10" s="7">
        <v>0</v>
      </c>
      <c r="CC10" s="7">
        <v>11133.59</v>
      </c>
      <c r="CD10" s="7">
        <v>17401.46</v>
      </c>
      <c r="CE10" s="7">
        <v>33138.58</v>
      </c>
      <c r="CF10" s="7">
        <v>378.4</v>
      </c>
      <c r="CG10" s="7">
        <v>9103.57</v>
      </c>
      <c r="CH10" s="7">
        <v>159786.54999999999</v>
      </c>
      <c r="CI10" s="7">
        <v>0</v>
      </c>
      <c r="CJ10" s="7">
        <v>17111.91</v>
      </c>
      <c r="CK10" s="7">
        <v>37094.379999999997</v>
      </c>
      <c r="CL10" s="7">
        <v>26940.31</v>
      </c>
    </row>
    <row r="11" spans="1:90" x14ac:dyDescent="0.25">
      <c r="A11" t="s">
        <v>9</v>
      </c>
      <c r="B11" s="1">
        <v>2017</v>
      </c>
      <c r="C11" s="7">
        <v>80401.11</v>
      </c>
      <c r="D11" s="7">
        <v>41027.29</v>
      </c>
      <c r="E11" s="7">
        <v>7009.77</v>
      </c>
      <c r="F11" s="7">
        <v>0</v>
      </c>
      <c r="G11" s="7">
        <v>0</v>
      </c>
      <c r="H11" s="7">
        <v>162956.96</v>
      </c>
      <c r="I11" s="7">
        <v>63380.92</v>
      </c>
      <c r="J11" s="7">
        <v>0</v>
      </c>
      <c r="K11" s="7">
        <v>0</v>
      </c>
      <c r="L11" s="7">
        <v>0</v>
      </c>
      <c r="M11" s="7">
        <v>0</v>
      </c>
      <c r="N11" s="7">
        <v>0</v>
      </c>
      <c r="O11" s="7">
        <v>2480.9699999999998</v>
      </c>
      <c r="P11" s="7">
        <v>0</v>
      </c>
      <c r="Q11" s="7">
        <v>0</v>
      </c>
      <c r="R11" s="7">
        <v>0</v>
      </c>
      <c r="S11" s="7">
        <v>0</v>
      </c>
      <c r="T11" s="7">
        <v>0</v>
      </c>
      <c r="U11" s="7">
        <v>2030.44</v>
      </c>
      <c r="V11" s="7">
        <v>50</v>
      </c>
      <c r="W11" s="7">
        <v>0</v>
      </c>
      <c r="X11" s="7">
        <v>0</v>
      </c>
      <c r="Y11" s="7">
        <v>71976.98</v>
      </c>
      <c r="Z11" s="7">
        <v>41226.620000000003</v>
      </c>
      <c r="AA11" s="7">
        <v>392.43</v>
      </c>
      <c r="AB11" s="7">
        <v>0</v>
      </c>
      <c r="AC11" s="7">
        <v>0</v>
      </c>
      <c r="AD11" s="7">
        <v>164676.78</v>
      </c>
      <c r="AE11" s="7">
        <v>-774.7</v>
      </c>
      <c r="AF11" s="7">
        <v>0</v>
      </c>
      <c r="AG11" s="7">
        <v>0</v>
      </c>
      <c r="AH11" s="7">
        <v>0</v>
      </c>
      <c r="AI11" s="7">
        <v>0</v>
      </c>
      <c r="AJ11" s="7">
        <v>0</v>
      </c>
      <c r="AK11" s="7">
        <v>2495.85</v>
      </c>
      <c r="AL11" s="7">
        <v>0</v>
      </c>
      <c r="AM11" s="7">
        <v>0</v>
      </c>
      <c r="AN11" s="7">
        <v>0</v>
      </c>
      <c r="AO11" s="7">
        <v>0</v>
      </c>
      <c r="AP11" s="7">
        <v>0</v>
      </c>
      <c r="AQ11" s="7">
        <v>2281.09</v>
      </c>
      <c r="AR11" s="7">
        <v>50</v>
      </c>
      <c r="AS11" s="7">
        <v>0</v>
      </c>
      <c r="AT11" s="7">
        <v>306.57</v>
      </c>
      <c r="AU11" s="7">
        <v>81433.350000000006</v>
      </c>
      <c r="AV11" s="7">
        <v>41011.910000000003</v>
      </c>
      <c r="AW11" s="7">
        <v>915.13</v>
      </c>
      <c r="AX11" s="7">
        <v>0</v>
      </c>
      <c r="AY11" s="7">
        <v>0</v>
      </c>
      <c r="AZ11" s="7">
        <v>148520.24</v>
      </c>
      <c r="BA11" s="7">
        <v>26074.400000000001</v>
      </c>
      <c r="BB11" s="7">
        <v>0</v>
      </c>
      <c r="BC11" s="7">
        <v>0</v>
      </c>
      <c r="BD11" s="7">
        <v>0</v>
      </c>
      <c r="BE11" s="7">
        <v>0</v>
      </c>
      <c r="BF11" s="7">
        <v>0</v>
      </c>
      <c r="BG11" s="7">
        <v>3356</v>
      </c>
      <c r="BH11" s="7">
        <v>0</v>
      </c>
      <c r="BI11" s="7">
        <v>0</v>
      </c>
      <c r="BJ11" s="7">
        <v>0</v>
      </c>
      <c r="BK11" s="7">
        <v>0</v>
      </c>
      <c r="BL11" s="7">
        <v>0</v>
      </c>
      <c r="BM11" s="7">
        <v>2394.2600000000002</v>
      </c>
      <c r="BN11" s="7">
        <v>59.99</v>
      </c>
      <c r="BO11" s="7">
        <v>0</v>
      </c>
      <c r="BP11" s="7">
        <v>0</v>
      </c>
      <c r="BQ11" s="7">
        <v>87002.58</v>
      </c>
      <c r="BR11" s="7">
        <v>42695.48</v>
      </c>
      <c r="BS11" s="7">
        <v>172.08</v>
      </c>
      <c r="BT11" s="7">
        <v>0</v>
      </c>
      <c r="BU11" s="7">
        <v>0</v>
      </c>
      <c r="BV11" s="7">
        <v>151348.76</v>
      </c>
      <c r="BW11" s="7">
        <v>54416.959999999999</v>
      </c>
      <c r="BX11" s="7">
        <v>0</v>
      </c>
      <c r="BY11" s="7">
        <v>0</v>
      </c>
      <c r="BZ11" s="7">
        <v>0</v>
      </c>
      <c r="CA11" s="7">
        <v>0</v>
      </c>
      <c r="CB11" s="7">
        <v>0</v>
      </c>
      <c r="CC11" s="7">
        <v>4661.75</v>
      </c>
      <c r="CD11" s="7">
        <v>0</v>
      </c>
      <c r="CE11" s="7">
        <v>0</v>
      </c>
      <c r="CF11" s="7">
        <v>0</v>
      </c>
      <c r="CG11" s="7">
        <v>0</v>
      </c>
      <c r="CH11" s="7">
        <v>0</v>
      </c>
      <c r="CI11" s="7">
        <v>1062.9100000000001</v>
      </c>
      <c r="CJ11" s="7">
        <v>350</v>
      </c>
      <c r="CK11" s="7">
        <v>0</v>
      </c>
      <c r="CL11" s="7">
        <v>0</v>
      </c>
    </row>
    <row r="12" spans="1:90" x14ac:dyDescent="0.25">
      <c r="A12" t="s">
        <v>10</v>
      </c>
      <c r="B12" s="1">
        <v>2017</v>
      </c>
      <c r="C12" s="7">
        <v>181308.44</v>
      </c>
      <c r="D12" s="7">
        <v>179.04</v>
      </c>
      <c r="E12" s="7">
        <v>1555</v>
      </c>
      <c r="F12" s="7">
        <v>801.29</v>
      </c>
      <c r="G12" s="7">
        <v>12114</v>
      </c>
      <c r="H12" s="7">
        <v>0</v>
      </c>
      <c r="I12" s="7">
        <v>0</v>
      </c>
      <c r="J12" s="7">
        <v>0</v>
      </c>
      <c r="K12" s="7">
        <v>0</v>
      </c>
      <c r="L12" s="7">
        <v>0</v>
      </c>
      <c r="M12" s="7">
        <v>0</v>
      </c>
      <c r="N12" s="7">
        <v>0</v>
      </c>
      <c r="O12" s="7">
        <v>0</v>
      </c>
      <c r="P12" s="7">
        <v>3803</v>
      </c>
      <c r="Q12" s="7">
        <v>0</v>
      </c>
      <c r="R12" s="7">
        <v>0</v>
      </c>
      <c r="S12" s="7">
        <v>8069</v>
      </c>
      <c r="T12" s="7">
        <v>1800</v>
      </c>
      <c r="U12" s="7">
        <v>0</v>
      </c>
      <c r="V12" s="7">
        <v>0</v>
      </c>
      <c r="W12" s="7">
        <v>4306.3900000000003</v>
      </c>
      <c r="X12" s="7">
        <v>6436.5</v>
      </c>
      <c r="Y12" s="7">
        <v>190010.41</v>
      </c>
      <c r="Z12" s="7">
        <v>0</v>
      </c>
      <c r="AA12" s="7">
        <v>0</v>
      </c>
      <c r="AB12" s="7">
        <v>0</v>
      </c>
      <c r="AC12" s="7">
        <v>17127.5</v>
      </c>
      <c r="AD12" s="7">
        <v>0</v>
      </c>
      <c r="AE12" s="7">
        <v>0</v>
      </c>
      <c r="AF12" s="7">
        <v>0</v>
      </c>
      <c r="AG12" s="7">
        <v>0</v>
      </c>
      <c r="AH12" s="7">
        <v>0</v>
      </c>
      <c r="AI12" s="7">
        <v>0</v>
      </c>
      <c r="AJ12" s="7">
        <v>0</v>
      </c>
      <c r="AK12" s="7">
        <v>0</v>
      </c>
      <c r="AL12" s="7">
        <v>5553</v>
      </c>
      <c r="AM12" s="7">
        <v>0</v>
      </c>
      <c r="AN12" s="7">
        <v>0</v>
      </c>
      <c r="AO12" s="7">
        <v>7720.5</v>
      </c>
      <c r="AP12" s="7">
        <v>325</v>
      </c>
      <c r="AQ12" s="7">
        <v>0</v>
      </c>
      <c r="AR12" s="7">
        <v>0</v>
      </c>
      <c r="AS12" s="7">
        <v>6846.95</v>
      </c>
      <c r="AT12" s="7">
        <v>5675.5</v>
      </c>
      <c r="AU12" s="7">
        <v>205335.67999999999</v>
      </c>
      <c r="AV12" s="7">
        <v>0</v>
      </c>
      <c r="AW12" s="7">
        <v>11979.3</v>
      </c>
      <c r="AX12" s="7">
        <v>0</v>
      </c>
      <c r="AY12" s="7">
        <v>9577</v>
      </c>
      <c r="AZ12" s="7">
        <v>0</v>
      </c>
      <c r="BA12" s="7">
        <v>0</v>
      </c>
      <c r="BB12" s="7">
        <v>0</v>
      </c>
      <c r="BC12" s="7">
        <v>0</v>
      </c>
      <c r="BD12" s="7">
        <v>0</v>
      </c>
      <c r="BE12" s="7">
        <v>0</v>
      </c>
      <c r="BF12" s="7">
        <v>0</v>
      </c>
      <c r="BG12" s="7">
        <v>0</v>
      </c>
      <c r="BH12" s="7">
        <v>3910</v>
      </c>
      <c r="BI12" s="7">
        <v>0</v>
      </c>
      <c r="BJ12" s="7">
        <v>0</v>
      </c>
      <c r="BK12" s="7">
        <v>5267.63</v>
      </c>
      <c r="BL12" s="7">
        <v>1914.75</v>
      </c>
      <c r="BM12" s="7">
        <v>0</v>
      </c>
      <c r="BN12" s="7">
        <v>0</v>
      </c>
      <c r="BO12" s="7">
        <v>3633.16</v>
      </c>
      <c r="BP12" s="7">
        <v>3913</v>
      </c>
      <c r="BQ12" s="7">
        <v>200842.43</v>
      </c>
      <c r="BR12" s="7">
        <v>0</v>
      </c>
      <c r="BS12" s="7">
        <v>6489.59</v>
      </c>
      <c r="BT12" s="7">
        <v>0</v>
      </c>
      <c r="BU12" s="7">
        <v>6175</v>
      </c>
      <c r="BV12" s="7">
        <v>0</v>
      </c>
      <c r="BW12" s="7">
        <v>0</v>
      </c>
      <c r="BX12" s="7">
        <v>0</v>
      </c>
      <c r="BY12" s="7">
        <v>0</v>
      </c>
      <c r="BZ12" s="7">
        <v>0</v>
      </c>
      <c r="CA12" s="7">
        <v>0</v>
      </c>
      <c r="CB12" s="7">
        <v>0</v>
      </c>
      <c r="CC12" s="7">
        <v>0</v>
      </c>
      <c r="CD12" s="7">
        <v>5816.85</v>
      </c>
      <c r="CE12" s="7">
        <v>0</v>
      </c>
      <c r="CF12" s="7">
        <v>0</v>
      </c>
      <c r="CG12" s="7">
        <v>8113.16</v>
      </c>
      <c r="CH12" s="7">
        <v>1370.65</v>
      </c>
      <c r="CI12" s="7">
        <v>0</v>
      </c>
      <c r="CJ12" s="7">
        <v>0</v>
      </c>
      <c r="CK12" s="7">
        <v>24765.25</v>
      </c>
      <c r="CL12" s="7">
        <v>5321.5</v>
      </c>
    </row>
    <row r="13" spans="1:90" x14ac:dyDescent="0.25">
      <c r="A13" t="s">
        <v>11</v>
      </c>
      <c r="B13" s="1">
        <v>2017</v>
      </c>
      <c r="C13" s="7">
        <v>247438.75</v>
      </c>
      <c r="D13" s="7">
        <v>73635.83</v>
      </c>
      <c r="E13" s="7">
        <v>16060</v>
      </c>
      <c r="F13" s="7">
        <v>132405.85</v>
      </c>
      <c r="G13" s="7">
        <v>64818.92</v>
      </c>
      <c r="H13" s="7">
        <v>14131.39</v>
      </c>
      <c r="I13" s="7">
        <v>723.21</v>
      </c>
      <c r="J13" s="7">
        <v>0</v>
      </c>
      <c r="K13" s="7">
        <v>206784.92</v>
      </c>
      <c r="L13" s="7">
        <v>0</v>
      </c>
      <c r="M13" s="7">
        <v>0</v>
      </c>
      <c r="N13" s="7">
        <v>0</v>
      </c>
      <c r="O13" s="7">
        <v>9113.1</v>
      </c>
      <c r="P13" s="7">
        <v>122561.37</v>
      </c>
      <c r="Q13" s="7">
        <v>55453.58</v>
      </c>
      <c r="R13" s="7">
        <v>0</v>
      </c>
      <c r="S13" s="7">
        <v>89246.83</v>
      </c>
      <c r="T13" s="7">
        <v>101913.43</v>
      </c>
      <c r="U13" s="7">
        <v>620.49</v>
      </c>
      <c r="V13" s="7">
        <v>0</v>
      </c>
      <c r="W13" s="7">
        <v>0</v>
      </c>
      <c r="X13" s="7">
        <v>32848.9</v>
      </c>
      <c r="Y13" s="7">
        <v>395631.51</v>
      </c>
      <c r="Z13" s="7">
        <v>62496.51</v>
      </c>
      <c r="AA13" s="7">
        <v>16892.439999999999</v>
      </c>
      <c r="AB13" s="7">
        <v>165199.09</v>
      </c>
      <c r="AC13" s="7">
        <v>59604.82</v>
      </c>
      <c r="AD13" s="7">
        <v>21775.03</v>
      </c>
      <c r="AE13" s="7">
        <v>-723.21</v>
      </c>
      <c r="AF13" s="7">
        <v>0</v>
      </c>
      <c r="AG13" s="7">
        <v>155928.51999999999</v>
      </c>
      <c r="AH13" s="7">
        <v>0</v>
      </c>
      <c r="AI13" s="7">
        <v>0</v>
      </c>
      <c r="AJ13" s="7">
        <v>0</v>
      </c>
      <c r="AK13" s="7">
        <v>29676.22</v>
      </c>
      <c r="AL13" s="7">
        <v>151797.64000000001</v>
      </c>
      <c r="AM13" s="7">
        <v>70283.87</v>
      </c>
      <c r="AN13" s="7">
        <v>0</v>
      </c>
      <c r="AO13" s="7">
        <v>76419.95</v>
      </c>
      <c r="AP13" s="7">
        <v>112910.59</v>
      </c>
      <c r="AQ13" s="7">
        <v>8567.44</v>
      </c>
      <c r="AR13" s="7">
        <v>0</v>
      </c>
      <c r="AS13" s="7">
        <v>0</v>
      </c>
      <c r="AT13" s="7">
        <v>23900.37</v>
      </c>
      <c r="AU13" s="7">
        <v>285257.63</v>
      </c>
      <c r="AV13" s="7">
        <v>60289.45</v>
      </c>
      <c r="AW13" s="7">
        <v>18112.580000000002</v>
      </c>
      <c r="AX13" s="7">
        <v>168034.94</v>
      </c>
      <c r="AY13" s="7">
        <v>54099.03</v>
      </c>
      <c r="AZ13" s="7">
        <v>30447.17</v>
      </c>
      <c r="BA13" s="7">
        <v>0</v>
      </c>
      <c r="BB13" s="7">
        <v>0</v>
      </c>
      <c r="BC13" s="7">
        <v>201011.12</v>
      </c>
      <c r="BD13" s="7">
        <v>0</v>
      </c>
      <c r="BE13" s="7">
        <v>0</v>
      </c>
      <c r="BF13" s="7">
        <v>0</v>
      </c>
      <c r="BG13" s="7">
        <v>32576.55</v>
      </c>
      <c r="BH13" s="7">
        <v>165548.66</v>
      </c>
      <c r="BI13" s="7">
        <v>78366.91</v>
      </c>
      <c r="BJ13" s="7">
        <v>0</v>
      </c>
      <c r="BK13" s="7">
        <v>100353.36</v>
      </c>
      <c r="BL13" s="7">
        <v>138620.22</v>
      </c>
      <c r="BM13" s="7">
        <v>0</v>
      </c>
      <c r="BN13" s="7">
        <v>0</v>
      </c>
      <c r="BO13" s="7">
        <v>0</v>
      </c>
      <c r="BP13" s="7">
        <v>30109.119999999999</v>
      </c>
      <c r="BQ13" s="7">
        <v>255283.29</v>
      </c>
      <c r="BR13" s="7">
        <v>54892.69</v>
      </c>
      <c r="BS13" s="7">
        <v>17458.95</v>
      </c>
      <c r="BT13" s="7">
        <v>167027.69</v>
      </c>
      <c r="BU13" s="7">
        <v>64737.48</v>
      </c>
      <c r="BV13" s="7">
        <v>18257.46</v>
      </c>
      <c r="BW13" s="7">
        <v>0</v>
      </c>
      <c r="BX13" s="7">
        <v>0</v>
      </c>
      <c r="BY13" s="7">
        <v>168287.92</v>
      </c>
      <c r="BZ13" s="7">
        <v>0</v>
      </c>
      <c r="CA13" s="7">
        <v>0</v>
      </c>
      <c r="CB13" s="7">
        <v>0</v>
      </c>
      <c r="CC13" s="7">
        <v>35523.86</v>
      </c>
      <c r="CD13" s="7">
        <v>112344.34</v>
      </c>
      <c r="CE13" s="7">
        <v>47763.15</v>
      </c>
      <c r="CF13" s="7">
        <v>0</v>
      </c>
      <c r="CG13" s="7">
        <v>32634.94</v>
      </c>
      <c r="CH13" s="7">
        <v>69221.53</v>
      </c>
      <c r="CI13" s="7">
        <v>0</v>
      </c>
      <c r="CJ13" s="7">
        <v>0</v>
      </c>
      <c r="CK13" s="7">
        <v>0</v>
      </c>
      <c r="CL13" s="7">
        <v>38893.839999999997</v>
      </c>
    </row>
    <row r="14" spans="1:90" x14ac:dyDescent="0.25">
      <c r="A14" t="s">
        <v>12</v>
      </c>
      <c r="B14" s="1">
        <v>2017</v>
      </c>
      <c r="C14" s="7">
        <v>493860.08</v>
      </c>
      <c r="D14" s="7">
        <v>187458.41</v>
      </c>
      <c r="E14" s="7">
        <v>3400.36</v>
      </c>
      <c r="F14" s="7">
        <v>286680.90999999997</v>
      </c>
      <c r="G14" s="7">
        <v>67171.77</v>
      </c>
      <c r="H14" s="7">
        <v>12362.99</v>
      </c>
      <c r="I14" s="7">
        <v>73841.440000000002</v>
      </c>
      <c r="J14" s="7">
        <v>0</v>
      </c>
      <c r="K14" s="7">
        <v>6461.47</v>
      </c>
      <c r="L14" s="7">
        <v>755.24</v>
      </c>
      <c r="M14" s="7">
        <v>0</v>
      </c>
      <c r="N14" s="7">
        <v>0</v>
      </c>
      <c r="O14" s="7">
        <v>0</v>
      </c>
      <c r="P14" s="7">
        <v>173952.66</v>
      </c>
      <c r="Q14" s="7">
        <v>106358.26</v>
      </c>
      <c r="R14" s="7">
        <v>0</v>
      </c>
      <c r="S14" s="7">
        <v>116660.82</v>
      </c>
      <c r="T14" s="7">
        <v>195519.04</v>
      </c>
      <c r="U14" s="7">
        <v>0</v>
      </c>
      <c r="V14" s="7">
        <v>0</v>
      </c>
      <c r="W14" s="7">
        <v>45677.74</v>
      </c>
      <c r="X14" s="7">
        <v>39631.440000000002</v>
      </c>
      <c r="Y14" s="7">
        <v>441714.73</v>
      </c>
      <c r="Z14" s="7">
        <v>221601.6</v>
      </c>
      <c r="AA14" s="7">
        <v>257.77999999999997</v>
      </c>
      <c r="AB14" s="7">
        <v>280124.82</v>
      </c>
      <c r="AC14" s="7">
        <v>169641.25</v>
      </c>
      <c r="AD14" s="7">
        <v>34882.559999999998</v>
      </c>
      <c r="AE14" s="7">
        <v>60435.85</v>
      </c>
      <c r="AF14" s="7">
        <v>4853.17</v>
      </c>
      <c r="AG14" s="7">
        <v>8677.64</v>
      </c>
      <c r="AH14" s="7">
        <v>1982.4</v>
      </c>
      <c r="AI14" s="7">
        <v>0</v>
      </c>
      <c r="AJ14" s="7">
        <v>0</v>
      </c>
      <c r="AK14" s="7">
        <v>0</v>
      </c>
      <c r="AL14" s="7">
        <v>180381.84</v>
      </c>
      <c r="AM14" s="7">
        <v>81855.56</v>
      </c>
      <c r="AN14" s="7">
        <v>186.16</v>
      </c>
      <c r="AO14" s="7">
        <v>90764.34</v>
      </c>
      <c r="AP14" s="7">
        <v>163425.22</v>
      </c>
      <c r="AQ14" s="7">
        <v>0</v>
      </c>
      <c r="AR14" s="7">
        <v>0</v>
      </c>
      <c r="AS14" s="7">
        <v>77454.09</v>
      </c>
      <c r="AT14" s="7">
        <v>101513.21</v>
      </c>
      <c r="AU14" s="7">
        <v>508232.48</v>
      </c>
      <c r="AV14" s="7">
        <v>180848.45</v>
      </c>
      <c r="AW14" s="7">
        <v>23257.64</v>
      </c>
      <c r="AX14" s="7">
        <v>249595.24</v>
      </c>
      <c r="AY14" s="7">
        <v>155306.53</v>
      </c>
      <c r="AZ14" s="7">
        <v>59159.44</v>
      </c>
      <c r="BA14" s="7">
        <v>65616.09</v>
      </c>
      <c r="BB14" s="7">
        <v>6753.89</v>
      </c>
      <c r="BC14" s="7">
        <v>6529.92</v>
      </c>
      <c r="BD14" s="7">
        <v>645.72</v>
      </c>
      <c r="BE14" s="7">
        <v>37.44</v>
      </c>
      <c r="BF14" s="7">
        <v>0</v>
      </c>
      <c r="BG14" s="7">
        <v>0</v>
      </c>
      <c r="BH14" s="7">
        <v>104476.7</v>
      </c>
      <c r="BI14" s="7">
        <v>120044.13</v>
      </c>
      <c r="BJ14" s="7">
        <v>5018.88</v>
      </c>
      <c r="BK14" s="7">
        <v>75307.62</v>
      </c>
      <c r="BL14" s="7">
        <v>253921.29</v>
      </c>
      <c r="BM14" s="7">
        <v>1739.52</v>
      </c>
      <c r="BN14" s="7">
        <v>2272</v>
      </c>
      <c r="BO14" s="7">
        <v>72754.81</v>
      </c>
      <c r="BP14" s="7">
        <v>52195.12</v>
      </c>
      <c r="BQ14" s="7">
        <v>546560.03</v>
      </c>
      <c r="BR14" s="7">
        <v>175357.62</v>
      </c>
      <c r="BS14" s="7">
        <v>1751.57</v>
      </c>
      <c r="BT14" s="7">
        <v>245618.68</v>
      </c>
      <c r="BU14" s="7">
        <v>114693.2</v>
      </c>
      <c r="BV14" s="7">
        <v>93034.89</v>
      </c>
      <c r="BW14" s="7">
        <v>37185.31</v>
      </c>
      <c r="BX14" s="7">
        <v>3714.9</v>
      </c>
      <c r="BY14" s="7">
        <v>19748.419999999998</v>
      </c>
      <c r="BZ14" s="7">
        <v>21322.17</v>
      </c>
      <c r="CA14" s="7">
        <v>829.94</v>
      </c>
      <c r="CB14" s="7">
        <v>0</v>
      </c>
      <c r="CC14" s="7">
        <v>0</v>
      </c>
      <c r="CD14" s="7">
        <v>147924.29</v>
      </c>
      <c r="CE14" s="7">
        <v>241846.23</v>
      </c>
      <c r="CF14" s="7">
        <v>1850.33</v>
      </c>
      <c r="CG14" s="7">
        <v>60447.29</v>
      </c>
      <c r="CH14" s="7">
        <v>221913.38</v>
      </c>
      <c r="CI14" s="7">
        <v>5728.94</v>
      </c>
      <c r="CJ14" s="7">
        <v>0</v>
      </c>
      <c r="CK14" s="7">
        <v>195506.08</v>
      </c>
      <c r="CL14" s="7">
        <v>114286.28</v>
      </c>
    </row>
    <row r="15" spans="1:90" x14ac:dyDescent="0.25">
      <c r="A15" t="s">
        <v>13</v>
      </c>
      <c r="B15" s="1">
        <v>2017</v>
      </c>
      <c r="C15" s="7">
        <v>1221120.54</v>
      </c>
      <c r="D15" s="7">
        <v>74145</v>
      </c>
      <c r="E15" s="7">
        <v>18969</v>
      </c>
      <c r="F15" s="7">
        <v>173672.61</v>
      </c>
      <c r="G15" s="7">
        <v>178843.14</v>
      </c>
      <c r="H15" s="7">
        <v>36972</v>
      </c>
      <c r="I15" s="7">
        <v>6007</v>
      </c>
      <c r="J15" s="7">
        <v>0</v>
      </c>
      <c r="K15" s="7">
        <v>0</v>
      </c>
      <c r="L15" s="7">
        <v>0</v>
      </c>
      <c r="M15" s="7">
        <v>8245</v>
      </c>
      <c r="N15" s="7">
        <v>0</v>
      </c>
      <c r="O15" s="7">
        <v>0</v>
      </c>
      <c r="P15" s="7">
        <v>20529</v>
      </c>
      <c r="Q15" s="7">
        <v>142548.75</v>
      </c>
      <c r="R15" s="7">
        <v>0</v>
      </c>
      <c r="S15" s="7">
        <v>83812.149999999994</v>
      </c>
      <c r="T15" s="7">
        <v>207097.45</v>
      </c>
      <c r="U15" s="7">
        <v>1932</v>
      </c>
      <c r="V15" s="7">
        <v>3668</v>
      </c>
      <c r="W15" s="7">
        <v>43630.67</v>
      </c>
      <c r="X15" s="7">
        <v>62564.75</v>
      </c>
      <c r="Y15" s="7">
        <v>1224455.6100000001</v>
      </c>
      <c r="Z15" s="7">
        <v>71079</v>
      </c>
      <c r="AA15" s="7">
        <v>24575</v>
      </c>
      <c r="AB15" s="7">
        <v>234171.03</v>
      </c>
      <c r="AC15" s="7">
        <v>205381.32</v>
      </c>
      <c r="AD15" s="7">
        <v>40088</v>
      </c>
      <c r="AE15" s="7">
        <v>6548</v>
      </c>
      <c r="AF15" s="7">
        <v>0</v>
      </c>
      <c r="AG15" s="7">
        <v>0</v>
      </c>
      <c r="AH15" s="7">
        <v>0</v>
      </c>
      <c r="AI15" s="7">
        <v>7138</v>
      </c>
      <c r="AJ15" s="7">
        <v>0</v>
      </c>
      <c r="AK15" s="7">
        <v>0</v>
      </c>
      <c r="AL15" s="7">
        <v>13550</v>
      </c>
      <c r="AM15" s="7">
        <v>204016.17</v>
      </c>
      <c r="AN15" s="7">
        <v>0</v>
      </c>
      <c r="AO15" s="7">
        <v>99167.15</v>
      </c>
      <c r="AP15" s="7">
        <v>244662.08</v>
      </c>
      <c r="AQ15" s="7">
        <v>830</v>
      </c>
      <c r="AR15" s="7">
        <v>3245</v>
      </c>
      <c r="AS15" s="7">
        <v>55721.81</v>
      </c>
      <c r="AT15" s="7">
        <v>74546.78</v>
      </c>
      <c r="AU15" s="7">
        <v>1381632.98</v>
      </c>
      <c r="AV15" s="7">
        <v>0</v>
      </c>
      <c r="AW15" s="7">
        <v>1768.87</v>
      </c>
      <c r="AX15" s="7">
        <v>432165.66</v>
      </c>
      <c r="AY15" s="7">
        <v>144224.16</v>
      </c>
      <c r="AZ15" s="7">
        <v>17830.580000000002</v>
      </c>
      <c r="BA15" s="7">
        <v>1643.07</v>
      </c>
      <c r="BB15" s="7">
        <v>0</v>
      </c>
      <c r="BC15" s="7">
        <v>347.78</v>
      </c>
      <c r="BD15" s="7">
        <v>0</v>
      </c>
      <c r="BE15" s="7">
        <v>0</v>
      </c>
      <c r="BF15" s="7">
        <v>0</v>
      </c>
      <c r="BG15" s="7">
        <v>0</v>
      </c>
      <c r="BH15" s="7">
        <v>0</v>
      </c>
      <c r="BI15" s="7">
        <v>294145.8</v>
      </c>
      <c r="BJ15" s="7">
        <v>0</v>
      </c>
      <c r="BK15" s="7">
        <v>10297.459999999999</v>
      </c>
      <c r="BL15" s="7">
        <v>343309.74</v>
      </c>
      <c r="BM15" s="7">
        <v>2986.73</v>
      </c>
      <c r="BN15" s="7">
        <v>485.78</v>
      </c>
      <c r="BO15" s="7">
        <v>133371.54999999999</v>
      </c>
      <c r="BP15" s="7">
        <v>85386.98</v>
      </c>
      <c r="BQ15" s="7">
        <v>1229822</v>
      </c>
      <c r="BR15" s="7">
        <v>0</v>
      </c>
      <c r="BS15" s="7">
        <v>0</v>
      </c>
      <c r="BT15" s="7">
        <v>433361</v>
      </c>
      <c r="BU15" s="7">
        <v>143843</v>
      </c>
      <c r="BV15" s="7">
        <v>10532</v>
      </c>
      <c r="BW15" s="7">
        <v>936</v>
      </c>
      <c r="BX15" s="7">
        <v>0</v>
      </c>
      <c r="BY15" s="7">
        <v>344</v>
      </c>
      <c r="BZ15" s="7">
        <v>86</v>
      </c>
      <c r="CA15" s="7">
        <v>0</v>
      </c>
      <c r="CB15" s="7">
        <v>0</v>
      </c>
      <c r="CC15" s="7">
        <v>0</v>
      </c>
      <c r="CD15" s="7">
        <v>307468</v>
      </c>
      <c r="CE15" s="7">
        <v>310426</v>
      </c>
      <c r="CF15" s="7">
        <v>0</v>
      </c>
      <c r="CG15" s="7">
        <v>46467</v>
      </c>
      <c r="CH15" s="7">
        <v>167353</v>
      </c>
      <c r="CI15" s="7">
        <v>12089</v>
      </c>
      <c r="CJ15" s="7">
        <v>2573</v>
      </c>
      <c r="CK15" s="7">
        <v>92456</v>
      </c>
      <c r="CL15" s="7">
        <v>64312</v>
      </c>
    </row>
    <row r="16" spans="1:90" x14ac:dyDescent="0.25">
      <c r="A16" t="s">
        <v>14</v>
      </c>
      <c r="B16" s="1">
        <v>2017</v>
      </c>
      <c r="C16" s="7">
        <v>4997160.45</v>
      </c>
      <c r="D16" s="7">
        <v>577184.56000000006</v>
      </c>
      <c r="E16" s="7">
        <v>795724.99</v>
      </c>
      <c r="F16" s="7">
        <v>506955.65</v>
      </c>
      <c r="G16" s="7">
        <v>1646932.21</v>
      </c>
      <c r="H16" s="7">
        <v>608133</v>
      </c>
      <c r="I16" s="7">
        <v>303583.28999999998</v>
      </c>
      <c r="J16" s="7">
        <v>32594.67</v>
      </c>
      <c r="K16" s="7">
        <v>605396</v>
      </c>
      <c r="L16" s="7">
        <v>1401989.65</v>
      </c>
      <c r="M16" s="7">
        <v>0</v>
      </c>
      <c r="N16" s="7">
        <v>0</v>
      </c>
      <c r="O16" s="7">
        <v>116818.72</v>
      </c>
      <c r="P16" s="7">
        <v>575047.04</v>
      </c>
      <c r="Q16" s="7">
        <v>87467.36</v>
      </c>
      <c r="R16" s="7">
        <v>24863</v>
      </c>
      <c r="S16" s="7">
        <v>236435.32</v>
      </c>
      <c r="T16" s="7">
        <v>695746.17</v>
      </c>
      <c r="U16" s="7">
        <v>147153</v>
      </c>
      <c r="V16" s="7">
        <v>64706.67</v>
      </c>
      <c r="W16" s="7">
        <v>604436.69999999995</v>
      </c>
      <c r="X16" s="7">
        <v>229618.52</v>
      </c>
      <c r="Y16" s="7">
        <v>4734904.03</v>
      </c>
      <c r="Z16" s="7">
        <v>595166.76</v>
      </c>
      <c r="AA16" s="7">
        <v>563403.63</v>
      </c>
      <c r="AB16" s="7">
        <v>585435.28</v>
      </c>
      <c r="AC16" s="7">
        <v>1259634.1299999999</v>
      </c>
      <c r="AD16" s="7">
        <v>877528</v>
      </c>
      <c r="AE16" s="7">
        <v>411057.61</v>
      </c>
      <c r="AF16" s="7">
        <v>26494.23</v>
      </c>
      <c r="AG16" s="7">
        <v>590802</v>
      </c>
      <c r="AH16" s="7">
        <v>1227943.94</v>
      </c>
      <c r="AI16" s="7">
        <v>22</v>
      </c>
      <c r="AJ16" s="7">
        <v>0</v>
      </c>
      <c r="AK16" s="7">
        <v>12015.93</v>
      </c>
      <c r="AL16" s="7">
        <v>825898.81</v>
      </c>
      <c r="AM16" s="7">
        <v>82476.12</v>
      </c>
      <c r="AN16" s="7">
        <v>20752</v>
      </c>
      <c r="AO16" s="7">
        <v>446235.19</v>
      </c>
      <c r="AP16" s="7">
        <v>650400.13</v>
      </c>
      <c r="AQ16" s="7">
        <v>135085</v>
      </c>
      <c r="AR16" s="7">
        <v>143884.49</v>
      </c>
      <c r="AS16" s="7">
        <v>763158.7</v>
      </c>
      <c r="AT16" s="7">
        <v>195977.64</v>
      </c>
      <c r="AU16" s="7">
        <v>3650041.64</v>
      </c>
      <c r="AV16" s="7">
        <v>219200.7</v>
      </c>
      <c r="AW16" s="7">
        <v>466812.33</v>
      </c>
      <c r="AX16" s="7">
        <v>525062.79</v>
      </c>
      <c r="AY16" s="7">
        <v>895949.08</v>
      </c>
      <c r="AZ16" s="7">
        <v>577960.6</v>
      </c>
      <c r="BA16" s="7">
        <v>280398.64</v>
      </c>
      <c r="BB16" s="7">
        <v>20717.29</v>
      </c>
      <c r="BC16" s="7">
        <v>550911.02</v>
      </c>
      <c r="BD16" s="7">
        <v>1002559.12</v>
      </c>
      <c r="BE16" s="7">
        <v>501.98</v>
      </c>
      <c r="BF16" s="7">
        <v>0</v>
      </c>
      <c r="BG16" s="7">
        <v>256500.78</v>
      </c>
      <c r="BH16" s="7">
        <v>223643.29</v>
      </c>
      <c r="BI16" s="7">
        <v>44591.97</v>
      </c>
      <c r="BJ16" s="7">
        <v>26515.71</v>
      </c>
      <c r="BK16" s="7">
        <v>541188.97</v>
      </c>
      <c r="BL16" s="7">
        <v>407348.17</v>
      </c>
      <c r="BM16" s="7">
        <v>133174.75</v>
      </c>
      <c r="BN16" s="7">
        <v>20207.7</v>
      </c>
      <c r="BO16" s="7">
        <v>331316.96000000002</v>
      </c>
      <c r="BP16" s="7">
        <v>153519.38</v>
      </c>
      <c r="BQ16" s="7">
        <v>4940176.07</v>
      </c>
      <c r="BR16" s="7">
        <v>190807.01</v>
      </c>
      <c r="BS16" s="7">
        <v>371058.14</v>
      </c>
      <c r="BT16" s="7">
        <v>827946.57</v>
      </c>
      <c r="BU16" s="7">
        <v>1034939.97</v>
      </c>
      <c r="BV16" s="7">
        <v>930997.18</v>
      </c>
      <c r="BW16" s="7">
        <v>407090.97</v>
      </c>
      <c r="BX16" s="7">
        <v>46405.98</v>
      </c>
      <c r="BY16" s="7">
        <v>474057.29</v>
      </c>
      <c r="BZ16" s="7">
        <v>1116800.3</v>
      </c>
      <c r="CA16" s="7">
        <v>2648.89</v>
      </c>
      <c r="CB16" s="7">
        <v>0</v>
      </c>
      <c r="CC16" s="7">
        <v>232857.98</v>
      </c>
      <c r="CD16" s="7">
        <v>199275.53</v>
      </c>
      <c r="CE16" s="7">
        <v>61015.67</v>
      </c>
      <c r="CF16" s="7">
        <v>32096.91</v>
      </c>
      <c r="CG16" s="7">
        <v>501340.31</v>
      </c>
      <c r="CH16" s="7">
        <v>307726.11</v>
      </c>
      <c r="CI16" s="7">
        <v>185602.15</v>
      </c>
      <c r="CJ16" s="7">
        <v>89709.8</v>
      </c>
      <c r="CK16" s="7">
        <v>411068.69</v>
      </c>
      <c r="CL16" s="7">
        <v>110168.03</v>
      </c>
    </row>
    <row r="17" spans="1:90" x14ac:dyDescent="0.25">
      <c r="A17" t="s">
        <v>15</v>
      </c>
      <c r="B17" s="1">
        <v>2017</v>
      </c>
      <c r="C17" s="7">
        <v>1389773.54</v>
      </c>
      <c r="D17" s="7">
        <v>603240.43000000005</v>
      </c>
      <c r="E17" s="7">
        <v>651910.63</v>
      </c>
      <c r="F17" s="7">
        <v>0</v>
      </c>
      <c r="G17" s="7">
        <v>867897.35</v>
      </c>
      <c r="H17" s="7">
        <v>1738847.09</v>
      </c>
      <c r="I17" s="7">
        <v>427510.49</v>
      </c>
      <c r="J17" s="7">
        <v>0</v>
      </c>
      <c r="K17" s="7">
        <v>732496.07</v>
      </c>
      <c r="L17" s="7">
        <v>310288.46000000002</v>
      </c>
      <c r="M17" s="7">
        <v>0</v>
      </c>
      <c r="N17" s="7">
        <v>0</v>
      </c>
      <c r="O17" s="7">
        <v>0</v>
      </c>
      <c r="P17" s="7">
        <v>0</v>
      </c>
      <c r="Q17" s="7">
        <v>758585.98</v>
      </c>
      <c r="R17" s="7">
        <v>0</v>
      </c>
      <c r="S17" s="7">
        <v>0</v>
      </c>
      <c r="T17" s="7">
        <v>535918.93999999994</v>
      </c>
      <c r="U17" s="7">
        <v>0</v>
      </c>
      <c r="V17" s="7">
        <v>0</v>
      </c>
      <c r="W17" s="7">
        <v>51816.08</v>
      </c>
      <c r="X17" s="7">
        <v>0</v>
      </c>
      <c r="Y17" s="7">
        <v>1457174.45</v>
      </c>
      <c r="Z17" s="7">
        <v>735999.52</v>
      </c>
      <c r="AA17" s="7">
        <v>565196.07999999996</v>
      </c>
      <c r="AB17" s="7">
        <v>0</v>
      </c>
      <c r="AC17" s="7">
        <v>940596.14</v>
      </c>
      <c r="AD17" s="7">
        <v>1870961.56</v>
      </c>
      <c r="AE17" s="7">
        <v>166321.4</v>
      </c>
      <c r="AF17" s="7">
        <v>0</v>
      </c>
      <c r="AG17" s="7">
        <v>986133.41</v>
      </c>
      <c r="AH17" s="7">
        <v>276621.18</v>
      </c>
      <c r="AI17" s="7">
        <v>0</v>
      </c>
      <c r="AJ17" s="7">
        <v>0</v>
      </c>
      <c r="AK17" s="7">
        <v>0</v>
      </c>
      <c r="AL17" s="7">
        <v>0</v>
      </c>
      <c r="AM17" s="7">
        <v>146762.07999999999</v>
      </c>
      <c r="AN17" s="7">
        <v>0</v>
      </c>
      <c r="AO17" s="7">
        <v>0</v>
      </c>
      <c r="AP17" s="7">
        <v>510588.17</v>
      </c>
      <c r="AQ17" s="7">
        <v>0</v>
      </c>
      <c r="AR17" s="7">
        <v>0</v>
      </c>
      <c r="AS17" s="7">
        <v>27430.73</v>
      </c>
      <c r="AT17" s="7">
        <v>554347.02</v>
      </c>
      <c r="AU17" s="7">
        <v>1457225.17</v>
      </c>
      <c r="AV17" s="7">
        <v>725792.47</v>
      </c>
      <c r="AW17" s="7">
        <v>696527.35999999999</v>
      </c>
      <c r="AX17" s="7">
        <v>0</v>
      </c>
      <c r="AY17" s="7">
        <v>1044572.7</v>
      </c>
      <c r="AZ17" s="7">
        <v>1626840.96</v>
      </c>
      <c r="BA17" s="7">
        <v>133523.39000000001</v>
      </c>
      <c r="BB17" s="7">
        <v>0</v>
      </c>
      <c r="BC17" s="7">
        <v>957625.98</v>
      </c>
      <c r="BD17" s="7">
        <v>250057.55</v>
      </c>
      <c r="BE17" s="7">
        <v>0</v>
      </c>
      <c r="BF17" s="7">
        <v>0</v>
      </c>
      <c r="BG17" s="7">
        <v>0</v>
      </c>
      <c r="BH17" s="7">
        <v>0</v>
      </c>
      <c r="BI17" s="7">
        <v>141701.18</v>
      </c>
      <c r="BJ17" s="7">
        <v>0</v>
      </c>
      <c r="BK17" s="7">
        <v>0</v>
      </c>
      <c r="BL17" s="7">
        <v>637148.64</v>
      </c>
      <c r="BM17" s="7">
        <v>0</v>
      </c>
      <c r="BN17" s="7">
        <v>0</v>
      </c>
      <c r="BO17" s="7">
        <v>-79891.429999999993</v>
      </c>
      <c r="BP17" s="7">
        <v>576172.68000000005</v>
      </c>
      <c r="BQ17" s="7">
        <v>1534148.11</v>
      </c>
      <c r="BR17" s="7">
        <v>734161.17</v>
      </c>
      <c r="BS17" s="7">
        <v>619718.18999999994</v>
      </c>
      <c r="BT17" s="7">
        <v>0</v>
      </c>
      <c r="BU17" s="7">
        <v>1019853.05</v>
      </c>
      <c r="BV17" s="7">
        <v>1598758.77</v>
      </c>
      <c r="BW17" s="7">
        <v>118794.74</v>
      </c>
      <c r="BX17" s="7">
        <v>0</v>
      </c>
      <c r="BY17" s="7">
        <v>1255026.1399999999</v>
      </c>
      <c r="BZ17" s="7">
        <v>121722.82</v>
      </c>
      <c r="CA17" s="7">
        <v>0</v>
      </c>
      <c r="CB17" s="7">
        <v>0</v>
      </c>
      <c r="CC17" s="7">
        <v>0</v>
      </c>
      <c r="CD17" s="7">
        <v>0</v>
      </c>
      <c r="CE17" s="7">
        <v>180195.84</v>
      </c>
      <c r="CF17" s="7">
        <v>0</v>
      </c>
      <c r="CG17" s="7">
        <v>0</v>
      </c>
      <c r="CH17" s="7">
        <v>900563.29</v>
      </c>
      <c r="CI17" s="7">
        <v>0</v>
      </c>
      <c r="CJ17" s="7">
        <v>0</v>
      </c>
      <c r="CK17" s="7">
        <v>20716.02</v>
      </c>
      <c r="CL17" s="7">
        <v>937464.26</v>
      </c>
    </row>
    <row r="18" spans="1:90" x14ac:dyDescent="0.25">
      <c r="A18" t="s">
        <v>16</v>
      </c>
      <c r="B18" s="1">
        <v>2017</v>
      </c>
      <c r="C18" s="7">
        <v>1347173.46</v>
      </c>
      <c r="D18" s="7">
        <v>372667.66</v>
      </c>
      <c r="E18" s="7">
        <v>946841.09</v>
      </c>
      <c r="F18" s="7">
        <v>0</v>
      </c>
      <c r="G18" s="7">
        <v>504332.59</v>
      </c>
      <c r="H18" s="7">
        <v>216751.98</v>
      </c>
      <c r="I18" s="7">
        <v>200700.81</v>
      </c>
      <c r="J18" s="7">
        <v>0</v>
      </c>
      <c r="K18" s="7">
        <v>52194.1</v>
      </c>
      <c r="L18" s="7">
        <v>120512.63</v>
      </c>
      <c r="M18" s="7">
        <v>0</v>
      </c>
      <c r="N18" s="7">
        <v>0</v>
      </c>
      <c r="O18" s="7">
        <v>51572.53</v>
      </c>
      <c r="P18" s="7">
        <v>680076.61</v>
      </c>
      <c r="Q18" s="7">
        <v>360745.16</v>
      </c>
      <c r="R18" s="7">
        <v>30605.360000000001</v>
      </c>
      <c r="S18" s="7">
        <v>606278.74</v>
      </c>
      <c r="T18" s="7">
        <v>132172.64000000001</v>
      </c>
      <c r="U18" s="7">
        <v>0</v>
      </c>
      <c r="V18" s="7">
        <v>0</v>
      </c>
      <c r="W18" s="7">
        <v>0</v>
      </c>
      <c r="X18" s="7">
        <v>70182</v>
      </c>
      <c r="Y18" s="7">
        <v>1324483.7</v>
      </c>
      <c r="Z18" s="7">
        <v>366348.83</v>
      </c>
      <c r="AA18" s="7">
        <v>1007550.91</v>
      </c>
      <c r="AB18" s="7">
        <v>0</v>
      </c>
      <c r="AC18" s="7">
        <v>516354.11</v>
      </c>
      <c r="AD18" s="7">
        <v>215913.38</v>
      </c>
      <c r="AE18" s="7">
        <v>152590.59</v>
      </c>
      <c r="AF18" s="7">
        <v>0</v>
      </c>
      <c r="AG18" s="7">
        <v>61999.14</v>
      </c>
      <c r="AH18" s="7">
        <v>120057.14</v>
      </c>
      <c r="AI18" s="7">
        <v>0</v>
      </c>
      <c r="AJ18" s="7">
        <v>0</v>
      </c>
      <c r="AK18" s="7">
        <v>50496.47</v>
      </c>
      <c r="AL18" s="7">
        <v>695878.81</v>
      </c>
      <c r="AM18" s="7">
        <v>501244.11</v>
      </c>
      <c r="AN18" s="7">
        <v>45364.23</v>
      </c>
      <c r="AO18" s="7">
        <v>637129.99</v>
      </c>
      <c r="AP18" s="7">
        <v>196021.17</v>
      </c>
      <c r="AQ18" s="7">
        <v>0</v>
      </c>
      <c r="AR18" s="7">
        <v>0</v>
      </c>
      <c r="AS18" s="7">
        <v>52339.92</v>
      </c>
      <c r="AT18" s="7">
        <v>127278.6</v>
      </c>
      <c r="AU18" s="7">
        <v>1643614.44</v>
      </c>
      <c r="AV18" s="7">
        <v>392107.6</v>
      </c>
      <c r="AW18" s="7">
        <v>952150.07</v>
      </c>
      <c r="AX18" s="7">
        <v>0</v>
      </c>
      <c r="AY18" s="7">
        <v>545490.51</v>
      </c>
      <c r="AZ18" s="7">
        <v>254058.66</v>
      </c>
      <c r="BA18" s="7">
        <v>132094.95000000001</v>
      </c>
      <c r="BB18" s="7">
        <v>0</v>
      </c>
      <c r="BC18" s="7">
        <v>31777.65</v>
      </c>
      <c r="BD18" s="7">
        <v>140889.34</v>
      </c>
      <c r="BE18" s="7">
        <v>0</v>
      </c>
      <c r="BF18" s="7">
        <v>0</v>
      </c>
      <c r="BG18" s="7">
        <v>103555.87</v>
      </c>
      <c r="BH18" s="7">
        <v>610742.36</v>
      </c>
      <c r="BI18" s="7">
        <v>400290.3</v>
      </c>
      <c r="BJ18" s="7">
        <v>47198.31</v>
      </c>
      <c r="BK18" s="7">
        <v>712568.86</v>
      </c>
      <c r="BL18" s="7">
        <v>215322.6</v>
      </c>
      <c r="BM18" s="7">
        <v>0</v>
      </c>
      <c r="BN18" s="7">
        <v>0</v>
      </c>
      <c r="BO18" s="7">
        <v>0</v>
      </c>
      <c r="BP18" s="7">
        <v>26082.13</v>
      </c>
      <c r="BQ18" s="7">
        <v>1672068.23</v>
      </c>
      <c r="BR18" s="7">
        <v>316424.46999999997</v>
      </c>
      <c r="BS18" s="7">
        <v>981515.72</v>
      </c>
      <c r="BT18" s="7">
        <v>0</v>
      </c>
      <c r="BU18" s="7">
        <v>511168.52</v>
      </c>
      <c r="BV18" s="7">
        <v>225468.92</v>
      </c>
      <c r="BW18" s="7">
        <v>150204.29999999999</v>
      </c>
      <c r="BX18" s="7">
        <v>0</v>
      </c>
      <c r="BY18" s="7">
        <v>71735.990000000005</v>
      </c>
      <c r="BZ18" s="7">
        <v>111332.49</v>
      </c>
      <c r="CA18" s="7">
        <v>0</v>
      </c>
      <c r="CB18" s="7">
        <v>0</v>
      </c>
      <c r="CC18" s="7">
        <v>114322.39</v>
      </c>
      <c r="CD18" s="7">
        <v>965290.16</v>
      </c>
      <c r="CE18" s="7">
        <v>525401.25</v>
      </c>
      <c r="CF18" s="7">
        <v>88754.68</v>
      </c>
      <c r="CG18" s="7">
        <v>745015.16</v>
      </c>
      <c r="CH18" s="7">
        <v>192997.5</v>
      </c>
      <c r="CI18" s="7">
        <v>0</v>
      </c>
      <c r="CJ18" s="7">
        <v>0</v>
      </c>
      <c r="CK18" s="7">
        <v>0</v>
      </c>
      <c r="CL18" s="7">
        <v>58598.99</v>
      </c>
    </row>
    <row r="19" spans="1:90" x14ac:dyDescent="0.25">
      <c r="A19" t="s">
        <v>17</v>
      </c>
      <c r="B19" s="1">
        <v>2017</v>
      </c>
      <c r="C19" s="7">
        <v>1398049.58</v>
      </c>
      <c r="D19" s="7">
        <v>232108.46</v>
      </c>
      <c r="E19" s="7">
        <v>63596.39</v>
      </c>
      <c r="F19" s="7">
        <v>203652.33</v>
      </c>
      <c r="G19" s="7">
        <v>278236.28000000003</v>
      </c>
      <c r="H19" s="7">
        <v>113018.84</v>
      </c>
      <c r="I19" s="7">
        <v>17049.05</v>
      </c>
      <c r="J19" s="7">
        <v>0</v>
      </c>
      <c r="K19" s="7">
        <v>285520.34999999998</v>
      </c>
      <c r="L19" s="7">
        <v>187760.75</v>
      </c>
      <c r="M19" s="7">
        <v>0</v>
      </c>
      <c r="N19" s="7">
        <v>952.99</v>
      </c>
      <c r="O19" s="7">
        <v>4437.18</v>
      </c>
      <c r="P19" s="7">
        <v>249882.98</v>
      </c>
      <c r="Q19" s="7">
        <v>184784.47</v>
      </c>
      <c r="R19" s="7">
        <v>4730.0200000000004</v>
      </c>
      <c r="S19" s="7">
        <v>19274.72</v>
      </c>
      <c r="T19" s="7">
        <v>183377.49</v>
      </c>
      <c r="U19" s="7">
        <v>56260.78</v>
      </c>
      <c r="V19" s="7">
        <v>89408.13</v>
      </c>
      <c r="W19" s="7">
        <v>163616.70000000001</v>
      </c>
      <c r="X19" s="7">
        <v>70082.899999999994</v>
      </c>
      <c r="Y19" s="7">
        <v>1464777.61</v>
      </c>
      <c r="Z19" s="7">
        <v>213612.46</v>
      </c>
      <c r="AA19" s="7">
        <v>89373.26</v>
      </c>
      <c r="AB19" s="7">
        <v>248572.14</v>
      </c>
      <c r="AC19" s="7">
        <v>280247.74</v>
      </c>
      <c r="AD19" s="7">
        <v>149391.22</v>
      </c>
      <c r="AE19" s="7">
        <v>4241.62</v>
      </c>
      <c r="AF19" s="7">
        <v>0</v>
      </c>
      <c r="AG19" s="7">
        <v>218939.11</v>
      </c>
      <c r="AH19" s="7">
        <v>343336.06</v>
      </c>
      <c r="AI19" s="7">
        <v>0</v>
      </c>
      <c r="AJ19" s="7">
        <v>0</v>
      </c>
      <c r="AK19" s="7">
        <v>9659.64</v>
      </c>
      <c r="AL19" s="7">
        <v>125926.17</v>
      </c>
      <c r="AM19" s="7">
        <v>256305.49</v>
      </c>
      <c r="AN19" s="7">
        <v>124.82</v>
      </c>
      <c r="AO19" s="7">
        <v>30243.03</v>
      </c>
      <c r="AP19" s="7">
        <v>234659.77</v>
      </c>
      <c r="AQ19" s="7">
        <v>84042.97</v>
      </c>
      <c r="AR19" s="7">
        <v>86237.64</v>
      </c>
      <c r="AS19" s="7">
        <v>149804.74</v>
      </c>
      <c r="AT19" s="7">
        <v>60120.58</v>
      </c>
      <c r="AU19" s="7">
        <v>1110800.31</v>
      </c>
      <c r="AV19" s="7">
        <v>68084.27</v>
      </c>
      <c r="AW19" s="7">
        <v>97802.77</v>
      </c>
      <c r="AX19" s="7">
        <v>223203.17</v>
      </c>
      <c r="AY19" s="7">
        <v>270686.78000000003</v>
      </c>
      <c r="AZ19" s="7">
        <v>136720.29</v>
      </c>
      <c r="BA19" s="7">
        <v>11915.51</v>
      </c>
      <c r="BB19" s="7">
        <v>0</v>
      </c>
      <c r="BC19" s="7">
        <v>185556.7</v>
      </c>
      <c r="BD19" s="7">
        <v>418953.2</v>
      </c>
      <c r="BE19" s="7">
        <v>0</v>
      </c>
      <c r="BF19" s="7">
        <v>0</v>
      </c>
      <c r="BG19" s="7">
        <v>0</v>
      </c>
      <c r="BH19" s="7">
        <v>333743.15999999997</v>
      </c>
      <c r="BI19" s="7">
        <v>322602.39</v>
      </c>
      <c r="BJ19" s="7">
        <v>-5575.29</v>
      </c>
      <c r="BK19" s="7">
        <v>42252.58</v>
      </c>
      <c r="BL19" s="7">
        <v>210351.58</v>
      </c>
      <c r="BM19" s="7">
        <v>101302</v>
      </c>
      <c r="BN19" s="7">
        <v>137392.75</v>
      </c>
      <c r="BO19" s="7">
        <v>76173.64</v>
      </c>
      <c r="BP19" s="7">
        <v>152189.6</v>
      </c>
      <c r="BQ19" s="7">
        <v>1143295.28</v>
      </c>
      <c r="BR19" s="7">
        <v>69015.600000000006</v>
      </c>
      <c r="BS19" s="7">
        <v>150361.76</v>
      </c>
      <c r="BT19" s="7">
        <v>252347.48</v>
      </c>
      <c r="BU19" s="7">
        <v>115451.68</v>
      </c>
      <c r="BV19" s="7">
        <v>129916.68</v>
      </c>
      <c r="BW19" s="7">
        <v>8813.82</v>
      </c>
      <c r="BX19" s="7">
        <v>0</v>
      </c>
      <c r="BY19" s="7">
        <v>141402.06</v>
      </c>
      <c r="BZ19" s="7">
        <v>481577.52</v>
      </c>
      <c r="CA19" s="7">
        <v>0</v>
      </c>
      <c r="CB19" s="7">
        <v>0</v>
      </c>
      <c r="CC19" s="7">
        <v>0</v>
      </c>
      <c r="CD19" s="7">
        <v>349815.91</v>
      </c>
      <c r="CE19" s="7">
        <v>336798.25</v>
      </c>
      <c r="CF19" s="7">
        <v>8780.74</v>
      </c>
      <c r="CG19" s="7">
        <v>65354.400000000001</v>
      </c>
      <c r="CH19" s="7">
        <v>212110.52</v>
      </c>
      <c r="CI19" s="7">
        <v>58922.73</v>
      </c>
      <c r="CJ19" s="7">
        <v>139141.85</v>
      </c>
      <c r="CK19" s="7">
        <v>61621.37</v>
      </c>
      <c r="CL19" s="7">
        <v>106429.2</v>
      </c>
    </row>
    <row r="20" spans="1:90" x14ac:dyDescent="0.25">
      <c r="A20" t="s">
        <v>18</v>
      </c>
      <c r="B20" s="1">
        <v>2017</v>
      </c>
      <c r="C20" s="7">
        <v>183805.78</v>
      </c>
      <c r="D20" s="7">
        <v>65820.679999999993</v>
      </c>
      <c r="E20" s="7">
        <v>2160.25</v>
      </c>
      <c r="F20" s="7">
        <v>3205.48</v>
      </c>
      <c r="G20" s="7">
        <v>62205.7</v>
      </c>
      <c r="H20" s="7">
        <v>53406.66</v>
      </c>
      <c r="I20" s="7">
        <v>45664.27</v>
      </c>
      <c r="J20" s="7">
        <v>0</v>
      </c>
      <c r="K20" s="7">
        <v>29426.57</v>
      </c>
      <c r="L20" s="7">
        <v>9695.43</v>
      </c>
      <c r="M20" s="7">
        <v>0</v>
      </c>
      <c r="N20" s="7">
        <v>0</v>
      </c>
      <c r="O20" s="7">
        <v>14556</v>
      </c>
      <c r="P20" s="7">
        <v>44196.93</v>
      </c>
      <c r="Q20" s="7">
        <v>50209.87</v>
      </c>
      <c r="R20" s="7">
        <v>0</v>
      </c>
      <c r="S20" s="7">
        <v>2976.9</v>
      </c>
      <c r="T20" s="7">
        <v>1209.25</v>
      </c>
      <c r="U20" s="7">
        <v>4797.96</v>
      </c>
      <c r="V20" s="7">
        <v>20215.32</v>
      </c>
      <c r="W20" s="7">
        <v>12961.16</v>
      </c>
      <c r="X20" s="7">
        <v>24712.85</v>
      </c>
      <c r="Y20" s="7">
        <v>187750.48</v>
      </c>
      <c r="Z20" s="7">
        <v>70654.44</v>
      </c>
      <c r="AA20" s="7">
        <v>6104.5</v>
      </c>
      <c r="AB20" s="7">
        <v>164.79</v>
      </c>
      <c r="AC20" s="7">
        <v>51921.83</v>
      </c>
      <c r="AD20" s="7">
        <v>63063.89</v>
      </c>
      <c r="AE20" s="7">
        <v>42520.29</v>
      </c>
      <c r="AF20" s="7">
        <v>0</v>
      </c>
      <c r="AG20" s="7">
        <v>41263.32</v>
      </c>
      <c r="AH20" s="7">
        <v>23821.82</v>
      </c>
      <c r="AI20" s="7">
        <v>0</v>
      </c>
      <c r="AJ20" s="7">
        <v>0</v>
      </c>
      <c r="AK20" s="7">
        <v>14657.83</v>
      </c>
      <c r="AL20" s="7">
        <v>47908.19</v>
      </c>
      <c r="AM20" s="7">
        <v>58973.19</v>
      </c>
      <c r="AN20" s="7">
        <v>0</v>
      </c>
      <c r="AO20" s="7">
        <v>8994.73</v>
      </c>
      <c r="AP20" s="7">
        <v>598.4</v>
      </c>
      <c r="AQ20" s="7">
        <v>12683.02</v>
      </c>
      <c r="AR20" s="7">
        <v>21534.9</v>
      </c>
      <c r="AS20" s="7">
        <v>3262.59</v>
      </c>
      <c r="AT20" s="7">
        <v>14126.84</v>
      </c>
      <c r="AU20" s="7">
        <v>186965.63</v>
      </c>
      <c r="AV20" s="7">
        <v>73579.75</v>
      </c>
      <c r="AW20" s="7">
        <v>32296.13</v>
      </c>
      <c r="AX20" s="7">
        <v>2985.84</v>
      </c>
      <c r="AY20" s="7">
        <v>91525.37</v>
      </c>
      <c r="AZ20" s="7">
        <v>85117.81</v>
      </c>
      <c r="BA20" s="7">
        <v>66416.33</v>
      </c>
      <c r="BB20" s="7">
        <v>0</v>
      </c>
      <c r="BC20" s="7">
        <v>23333.599999999999</v>
      </c>
      <c r="BD20" s="7">
        <v>15623.76</v>
      </c>
      <c r="BE20" s="7">
        <v>0</v>
      </c>
      <c r="BF20" s="7">
        <v>0</v>
      </c>
      <c r="BG20" s="7">
        <v>21416.43</v>
      </c>
      <c r="BH20" s="7">
        <v>44140.67</v>
      </c>
      <c r="BI20" s="7">
        <v>52560.25</v>
      </c>
      <c r="BJ20" s="7">
        <v>1346.22</v>
      </c>
      <c r="BK20" s="7">
        <v>3904.8</v>
      </c>
      <c r="BL20" s="7">
        <v>912.47</v>
      </c>
      <c r="BM20" s="7">
        <v>7398.44</v>
      </c>
      <c r="BN20" s="7">
        <v>20047.57</v>
      </c>
      <c r="BO20" s="7">
        <v>2871.04</v>
      </c>
      <c r="BP20" s="7">
        <v>16596.189999999999</v>
      </c>
      <c r="BQ20" s="7">
        <v>207147.8</v>
      </c>
      <c r="BR20" s="7">
        <v>62635.27</v>
      </c>
      <c r="BS20" s="7">
        <v>4002.57</v>
      </c>
      <c r="BT20" s="7">
        <v>257.02</v>
      </c>
      <c r="BU20" s="7">
        <v>111099.56</v>
      </c>
      <c r="BV20" s="7">
        <v>74132.210000000006</v>
      </c>
      <c r="BW20" s="7">
        <v>28303.69</v>
      </c>
      <c r="BX20" s="7">
        <v>0</v>
      </c>
      <c r="BY20" s="7">
        <v>50949.51</v>
      </c>
      <c r="BZ20" s="7">
        <v>10892.38</v>
      </c>
      <c r="CA20" s="7">
        <v>0</v>
      </c>
      <c r="CB20" s="7">
        <v>0</v>
      </c>
      <c r="CC20" s="7">
        <v>28608.240000000002</v>
      </c>
      <c r="CD20" s="7">
        <v>32386.880000000001</v>
      </c>
      <c r="CE20" s="7">
        <v>60361.56</v>
      </c>
      <c r="CF20" s="7">
        <v>4279.91</v>
      </c>
      <c r="CG20" s="7">
        <v>8489.24</v>
      </c>
      <c r="CH20" s="7">
        <v>5173.8599999999997</v>
      </c>
      <c r="CI20" s="7">
        <v>7586.55</v>
      </c>
      <c r="CJ20" s="7">
        <v>2758.5</v>
      </c>
      <c r="CK20" s="7">
        <v>13096.95</v>
      </c>
      <c r="CL20" s="7">
        <v>10380.26</v>
      </c>
    </row>
    <row r="21" spans="1:90" x14ac:dyDescent="0.25">
      <c r="A21" t="s">
        <v>19</v>
      </c>
      <c r="B21" s="1">
        <v>2017</v>
      </c>
      <c r="C21" s="7">
        <v>597990.51</v>
      </c>
      <c r="D21" s="7">
        <v>109149.09</v>
      </c>
      <c r="E21" s="7">
        <v>241167.04</v>
      </c>
      <c r="F21" s="7">
        <v>863.52</v>
      </c>
      <c r="G21" s="7">
        <v>401440.16</v>
      </c>
      <c r="H21" s="7">
        <v>142388.87</v>
      </c>
      <c r="I21" s="7">
        <v>45935.45</v>
      </c>
      <c r="J21" s="7">
        <v>0</v>
      </c>
      <c r="K21" s="7">
        <v>55111.54</v>
      </c>
      <c r="L21" s="7">
        <v>16206.53</v>
      </c>
      <c r="M21" s="7">
        <v>0</v>
      </c>
      <c r="N21" s="7">
        <v>0</v>
      </c>
      <c r="O21" s="7">
        <v>0</v>
      </c>
      <c r="P21" s="7">
        <v>145791.99</v>
      </c>
      <c r="Q21" s="7">
        <v>140193.79</v>
      </c>
      <c r="R21" s="7">
        <v>186.82</v>
      </c>
      <c r="S21" s="7">
        <v>110177.93</v>
      </c>
      <c r="T21" s="7">
        <v>205894.79</v>
      </c>
      <c r="U21" s="7">
        <v>0</v>
      </c>
      <c r="V21" s="7">
        <v>0</v>
      </c>
      <c r="W21" s="7">
        <v>0</v>
      </c>
      <c r="X21" s="7">
        <v>82270.03</v>
      </c>
      <c r="Y21" s="7">
        <v>707142.1</v>
      </c>
      <c r="Z21" s="7">
        <v>112779.27</v>
      </c>
      <c r="AA21" s="7">
        <v>271853.82</v>
      </c>
      <c r="AB21" s="7">
        <v>4203.05</v>
      </c>
      <c r="AC21" s="7">
        <v>477071.94</v>
      </c>
      <c r="AD21" s="7">
        <v>78898.490000000005</v>
      </c>
      <c r="AE21" s="7">
        <v>29966.93</v>
      </c>
      <c r="AF21" s="7">
        <v>0</v>
      </c>
      <c r="AG21" s="7">
        <v>43237.14</v>
      </c>
      <c r="AH21" s="7">
        <v>22276.31</v>
      </c>
      <c r="AI21" s="7">
        <v>0</v>
      </c>
      <c r="AJ21" s="7">
        <v>0</v>
      </c>
      <c r="AK21" s="7">
        <v>0</v>
      </c>
      <c r="AL21" s="7">
        <v>273743.68</v>
      </c>
      <c r="AM21" s="7">
        <v>146967.34</v>
      </c>
      <c r="AN21" s="7">
        <v>1033.26</v>
      </c>
      <c r="AO21" s="7">
        <v>73388.03</v>
      </c>
      <c r="AP21" s="7">
        <v>264881.69</v>
      </c>
      <c r="AQ21" s="7">
        <v>0</v>
      </c>
      <c r="AR21" s="7">
        <v>0</v>
      </c>
      <c r="AS21" s="7">
        <v>0</v>
      </c>
      <c r="AT21" s="7">
        <v>32115.39</v>
      </c>
      <c r="AU21" s="7">
        <v>695223.4</v>
      </c>
      <c r="AV21" s="7">
        <v>122915.59</v>
      </c>
      <c r="AW21" s="7">
        <v>219982.46</v>
      </c>
      <c r="AX21" s="7">
        <v>3884.15</v>
      </c>
      <c r="AY21" s="7">
        <v>460911.75</v>
      </c>
      <c r="AZ21" s="7">
        <v>72010</v>
      </c>
      <c r="BA21" s="7">
        <v>27030.799999999999</v>
      </c>
      <c r="BB21" s="7">
        <v>0</v>
      </c>
      <c r="BC21" s="7">
        <v>63653.07</v>
      </c>
      <c r="BD21" s="7">
        <v>33107.120000000003</v>
      </c>
      <c r="BE21" s="7">
        <v>0</v>
      </c>
      <c r="BF21" s="7">
        <v>0</v>
      </c>
      <c r="BG21" s="7">
        <v>0</v>
      </c>
      <c r="BH21" s="7">
        <v>140801.51999999999</v>
      </c>
      <c r="BI21" s="7">
        <v>152717.93</v>
      </c>
      <c r="BJ21" s="7">
        <v>0</v>
      </c>
      <c r="BK21" s="7">
        <v>86306.69</v>
      </c>
      <c r="BL21" s="7">
        <v>202472.11</v>
      </c>
      <c r="BM21" s="7">
        <v>0</v>
      </c>
      <c r="BN21" s="7">
        <v>0</v>
      </c>
      <c r="BO21" s="7">
        <v>0</v>
      </c>
      <c r="BP21" s="7">
        <v>85217.47</v>
      </c>
      <c r="BQ21" s="7">
        <v>799699.77</v>
      </c>
      <c r="BR21" s="7">
        <v>26593.46</v>
      </c>
      <c r="BS21" s="7">
        <v>220277.61</v>
      </c>
      <c r="BT21" s="7">
        <v>469.66</v>
      </c>
      <c r="BU21" s="7">
        <v>400555.13</v>
      </c>
      <c r="BV21" s="7">
        <v>94494.82</v>
      </c>
      <c r="BW21" s="7">
        <v>45173.16</v>
      </c>
      <c r="BX21" s="7">
        <v>0</v>
      </c>
      <c r="BY21" s="7">
        <v>46389.4</v>
      </c>
      <c r="BZ21" s="7">
        <v>17948.37</v>
      </c>
      <c r="CA21" s="7">
        <v>0</v>
      </c>
      <c r="CB21" s="7">
        <v>0</v>
      </c>
      <c r="CC21" s="7">
        <v>0</v>
      </c>
      <c r="CD21" s="7">
        <v>147935.73000000001</v>
      </c>
      <c r="CE21" s="7">
        <v>127553.96</v>
      </c>
      <c r="CF21" s="7">
        <v>0</v>
      </c>
      <c r="CG21" s="7">
        <v>102521.74</v>
      </c>
      <c r="CH21" s="7">
        <v>160149.82</v>
      </c>
      <c r="CI21" s="7">
        <v>0</v>
      </c>
      <c r="CJ21" s="7">
        <v>0</v>
      </c>
      <c r="CK21" s="7">
        <v>0</v>
      </c>
      <c r="CL21" s="7">
        <v>79293.5</v>
      </c>
    </row>
    <row r="22" spans="1:90" x14ac:dyDescent="0.25">
      <c r="A22" t="s">
        <v>20</v>
      </c>
      <c r="B22" s="1">
        <v>2017</v>
      </c>
      <c r="C22" s="7">
        <v>577068.05000000005</v>
      </c>
      <c r="D22" s="7">
        <v>250860.13</v>
      </c>
      <c r="E22" s="7">
        <v>343672.27</v>
      </c>
      <c r="F22" s="7">
        <v>85555.16</v>
      </c>
      <c r="G22" s="7">
        <v>166952.15</v>
      </c>
      <c r="H22" s="7">
        <v>12191.05</v>
      </c>
      <c r="I22" s="7">
        <v>25430.11</v>
      </c>
      <c r="J22" s="7">
        <v>0</v>
      </c>
      <c r="K22" s="7">
        <v>7474.92</v>
      </c>
      <c r="L22" s="7">
        <v>212.97</v>
      </c>
      <c r="M22" s="7">
        <v>0</v>
      </c>
      <c r="N22" s="7">
        <v>0</v>
      </c>
      <c r="O22" s="7">
        <v>14261.64</v>
      </c>
      <c r="P22" s="7">
        <v>95605.48</v>
      </c>
      <c r="Q22" s="7">
        <v>747346.94</v>
      </c>
      <c r="R22" s="7">
        <v>16244.6</v>
      </c>
      <c r="S22" s="7">
        <v>86916.28</v>
      </c>
      <c r="T22" s="7">
        <v>84254.28</v>
      </c>
      <c r="U22" s="7">
        <v>0</v>
      </c>
      <c r="V22" s="7">
        <v>0</v>
      </c>
      <c r="W22" s="7">
        <v>0</v>
      </c>
      <c r="X22" s="7">
        <v>55739.83</v>
      </c>
      <c r="Y22" s="7">
        <v>568055.68999999994</v>
      </c>
      <c r="Z22" s="7">
        <v>220672.38</v>
      </c>
      <c r="AA22" s="7">
        <v>322898.88</v>
      </c>
      <c r="AB22" s="7">
        <v>83302.45</v>
      </c>
      <c r="AC22" s="7">
        <v>114011.41</v>
      </c>
      <c r="AD22" s="7">
        <v>12563.4</v>
      </c>
      <c r="AE22" s="7">
        <v>36593.42</v>
      </c>
      <c r="AF22" s="7">
        <v>0</v>
      </c>
      <c r="AG22" s="7">
        <v>6323.44</v>
      </c>
      <c r="AH22" s="7">
        <v>324.13</v>
      </c>
      <c r="AI22" s="7">
        <v>0</v>
      </c>
      <c r="AJ22" s="7">
        <v>0</v>
      </c>
      <c r="AK22" s="7">
        <v>4564.0600000000004</v>
      </c>
      <c r="AL22" s="7">
        <v>113474.94</v>
      </c>
      <c r="AM22" s="7">
        <v>778019.05</v>
      </c>
      <c r="AN22" s="7">
        <v>32378.59</v>
      </c>
      <c r="AO22" s="7">
        <v>125343.39</v>
      </c>
      <c r="AP22" s="7">
        <v>95599.06</v>
      </c>
      <c r="AQ22" s="7">
        <v>0</v>
      </c>
      <c r="AR22" s="7">
        <v>0</v>
      </c>
      <c r="AS22" s="7">
        <v>15133.14</v>
      </c>
      <c r="AT22" s="7">
        <v>34228.35</v>
      </c>
      <c r="AU22" s="7">
        <v>598949.18000000005</v>
      </c>
      <c r="AV22" s="7">
        <v>223862.31</v>
      </c>
      <c r="AW22" s="7">
        <v>299986.15999999997</v>
      </c>
      <c r="AX22" s="7">
        <v>91343.71</v>
      </c>
      <c r="AY22" s="7">
        <v>128272.98</v>
      </c>
      <c r="AZ22" s="7">
        <v>20422.41</v>
      </c>
      <c r="BA22" s="7">
        <v>27515.360000000001</v>
      </c>
      <c r="BB22" s="7">
        <v>0</v>
      </c>
      <c r="BC22" s="7">
        <v>5572.49</v>
      </c>
      <c r="BD22" s="7">
        <v>319.45</v>
      </c>
      <c r="BE22" s="7">
        <v>0</v>
      </c>
      <c r="BF22" s="7">
        <v>0</v>
      </c>
      <c r="BG22" s="7">
        <v>11086.57</v>
      </c>
      <c r="BH22" s="7">
        <v>96232.42</v>
      </c>
      <c r="BI22" s="7">
        <v>877190.88</v>
      </c>
      <c r="BJ22" s="7">
        <v>25403.8</v>
      </c>
      <c r="BK22" s="7">
        <v>67613.78</v>
      </c>
      <c r="BL22" s="7">
        <v>109785.65</v>
      </c>
      <c r="BM22" s="7">
        <v>0</v>
      </c>
      <c r="BN22" s="7">
        <v>0</v>
      </c>
      <c r="BO22" s="7">
        <v>0</v>
      </c>
      <c r="BP22" s="7">
        <v>58909.73</v>
      </c>
      <c r="BQ22" s="7">
        <v>595825.31000000006</v>
      </c>
      <c r="BR22" s="7">
        <v>224734.6</v>
      </c>
      <c r="BS22" s="7">
        <v>282484.37</v>
      </c>
      <c r="BT22" s="7">
        <v>108581.05</v>
      </c>
      <c r="BU22" s="7">
        <v>177728.02</v>
      </c>
      <c r="BV22" s="7">
        <v>42352.11</v>
      </c>
      <c r="BW22" s="7">
        <v>40226.14</v>
      </c>
      <c r="BX22" s="7">
        <v>0</v>
      </c>
      <c r="BY22" s="7">
        <v>2379.11</v>
      </c>
      <c r="BZ22" s="7">
        <v>306.08</v>
      </c>
      <c r="CA22" s="7">
        <v>0</v>
      </c>
      <c r="CB22" s="7">
        <v>0</v>
      </c>
      <c r="CC22" s="7">
        <v>13543.09</v>
      </c>
      <c r="CD22" s="7">
        <v>109765.86</v>
      </c>
      <c r="CE22" s="7">
        <v>857905.26</v>
      </c>
      <c r="CF22" s="7">
        <v>39214.46</v>
      </c>
      <c r="CG22" s="7">
        <v>78332.039999999994</v>
      </c>
      <c r="CH22" s="7">
        <v>77270</v>
      </c>
      <c r="CI22" s="7">
        <v>0</v>
      </c>
      <c r="CJ22" s="7">
        <v>0</v>
      </c>
      <c r="CK22" s="7">
        <v>930</v>
      </c>
      <c r="CL22" s="7">
        <v>54334.13</v>
      </c>
    </row>
    <row r="23" spans="1:90" x14ac:dyDescent="0.25">
      <c r="A23" t="s">
        <v>21</v>
      </c>
      <c r="B23" s="1">
        <v>2017</v>
      </c>
      <c r="C23" s="7">
        <v>191813.23</v>
      </c>
      <c r="D23" s="7">
        <v>7718.92</v>
      </c>
      <c r="E23" s="7">
        <v>16103.19</v>
      </c>
      <c r="F23" s="7">
        <v>40670.550000000003</v>
      </c>
      <c r="G23" s="7">
        <v>106773.27</v>
      </c>
      <c r="H23" s="7">
        <v>387.78</v>
      </c>
      <c r="I23" s="7">
        <v>1714.2</v>
      </c>
      <c r="J23" s="7">
        <v>0</v>
      </c>
      <c r="K23" s="7">
        <v>10684.97</v>
      </c>
      <c r="L23" s="7">
        <v>1941.5</v>
      </c>
      <c r="M23" s="7">
        <v>0</v>
      </c>
      <c r="N23" s="7">
        <v>0</v>
      </c>
      <c r="O23" s="7">
        <v>0</v>
      </c>
      <c r="P23" s="7">
        <v>30300.560000000001</v>
      </c>
      <c r="Q23" s="7">
        <v>4214.92</v>
      </c>
      <c r="R23" s="7">
        <v>312.01</v>
      </c>
      <c r="S23" s="7">
        <v>6768.27</v>
      </c>
      <c r="T23" s="7">
        <v>162.27000000000001</v>
      </c>
      <c r="U23" s="7">
        <v>0</v>
      </c>
      <c r="V23" s="7">
        <v>0</v>
      </c>
      <c r="W23" s="7">
        <v>0</v>
      </c>
      <c r="X23" s="7">
        <v>32865.54</v>
      </c>
      <c r="Y23" s="7">
        <v>183228.07</v>
      </c>
      <c r="Z23" s="7">
        <v>5894.27</v>
      </c>
      <c r="AA23" s="7">
        <v>15814.63</v>
      </c>
      <c r="AB23" s="7">
        <v>41226.5</v>
      </c>
      <c r="AC23" s="7">
        <v>97954.05</v>
      </c>
      <c r="AD23" s="7">
        <v>-1967.29</v>
      </c>
      <c r="AE23" s="7">
        <v>2226.4299999999998</v>
      </c>
      <c r="AF23" s="7">
        <v>0</v>
      </c>
      <c r="AG23" s="7">
        <v>10488.19</v>
      </c>
      <c r="AH23" s="7">
        <v>674.92</v>
      </c>
      <c r="AI23" s="7">
        <v>0</v>
      </c>
      <c r="AJ23" s="7">
        <v>0</v>
      </c>
      <c r="AK23" s="7">
        <v>0</v>
      </c>
      <c r="AL23" s="7">
        <v>9810.17</v>
      </c>
      <c r="AM23" s="7">
        <v>8059.34</v>
      </c>
      <c r="AN23" s="7">
        <v>0</v>
      </c>
      <c r="AO23" s="7">
        <v>9092.5</v>
      </c>
      <c r="AP23" s="7">
        <v>133.63</v>
      </c>
      <c r="AQ23" s="7">
        <v>0</v>
      </c>
      <c r="AR23" s="7">
        <v>0</v>
      </c>
      <c r="AS23" s="7">
        <v>0</v>
      </c>
      <c r="AT23" s="7">
        <v>27522.77</v>
      </c>
      <c r="AU23" s="7">
        <v>166901.65</v>
      </c>
      <c r="AV23" s="7">
        <v>20533.07</v>
      </c>
      <c r="AW23" s="7">
        <v>39263.68</v>
      </c>
      <c r="AX23" s="7">
        <v>38777.519999999997</v>
      </c>
      <c r="AY23" s="7">
        <v>69892.259999999995</v>
      </c>
      <c r="AZ23" s="7">
        <v>0</v>
      </c>
      <c r="BA23" s="7">
        <v>5102.1899999999996</v>
      </c>
      <c r="BB23" s="7">
        <v>0</v>
      </c>
      <c r="BC23" s="7">
        <v>8693.92</v>
      </c>
      <c r="BD23" s="7">
        <v>546.51</v>
      </c>
      <c r="BE23" s="7">
        <v>0</v>
      </c>
      <c r="BF23" s="7">
        <v>0</v>
      </c>
      <c r="BG23" s="7">
        <v>0</v>
      </c>
      <c r="BH23" s="7">
        <v>11465.72</v>
      </c>
      <c r="BI23" s="7">
        <v>4779.54</v>
      </c>
      <c r="BJ23" s="7">
        <v>0</v>
      </c>
      <c r="BK23" s="7">
        <v>10874.06</v>
      </c>
      <c r="BL23" s="7">
        <v>1684.68</v>
      </c>
      <c r="BM23" s="7">
        <v>0</v>
      </c>
      <c r="BN23" s="7">
        <v>0</v>
      </c>
      <c r="BO23" s="7">
        <v>0</v>
      </c>
      <c r="BP23" s="7">
        <v>17898.21</v>
      </c>
      <c r="BQ23" s="7">
        <v>159240.99</v>
      </c>
      <c r="BR23" s="7">
        <v>12299.53</v>
      </c>
      <c r="BS23" s="7">
        <v>17920.150000000001</v>
      </c>
      <c r="BT23" s="7">
        <v>37297.81</v>
      </c>
      <c r="BU23" s="7">
        <v>44625.55</v>
      </c>
      <c r="BV23" s="7">
        <v>0</v>
      </c>
      <c r="BW23" s="7">
        <v>15574.48</v>
      </c>
      <c r="BX23" s="7">
        <v>0</v>
      </c>
      <c r="BY23" s="7">
        <v>5661.1</v>
      </c>
      <c r="BZ23" s="7">
        <v>4942.58</v>
      </c>
      <c r="CA23" s="7">
        <v>0</v>
      </c>
      <c r="CB23" s="7">
        <v>0</v>
      </c>
      <c r="CC23" s="7">
        <v>0</v>
      </c>
      <c r="CD23" s="7">
        <v>6813.34</v>
      </c>
      <c r="CE23" s="7">
        <v>6552.17</v>
      </c>
      <c r="CF23" s="7">
        <v>146.36000000000001</v>
      </c>
      <c r="CG23" s="7">
        <v>11598.98</v>
      </c>
      <c r="CH23" s="7">
        <v>7102.15</v>
      </c>
      <c r="CI23" s="7">
        <v>0</v>
      </c>
      <c r="CJ23" s="7">
        <v>0</v>
      </c>
      <c r="CK23" s="7">
        <v>0</v>
      </c>
      <c r="CL23" s="7">
        <v>11819.09</v>
      </c>
    </row>
    <row r="24" spans="1:90" x14ac:dyDescent="0.25">
      <c r="A24" t="s">
        <v>22</v>
      </c>
      <c r="B24" s="1">
        <v>2017</v>
      </c>
      <c r="C24" s="7">
        <v>1496147.35</v>
      </c>
      <c r="D24" s="7">
        <v>16893.88</v>
      </c>
      <c r="E24" s="7">
        <v>789018.2</v>
      </c>
      <c r="F24" s="7">
        <v>20137.830000000002</v>
      </c>
      <c r="G24" s="7">
        <v>432626.55</v>
      </c>
      <c r="H24" s="7">
        <v>127141.84</v>
      </c>
      <c r="I24" s="7">
        <v>405250.92</v>
      </c>
      <c r="J24" s="7">
        <v>75410.929999999993</v>
      </c>
      <c r="K24" s="7">
        <v>19008.98</v>
      </c>
      <c r="L24" s="7">
        <v>11664.87</v>
      </c>
      <c r="M24" s="7">
        <v>1336.11</v>
      </c>
      <c r="N24" s="7">
        <v>0</v>
      </c>
      <c r="O24" s="7">
        <v>87726.9</v>
      </c>
      <c r="P24" s="7">
        <v>210041.82</v>
      </c>
      <c r="Q24" s="7">
        <v>270122.99</v>
      </c>
      <c r="R24" s="7">
        <v>159964.29</v>
      </c>
      <c r="S24" s="7">
        <v>58629.21</v>
      </c>
      <c r="T24" s="7">
        <v>200128.69</v>
      </c>
      <c r="U24" s="7">
        <v>501401.9</v>
      </c>
      <c r="V24" s="7">
        <v>181258.25</v>
      </c>
      <c r="W24" s="7">
        <v>52606.64</v>
      </c>
      <c r="X24" s="7">
        <v>260391</v>
      </c>
      <c r="Y24" s="7">
        <v>1993959.47</v>
      </c>
      <c r="Z24" s="7">
        <v>20890.82</v>
      </c>
      <c r="AA24" s="7">
        <v>732333.58</v>
      </c>
      <c r="AB24" s="7">
        <v>16311.27</v>
      </c>
      <c r="AC24" s="7">
        <v>506752.39</v>
      </c>
      <c r="AD24" s="7">
        <v>115817.73</v>
      </c>
      <c r="AE24" s="7">
        <v>314399.55</v>
      </c>
      <c r="AF24" s="7">
        <v>49133.24</v>
      </c>
      <c r="AG24" s="7">
        <v>11053.5</v>
      </c>
      <c r="AH24" s="7">
        <v>7842.89</v>
      </c>
      <c r="AI24" s="7">
        <v>0</v>
      </c>
      <c r="AJ24" s="7">
        <v>0</v>
      </c>
      <c r="AK24" s="7">
        <v>93507.47</v>
      </c>
      <c r="AL24" s="7">
        <v>255743.1</v>
      </c>
      <c r="AM24" s="7">
        <v>157693.65</v>
      </c>
      <c r="AN24" s="7">
        <v>163477.42000000001</v>
      </c>
      <c r="AO24" s="7">
        <v>32402.05</v>
      </c>
      <c r="AP24" s="7">
        <v>104891.61</v>
      </c>
      <c r="AQ24" s="7">
        <v>495231.06</v>
      </c>
      <c r="AR24" s="7">
        <v>158929.53</v>
      </c>
      <c r="AS24" s="7">
        <v>79530.320000000007</v>
      </c>
      <c r="AT24" s="7">
        <v>242698.93</v>
      </c>
      <c r="AU24" s="7">
        <v>1560124.43</v>
      </c>
      <c r="AV24" s="7">
        <v>11476.7</v>
      </c>
      <c r="AW24" s="7">
        <v>755541.4</v>
      </c>
      <c r="AX24" s="7">
        <v>42711.4</v>
      </c>
      <c r="AY24" s="7">
        <v>625326.91</v>
      </c>
      <c r="AZ24" s="7">
        <v>110410.42</v>
      </c>
      <c r="BA24" s="7">
        <v>372508.15</v>
      </c>
      <c r="BB24" s="7">
        <v>88342.93</v>
      </c>
      <c r="BC24" s="7">
        <v>7866.46</v>
      </c>
      <c r="BD24" s="7">
        <v>4275.47</v>
      </c>
      <c r="BE24" s="7">
        <v>3969.05</v>
      </c>
      <c r="BF24" s="7">
        <v>0</v>
      </c>
      <c r="BG24" s="7">
        <v>95687.84</v>
      </c>
      <c r="BH24" s="7">
        <v>251182.51</v>
      </c>
      <c r="BI24" s="7">
        <v>256236.01</v>
      </c>
      <c r="BJ24" s="7">
        <v>106374.73</v>
      </c>
      <c r="BK24" s="7">
        <v>35155.17</v>
      </c>
      <c r="BL24" s="7">
        <v>123288.6</v>
      </c>
      <c r="BM24" s="7">
        <v>594152.35</v>
      </c>
      <c r="BN24" s="7">
        <v>176954.36</v>
      </c>
      <c r="BO24" s="7">
        <v>50833.2</v>
      </c>
      <c r="BP24" s="7">
        <v>190099.44</v>
      </c>
      <c r="BQ24" s="7">
        <v>1553472.97</v>
      </c>
      <c r="BR24" s="7">
        <v>12303.56</v>
      </c>
      <c r="BS24" s="7">
        <v>767775.21</v>
      </c>
      <c r="BT24" s="7">
        <v>48796.65</v>
      </c>
      <c r="BU24" s="7">
        <v>723215.27</v>
      </c>
      <c r="BV24" s="7">
        <v>161127.71</v>
      </c>
      <c r="BW24" s="7">
        <v>374072</v>
      </c>
      <c r="BX24" s="7">
        <v>117422.82</v>
      </c>
      <c r="BY24" s="7">
        <v>11330.1</v>
      </c>
      <c r="BZ24" s="7">
        <v>4209.04</v>
      </c>
      <c r="CA24" s="7">
        <v>393.3</v>
      </c>
      <c r="CB24" s="7">
        <v>0</v>
      </c>
      <c r="CC24" s="7">
        <v>247702.11</v>
      </c>
      <c r="CD24" s="7">
        <v>117354.66</v>
      </c>
      <c r="CE24" s="7">
        <v>307425.59000000003</v>
      </c>
      <c r="CF24" s="7">
        <v>88452.65</v>
      </c>
      <c r="CG24" s="7">
        <v>57730.63</v>
      </c>
      <c r="CH24" s="7">
        <v>66858</v>
      </c>
      <c r="CI24" s="7">
        <v>535602.51</v>
      </c>
      <c r="CJ24" s="7">
        <v>265244.23</v>
      </c>
      <c r="CK24" s="7">
        <v>54755.32</v>
      </c>
      <c r="CL24" s="7">
        <v>87796.81</v>
      </c>
    </row>
    <row r="25" spans="1:90" x14ac:dyDescent="0.25">
      <c r="A25" t="s">
        <v>23</v>
      </c>
      <c r="B25" s="1">
        <v>2017</v>
      </c>
      <c r="C25" s="7">
        <v>465684.89</v>
      </c>
      <c r="D25" s="7">
        <v>65860.41</v>
      </c>
      <c r="E25" s="7">
        <v>193222.9</v>
      </c>
      <c r="F25" s="7">
        <v>0</v>
      </c>
      <c r="G25" s="7">
        <v>64644.67</v>
      </c>
      <c r="H25" s="7">
        <v>20480.61</v>
      </c>
      <c r="I25" s="7">
        <v>3173.6</v>
      </c>
      <c r="J25" s="7">
        <v>0</v>
      </c>
      <c r="K25" s="7">
        <v>4181.01</v>
      </c>
      <c r="L25" s="7">
        <v>65336.43</v>
      </c>
      <c r="M25" s="7">
        <v>0</v>
      </c>
      <c r="N25" s="7">
        <v>0</v>
      </c>
      <c r="O25" s="7">
        <v>30269.279999999999</v>
      </c>
      <c r="P25" s="7">
        <v>42164.45</v>
      </c>
      <c r="Q25" s="7">
        <v>20668.560000000001</v>
      </c>
      <c r="R25" s="7">
        <v>1113.9100000000001</v>
      </c>
      <c r="S25" s="7">
        <v>32437.41</v>
      </c>
      <c r="T25" s="7">
        <v>18093.02</v>
      </c>
      <c r="U25" s="7">
        <v>0</v>
      </c>
      <c r="V25" s="7">
        <v>2549.7800000000002</v>
      </c>
      <c r="W25" s="7">
        <v>368.8</v>
      </c>
      <c r="X25" s="7">
        <v>32807.65</v>
      </c>
      <c r="Y25" s="7">
        <v>459270.18</v>
      </c>
      <c r="Z25" s="7">
        <v>82409.509999999995</v>
      </c>
      <c r="AA25" s="7">
        <v>220992.21</v>
      </c>
      <c r="AB25" s="7">
        <v>0</v>
      </c>
      <c r="AC25" s="7">
        <v>60752.52</v>
      </c>
      <c r="AD25" s="7">
        <v>27821.91</v>
      </c>
      <c r="AE25" s="7">
        <v>5041.18</v>
      </c>
      <c r="AF25" s="7">
        <v>0</v>
      </c>
      <c r="AG25" s="7">
        <v>5958.43</v>
      </c>
      <c r="AH25" s="7">
        <v>54226.92</v>
      </c>
      <c r="AI25" s="7">
        <v>0</v>
      </c>
      <c r="AJ25" s="7">
        <v>0</v>
      </c>
      <c r="AK25" s="7">
        <v>32379.64</v>
      </c>
      <c r="AL25" s="7">
        <v>48398.65</v>
      </c>
      <c r="AM25" s="7">
        <v>29702.15</v>
      </c>
      <c r="AN25" s="7">
        <v>708.08</v>
      </c>
      <c r="AO25" s="7">
        <v>21296.05</v>
      </c>
      <c r="AP25" s="7">
        <v>26621.26</v>
      </c>
      <c r="AQ25" s="7">
        <v>0</v>
      </c>
      <c r="AR25" s="7">
        <v>2603.11</v>
      </c>
      <c r="AS25" s="7">
        <v>333.68</v>
      </c>
      <c r="AT25" s="7">
        <v>47888.18</v>
      </c>
      <c r="AU25" s="7">
        <v>423451.98</v>
      </c>
      <c r="AV25" s="7">
        <v>76853.17</v>
      </c>
      <c r="AW25" s="7">
        <v>153584.93</v>
      </c>
      <c r="AX25" s="7">
        <v>0</v>
      </c>
      <c r="AY25" s="7">
        <v>91043.64</v>
      </c>
      <c r="AZ25" s="7">
        <v>26239.27</v>
      </c>
      <c r="BA25" s="7">
        <v>13946.74</v>
      </c>
      <c r="BB25" s="7">
        <v>0</v>
      </c>
      <c r="BC25" s="7">
        <v>7838.03</v>
      </c>
      <c r="BD25" s="7">
        <v>45411.27</v>
      </c>
      <c r="BE25" s="7">
        <v>0</v>
      </c>
      <c r="BF25" s="7">
        <v>0</v>
      </c>
      <c r="BG25" s="7">
        <v>35450.379999999997</v>
      </c>
      <c r="BH25" s="7">
        <v>69219.73</v>
      </c>
      <c r="BI25" s="7">
        <v>55153.69</v>
      </c>
      <c r="BJ25" s="7">
        <v>17.059999999999999</v>
      </c>
      <c r="BK25" s="7">
        <v>10988.04</v>
      </c>
      <c r="BL25" s="7">
        <v>15800.18</v>
      </c>
      <c r="BM25" s="7">
        <v>0</v>
      </c>
      <c r="BN25" s="7">
        <v>2659.8</v>
      </c>
      <c r="BO25" s="7">
        <v>0</v>
      </c>
      <c r="BP25" s="7">
        <v>75843.31</v>
      </c>
      <c r="BQ25" s="7">
        <v>421396.02</v>
      </c>
      <c r="BR25" s="7">
        <v>75173.56</v>
      </c>
      <c r="BS25" s="7">
        <v>213986.18</v>
      </c>
      <c r="BT25" s="7">
        <v>0</v>
      </c>
      <c r="BU25" s="7">
        <v>71514.720000000001</v>
      </c>
      <c r="BV25" s="7">
        <v>20487</v>
      </c>
      <c r="BW25" s="7">
        <v>13805.59</v>
      </c>
      <c r="BX25" s="7">
        <v>0</v>
      </c>
      <c r="BY25" s="7">
        <v>2900.03</v>
      </c>
      <c r="BZ25" s="7">
        <v>70853.17</v>
      </c>
      <c r="CA25" s="7">
        <v>0</v>
      </c>
      <c r="CB25" s="7">
        <v>0</v>
      </c>
      <c r="CC25" s="7">
        <v>60197.82</v>
      </c>
      <c r="CD25" s="7">
        <v>65590.22</v>
      </c>
      <c r="CE25" s="7">
        <v>29165.81</v>
      </c>
      <c r="CF25" s="7">
        <v>776.08</v>
      </c>
      <c r="CG25" s="7">
        <v>10705.77</v>
      </c>
      <c r="CH25" s="7">
        <v>47498.66</v>
      </c>
      <c r="CI25" s="7">
        <v>0</v>
      </c>
      <c r="CJ25" s="7">
        <v>3183.43</v>
      </c>
      <c r="CK25" s="7">
        <v>888.82</v>
      </c>
      <c r="CL25" s="7">
        <v>105369.2</v>
      </c>
    </row>
    <row r="26" spans="1:90" x14ac:dyDescent="0.25">
      <c r="A26" t="s">
        <v>24</v>
      </c>
      <c r="B26" s="1">
        <v>2017</v>
      </c>
      <c r="C26" s="7">
        <v>407468.22</v>
      </c>
      <c r="D26" s="7">
        <v>27547.46</v>
      </c>
      <c r="E26" s="7">
        <v>123536.25</v>
      </c>
      <c r="F26" s="7">
        <v>270</v>
      </c>
      <c r="G26" s="7">
        <v>230500.28</v>
      </c>
      <c r="H26" s="7">
        <v>443742.68</v>
      </c>
      <c r="I26" s="7">
        <v>96875.07</v>
      </c>
      <c r="J26" s="7">
        <v>0</v>
      </c>
      <c r="K26" s="7">
        <v>44643.24</v>
      </c>
      <c r="L26" s="7">
        <v>29461.34</v>
      </c>
      <c r="M26" s="7">
        <v>0</v>
      </c>
      <c r="N26" s="7">
        <v>0</v>
      </c>
      <c r="O26" s="7">
        <v>0</v>
      </c>
      <c r="P26" s="7">
        <v>934.83</v>
      </c>
      <c r="Q26" s="7">
        <v>0</v>
      </c>
      <c r="R26" s="7">
        <v>0</v>
      </c>
      <c r="S26" s="7">
        <v>14887.81</v>
      </c>
      <c r="T26" s="7">
        <v>0</v>
      </c>
      <c r="U26" s="7">
        <v>182821.05</v>
      </c>
      <c r="V26" s="7">
        <v>34988.720000000001</v>
      </c>
      <c r="W26" s="7">
        <v>7616</v>
      </c>
      <c r="X26" s="7">
        <v>28794.080000000002</v>
      </c>
      <c r="Y26" s="7">
        <v>391284.86</v>
      </c>
      <c r="Z26" s="7">
        <v>17909.21</v>
      </c>
      <c r="AA26" s="7">
        <v>79710.03</v>
      </c>
      <c r="AB26" s="7">
        <v>26.72</v>
      </c>
      <c r="AC26" s="7">
        <v>237066.73</v>
      </c>
      <c r="AD26" s="7">
        <v>492298.89</v>
      </c>
      <c r="AE26" s="7">
        <v>34540.19</v>
      </c>
      <c r="AF26" s="7">
        <v>0</v>
      </c>
      <c r="AG26" s="7">
        <v>29338.23</v>
      </c>
      <c r="AH26" s="7">
        <v>18403.099999999999</v>
      </c>
      <c r="AI26" s="7">
        <v>0</v>
      </c>
      <c r="AJ26" s="7">
        <v>0</v>
      </c>
      <c r="AK26" s="7">
        <v>0</v>
      </c>
      <c r="AL26" s="7">
        <v>590</v>
      </c>
      <c r="AM26" s="7">
        <v>0</v>
      </c>
      <c r="AN26" s="7">
        <v>0</v>
      </c>
      <c r="AO26" s="7">
        <v>43800.55</v>
      </c>
      <c r="AP26" s="7">
        <v>0</v>
      </c>
      <c r="AQ26" s="7">
        <v>187866.03</v>
      </c>
      <c r="AR26" s="7">
        <v>21333.81</v>
      </c>
      <c r="AS26" s="7">
        <v>11965.25</v>
      </c>
      <c r="AT26" s="7">
        <v>23984.12</v>
      </c>
      <c r="AU26" s="7">
        <v>389030.99</v>
      </c>
      <c r="AV26" s="7">
        <v>21546.2</v>
      </c>
      <c r="AW26" s="7">
        <v>95105.89</v>
      </c>
      <c r="AX26" s="7">
        <v>0</v>
      </c>
      <c r="AY26" s="7">
        <v>202892.52</v>
      </c>
      <c r="AZ26" s="7">
        <v>403309.61</v>
      </c>
      <c r="BA26" s="7">
        <v>19798.240000000002</v>
      </c>
      <c r="BB26" s="7">
        <v>0</v>
      </c>
      <c r="BC26" s="7">
        <v>49062.59</v>
      </c>
      <c r="BD26" s="7">
        <v>33384.589999999997</v>
      </c>
      <c r="BE26" s="7">
        <v>0</v>
      </c>
      <c r="BF26" s="7">
        <v>0</v>
      </c>
      <c r="BG26" s="7">
        <v>0</v>
      </c>
      <c r="BH26" s="7">
        <v>90</v>
      </c>
      <c r="BI26" s="7">
        <v>0</v>
      </c>
      <c r="BJ26" s="7">
        <v>0</v>
      </c>
      <c r="BK26" s="7">
        <v>93440.03</v>
      </c>
      <c r="BL26" s="7">
        <v>0</v>
      </c>
      <c r="BM26" s="7">
        <v>180814.98</v>
      </c>
      <c r="BN26" s="7">
        <v>43143.33</v>
      </c>
      <c r="BO26" s="7">
        <v>7532</v>
      </c>
      <c r="BP26" s="7">
        <v>1682.16</v>
      </c>
      <c r="BQ26" s="7">
        <v>322007.53000000003</v>
      </c>
      <c r="BR26" s="7">
        <v>20731.77</v>
      </c>
      <c r="BS26" s="7">
        <v>74771.91</v>
      </c>
      <c r="BT26" s="7">
        <v>253.42</v>
      </c>
      <c r="BU26" s="7">
        <v>221442.21</v>
      </c>
      <c r="BV26" s="7">
        <v>399538.87</v>
      </c>
      <c r="BW26" s="7">
        <v>14780.48</v>
      </c>
      <c r="BX26" s="7">
        <v>0</v>
      </c>
      <c r="BY26" s="7">
        <v>46787.519999999997</v>
      </c>
      <c r="BZ26" s="7">
        <v>53476.02</v>
      </c>
      <c r="CA26" s="7">
        <v>0</v>
      </c>
      <c r="CB26" s="7">
        <v>0</v>
      </c>
      <c r="CC26" s="7">
        <v>0</v>
      </c>
      <c r="CD26" s="7">
        <v>0</v>
      </c>
      <c r="CE26" s="7">
        <v>0</v>
      </c>
      <c r="CF26" s="7">
        <v>0</v>
      </c>
      <c r="CG26" s="7">
        <v>102516.51</v>
      </c>
      <c r="CH26" s="7">
        <v>0</v>
      </c>
      <c r="CI26" s="7">
        <v>254251.17</v>
      </c>
      <c r="CJ26" s="7">
        <v>16207.85</v>
      </c>
      <c r="CK26" s="7">
        <v>47604.12</v>
      </c>
      <c r="CL26" s="7">
        <v>16497.75</v>
      </c>
    </row>
    <row r="27" spans="1:90" x14ac:dyDescent="0.25">
      <c r="A27" t="s">
        <v>25</v>
      </c>
      <c r="B27" s="1">
        <v>2017</v>
      </c>
      <c r="C27" s="7">
        <v>213265.6</v>
      </c>
      <c r="D27" s="7">
        <v>18453.28</v>
      </c>
      <c r="E27" s="7">
        <v>3849.28</v>
      </c>
      <c r="F27" s="7">
        <v>5608.24</v>
      </c>
      <c r="G27" s="7">
        <v>9512.7199999999993</v>
      </c>
      <c r="H27" s="7">
        <v>13103.11</v>
      </c>
      <c r="I27" s="7">
        <v>51460.93</v>
      </c>
      <c r="J27" s="7">
        <v>0</v>
      </c>
      <c r="K27" s="7">
        <v>6743.73</v>
      </c>
      <c r="L27" s="7">
        <v>38.97</v>
      </c>
      <c r="M27" s="7">
        <v>0</v>
      </c>
      <c r="N27" s="7">
        <v>0</v>
      </c>
      <c r="O27" s="7">
        <v>9314.8799999999992</v>
      </c>
      <c r="P27" s="7">
        <v>80664.69</v>
      </c>
      <c r="Q27" s="7">
        <v>4549.3599999999997</v>
      </c>
      <c r="R27" s="7">
        <v>1993.65</v>
      </c>
      <c r="S27" s="7">
        <v>3565.72</v>
      </c>
      <c r="T27" s="7">
        <v>4191.08</v>
      </c>
      <c r="U27" s="7">
        <v>0</v>
      </c>
      <c r="V27" s="7">
        <v>0</v>
      </c>
      <c r="W27" s="7">
        <v>0</v>
      </c>
      <c r="X27" s="7">
        <v>77095.31</v>
      </c>
      <c r="Y27" s="7">
        <v>201465.31</v>
      </c>
      <c r="Z27" s="7">
        <v>18702.990000000002</v>
      </c>
      <c r="AA27" s="7">
        <v>1934.18</v>
      </c>
      <c r="AB27" s="7">
        <v>18214.21</v>
      </c>
      <c r="AC27" s="7">
        <v>2571.9499999999998</v>
      </c>
      <c r="AD27" s="7">
        <v>9328.0400000000009</v>
      </c>
      <c r="AE27" s="7">
        <v>61010.78</v>
      </c>
      <c r="AF27" s="7">
        <v>0</v>
      </c>
      <c r="AG27" s="7">
        <v>0</v>
      </c>
      <c r="AH27" s="7">
        <v>239.95</v>
      </c>
      <c r="AI27" s="7">
        <v>242.42</v>
      </c>
      <c r="AJ27" s="7">
        <v>0</v>
      </c>
      <c r="AK27" s="7">
        <v>9383.0400000000009</v>
      </c>
      <c r="AL27" s="7">
        <v>99234.68</v>
      </c>
      <c r="AM27" s="7">
        <v>7083.71</v>
      </c>
      <c r="AN27" s="7">
        <v>860.63</v>
      </c>
      <c r="AO27" s="7">
        <v>2897.88</v>
      </c>
      <c r="AP27" s="7">
        <v>4470.3599999999997</v>
      </c>
      <c r="AQ27" s="7">
        <v>0</v>
      </c>
      <c r="AR27" s="7">
        <v>0</v>
      </c>
      <c r="AS27" s="7">
        <v>0</v>
      </c>
      <c r="AT27" s="7">
        <v>100869.62</v>
      </c>
      <c r="AU27" s="7">
        <v>206541.55</v>
      </c>
      <c r="AV27" s="7">
        <v>16648.88</v>
      </c>
      <c r="AW27" s="7">
        <v>715.25</v>
      </c>
      <c r="AX27" s="7">
        <v>17069.400000000001</v>
      </c>
      <c r="AY27" s="7">
        <v>14092.74</v>
      </c>
      <c r="AZ27" s="7">
        <v>16930.25</v>
      </c>
      <c r="BA27" s="7">
        <v>64376.87</v>
      </c>
      <c r="BB27" s="7">
        <v>0</v>
      </c>
      <c r="BC27" s="7">
        <v>0</v>
      </c>
      <c r="BD27" s="7">
        <v>2667.65</v>
      </c>
      <c r="BE27" s="7">
        <v>0</v>
      </c>
      <c r="BF27" s="7">
        <v>0</v>
      </c>
      <c r="BG27" s="7">
        <v>13782.41</v>
      </c>
      <c r="BH27" s="7">
        <v>65326.87</v>
      </c>
      <c r="BI27" s="7">
        <v>15531.71</v>
      </c>
      <c r="BJ27" s="7">
        <v>18354.98</v>
      </c>
      <c r="BK27" s="7">
        <v>22149.37</v>
      </c>
      <c r="BL27" s="7">
        <v>24163.16</v>
      </c>
      <c r="BM27" s="7">
        <v>0</v>
      </c>
      <c r="BN27" s="7">
        <v>0</v>
      </c>
      <c r="BO27" s="7">
        <v>0</v>
      </c>
      <c r="BP27" s="7">
        <v>49405.22</v>
      </c>
      <c r="BQ27" s="7">
        <v>229342.14</v>
      </c>
      <c r="BR27" s="7">
        <v>15953.34</v>
      </c>
      <c r="BS27" s="7">
        <v>106.53</v>
      </c>
      <c r="BT27" s="7">
        <v>4991.78</v>
      </c>
      <c r="BU27" s="7">
        <v>13028.42</v>
      </c>
      <c r="BV27" s="7">
        <v>5105.9399999999996</v>
      </c>
      <c r="BW27" s="7">
        <v>27540.22</v>
      </c>
      <c r="BX27" s="7">
        <v>0</v>
      </c>
      <c r="BY27" s="7">
        <v>475.18</v>
      </c>
      <c r="BZ27" s="7">
        <v>3712.83</v>
      </c>
      <c r="CA27" s="7">
        <v>0</v>
      </c>
      <c r="CB27" s="7">
        <v>0</v>
      </c>
      <c r="CC27" s="7">
        <v>18494.04</v>
      </c>
      <c r="CD27" s="7">
        <v>78002.39</v>
      </c>
      <c r="CE27" s="7">
        <v>34399.919999999998</v>
      </c>
      <c r="CF27" s="7">
        <v>980.8</v>
      </c>
      <c r="CG27" s="7">
        <v>1594</v>
      </c>
      <c r="CH27" s="7">
        <v>9246.73</v>
      </c>
      <c r="CI27" s="7">
        <v>0</v>
      </c>
      <c r="CJ27" s="7">
        <v>0</v>
      </c>
      <c r="CK27" s="7">
        <v>0</v>
      </c>
      <c r="CL27" s="7">
        <v>61779.85</v>
      </c>
    </row>
    <row r="28" spans="1:90" x14ac:dyDescent="0.25">
      <c r="A28" t="s">
        <v>26</v>
      </c>
      <c r="B28" s="1">
        <v>2017</v>
      </c>
      <c r="C28" s="7">
        <v>137630.16</v>
      </c>
      <c r="D28" s="7">
        <v>14732.84</v>
      </c>
      <c r="E28" s="7">
        <v>0</v>
      </c>
      <c r="F28" s="7">
        <v>3222.25</v>
      </c>
      <c r="G28" s="7">
        <v>7884</v>
      </c>
      <c r="H28" s="7">
        <v>19714.96</v>
      </c>
      <c r="I28" s="7">
        <v>0</v>
      </c>
      <c r="J28" s="7">
        <v>0</v>
      </c>
      <c r="K28" s="7">
        <v>0</v>
      </c>
      <c r="L28" s="7">
        <v>0</v>
      </c>
      <c r="M28" s="7">
        <v>0</v>
      </c>
      <c r="N28" s="7">
        <v>0</v>
      </c>
      <c r="O28" s="7">
        <v>4492.2299999999996</v>
      </c>
      <c r="P28" s="7">
        <v>5115.6000000000004</v>
      </c>
      <c r="Q28" s="7">
        <v>0</v>
      </c>
      <c r="R28" s="7">
        <v>0</v>
      </c>
      <c r="S28" s="7">
        <v>0</v>
      </c>
      <c r="T28" s="7">
        <v>0</v>
      </c>
      <c r="U28" s="7">
        <v>0</v>
      </c>
      <c r="V28" s="7">
        <v>0</v>
      </c>
      <c r="W28" s="7">
        <v>0</v>
      </c>
      <c r="X28" s="7">
        <v>27403.29</v>
      </c>
      <c r="Y28" s="7">
        <v>138382.82</v>
      </c>
      <c r="Z28" s="7">
        <v>12562.03</v>
      </c>
      <c r="AA28" s="7">
        <v>0</v>
      </c>
      <c r="AB28" s="7">
        <v>3065.5</v>
      </c>
      <c r="AC28" s="7">
        <v>6947.5</v>
      </c>
      <c r="AD28" s="7">
        <v>1401.5</v>
      </c>
      <c r="AE28" s="7">
        <v>12640.25</v>
      </c>
      <c r="AF28" s="7">
        <v>0</v>
      </c>
      <c r="AG28" s="7">
        <v>0</v>
      </c>
      <c r="AH28" s="7">
        <v>0</v>
      </c>
      <c r="AI28" s="7">
        <v>0</v>
      </c>
      <c r="AJ28" s="7">
        <v>0</v>
      </c>
      <c r="AK28" s="7">
        <v>4165.29</v>
      </c>
      <c r="AL28" s="7">
        <v>650</v>
      </c>
      <c r="AM28" s="7">
        <v>0</v>
      </c>
      <c r="AN28" s="7">
        <v>0</v>
      </c>
      <c r="AO28" s="7">
        <v>0</v>
      </c>
      <c r="AP28" s="7">
        <v>2124.75</v>
      </c>
      <c r="AQ28" s="7">
        <v>0</v>
      </c>
      <c r="AR28" s="7">
        <v>0</v>
      </c>
      <c r="AS28" s="7">
        <v>0</v>
      </c>
      <c r="AT28" s="7">
        <v>880</v>
      </c>
      <c r="AU28" s="7">
        <v>156710.96</v>
      </c>
      <c r="AV28" s="7">
        <v>0</v>
      </c>
      <c r="AW28" s="7">
        <v>0</v>
      </c>
      <c r="AX28" s="7">
        <v>8071.6</v>
      </c>
      <c r="AY28" s="7">
        <v>5000</v>
      </c>
      <c r="AZ28" s="7">
        <v>0</v>
      </c>
      <c r="BA28" s="7">
        <v>0</v>
      </c>
      <c r="BB28" s="7">
        <v>0</v>
      </c>
      <c r="BC28" s="7">
        <v>0</v>
      </c>
      <c r="BD28" s="7">
        <v>0</v>
      </c>
      <c r="BE28" s="7">
        <v>0</v>
      </c>
      <c r="BF28" s="7">
        <v>0</v>
      </c>
      <c r="BG28" s="7">
        <v>4929.6099999999997</v>
      </c>
      <c r="BH28" s="7">
        <v>9826</v>
      </c>
      <c r="BI28" s="7">
        <v>0</v>
      </c>
      <c r="BJ28" s="7">
        <v>0</v>
      </c>
      <c r="BK28" s="7">
        <v>0</v>
      </c>
      <c r="BL28" s="7">
        <v>1789.5</v>
      </c>
      <c r="BM28" s="7">
        <v>0</v>
      </c>
      <c r="BN28" s="7">
        <v>0</v>
      </c>
      <c r="BO28" s="7">
        <v>0</v>
      </c>
      <c r="BP28" s="7">
        <v>3085</v>
      </c>
      <c r="BQ28" s="7">
        <v>139453.46</v>
      </c>
      <c r="BR28" s="7">
        <v>0</v>
      </c>
      <c r="BS28" s="7">
        <v>0</v>
      </c>
      <c r="BT28" s="7">
        <v>7565.12</v>
      </c>
      <c r="BU28" s="7">
        <v>3342.5</v>
      </c>
      <c r="BV28" s="7">
        <v>0</v>
      </c>
      <c r="BW28" s="7">
        <v>0</v>
      </c>
      <c r="BX28" s="7">
        <v>0</v>
      </c>
      <c r="BY28" s="7">
        <v>0</v>
      </c>
      <c r="BZ28" s="7">
        <v>0</v>
      </c>
      <c r="CA28" s="7">
        <v>0</v>
      </c>
      <c r="CB28" s="7">
        <v>0</v>
      </c>
      <c r="CC28" s="7">
        <v>11701.36</v>
      </c>
      <c r="CD28" s="7">
        <v>2220</v>
      </c>
      <c r="CE28" s="7">
        <v>0</v>
      </c>
      <c r="CF28" s="7">
        <v>0</v>
      </c>
      <c r="CG28" s="7">
        <v>0</v>
      </c>
      <c r="CH28" s="7">
        <v>518</v>
      </c>
      <c r="CI28" s="7">
        <v>0</v>
      </c>
      <c r="CJ28" s="7">
        <v>0</v>
      </c>
      <c r="CK28" s="7">
        <v>0</v>
      </c>
      <c r="CL28" s="7">
        <v>6008</v>
      </c>
    </row>
    <row r="29" spans="1:90" x14ac:dyDescent="0.25">
      <c r="A29" t="s">
        <v>27</v>
      </c>
      <c r="B29" s="1">
        <v>2017</v>
      </c>
      <c r="C29" s="7">
        <v>239970.67</v>
      </c>
      <c r="D29" s="7">
        <v>30807.22</v>
      </c>
      <c r="E29" s="7">
        <v>10601.59</v>
      </c>
      <c r="F29" s="7">
        <v>2932.46</v>
      </c>
      <c r="G29" s="7">
        <v>76155.28</v>
      </c>
      <c r="H29" s="7">
        <v>14300.89</v>
      </c>
      <c r="I29" s="7">
        <v>1032.55</v>
      </c>
      <c r="J29" s="7">
        <v>0</v>
      </c>
      <c r="K29" s="7">
        <v>3570.18</v>
      </c>
      <c r="L29" s="7">
        <v>0</v>
      </c>
      <c r="M29" s="7">
        <v>0</v>
      </c>
      <c r="N29" s="7">
        <v>0</v>
      </c>
      <c r="O29" s="7">
        <v>1467.54</v>
      </c>
      <c r="P29" s="7">
        <v>33745.24</v>
      </c>
      <c r="Q29" s="7">
        <v>40721.18</v>
      </c>
      <c r="R29" s="7">
        <v>386.54</v>
      </c>
      <c r="S29" s="7">
        <v>3203.53</v>
      </c>
      <c r="T29" s="7">
        <v>7870.3</v>
      </c>
      <c r="U29" s="7">
        <v>13449.55</v>
      </c>
      <c r="V29" s="7">
        <v>3435.21</v>
      </c>
      <c r="W29" s="7">
        <v>0</v>
      </c>
      <c r="X29" s="7">
        <v>14857.82</v>
      </c>
      <c r="Y29" s="7">
        <v>230859.97</v>
      </c>
      <c r="Z29" s="7">
        <v>37354.93</v>
      </c>
      <c r="AA29" s="7">
        <v>6935.56</v>
      </c>
      <c r="AB29" s="7">
        <v>1734.43</v>
      </c>
      <c r="AC29" s="7">
        <v>59130.76</v>
      </c>
      <c r="AD29" s="7">
        <v>18020.98</v>
      </c>
      <c r="AE29" s="7">
        <v>938.55</v>
      </c>
      <c r="AF29" s="7">
        <v>0</v>
      </c>
      <c r="AG29" s="7">
        <v>2598.7399999999998</v>
      </c>
      <c r="AH29" s="7">
        <v>0</v>
      </c>
      <c r="AI29" s="7">
        <v>0</v>
      </c>
      <c r="AJ29" s="7">
        <v>0</v>
      </c>
      <c r="AK29" s="7">
        <v>1482.42</v>
      </c>
      <c r="AL29" s="7">
        <v>28114.79</v>
      </c>
      <c r="AM29" s="7">
        <v>43265.07</v>
      </c>
      <c r="AN29" s="7">
        <v>90.71</v>
      </c>
      <c r="AO29" s="7">
        <v>17670.29</v>
      </c>
      <c r="AP29" s="7">
        <v>10115.120000000001</v>
      </c>
      <c r="AQ29" s="7">
        <v>4747.34</v>
      </c>
      <c r="AR29" s="7">
        <v>1368.28</v>
      </c>
      <c r="AS29" s="7">
        <v>0</v>
      </c>
      <c r="AT29" s="7">
        <v>11865.66</v>
      </c>
      <c r="AU29" s="7">
        <v>234345.89</v>
      </c>
      <c r="AV29" s="7">
        <v>30303.83</v>
      </c>
      <c r="AW29" s="7">
        <v>1638.3</v>
      </c>
      <c r="AX29" s="7">
        <v>2856.49</v>
      </c>
      <c r="AY29" s="7">
        <v>31561.53</v>
      </c>
      <c r="AZ29" s="7">
        <v>5466.55</v>
      </c>
      <c r="BA29" s="7">
        <v>1747</v>
      </c>
      <c r="BB29" s="7">
        <v>0</v>
      </c>
      <c r="BC29" s="7">
        <v>0</v>
      </c>
      <c r="BD29" s="7">
        <v>0</v>
      </c>
      <c r="BE29" s="7">
        <v>0</v>
      </c>
      <c r="BF29" s="7">
        <v>0</v>
      </c>
      <c r="BG29" s="7">
        <v>2255.87</v>
      </c>
      <c r="BH29" s="7">
        <v>26414.9</v>
      </c>
      <c r="BI29" s="7">
        <v>1240.52</v>
      </c>
      <c r="BJ29" s="7">
        <v>991</v>
      </c>
      <c r="BK29" s="7">
        <v>6725.67</v>
      </c>
      <c r="BL29" s="7">
        <v>9198.56</v>
      </c>
      <c r="BM29" s="7">
        <v>23879.49</v>
      </c>
      <c r="BN29" s="7">
        <v>6475.65</v>
      </c>
      <c r="BO29" s="7">
        <v>0</v>
      </c>
      <c r="BP29" s="7">
        <v>7179</v>
      </c>
      <c r="BQ29" s="7">
        <v>240435.67</v>
      </c>
      <c r="BR29" s="7">
        <v>35909.93</v>
      </c>
      <c r="BS29" s="7">
        <v>5630.86</v>
      </c>
      <c r="BT29" s="7">
        <v>10750.74</v>
      </c>
      <c r="BU29" s="7">
        <v>112507.11</v>
      </c>
      <c r="BV29" s="7">
        <v>2079.73</v>
      </c>
      <c r="BW29" s="7">
        <v>895</v>
      </c>
      <c r="BX29" s="7">
        <v>0</v>
      </c>
      <c r="BY29" s="7">
        <v>0</v>
      </c>
      <c r="BZ29" s="7">
        <v>0</v>
      </c>
      <c r="CA29" s="7">
        <v>0</v>
      </c>
      <c r="CB29" s="7">
        <v>0</v>
      </c>
      <c r="CC29" s="7">
        <v>2683.36</v>
      </c>
      <c r="CD29" s="7">
        <v>13357.86</v>
      </c>
      <c r="CE29" s="7">
        <v>18334.009999999998</v>
      </c>
      <c r="CF29" s="7">
        <v>0</v>
      </c>
      <c r="CG29" s="7">
        <v>18235.830000000002</v>
      </c>
      <c r="CH29" s="7">
        <v>7958.92</v>
      </c>
      <c r="CI29" s="7">
        <v>7175.41</v>
      </c>
      <c r="CJ29" s="7">
        <v>2399.87</v>
      </c>
      <c r="CK29" s="7">
        <v>0</v>
      </c>
      <c r="CL29" s="7">
        <v>5691.2</v>
      </c>
    </row>
    <row r="30" spans="1:90" x14ac:dyDescent="0.25">
      <c r="A30" t="s">
        <v>28</v>
      </c>
      <c r="B30" s="1">
        <v>2017</v>
      </c>
      <c r="C30" s="7">
        <v>48470691.270000003</v>
      </c>
      <c r="D30" s="7">
        <v>13080450.140000001</v>
      </c>
      <c r="E30" s="7">
        <v>12751879.779999999</v>
      </c>
      <c r="F30" s="7">
        <v>127918</v>
      </c>
      <c r="G30" s="7">
        <v>128196474.66</v>
      </c>
      <c r="H30" s="7">
        <v>13144188.609999999</v>
      </c>
      <c r="I30" s="7">
        <v>701599.82</v>
      </c>
      <c r="J30" s="7">
        <v>574403.43999999994</v>
      </c>
      <c r="K30" s="7">
        <v>88994.74</v>
      </c>
      <c r="L30" s="7">
        <v>31081.5</v>
      </c>
      <c r="M30" s="7">
        <v>0</v>
      </c>
      <c r="N30" s="7">
        <v>0</v>
      </c>
      <c r="O30" s="7">
        <v>0</v>
      </c>
      <c r="P30" s="7">
        <v>46238022.32</v>
      </c>
      <c r="Q30" s="7">
        <v>232316.28</v>
      </c>
      <c r="R30" s="7">
        <v>312865.53999999998</v>
      </c>
      <c r="S30" s="7">
        <v>1273901.73</v>
      </c>
      <c r="T30" s="7">
        <v>237528.81</v>
      </c>
      <c r="U30" s="7">
        <v>3716946.46</v>
      </c>
      <c r="V30" s="7">
        <v>1442015.66</v>
      </c>
      <c r="W30" s="7">
        <v>18096785.399999999</v>
      </c>
      <c r="X30" s="7">
        <v>19146435.460000001</v>
      </c>
      <c r="Y30" s="7">
        <v>47295178.450000003</v>
      </c>
      <c r="Z30" s="7">
        <v>10879752.73</v>
      </c>
      <c r="AA30" s="7">
        <v>13750844.66</v>
      </c>
      <c r="AB30" s="7">
        <v>7428582.7400000002</v>
      </c>
      <c r="AC30" s="7">
        <v>133717906.59999999</v>
      </c>
      <c r="AD30" s="7">
        <v>10276258.73</v>
      </c>
      <c r="AE30" s="7">
        <v>848109.79</v>
      </c>
      <c r="AF30" s="7">
        <v>598999.57999999996</v>
      </c>
      <c r="AG30" s="7">
        <v>2055021.67</v>
      </c>
      <c r="AH30" s="7">
        <v>208378.22</v>
      </c>
      <c r="AI30" s="7">
        <v>0</v>
      </c>
      <c r="AJ30" s="7">
        <v>0</v>
      </c>
      <c r="AK30" s="7">
        <v>0</v>
      </c>
      <c r="AL30" s="7">
        <v>33014891.039999999</v>
      </c>
      <c r="AM30" s="7">
        <v>8218022.9299999997</v>
      </c>
      <c r="AN30" s="7">
        <v>345818.47</v>
      </c>
      <c r="AO30" s="7">
        <v>1333562.82</v>
      </c>
      <c r="AP30" s="7">
        <v>6892954.7800000003</v>
      </c>
      <c r="AQ30" s="7">
        <v>3514137.47</v>
      </c>
      <c r="AR30" s="7">
        <v>1336186.32</v>
      </c>
      <c r="AS30" s="7">
        <v>8689301.6899999995</v>
      </c>
      <c r="AT30" s="7">
        <v>19975307.25</v>
      </c>
      <c r="AU30" s="7">
        <v>41998666.75</v>
      </c>
      <c r="AV30" s="7">
        <v>10870262.09</v>
      </c>
      <c r="AW30" s="7">
        <v>12298193.92</v>
      </c>
      <c r="AX30" s="7">
        <v>6242548.1299999999</v>
      </c>
      <c r="AY30" s="7">
        <v>157817994.59999999</v>
      </c>
      <c r="AZ30" s="7">
        <v>9196658.4600000009</v>
      </c>
      <c r="BA30" s="7">
        <v>568314.05000000005</v>
      </c>
      <c r="BB30" s="7">
        <v>695438.33</v>
      </c>
      <c r="BC30" s="7">
        <v>1310714.1200000001</v>
      </c>
      <c r="BD30" s="7">
        <v>347956.47</v>
      </c>
      <c r="BE30" s="7">
        <v>0</v>
      </c>
      <c r="BF30" s="7">
        <v>0</v>
      </c>
      <c r="BG30" s="7">
        <v>0</v>
      </c>
      <c r="BH30" s="7">
        <v>38210122.590000004</v>
      </c>
      <c r="BI30" s="7">
        <v>9443973.4800000004</v>
      </c>
      <c r="BJ30" s="7">
        <v>370454.72</v>
      </c>
      <c r="BK30" s="7">
        <v>1540899.65</v>
      </c>
      <c r="BL30" s="7">
        <v>7961589.4900000002</v>
      </c>
      <c r="BM30" s="7">
        <v>3543349.32</v>
      </c>
      <c r="BN30" s="7">
        <v>1281440.6499999999</v>
      </c>
      <c r="BO30" s="7">
        <v>9020174.6500000004</v>
      </c>
      <c r="BP30" s="7">
        <v>23009022.629999999</v>
      </c>
      <c r="BQ30" s="7">
        <v>44910259.210000001</v>
      </c>
      <c r="BR30" s="7">
        <v>10232034.98</v>
      </c>
      <c r="BS30" s="7">
        <v>11146346.060000001</v>
      </c>
      <c r="BT30" s="7">
        <v>5929045.4699999997</v>
      </c>
      <c r="BU30" s="7">
        <v>132653373.92</v>
      </c>
      <c r="BV30" s="7">
        <v>9096323.9700000007</v>
      </c>
      <c r="BW30" s="7">
        <v>726979.03</v>
      </c>
      <c r="BX30" s="7">
        <v>703285.25</v>
      </c>
      <c r="BY30" s="7">
        <v>1714618.24</v>
      </c>
      <c r="BZ30" s="7">
        <v>415922.39</v>
      </c>
      <c r="CA30" s="7">
        <v>0</v>
      </c>
      <c r="CB30" s="7">
        <v>0</v>
      </c>
      <c r="CC30" s="7">
        <v>0</v>
      </c>
      <c r="CD30" s="7">
        <v>38812438.82</v>
      </c>
      <c r="CE30" s="7">
        <v>9671909.4199999999</v>
      </c>
      <c r="CF30" s="7">
        <v>330221.39</v>
      </c>
      <c r="CG30" s="7">
        <v>1605595.48</v>
      </c>
      <c r="CH30" s="7">
        <v>8111211.1399999997</v>
      </c>
      <c r="CI30" s="7">
        <v>4048510.95</v>
      </c>
      <c r="CJ30" s="7">
        <v>1576839.36</v>
      </c>
      <c r="CK30" s="7">
        <v>9221858.1799999997</v>
      </c>
      <c r="CL30" s="7">
        <v>23076040.739999998</v>
      </c>
    </row>
    <row r="31" spans="1:90" x14ac:dyDescent="0.25">
      <c r="A31" t="s">
        <v>29</v>
      </c>
      <c r="B31" s="1">
        <v>2017</v>
      </c>
      <c r="C31" s="7">
        <v>8620247.2699999996</v>
      </c>
      <c r="D31" s="7">
        <v>315311.84999999998</v>
      </c>
      <c r="E31" s="7">
        <v>572913.30000000005</v>
      </c>
      <c r="F31" s="7">
        <v>1904876.43</v>
      </c>
      <c r="G31" s="7">
        <v>4394454.17</v>
      </c>
      <c r="H31" s="7">
        <v>240249.15</v>
      </c>
      <c r="I31" s="7">
        <v>66445.960000000006</v>
      </c>
      <c r="J31" s="7">
        <v>0</v>
      </c>
      <c r="K31" s="7">
        <v>671955.19</v>
      </c>
      <c r="L31" s="7">
        <v>2807145.26</v>
      </c>
      <c r="M31" s="7">
        <v>0</v>
      </c>
      <c r="N31" s="7">
        <v>0</v>
      </c>
      <c r="O31" s="7">
        <v>0</v>
      </c>
      <c r="P31" s="7">
        <v>967175.06</v>
      </c>
      <c r="Q31" s="7">
        <v>345613.01</v>
      </c>
      <c r="R31" s="7">
        <v>235233.7</v>
      </c>
      <c r="S31" s="7">
        <v>752146.23</v>
      </c>
      <c r="T31" s="7">
        <v>201530.8</v>
      </c>
      <c r="U31" s="7">
        <v>311747.15000000002</v>
      </c>
      <c r="V31" s="7">
        <v>54891.26</v>
      </c>
      <c r="W31" s="7">
        <v>325996.79999999999</v>
      </c>
      <c r="X31" s="7">
        <v>710804.5</v>
      </c>
      <c r="Y31" s="7">
        <v>8531149.2400000002</v>
      </c>
      <c r="Z31" s="7">
        <v>335160.51</v>
      </c>
      <c r="AA31" s="7">
        <v>633384.61</v>
      </c>
      <c r="AB31" s="7">
        <v>1567086.11</v>
      </c>
      <c r="AC31" s="7">
        <v>3959767.94</v>
      </c>
      <c r="AD31" s="7">
        <v>653425.22</v>
      </c>
      <c r="AE31" s="7">
        <v>82325.27</v>
      </c>
      <c r="AF31" s="7">
        <v>0</v>
      </c>
      <c r="AG31" s="7">
        <v>664602.04</v>
      </c>
      <c r="AH31" s="7">
        <v>3524822.94</v>
      </c>
      <c r="AI31" s="7">
        <v>0</v>
      </c>
      <c r="AJ31" s="7">
        <v>0</v>
      </c>
      <c r="AK31" s="7">
        <v>0</v>
      </c>
      <c r="AL31" s="7">
        <v>611831.88</v>
      </c>
      <c r="AM31" s="7">
        <v>168981.71</v>
      </c>
      <c r="AN31" s="7">
        <v>287302.45</v>
      </c>
      <c r="AO31" s="7">
        <v>561773.31999999995</v>
      </c>
      <c r="AP31" s="7">
        <v>89510.34</v>
      </c>
      <c r="AQ31" s="7">
        <v>681829.4</v>
      </c>
      <c r="AR31" s="7">
        <v>98015.62</v>
      </c>
      <c r="AS31" s="7">
        <v>365077.02</v>
      </c>
      <c r="AT31" s="7">
        <v>691576.78</v>
      </c>
      <c r="AU31" s="7">
        <v>8224486.8899999997</v>
      </c>
      <c r="AV31" s="7">
        <v>336720.47</v>
      </c>
      <c r="AW31" s="7">
        <v>724467.06</v>
      </c>
      <c r="AX31" s="7">
        <v>1294075.82</v>
      </c>
      <c r="AY31" s="7">
        <v>2796065.38</v>
      </c>
      <c r="AZ31" s="7">
        <v>190847.78</v>
      </c>
      <c r="BA31" s="7">
        <v>32309.85</v>
      </c>
      <c r="BB31" s="7">
        <v>0</v>
      </c>
      <c r="BC31" s="7">
        <v>509820.27</v>
      </c>
      <c r="BD31" s="7">
        <v>3817132.21</v>
      </c>
      <c r="BE31" s="7">
        <v>0</v>
      </c>
      <c r="BF31" s="7">
        <v>0</v>
      </c>
      <c r="BG31" s="7">
        <v>0</v>
      </c>
      <c r="BH31" s="7">
        <v>589060.54</v>
      </c>
      <c r="BI31" s="7">
        <v>234242.33</v>
      </c>
      <c r="BJ31" s="7">
        <v>186085.18</v>
      </c>
      <c r="BK31" s="7">
        <v>486447.3</v>
      </c>
      <c r="BL31" s="7">
        <v>265919.93</v>
      </c>
      <c r="BM31" s="7">
        <v>418082.5</v>
      </c>
      <c r="BN31" s="7">
        <v>69886.3</v>
      </c>
      <c r="BO31" s="7">
        <v>430204.78</v>
      </c>
      <c r="BP31" s="7">
        <v>600595.57999999996</v>
      </c>
      <c r="BQ31" s="7">
        <v>7851531.5099999998</v>
      </c>
      <c r="BR31" s="7">
        <v>350892.26</v>
      </c>
      <c r="BS31" s="7">
        <v>682998.98</v>
      </c>
      <c r="BT31" s="7">
        <v>1017639.36</v>
      </c>
      <c r="BU31" s="7">
        <v>3509575.84</v>
      </c>
      <c r="BV31" s="7">
        <v>67575.8</v>
      </c>
      <c r="BW31" s="7">
        <v>38032.28</v>
      </c>
      <c r="BX31" s="7">
        <v>0</v>
      </c>
      <c r="BY31" s="7">
        <v>580795.66</v>
      </c>
      <c r="BZ31" s="7">
        <v>3670001.31</v>
      </c>
      <c r="CA31" s="7">
        <v>0</v>
      </c>
      <c r="CB31" s="7">
        <v>0</v>
      </c>
      <c r="CC31" s="7">
        <v>0</v>
      </c>
      <c r="CD31" s="7">
        <v>712598.08</v>
      </c>
      <c r="CE31" s="7">
        <v>248121.19</v>
      </c>
      <c r="CF31" s="7">
        <v>224968.36</v>
      </c>
      <c r="CG31" s="7">
        <v>458736.31</v>
      </c>
      <c r="CH31" s="7">
        <v>242932.01</v>
      </c>
      <c r="CI31" s="7">
        <v>905671.95</v>
      </c>
      <c r="CJ31" s="7">
        <v>123748.74</v>
      </c>
      <c r="CK31" s="7">
        <v>820238.8</v>
      </c>
      <c r="CL31" s="7">
        <v>415701.47</v>
      </c>
    </row>
    <row r="32" spans="1:90" x14ac:dyDescent="0.25">
      <c r="A32" t="s">
        <v>30</v>
      </c>
      <c r="B32" s="1">
        <v>2017</v>
      </c>
      <c r="C32" s="7">
        <v>353125.79</v>
      </c>
      <c r="D32" s="7">
        <v>14156.87</v>
      </c>
      <c r="E32" s="7">
        <v>255621.38</v>
      </c>
      <c r="F32" s="7">
        <v>24388.63</v>
      </c>
      <c r="G32" s="7">
        <v>156437.78</v>
      </c>
      <c r="H32" s="7">
        <v>197938.17</v>
      </c>
      <c r="I32" s="7">
        <v>17103.72</v>
      </c>
      <c r="J32" s="7">
        <v>8650.06</v>
      </c>
      <c r="K32" s="7">
        <v>15503.6</v>
      </c>
      <c r="L32" s="7">
        <v>57094.96</v>
      </c>
      <c r="M32" s="7">
        <v>0</v>
      </c>
      <c r="N32" s="7">
        <v>0</v>
      </c>
      <c r="O32" s="7">
        <v>13426.48</v>
      </c>
      <c r="P32" s="7">
        <v>40685.79</v>
      </c>
      <c r="Q32" s="7">
        <v>93011.05</v>
      </c>
      <c r="R32" s="7">
        <v>0</v>
      </c>
      <c r="S32" s="7">
        <v>21873.599999999999</v>
      </c>
      <c r="T32" s="7">
        <v>188824.01</v>
      </c>
      <c r="U32" s="7">
        <v>6932.82</v>
      </c>
      <c r="V32" s="7">
        <v>5866.15</v>
      </c>
      <c r="W32" s="7">
        <v>18069.810000000001</v>
      </c>
      <c r="X32" s="7">
        <v>44177.68</v>
      </c>
      <c r="Y32" s="7">
        <v>365533.44</v>
      </c>
      <c r="Z32" s="7">
        <v>19719.689999999999</v>
      </c>
      <c r="AA32" s="7">
        <v>261179.14</v>
      </c>
      <c r="AB32" s="7">
        <v>27035.43</v>
      </c>
      <c r="AC32" s="7">
        <v>106010.78</v>
      </c>
      <c r="AD32" s="7">
        <v>53278.16</v>
      </c>
      <c r="AE32" s="7">
        <v>11799.98</v>
      </c>
      <c r="AF32" s="7">
        <v>2123.66</v>
      </c>
      <c r="AG32" s="7">
        <v>10191.83</v>
      </c>
      <c r="AH32" s="7">
        <v>65315.7</v>
      </c>
      <c r="AI32" s="7">
        <v>0</v>
      </c>
      <c r="AJ32" s="7">
        <v>0</v>
      </c>
      <c r="AK32" s="7">
        <v>11919.82</v>
      </c>
      <c r="AL32" s="7">
        <v>65338.44</v>
      </c>
      <c r="AM32" s="7">
        <v>108302.07</v>
      </c>
      <c r="AN32" s="7">
        <v>0</v>
      </c>
      <c r="AO32" s="7">
        <v>11055.76</v>
      </c>
      <c r="AP32" s="7">
        <v>131090.42000000001</v>
      </c>
      <c r="AQ32" s="7">
        <v>5012.1899999999996</v>
      </c>
      <c r="AR32" s="7">
        <v>5724.87</v>
      </c>
      <c r="AS32" s="7">
        <v>120831.18</v>
      </c>
      <c r="AT32" s="7">
        <v>39041.870000000003</v>
      </c>
      <c r="AU32" s="7">
        <v>395347.3</v>
      </c>
      <c r="AV32" s="7">
        <v>18861.439999999999</v>
      </c>
      <c r="AW32" s="7">
        <v>247215.51</v>
      </c>
      <c r="AX32" s="7">
        <v>25017.39</v>
      </c>
      <c r="AY32" s="7">
        <v>197091.27</v>
      </c>
      <c r="AZ32" s="7">
        <v>64108.12</v>
      </c>
      <c r="BA32" s="7">
        <v>9169.2999999999993</v>
      </c>
      <c r="BB32" s="7">
        <v>301.43</v>
      </c>
      <c r="BC32" s="7">
        <v>1686.48</v>
      </c>
      <c r="BD32" s="7">
        <v>67343.289999999994</v>
      </c>
      <c r="BE32" s="7">
        <v>0</v>
      </c>
      <c r="BF32" s="7">
        <v>0</v>
      </c>
      <c r="BG32" s="7">
        <v>19240.91</v>
      </c>
      <c r="BH32" s="7">
        <v>46323.85</v>
      </c>
      <c r="BI32" s="7">
        <v>87456.55</v>
      </c>
      <c r="BJ32" s="7">
        <v>0</v>
      </c>
      <c r="BK32" s="7">
        <v>23704.85</v>
      </c>
      <c r="BL32" s="7">
        <v>143575.35999999999</v>
      </c>
      <c r="BM32" s="7">
        <v>7969.67</v>
      </c>
      <c r="BN32" s="7">
        <v>1140.44</v>
      </c>
      <c r="BO32" s="7">
        <v>69349.78</v>
      </c>
      <c r="BP32" s="7">
        <v>45253.58</v>
      </c>
      <c r="BQ32" s="7">
        <v>400146.78</v>
      </c>
      <c r="BR32" s="7">
        <v>16645.080000000002</v>
      </c>
      <c r="BS32" s="7">
        <v>233765.58</v>
      </c>
      <c r="BT32" s="7">
        <v>25795.4</v>
      </c>
      <c r="BU32" s="7">
        <v>305570.95</v>
      </c>
      <c r="BV32" s="7">
        <v>78035.360000000001</v>
      </c>
      <c r="BW32" s="7">
        <v>979.19</v>
      </c>
      <c r="BX32" s="7">
        <v>0</v>
      </c>
      <c r="BY32" s="7">
        <v>4186.0200000000004</v>
      </c>
      <c r="BZ32" s="7">
        <v>68819.490000000005</v>
      </c>
      <c r="CA32" s="7">
        <v>0</v>
      </c>
      <c r="CB32" s="7">
        <v>0</v>
      </c>
      <c r="CC32" s="7">
        <v>10087.969999999999</v>
      </c>
      <c r="CD32" s="7">
        <v>54767.23</v>
      </c>
      <c r="CE32" s="7">
        <v>91805.05</v>
      </c>
      <c r="CF32" s="7">
        <v>0</v>
      </c>
      <c r="CG32" s="7">
        <v>18527.41</v>
      </c>
      <c r="CH32" s="7">
        <v>155796.96</v>
      </c>
      <c r="CI32" s="7">
        <v>6587.67</v>
      </c>
      <c r="CJ32" s="7">
        <v>2853.63</v>
      </c>
      <c r="CK32" s="7">
        <v>31590.76</v>
      </c>
      <c r="CL32" s="7">
        <v>46383.76</v>
      </c>
    </row>
    <row r="33" spans="1:90" x14ac:dyDescent="0.25">
      <c r="A33" t="s">
        <v>31</v>
      </c>
      <c r="B33" s="1">
        <v>2017</v>
      </c>
      <c r="C33" s="7">
        <v>352270</v>
      </c>
      <c r="D33" s="7">
        <v>192274</v>
      </c>
      <c r="E33" s="7">
        <v>339886</v>
      </c>
      <c r="F33" s="7">
        <v>0</v>
      </c>
      <c r="G33" s="7">
        <v>351045</v>
      </c>
      <c r="H33" s="7">
        <v>188519</v>
      </c>
      <c r="I33" s="7">
        <v>83388</v>
      </c>
      <c r="J33" s="7">
        <v>0</v>
      </c>
      <c r="K33" s="7">
        <v>38016</v>
      </c>
      <c r="L33" s="7">
        <v>32033</v>
      </c>
      <c r="M33" s="7">
        <v>0</v>
      </c>
      <c r="N33" s="7">
        <v>0</v>
      </c>
      <c r="O33" s="7">
        <v>28984</v>
      </c>
      <c r="P33" s="7">
        <v>262125</v>
      </c>
      <c r="Q33" s="7">
        <v>82389</v>
      </c>
      <c r="R33" s="7">
        <v>56702</v>
      </c>
      <c r="S33" s="7">
        <v>132556</v>
      </c>
      <c r="T33" s="7">
        <v>63712</v>
      </c>
      <c r="U33" s="7">
        <v>77239</v>
      </c>
      <c r="V33" s="7">
        <v>37941</v>
      </c>
      <c r="W33" s="7">
        <v>255063</v>
      </c>
      <c r="X33" s="7">
        <v>100328</v>
      </c>
      <c r="Y33" s="7">
        <v>326448</v>
      </c>
      <c r="Z33" s="7">
        <v>124134</v>
      </c>
      <c r="AA33" s="7">
        <v>499055</v>
      </c>
      <c r="AB33" s="7">
        <v>0</v>
      </c>
      <c r="AC33" s="7">
        <v>295466</v>
      </c>
      <c r="AD33" s="7">
        <v>173996</v>
      </c>
      <c r="AE33" s="7">
        <v>36944</v>
      </c>
      <c r="AF33" s="7">
        <v>0</v>
      </c>
      <c r="AG33" s="7">
        <v>36985</v>
      </c>
      <c r="AH33" s="7">
        <v>38109</v>
      </c>
      <c r="AI33" s="7">
        <v>0</v>
      </c>
      <c r="AJ33" s="7">
        <v>0</v>
      </c>
      <c r="AK33" s="7">
        <v>59934</v>
      </c>
      <c r="AL33" s="7">
        <v>379759</v>
      </c>
      <c r="AM33" s="7">
        <v>105754</v>
      </c>
      <c r="AN33" s="7">
        <v>47889</v>
      </c>
      <c r="AO33" s="7">
        <v>121623</v>
      </c>
      <c r="AP33" s="7">
        <v>70041</v>
      </c>
      <c r="AQ33" s="7">
        <v>76824</v>
      </c>
      <c r="AR33" s="7">
        <v>46190</v>
      </c>
      <c r="AS33" s="7">
        <v>222847</v>
      </c>
      <c r="AT33" s="7">
        <v>72344</v>
      </c>
      <c r="AU33" s="7">
        <v>356988.57</v>
      </c>
      <c r="AV33" s="7">
        <v>194487.54</v>
      </c>
      <c r="AW33" s="7">
        <v>457673.83</v>
      </c>
      <c r="AX33" s="7">
        <v>6995</v>
      </c>
      <c r="AY33" s="7">
        <v>306438.67</v>
      </c>
      <c r="AZ33" s="7">
        <v>152754.69</v>
      </c>
      <c r="BA33" s="7">
        <v>35053.089999999997</v>
      </c>
      <c r="BB33" s="7">
        <v>0</v>
      </c>
      <c r="BC33" s="7">
        <v>49922.59</v>
      </c>
      <c r="BD33" s="7">
        <v>24367.93</v>
      </c>
      <c r="BE33" s="7">
        <v>0</v>
      </c>
      <c r="BF33" s="7">
        <v>0</v>
      </c>
      <c r="BG33" s="7">
        <v>56091.45</v>
      </c>
      <c r="BH33" s="7">
        <v>263332.83</v>
      </c>
      <c r="BI33" s="7">
        <v>90899.08</v>
      </c>
      <c r="BJ33" s="7">
        <v>35584.61</v>
      </c>
      <c r="BK33" s="7">
        <v>117450.83</v>
      </c>
      <c r="BL33" s="7">
        <v>79272.17</v>
      </c>
      <c r="BM33" s="7">
        <v>90229.15</v>
      </c>
      <c r="BN33" s="7">
        <v>20905.96</v>
      </c>
      <c r="BO33" s="7">
        <v>203478.35</v>
      </c>
      <c r="BP33" s="7">
        <v>65738.2</v>
      </c>
      <c r="BQ33" s="7">
        <v>394383.04</v>
      </c>
      <c r="BR33" s="7">
        <v>253715.16</v>
      </c>
      <c r="BS33" s="7">
        <v>468251.44</v>
      </c>
      <c r="BT33" s="7">
        <v>0</v>
      </c>
      <c r="BU33" s="7">
        <v>415246.96</v>
      </c>
      <c r="BV33" s="7">
        <v>58572.54</v>
      </c>
      <c r="BW33" s="7">
        <v>17292.43</v>
      </c>
      <c r="BX33" s="7">
        <v>0</v>
      </c>
      <c r="BY33" s="7">
        <v>39038.39</v>
      </c>
      <c r="BZ33" s="7">
        <v>28838</v>
      </c>
      <c r="CA33" s="7">
        <v>0</v>
      </c>
      <c r="CB33" s="7">
        <v>0</v>
      </c>
      <c r="CC33" s="7">
        <v>56171.18</v>
      </c>
      <c r="CD33" s="7">
        <v>228048.9</v>
      </c>
      <c r="CE33" s="7">
        <v>83440.13</v>
      </c>
      <c r="CF33" s="7">
        <v>28117</v>
      </c>
      <c r="CG33" s="7">
        <v>101920.83</v>
      </c>
      <c r="CH33" s="7">
        <v>72937.42</v>
      </c>
      <c r="CI33" s="7">
        <v>70403.05</v>
      </c>
      <c r="CJ33" s="7">
        <v>8521.36</v>
      </c>
      <c r="CK33" s="7">
        <v>146941.54</v>
      </c>
      <c r="CL33" s="7">
        <v>61148.4</v>
      </c>
    </row>
    <row r="34" spans="1:90" x14ac:dyDescent="0.25">
      <c r="A34" t="s">
        <v>32</v>
      </c>
      <c r="B34" s="1">
        <v>2017</v>
      </c>
      <c r="C34" s="7">
        <v>1890357.84</v>
      </c>
      <c r="D34" s="7">
        <v>797362.57</v>
      </c>
      <c r="E34" s="7">
        <v>739497.94</v>
      </c>
      <c r="F34" s="7">
        <v>0</v>
      </c>
      <c r="G34" s="7">
        <v>930935.56</v>
      </c>
      <c r="H34" s="7">
        <v>-13503.13</v>
      </c>
      <c r="I34" s="7">
        <v>111908.97</v>
      </c>
      <c r="J34" s="7">
        <v>0</v>
      </c>
      <c r="K34" s="7">
        <v>440129.74</v>
      </c>
      <c r="L34" s="7">
        <v>346299.63</v>
      </c>
      <c r="M34" s="7">
        <v>0</v>
      </c>
      <c r="N34" s="7">
        <v>13895.41</v>
      </c>
      <c r="O34" s="7">
        <v>21228</v>
      </c>
      <c r="P34" s="7">
        <v>1174321.47</v>
      </c>
      <c r="Q34" s="7">
        <v>714585.8</v>
      </c>
      <c r="R34" s="7">
        <v>120976.48</v>
      </c>
      <c r="S34" s="7">
        <v>557344.16</v>
      </c>
      <c r="T34" s="7">
        <v>250723.6</v>
      </c>
      <c r="U34" s="7">
        <v>5773.36</v>
      </c>
      <c r="V34" s="7">
        <v>13022.3</v>
      </c>
      <c r="W34" s="7">
        <v>84321.55</v>
      </c>
      <c r="X34" s="7">
        <v>364173.18</v>
      </c>
      <c r="Y34" s="7">
        <v>2122236.7000000002</v>
      </c>
      <c r="Z34" s="7">
        <v>839861.95</v>
      </c>
      <c r="AA34" s="7">
        <v>650689.18999999994</v>
      </c>
      <c r="AB34" s="7">
        <v>0</v>
      </c>
      <c r="AC34" s="7">
        <v>1051512.6399999999</v>
      </c>
      <c r="AD34" s="7">
        <v>45334.239999999998</v>
      </c>
      <c r="AE34" s="7">
        <v>131146.16</v>
      </c>
      <c r="AF34" s="7">
        <v>0</v>
      </c>
      <c r="AG34" s="7">
        <v>412367.37</v>
      </c>
      <c r="AH34" s="7">
        <v>416567.47</v>
      </c>
      <c r="AI34" s="7">
        <v>0</v>
      </c>
      <c r="AJ34" s="7">
        <v>13026.19</v>
      </c>
      <c r="AK34" s="7">
        <v>20776</v>
      </c>
      <c r="AL34" s="7">
        <v>1233854.53</v>
      </c>
      <c r="AM34" s="7">
        <v>856550.45</v>
      </c>
      <c r="AN34" s="7">
        <v>169197.13</v>
      </c>
      <c r="AO34" s="7">
        <v>782777.95</v>
      </c>
      <c r="AP34" s="7">
        <v>295304.13</v>
      </c>
      <c r="AQ34" s="7">
        <v>2699.22</v>
      </c>
      <c r="AR34" s="7">
        <v>10157.81</v>
      </c>
      <c r="AS34" s="7">
        <v>70878.47</v>
      </c>
      <c r="AT34" s="7">
        <v>296709.3</v>
      </c>
      <c r="AU34" s="7">
        <v>2297047.35</v>
      </c>
      <c r="AV34" s="7">
        <v>895921.26</v>
      </c>
      <c r="AW34" s="7">
        <v>789338.05</v>
      </c>
      <c r="AX34" s="7">
        <v>0</v>
      </c>
      <c r="AY34" s="7">
        <v>1082452.58</v>
      </c>
      <c r="AZ34" s="7">
        <v>17619.099999999999</v>
      </c>
      <c r="BA34" s="7">
        <v>114261.88</v>
      </c>
      <c r="BB34" s="7">
        <v>0</v>
      </c>
      <c r="BC34" s="7">
        <v>405305.79</v>
      </c>
      <c r="BD34" s="7">
        <v>425388.06</v>
      </c>
      <c r="BE34" s="7">
        <v>0</v>
      </c>
      <c r="BF34" s="7">
        <v>6866.96</v>
      </c>
      <c r="BG34" s="7">
        <v>20776</v>
      </c>
      <c r="BH34" s="7">
        <v>1170686.92</v>
      </c>
      <c r="BI34" s="7">
        <v>812651.38</v>
      </c>
      <c r="BJ34" s="7">
        <v>164384.24</v>
      </c>
      <c r="BK34" s="7">
        <v>821109.12</v>
      </c>
      <c r="BL34" s="7">
        <v>282155.63</v>
      </c>
      <c r="BM34" s="7">
        <v>2529.66</v>
      </c>
      <c r="BN34" s="7">
        <v>9339.74</v>
      </c>
      <c r="BO34" s="7">
        <v>101646.35</v>
      </c>
      <c r="BP34" s="7">
        <v>347050.62</v>
      </c>
      <c r="BQ34" s="7">
        <v>2438848.6</v>
      </c>
      <c r="BR34" s="7">
        <v>987652.22</v>
      </c>
      <c r="BS34" s="7">
        <v>739095.78</v>
      </c>
      <c r="BT34" s="7">
        <v>0</v>
      </c>
      <c r="BU34" s="7">
        <v>1052821.1599999999</v>
      </c>
      <c r="BV34" s="7">
        <v>42777.55</v>
      </c>
      <c r="BW34" s="7">
        <v>83861.97</v>
      </c>
      <c r="BX34" s="7">
        <v>0</v>
      </c>
      <c r="BY34" s="7">
        <v>372659.35</v>
      </c>
      <c r="BZ34" s="7">
        <v>431759.1</v>
      </c>
      <c r="CA34" s="7">
        <v>0</v>
      </c>
      <c r="CB34" s="7">
        <v>2835.6</v>
      </c>
      <c r="CC34" s="7">
        <v>20736</v>
      </c>
      <c r="CD34" s="7">
        <v>1194424.58</v>
      </c>
      <c r="CE34" s="7">
        <v>814993.34</v>
      </c>
      <c r="CF34" s="7">
        <v>224879.73</v>
      </c>
      <c r="CG34" s="7">
        <v>748070.51</v>
      </c>
      <c r="CH34" s="7">
        <v>287208.42</v>
      </c>
      <c r="CI34" s="7">
        <v>3237.45</v>
      </c>
      <c r="CJ34" s="7">
        <v>10094</v>
      </c>
      <c r="CK34" s="7">
        <v>62004.34</v>
      </c>
      <c r="CL34" s="7">
        <v>372172.7</v>
      </c>
    </row>
    <row r="35" spans="1:90" x14ac:dyDescent="0.25">
      <c r="A35" t="s">
        <v>33</v>
      </c>
      <c r="B35" s="1">
        <v>2017</v>
      </c>
      <c r="C35" s="7">
        <v>222591.88</v>
      </c>
      <c r="D35" s="7">
        <v>190517.1</v>
      </c>
      <c r="E35" s="7">
        <v>0</v>
      </c>
      <c r="F35" s="7">
        <v>96728.03</v>
      </c>
      <c r="G35" s="7">
        <v>46422.53</v>
      </c>
      <c r="H35" s="7">
        <v>242723.51</v>
      </c>
      <c r="I35" s="7">
        <v>24821.88</v>
      </c>
      <c r="J35" s="7">
        <v>0</v>
      </c>
      <c r="K35" s="7">
        <v>38094.44</v>
      </c>
      <c r="L35" s="7">
        <v>2653.63</v>
      </c>
      <c r="M35" s="7">
        <v>0</v>
      </c>
      <c r="N35" s="7">
        <v>0</v>
      </c>
      <c r="O35" s="7">
        <v>0</v>
      </c>
      <c r="P35" s="7">
        <v>0</v>
      </c>
      <c r="Q35" s="7">
        <v>66560.429999999993</v>
      </c>
      <c r="R35" s="7">
        <v>0</v>
      </c>
      <c r="S35" s="7">
        <v>0</v>
      </c>
      <c r="T35" s="7">
        <v>18379.830000000002</v>
      </c>
      <c r="U35" s="7">
        <v>32126.84</v>
      </c>
      <c r="V35" s="7">
        <v>4540</v>
      </c>
      <c r="W35" s="7">
        <v>0</v>
      </c>
      <c r="X35" s="7">
        <v>0</v>
      </c>
      <c r="Y35" s="7">
        <v>210406.39999999999</v>
      </c>
      <c r="Z35" s="7">
        <v>216715.76</v>
      </c>
      <c r="AA35" s="7">
        <v>0</v>
      </c>
      <c r="AB35" s="7">
        <v>76352.89</v>
      </c>
      <c r="AC35" s="7">
        <v>48328.27</v>
      </c>
      <c r="AD35" s="7">
        <v>199442.97</v>
      </c>
      <c r="AE35" s="7">
        <v>76593.39</v>
      </c>
      <c r="AF35" s="7">
        <v>0</v>
      </c>
      <c r="AG35" s="7">
        <v>45724.09</v>
      </c>
      <c r="AH35" s="7">
        <v>25537.55</v>
      </c>
      <c r="AI35" s="7">
        <v>0</v>
      </c>
      <c r="AJ35" s="7">
        <v>0</v>
      </c>
      <c r="AK35" s="7">
        <v>0</v>
      </c>
      <c r="AL35" s="7">
        <v>0</v>
      </c>
      <c r="AM35" s="7">
        <v>113354.85</v>
      </c>
      <c r="AN35" s="7">
        <v>0</v>
      </c>
      <c r="AO35" s="7">
        <v>0</v>
      </c>
      <c r="AP35" s="7">
        <v>44856.42</v>
      </c>
      <c r="AQ35" s="7">
        <v>38903.83</v>
      </c>
      <c r="AR35" s="7">
        <v>4630</v>
      </c>
      <c r="AS35" s="7">
        <v>0</v>
      </c>
      <c r="AT35" s="7">
        <v>0</v>
      </c>
      <c r="AU35" s="7">
        <v>231749.47</v>
      </c>
      <c r="AV35" s="7">
        <v>220902.45</v>
      </c>
      <c r="AW35" s="7">
        <v>0</v>
      </c>
      <c r="AX35" s="7">
        <v>61450.68</v>
      </c>
      <c r="AY35" s="7">
        <v>52817.440000000002</v>
      </c>
      <c r="AZ35" s="7">
        <v>215759.17</v>
      </c>
      <c r="BA35" s="7">
        <v>94675.19</v>
      </c>
      <c r="BB35" s="7">
        <v>0</v>
      </c>
      <c r="BC35" s="7">
        <v>35156.17</v>
      </c>
      <c r="BD35" s="7">
        <v>3827.91</v>
      </c>
      <c r="BE35" s="7">
        <v>0</v>
      </c>
      <c r="BF35" s="7">
        <v>0</v>
      </c>
      <c r="BG35" s="7">
        <v>0</v>
      </c>
      <c r="BH35" s="7">
        <v>0</v>
      </c>
      <c r="BI35" s="7">
        <v>109845.09</v>
      </c>
      <c r="BJ35" s="7">
        <v>0</v>
      </c>
      <c r="BK35" s="7">
        <v>0</v>
      </c>
      <c r="BL35" s="7">
        <v>56250.13</v>
      </c>
      <c r="BM35" s="7">
        <v>60715.24</v>
      </c>
      <c r="BN35" s="7">
        <v>4540</v>
      </c>
      <c r="BO35" s="7">
        <v>0</v>
      </c>
      <c r="BP35" s="7">
        <v>0</v>
      </c>
      <c r="BQ35" s="7">
        <v>223560.65</v>
      </c>
      <c r="BR35" s="7">
        <v>237870.85</v>
      </c>
      <c r="BS35" s="7">
        <v>0</v>
      </c>
      <c r="BT35" s="7">
        <v>43824.35</v>
      </c>
      <c r="BU35" s="7">
        <v>65962.570000000007</v>
      </c>
      <c r="BV35" s="7">
        <v>225960.13</v>
      </c>
      <c r="BW35" s="7">
        <v>50274.91</v>
      </c>
      <c r="BX35" s="7">
        <v>0</v>
      </c>
      <c r="BY35" s="7">
        <v>41117.910000000003</v>
      </c>
      <c r="BZ35" s="7">
        <v>4144.24</v>
      </c>
      <c r="CA35" s="7">
        <v>0</v>
      </c>
      <c r="CB35" s="7">
        <v>0</v>
      </c>
      <c r="CC35" s="7">
        <v>0</v>
      </c>
      <c r="CD35" s="7">
        <v>0</v>
      </c>
      <c r="CE35" s="7">
        <v>118667.73</v>
      </c>
      <c r="CF35" s="7">
        <v>0</v>
      </c>
      <c r="CG35" s="7">
        <v>0</v>
      </c>
      <c r="CH35" s="7">
        <v>57799.31</v>
      </c>
      <c r="CI35" s="7">
        <v>61502.64</v>
      </c>
      <c r="CJ35" s="7">
        <v>220</v>
      </c>
      <c r="CK35" s="7">
        <v>0</v>
      </c>
      <c r="CL35" s="7">
        <v>0</v>
      </c>
    </row>
    <row r="36" spans="1:90" x14ac:dyDescent="0.25">
      <c r="A36" t="s">
        <v>34</v>
      </c>
      <c r="B36" s="1">
        <v>2017</v>
      </c>
      <c r="C36" s="7">
        <v>466255.51</v>
      </c>
      <c r="D36" s="7">
        <v>57905.71</v>
      </c>
      <c r="E36" s="7">
        <v>94941.55</v>
      </c>
      <c r="F36" s="7">
        <v>9816.36</v>
      </c>
      <c r="G36" s="7">
        <v>146715.29</v>
      </c>
      <c r="H36" s="7">
        <v>0</v>
      </c>
      <c r="I36" s="7">
        <v>26034.98</v>
      </c>
      <c r="J36" s="7">
        <v>0</v>
      </c>
      <c r="K36" s="7">
        <v>0</v>
      </c>
      <c r="L36" s="7">
        <v>0</v>
      </c>
      <c r="M36" s="7">
        <v>0</v>
      </c>
      <c r="N36" s="7">
        <v>0</v>
      </c>
      <c r="O36" s="7">
        <v>45782.04</v>
      </c>
      <c r="P36" s="7">
        <v>0</v>
      </c>
      <c r="Q36" s="7">
        <v>546715.5</v>
      </c>
      <c r="R36" s="7">
        <v>0</v>
      </c>
      <c r="S36" s="7">
        <v>50003.68</v>
      </c>
      <c r="T36" s="7">
        <v>109682.53</v>
      </c>
      <c r="U36" s="7">
        <v>0</v>
      </c>
      <c r="V36" s="7">
        <v>0</v>
      </c>
      <c r="W36" s="7">
        <v>91411.95</v>
      </c>
      <c r="X36" s="7">
        <v>169.92</v>
      </c>
      <c r="Y36" s="7">
        <v>475567.33</v>
      </c>
      <c r="Z36" s="7">
        <v>59210.01</v>
      </c>
      <c r="AA36" s="7">
        <v>105894.39999999999</v>
      </c>
      <c r="AB36" s="7">
        <v>11475.61</v>
      </c>
      <c r="AC36" s="7">
        <v>193641.89</v>
      </c>
      <c r="AD36" s="7">
        <v>0</v>
      </c>
      <c r="AE36" s="7">
        <v>11644.82</v>
      </c>
      <c r="AF36" s="7">
        <v>0</v>
      </c>
      <c r="AG36" s="7">
        <v>0</v>
      </c>
      <c r="AH36" s="7">
        <v>0</v>
      </c>
      <c r="AI36" s="7">
        <v>0</v>
      </c>
      <c r="AJ36" s="7">
        <v>0</v>
      </c>
      <c r="AK36" s="7">
        <v>47694.16</v>
      </c>
      <c r="AL36" s="7">
        <v>0</v>
      </c>
      <c r="AM36" s="7">
        <v>623444.35</v>
      </c>
      <c r="AN36" s="7">
        <v>0</v>
      </c>
      <c r="AO36" s="7">
        <v>83788.12</v>
      </c>
      <c r="AP36" s="7">
        <v>109771.2</v>
      </c>
      <c r="AQ36" s="7">
        <v>0</v>
      </c>
      <c r="AR36" s="7">
        <v>0</v>
      </c>
      <c r="AS36" s="7">
        <v>55271.78</v>
      </c>
      <c r="AT36" s="7">
        <v>3596.31</v>
      </c>
      <c r="AU36" s="7">
        <v>487052.78</v>
      </c>
      <c r="AV36" s="7">
        <v>44463.519999999997</v>
      </c>
      <c r="AW36" s="7">
        <v>67369.61</v>
      </c>
      <c r="AX36" s="7">
        <v>56945.37</v>
      </c>
      <c r="AY36" s="7">
        <v>180424.19</v>
      </c>
      <c r="AZ36" s="7">
        <v>6524.47</v>
      </c>
      <c r="BA36" s="7">
        <v>6264.33</v>
      </c>
      <c r="BB36" s="7">
        <v>0</v>
      </c>
      <c r="BC36" s="7">
        <v>421.97</v>
      </c>
      <c r="BD36" s="7">
        <v>0</v>
      </c>
      <c r="BE36" s="7">
        <v>0</v>
      </c>
      <c r="BF36" s="7">
        <v>0</v>
      </c>
      <c r="BG36" s="7">
        <v>102044.83</v>
      </c>
      <c r="BH36" s="7">
        <v>81982.679999999993</v>
      </c>
      <c r="BI36" s="7">
        <v>407661.88</v>
      </c>
      <c r="BJ36" s="7">
        <v>0</v>
      </c>
      <c r="BK36" s="7">
        <v>39098.92</v>
      </c>
      <c r="BL36" s="7">
        <v>119513.34</v>
      </c>
      <c r="BM36" s="7">
        <v>11780.11</v>
      </c>
      <c r="BN36" s="7">
        <v>0</v>
      </c>
      <c r="BO36" s="7">
        <v>55544.69</v>
      </c>
      <c r="BP36" s="7">
        <v>27053.82</v>
      </c>
      <c r="BQ36" s="7">
        <v>486947.31</v>
      </c>
      <c r="BR36" s="7">
        <v>46663.53</v>
      </c>
      <c r="BS36" s="7">
        <v>148043.62</v>
      </c>
      <c r="BT36" s="7">
        <v>25575.77</v>
      </c>
      <c r="BU36" s="7">
        <v>208054.9</v>
      </c>
      <c r="BV36" s="7">
        <v>9645.43</v>
      </c>
      <c r="BW36" s="7">
        <v>2767.8</v>
      </c>
      <c r="BX36" s="7">
        <v>0</v>
      </c>
      <c r="BY36" s="7">
        <v>4066.68</v>
      </c>
      <c r="BZ36" s="7">
        <v>0</v>
      </c>
      <c r="CA36" s="7">
        <v>0</v>
      </c>
      <c r="CB36" s="7">
        <v>0</v>
      </c>
      <c r="CC36" s="7">
        <v>86933.77</v>
      </c>
      <c r="CD36" s="7">
        <v>119073.48</v>
      </c>
      <c r="CE36" s="7">
        <v>643753.80000000005</v>
      </c>
      <c r="CF36" s="7">
        <v>0</v>
      </c>
      <c r="CG36" s="7">
        <v>34028.31</v>
      </c>
      <c r="CH36" s="7">
        <v>107667.16</v>
      </c>
      <c r="CI36" s="7">
        <v>14655.6</v>
      </c>
      <c r="CJ36" s="7">
        <v>0</v>
      </c>
      <c r="CK36" s="7">
        <v>59943.29</v>
      </c>
      <c r="CL36" s="7">
        <v>50462.57</v>
      </c>
    </row>
    <row r="37" spans="1:90" x14ac:dyDescent="0.25">
      <c r="A37" t="s">
        <v>35</v>
      </c>
      <c r="B37" s="1">
        <v>2017</v>
      </c>
      <c r="C37" s="7">
        <v>1864532.28</v>
      </c>
      <c r="D37" s="7">
        <v>1640416.39</v>
      </c>
      <c r="E37" s="7">
        <v>1001977.55</v>
      </c>
      <c r="F37" s="7">
        <v>250015.4</v>
      </c>
      <c r="G37" s="7">
        <v>954087.76</v>
      </c>
      <c r="H37" s="7">
        <v>87767.679999999993</v>
      </c>
      <c r="I37" s="7">
        <v>295355.49</v>
      </c>
      <c r="J37" s="7">
        <v>0</v>
      </c>
      <c r="K37" s="7">
        <v>30727.61</v>
      </c>
      <c r="L37" s="7">
        <v>56161.4</v>
      </c>
      <c r="M37" s="7">
        <v>0</v>
      </c>
      <c r="N37" s="7">
        <v>0</v>
      </c>
      <c r="O37" s="7">
        <v>75487.990000000005</v>
      </c>
      <c r="P37" s="7">
        <v>1650674.13</v>
      </c>
      <c r="Q37" s="7">
        <v>200679.05</v>
      </c>
      <c r="R37" s="7">
        <v>336216.07</v>
      </c>
      <c r="S37" s="7">
        <v>1085227.73</v>
      </c>
      <c r="T37" s="7">
        <v>745474.14</v>
      </c>
      <c r="U37" s="7">
        <v>137454.51999999999</v>
      </c>
      <c r="V37" s="7">
        <v>200463.56</v>
      </c>
      <c r="W37" s="7">
        <v>481290.76</v>
      </c>
      <c r="X37" s="7">
        <v>565781.68000000005</v>
      </c>
      <c r="Y37" s="7">
        <v>1711949.52</v>
      </c>
      <c r="Z37" s="7">
        <v>1418567.9</v>
      </c>
      <c r="AA37" s="7">
        <v>1575611.41</v>
      </c>
      <c r="AB37" s="7">
        <v>34119.75</v>
      </c>
      <c r="AC37" s="7">
        <v>1090829.27</v>
      </c>
      <c r="AD37" s="7">
        <v>167651.57</v>
      </c>
      <c r="AE37" s="7">
        <v>320163.84999999998</v>
      </c>
      <c r="AF37" s="7">
        <v>0</v>
      </c>
      <c r="AG37" s="7">
        <v>116057.67</v>
      </c>
      <c r="AH37" s="7">
        <v>135575.54</v>
      </c>
      <c r="AI37" s="7">
        <v>0</v>
      </c>
      <c r="AJ37" s="7">
        <v>0</v>
      </c>
      <c r="AK37" s="7">
        <v>77340.95</v>
      </c>
      <c r="AL37" s="7">
        <v>1551717.39</v>
      </c>
      <c r="AM37" s="7">
        <v>240599.26</v>
      </c>
      <c r="AN37" s="7">
        <v>384109.22</v>
      </c>
      <c r="AO37" s="7">
        <v>1100151.19</v>
      </c>
      <c r="AP37" s="7">
        <v>1044995.7</v>
      </c>
      <c r="AQ37" s="7">
        <v>69878.94</v>
      </c>
      <c r="AR37" s="7">
        <v>158809.41</v>
      </c>
      <c r="AS37" s="7">
        <v>752286.49</v>
      </c>
      <c r="AT37" s="7">
        <v>695617.03</v>
      </c>
      <c r="AU37" s="7">
        <v>1866841.73</v>
      </c>
      <c r="AV37" s="7">
        <v>1568598.57</v>
      </c>
      <c r="AW37" s="7">
        <v>1704402.58</v>
      </c>
      <c r="AX37" s="7">
        <v>36725.08</v>
      </c>
      <c r="AY37" s="7">
        <v>1111828.2</v>
      </c>
      <c r="AZ37" s="7">
        <v>183535.84</v>
      </c>
      <c r="BA37" s="7">
        <v>314572.43</v>
      </c>
      <c r="BB37" s="7">
        <v>0</v>
      </c>
      <c r="BC37" s="7">
        <v>48411.63</v>
      </c>
      <c r="BD37" s="7">
        <v>222606.94</v>
      </c>
      <c r="BE37" s="7">
        <v>0</v>
      </c>
      <c r="BF37" s="7">
        <v>0</v>
      </c>
      <c r="BG37" s="7">
        <v>161902.88</v>
      </c>
      <c r="BH37" s="7">
        <v>1501511.49</v>
      </c>
      <c r="BI37" s="7">
        <v>198457.55</v>
      </c>
      <c r="BJ37" s="7">
        <v>238236.2</v>
      </c>
      <c r="BK37" s="7">
        <v>1075296</v>
      </c>
      <c r="BL37" s="7">
        <v>899502.74</v>
      </c>
      <c r="BM37" s="7">
        <v>23218.799999999999</v>
      </c>
      <c r="BN37" s="7">
        <v>149211.69</v>
      </c>
      <c r="BO37" s="7">
        <v>837868.75</v>
      </c>
      <c r="BP37" s="7">
        <v>640132.04</v>
      </c>
      <c r="BQ37" s="7">
        <v>1888920.34</v>
      </c>
      <c r="BR37" s="7">
        <v>1399449.52</v>
      </c>
      <c r="BS37" s="7">
        <v>1833605.06</v>
      </c>
      <c r="BT37" s="7">
        <v>34379.43</v>
      </c>
      <c r="BU37" s="7">
        <v>1200577.82</v>
      </c>
      <c r="BV37" s="7">
        <v>144047.26999999999</v>
      </c>
      <c r="BW37" s="7">
        <v>273571.83</v>
      </c>
      <c r="BX37" s="7">
        <v>0</v>
      </c>
      <c r="BY37" s="7">
        <v>41249.339999999997</v>
      </c>
      <c r="BZ37" s="7">
        <v>185782.52</v>
      </c>
      <c r="CA37" s="7">
        <v>0</v>
      </c>
      <c r="CB37" s="7">
        <v>0</v>
      </c>
      <c r="CC37" s="7">
        <v>122601.54</v>
      </c>
      <c r="CD37" s="7">
        <v>1489739.77</v>
      </c>
      <c r="CE37" s="7">
        <v>150843.23000000001</v>
      </c>
      <c r="CF37" s="7">
        <v>324267.7</v>
      </c>
      <c r="CG37" s="7">
        <v>1079235.98</v>
      </c>
      <c r="CH37" s="7">
        <v>1167571.78</v>
      </c>
      <c r="CI37" s="7">
        <v>13145.74</v>
      </c>
      <c r="CJ37" s="7">
        <v>139354.23000000001</v>
      </c>
      <c r="CK37" s="7">
        <v>970372.28</v>
      </c>
      <c r="CL37" s="7">
        <v>566710.81999999995</v>
      </c>
    </row>
    <row r="38" spans="1:90" x14ac:dyDescent="0.25">
      <c r="A38" t="s">
        <v>36</v>
      </c>
      <c r="B38" s="1">
        <v>2017</v>
      </c>
      <c r="C38" s="7">
        <v>1568639</v>
      </c>
      <c r="D38" s="7">
        <v>285975</v>
      </c>
      <c r="E38" s="7">
        <v>334074</v>
      </c>
      <c r="F38" s="7">
        <v>35918</v>
      </c>
      <c r="G38" s="7">
        <v>259508</v>
      </c>
      <c r="H38" s="7">
        <v>4249</v>
      </c>
      <c r="I38" s="7">
        <v>0</v>
      </c>
      <c r="J38" s="7">
        <v>0</v>
      </c>
      <c r="K38" s="7">
        <v>302</v>
      </c>
      <c r="L38" s="7">
        <v>374445</v>
      </c>
      <c r="M38" s="7">
        <v>0</v>
      </c>
      <c r="N38" s="7">
        <v>0</v>
      </c>
      <c r="O38" s="7">
        <v>0</v>
      </c>
      <c r="P38" s="7">
        <v>317442</v>
      </c>
      <c r="Q38" s="7">
        <v>0</v>
      </c>
      <c r="R38" s="7">
        <v>0</v>
      </c>
      <c r="S38" s="7">
        <v>148734</v>
      </c>
      <c r="T38" s="7">
        <v>0</v>
      </c>
      <c r="U38" s="7">
        <v>9790</v>
      </c>
      <c r="V38" s="7">
        <v>49876</v>
      </c>
      <c r="W38" s="7">
        <v>0</v>
      </c>
      <c r="X38" s="7">
        <v>157250</v>
      </c>
      <c r="Y38" s="7">
        <v>1502607</v>
      </c>
      <c r="Z38" s="7">
        <v>267407</v>
      </c>
      <c r="AA38" s="7">
        <v>372381</v>
      </c>
      <c r="AB38" s="7">
        <v>39922</v>
      </c>
      <c r="AC38" s="7">
        <v>373691</v>
      </c>
      <c r="AD38" s="7">
        <v>29654</v>
      </c>
      <c r="AE38" s="7">
        <v>0</v>
      </c>
      <c r="AF38" s="7">
        <v>0</v>
      </c>
      <c r="AG38" s="7">
        <v>344</v>
      </c>
      <c r="AH38" s="7">
        <v>373030</v>
      </c>
      <c r="AI38" s="7">
        <v>0</v>
      </c>
      <c r="AJ38" s="7">
        <v>0</v>
      </c>
      <c r="AK38" s="7">
        <v>0</v>
      </c>
      <c r="AL38" s="7">
        <v>382311</v>
      </c>
      <c r="AM38" s="7">
        <v>0</v>
      </c>
      <c r="AN38" s="7">
        <v>0</v>
      </c>
      <c r="AO38" s="7">
        <v>67439</v>
      </c>
      <c r="AP38" s="7">
        <v>0</v>
      </c>
      <c r="AQ38" s="7">
        <v>4901</v>
      </c>
      <c r="AR38" s="7">
        <v>33059</v>
      </c>
      <c r="AS38" s="7">
        <v>0</v>
      </c>
      <c r="AT38" s="7">
        <v>360225</v>
      </c>
      <c r="AU38" s="7">
        <v>1476565</v>
      </c>
      <c r="AV38" s="7">
        <v>247126</v>
      </c>
      <c r="AW38" s="7">
        <v>377906</v>
      </c>
      <c r="AX38" s="7">
        <v>11520</v>
      </c>
      <c r="AY38" s="7">
        <v>325314</v>
      </c>
      <c r="AZ38" s="7">
        <v>-646</v>
      </c>
      <c r="BA38" s="7">
        <v>0</v>
      </c>
      <c r="BB38" s="7">
        <v>0</v>
      </c>
      <c r="BC38" s="7">
        <v>360</v>
      </c>
      <c r="BD38" s="7">
        <v>383202</v>
      </c>
      <c r="BE38" s="7">
        <v>0</v>
      </c>
      <c r="BF38" s="7">
        <v>0</v>
      </c>
      <c r="BG38" s="7">
        <v>0</v>
      </c>
      <c r="BH38" s="7">
        <v>459960</v>
      </c>
      <c r="BI38" s="7">
        <v>0</v>
      </c>
      <c r="BJ38" s="7">
        <v>0</v>
      </c>
      <c r="BK38" s="7">
        <v>103220</v>
      </c>
      <c r="BL38" s="7">
        <v>0</v>
      </c>
      <c r="BM38" s="7">
        <v>13890</v>
      </c>
      <c r="BN38" s="7">
        <v>28276</v>
      </c>
      <c r="BO38" s="7">
        <v>0</v>
      </c>
      <c r="BP38" s="7">
        <v>334292</v>
      </c>
      <c r="BQ38" s="7">
        <v>1578718</v>
      </c>
      <c r="BR38" s="7">
        <v>308825</v>
      </c>
      <c r="BS38" s="7">
        <v>380499</v>
      </c>
      <c r="BT38" s="7">
        <v>16315</v>
      </c>
      <c r="BU38" s="7">
        <v>473379</v>
      </c>
      <c r="BV38" s="7">
        <v>13000</v>
      </c>
      <c r="BW38" s="7">
        <v>0</v>
      </c>
      <c r="BX38" s="7">
        <v>0</v>
      </c>
      <c r="BY38" s="7">
        <v>40</v>
      </c>
      <c r="BZ38" s="7">
        <v>338941</v>
      </c>
      <c r="CA38" s="7">
        <v>0</v>
      </c>
      <c r="CB38" s="7">
        <v>0</v>
      </c>
      <c r="CC38" s="7">
        <v>0</v>
      </c>
      <c r="CD38" s="7">
        <v>415073</v>
      </c>
      <c r="CE38" s="7">
        <v>0</v>
      </c>
      <c r="CF38" s="7">
        <v>0</v>
      </c>
      <c r="CG38" s="7">
        <v>121306</v>
      </c>
      <c r="CH38" s="7">
        <v>0</v>
      </c>
      <c r="CI38" s="7">
        <v>17011</v>
      </c>
      <c r="CJ38" s="7">
        <v>76835</v>
      </c>
      <c r="CK38" s="7">
        <v>0</v>
      </c>
      <c r="CL38" s="7">
        <v>144965</v>
      </c>
    </row>
    <row r="39" spans="1:90" x14ac:dyDescent="0.25">
      <c r="A39" t="s">
        <v>37</v>
      </c>
      <c r="B39" s="1">
        <v>2017</v>
      </c>
      <c r="C39" s="7">
        <v>1025909.76</v>
      </c>
      <c r="D39" s="7">
        <v>441119.18</v>
      </c>
      <c r="E39" s="7">
        <v>238875.06</v>
      </c>
      <c r="F39" s="7">
        <v>217302.23</v>
      </c>
      <c r="G39" s="7">
        <v>171841.72</v>
      </c>
      <c r="H39" s="7">
        <v>34209.99</v>
      </c>
      <c r="I39" s="7">
        <v>42688.91</v>
      </c>
      <c r="J39" s="7">
        <v>0</v>
      </c>
      <c r="K39" s="7">
        <v>329717.34000000003</v>
      </c>
      <c r="L39" s="7">
        <v>48084.83</v>
      </c>
      <c r="M39" s="7">
        <v>0</v>
      </c>
      <c r="N39" s="7">
        <v>0</v>
      </c>
      <c r="O39" s="7">
        <v>24596</v>
      </c>
      <c r="P39" s="7">
        <v>317815.62</v>
      </c>
      <c r="Q39" s="7">
        <v>157760.59</v>
      </c>
      <c r="R39" s="7">
        <v>6948.21</v>
      </c>
      <c r="S39" s="7">
        <v>231416.67</v>
      </c>
      <c r="T39" s="7">
        <v>135578.92000000001</v>
      </c>
      <c r="U39" s="7">
        <v>24578.03</v>
      </c>
      <c r="V39" s="7">
        <v>13617.28</v>
      </c>
      <c r="W39" s="7">
        <v>58698.68</v>
      </c>
      <c r="X39" s="7">
        <v>54603.3</v>
      </c>
      <c r="Y39" s="7">
        <v>584945.14</v>
      </c>
      <c r="Z39" s="7">
        <v>452298.31</v>
      </c>
      <c r="AA39" s="7">
        <v>147483.59</v>
      </c>
      <c r="AB39" s="7">
        <v>189483.53</v>
      </c>
      <c r="AC39" s="7">
        <v>106135.08</v>
      </c>
      <c r="AD39" s="7">
        <v>37613.1</v>
      </c>
      <c r="AE39" s="7">
        <v>3502.21</v>
      </c>
      <c r="AF39" s="7">
        <v>0</v>
      </c>
      <c r="AG39" s="7">
        <v>347514.99</v>
      </c>
      <c r="AH39" s="7">
        <v>815.65</v>
      </c>
      <c r="AI39" s="7">
        <v>0</v>
      </c>
      <c r="AJ39" s="7">
        <v>0</v>
      </c>
      <c r="AK39" s="7">
        <v>31312.560000000001</v>
      </c>
      <c r="AL39" s="7">
        <v>453232.48</v>
      </c>
      <c r="AM39" s="7">
        <v>0</v>
      </c>
      <c r="AN39" s="7">
        <v>871.06</v>
      </c>
      <c r="AO39" s="7">
        <v>266746.48</v>
      </c>
      <c r="AP39" s="7">
        <v>65706.259999999995</v>
      </c>
      <c r="AQ39" s="7">
        <v>43357.08</v>
      </c>
      <c r="AR39" s="7">
        <v>15622.64</v>
      </c>
      <c r="AS39" s="7">
        <v>52174.57</v>
      </c>
      <c r="AT39" s="7">
        <v>53187.76</v>
      </c>
      <c r="AU39" s="7">
        <v>815910.46</v>
      </c>
      <c r="AV39" s="7">
        <v>489013.27</v>
      </c>
      <c r="AW39" s="7">
        <v>250904.35</v>
      </c>
      <c r="AX39" s="7">
        <v>185722.14</v>
      </c>
      <c r="AY39" s="7">
        <v>218294.39999999999</v>
      </c>
      <c r="AZ39" s="7">
        <v>42249.74</v>
      </c>
      <c r="BA39" s="7">
        <v>6049.57</v>
      </c>
      <c r="BB39" s="7">
        <v>0</v>
      </c>
      <c r="BC39" s="7">
        <v>280632.23</v>
      </c>
      <c r="BD39" s="7">
        <v>6600.43</v>
      </c>
      <c r="BE39" s="7">
        <v>0</v>
      </c>
      <c r="BF39" s="7">
        <v>0</v>
      </c>
      <c r="BG39" s="7">
        <v>39171.97</v>
      </c>
      <c r="BH39" s="7">
        <v>415703.59</v>
      </c>
      <c r="BI39" s="7">
        <v>37901.370000000003</v>
      </c>
      <c r="BJ39" s="7">
        <v>1665.43</v>
      </c>
      <c r="BK39" s="7">
        <v>327788.65999999997</v>
      </c>
      <c r="BL39" s="7">
        <v>165473.29</v>
      </c>
      <c r="BM39" s="7">
        <v>51796.4</v>
      </c>
      <c r="BN39" s="7">
        <v>54627.49</v>
      </c>
      <c r="BO39" s="7">
        <v>55226.57</v>
      </c>
      <c r="BP39" s="7">
        <v>112450.04</v>
      </c>
      <c r="BQ39" s="7">
        <v>914002.15</v>
      </c>
      <c r="BR39" s="7">
        <v>470696.11</v>
      </c>
      <c r="BS39" s="7">
        <v>317480</v>
      </c>
      <c r="BT39" s="7">
        <v>75902.36</v>
      </c>
      <c r="BU39" s="7">
        <v>200833.44</v>
      </c>
      <c r="BV39" s="7">
        <v>60527.02</v>
      </c>
      <c r="BW39" s="7">
        <v>6779.41</v>
      </c>
      <c r="BX39" s="7">
        <v>0</v>
      </c>
      <c r="BY39" s="7">
        <v>137415.85</v>
      </c>
      <c r="BZ39" s="7">
        <v>173474.9</v>
      </c>
      <c r="CA39" s="7">
        <v>0</v>
      </c>
      <c r="CB39" s="7">
        <v>0</v>
      </c>
      <c r="CC39" s="7">
        <v>50873.62</v>
      </c>
      <c r="CD39" s="7">
        <v>239975.57</v>
      </c>
      <c r="CE39" s="7">
        <v>14321.21</v>
      </c>
      <c r="CF39" s="7">
        <v>2250.37</v>
      </c>
      <c r="CG39" s="7">
        <v>189985.07</v>
      </c>
      <c r="CH39" s="7">
        <v>145559.94</v>
      </c>
      <c r="CI39" s="7">
        <v>21472.52</v>
      </c>
      <c r="CJ39" s="7">
        <v>10080</v>
      </c>
      <c r="CK39" s="7">
        <v>67629.67</v>
      </c>
      <c r="CL39" s="7">
        <v>61587.5</v>
      </c>
    </row>
    <row r="40" spans="1:90" x14ac:dyDescent="0.25">
      <c r="A40" t="s">
        <v>38</v>
      </c>
      <c r="B40" s="1">
        <v>2017</v>
      </c>
      <c r="C40" s="7">
        <v>3069622.34</v>
      </c>
      <c r="D40" s="7">
        <v>485582.28</v>
      </c>
      <c r="E40" s="7">
        <v>441267.79</v>
      </c>
      <c r="F40" s="7">
        <v>2819.92</v>
      </c>
      <c r="G40" s="7">
        <v>416951.47</v>
      </c>
      <c r="H40" s="7">
        <v>239264.66</v>
      </c>
      <c r="I40" s="7">
        <v>5441.89</v>
      </c>
      <c r="J40" s="7">
        <v>0</v>
      </c>
      <c r="K40" s="7">
        <v>120416.18</v>
      </c>
      <c r="L40" s="7">
        <v>386096.12</v>
      </c>
      <c r="M40" s="7">
        <v>0</v>
      </c>
      <c r="N40" s="7">
        <v>0</v>
      </c>
      <c r="O40" s="7">
        <v>0</v>
      </c>
      <c r="P40" s="7">
        <v>889307.41</v>
      </c>
      <c r="Q40" s="7">
        <v>198772.21</v>
      </c>
      <c r="R40" s="7">
        <v>56823.72</v>
      </c>
      <c r="S40" s="7">
        <v>228399.86</v>
      </c>
      <c r="T40" s="7">
        <v>175846.2</v>
      </c>
      <c r="U40" s="7">
        <v>0</v>
      </c>
      <c r="V40" s="7">
        <v>0</v>
      </c>
      <c r="W40" s="7">
        <v>27993.18</v>
      </c>
      <c r="X40" s="7">
        <v>98912.28</v>
      </c>
      <c r="Y40" s="7">
        <v>2928066.19</v>
      </c>
      <c r="Z40" s="7">
        <v>502043.63</v>
      </c>
      <c r="AA40" s="7">
        <v>487590.62</v>
      </c>
      <c r="AB40" s="7">
        <v>0</v>
      </c>
      <c r="AC40" s="7">
        <v>346945.05</v>
      </c>
      <c r="AD40" s="7">
        <v>337499.66</v>
      </c>
      <c r="AE40" s="7">
        <v>84196.93</v>
      </c>
      <c r="AF40" s="7">
        <v>0</v>
      </c>
      <c r="AG40" s="7">
        <v>119802.25</v>
      </c>
      <c r="AH40" s="7">
        <v>360803.91</v>
      </c>
      <c r="AI40" s="7">
        <v>0</v>
      </c>
      <c r="AJ40" s="7">
        <v>0</v>
      </c>
      <c r="AK40" s="7">
        <v>0</v>
      </c>
      <c r="AL40" s="7">
        <v>806530.3</v>
      </c>
      <c r="AM40" s="7">
        <v>241563.45</v>
      </c>
      <c r="AN40" s="7">
        <v>18986.990000000002</v>
      </c>
      <c r="AO40" s="7">
        <v>257377.92000000001</v>
      </c>
      <c r="AP40" s="7">
        <v>194158.68</v>
      </c>
      <c r="AQ40" s="7">
        <v>0</v>
      </c>
      <c r="AR40" s="7">
        <v>0</v>
      </c>
      <c r="AS40" s="7">
        <v>41546.32</v>
      </c>
      <c r="AT40" s="7">
        <v>121039.75</v>
      </c>
      <c r="AU40" s="7">
        <v>3147231.13</v>
      </c>
      <c r="AV40" s="7">
        <v>586734.21</v>
      </c>
      <c r="AW40" s="7">
        <v>397351.34</v>
      </c>
      <c r="AX40" s="7">
        <v>0</v>
      </c>
      <c r="AY40" s="7">
        <v>371116.35</v>
      </c>
      <c r="AZ40" s="7">
        <v>293751.3</v>
      </c>
      <c r="BA40" s="7">
        <v>107226.32</v>
      </c>
      <c r="BB40" s="7">
        <v>0</v>
      </c>
      <c r="BC40" s="7">
        <v>199189.56</v>
      </c>
      <c r="BD40" s="7">
        <v>379342.57</v>
      </c>
      <c r="BE40" s="7">
        <v>0</v>
      </c>
      <c r="BF40" s="7">
        <v>0</v>
      </c>
      <c r="BG40" s="7">
        <v>0</v>
      </c>
      <c r="BH40" s="7">
        <v>914429.03</v>
      </c>
      <c r="BI40" s="7">
        <v>271956.28000000003</v>
      </c>
      <c r="BJ40" s="7">
        <v>39289.46</v>
      </c>
      <c r="BK40" s="7">
        <v>220252.95</v>
      </c>
      <c r="BL40" s="7">
        <v>177100.79999999999</v>
      </c>
      <c r="BM40" s="7">
        <v>0</v>
      </c>
      <c r="BN40" s="7">
        <v>0</v>
      </c>
      <c r="BO40" s="7">
        <v>22933.119999999999</v>
      </c>
      <c r="BP40" s="7">
        <v>117003.24</v>
      </c>
      <c r="BQ40" s="7">
        <v>2963321.85</v>
      </c>
      <c r="BR40" s="7">
        <v>599572.07999999996</v>
      </c>
      <c r="BS40" s="7">
        <v>523499.35</v>
      </c>
      <c r="BT40" s="7">
        <v>0</v>
      </c>
      <c r="BU40" s="7">
        <v>344318.4</v>
      </c>
      <c r="BV40" s="7">
        <v>348227.5</v>
      </c>
      <c r="BW40" s="7">
        <v>17753.14</v>
      </c>
      <c r="BX40" s="7">
        <v>0</v>
      </c>
      <c r="BY40" s="7">
        <v>205221.45</v>
      </c>
      <c r="BZ40" s="7">
        <v>490704.01</v>
      </c>
      <c r="CA40" s="7">
        <v>0</v>
      </c>
      <c r="CB40" s="7">
        <v>0</v>
      </c>
      <c r="CC40" s="7">
        <v>0</v>
      </c>
      <c r="CD40" s="7">
        <v>882949.17</v>
      </c>
      <c r="CE40" s="7">
        <v>231425.6</v>
      </c>
      <c r="CF40" s="7">
        <v>50827.06</v>
      </c>
      <c r="CG40" s="7">
        <v>249569.01</v>
      </c>
      <c r="CH40" s="7">
        <v>250661.78</v>
      </c>
      <c r="CI40" s="7">
        <v>0</v>
      </c>
      <c r="CJ40" s="7">
        <v>0</v>
      </c>
      <c r="CK40" s="7">
        <v>8755.16</v>
      </c>
      <c r="CL40" s="7">
        <v>188622.65</v>
      </c>
    </row>
    <row r="41" spans="1:90" x14ac:dyDescent="0.25">
      <c r="A41" t="s">
        <v>39</v>
      </c>
      <c r="B41" s="1">
        <v>2017</v>
      </c>
      <c r="C41" s="7">
        <v>313658.23999999999</v>
      </c>
      <c r="D41" s="7">
        <v>96976.82</v>
      </c>
      <c r="E41" s="7">
        <v>25495.21</v>
      </c>
      <c r="F41" s="7">
        <v>53434.49</v>
      </c>
      <c r="G41" s="7">
        <v>27851.26</v>
      </c>
      <c r="H41" s="7">
        <v>107003.72</v>
      </c>
      <c r="I41" s="7">
        <v>78590.100000000006</v>
      </c>
      <c r="J41" s="7">
        <v>0</v>
      </c>
      <c r="K41" s="7">
        <v>2294.29</v>
      </c>
      <c r="L41" s="7">
        <v>9911.6200000000008</v>
      </c>
      <c r="M41" s="7">
        <v>0</v>
      </c>
      <c r="N41" s="7">
        <v>0</v>
      </c>
      <c r="O41" s="7">
        <v>16653.12</v>
      </c>
      <c r="P41" s="7">
        <v>37312.28</v>
      </c>
      <c r="Q41" s="7">
        <v>36250.26</v>
      </c>
      <c r="R41" s="7">
        <v>0</v>
      </c>
      <c r="S41" s="7">
        <v>20477.97</v>
      </c>
      <c r="T41" s="7">
        <v>58649.7</v>
      </c>
      <c r="U41" s="7">
        <v>0</v>
      </c>
      <c r="V41" s="7">
        <v>0</v>
      </c>
      <c r="W41" s="7">
        <v>0</v>
      </c>
      <c r="X41" s="7">
        <v>79908.81</v>
      </c>
      <c r="Y41" s="7">
        <v>320125.62</v>
      </c>
      <c r="Z41" s="7">
        <v>95579.42</v>
      </c>
      <c r="AA41" s="7">
        <v>39670.22</v>
      </c>
      <c r="AB41" s="7">
        <v>54671.14</v>
      </c>
      <c r="AC41" s="7">
        <v>74813.75</v>
      </c>
      <c r="AD41" s="7">
        <v>143575.87</v>
      </c>
      <c r="AE41" s="7">
        <v>74881.990000000005</v>
      </c>
      <c r="AF41" s="7">
        <v>0</v>
      </c>
      <c r="AG41" s="7">
        <v>1708.9</v>
      </c>
      <c r="AH41" s="7">
        <v>6817.58</v>
      </c>
      <c r="AI41" s="7">
        <v>0</v>
      </c>
      <c r="AJ41" s="7">
        <v>0</v>
      </c>
      <c r="AK41" s="7">
        <v>17784.18</v>
      </c>
      <c r="AL41" s="7">
        <v>78840.460000000006</v>
      </c>
      <c r="AM41" s="7">
        <v>41043.43</v>
      </c>
      <c r="AN41" s="7">
        <v>0</v>
      </c>
      <c r="AO41" s="7">
        <v>9898.4599999999991</v>
      </c>
      <c r="AP41" s="7">
        <v>80394.100000000006</v>
      </c>
      <c r="AQ41" s="7">
        <v>0</v>
      </c>
      <c r="AR41" s="7">
        <v>0</v>
      </c>
      <c r="AS41" s="7">
        <v>0</v>
      </c>
      <c r="AT41" s="7">
        <v>52487.360000000001</v>
      </c>
      <c r="AU41" s="7">
        <v>286456.96000000002</v>
      </c>
      <c r="AV41" s="7">
        <v>100847.42</v>
      </c>
      <c r="AW41" s="7">
        <v>28684.880000000001</v>
      </c>
      <c r="AX41" s="7">
        <v>53659.17</v>
      </c>
      <c r="AY41" s="7">
        <v>76205.25</v>
      </c>
      <c r="AZ41" s="7">
        <v>122254.92</v>
      </c>
      <c r="BA41" s="7">
        <v>66724.009999999995</v>
      </c>
      <c r="BB41" s="7">
        <v>0</v>
      </c>
      <c r="BC41" s="7">
        <v>0</v>
      </c>
      <c r="BD41" s="7">
        <v>4955.8</v>
      </c>
      <c r="BE41" s="7">
        <v>0</v>
      </c>
      <c r="BF41" s="7">
        <v>0</v>
      </c>
      <c r="BG41" s="7">
        <v>32022.69</v>
      </c>
      <c r="BH41" s="7">
        <v>49763.65</v>
      </c>
      <c r="BI41" s="7">
        <v>90026.92</v>
      </c>
      <c r="BJ41" s="7">
        <v>0</v>
      </c>
      <c r="BK41" s="7">
        <v>28066.05</v>
      </c>
      <c r="BL41" s="7">
        <v>74471.899999999994</v>
      </c>
      <c r="BM41" s="7">
        <v>0</v>
      </c>
      <c r="BN41" s="7">
        <v>0</v>
      </c>
      <c r="BO41" s="7">
        <v>0</v>
      </c>
      <c r="BP41" s="7">
        <v>63527.27</v>
      </c>
      <c r="BQ41" s="7">
        <v>360498.22</v>
      </c>
      <c r="BR41" s="7">
        <v>104998.92</v>
      </c>
      <c r="BS41" s="7">
        <v>28658.53</v>
      </c>
      <c r="BT41" s="7">
        <v>57633.03</v>
      </c>
      <c r="BU41" s="7">
        <v>49327.25</v>
      </c>
      <c r="BV41" s="7">
        <v>110729.53</v>
      </c>
      <c r="BW41" s="7">
        <v>70900.78</v>
      </c>
      <c r="BX41" s="7">
        <v>0</v>
      </c>
      <c r="BY41" s="7">
        <v>0</v>
      </c>
      <c r="BZ41" s="7">
        <v>6021.24</v>
      </c>
      <c r="CA41" s="7">
        <v>0</v>
      </c>
      <c r="CB41" s="7">
        <v>0</v>
      </c>
      <c r="CC41" s="7">
        <v>34678.300000000003</v>
      </c>
      <c r="CD41" s="7">
        <v>76986.009999999995</v>
      </c>
      <c r="CE41" s="7">
        <v>47613.77</v>
      </c>
      <c r="CF41" s="7">
        <v>0</v>
      </c>
      <c r="CG41" s="7">
        <v>20521.310000000001</v>
      </c>
      <c r="CH41" s="7">
        <v>48841.63</v>
      </c>
      <c r="CI41" s="7">
        <v>0</v>
      </c>
      <c r="CJ41" s="7">
        <v>0</v>
      </c>
      <c r="CK41" s="7">
        <v>1404.25</v>
      </c>
      <c r="CL41" s="7">
        <v>46717.67</v>
      </c>
    </row>
    <row r="42" spans="1:90" x14ac:dyDescent="0.25">
      <c r="A42" t="s">
        <v>40</v>
      </c>
      <c r="B42" s="1">
        <v>2017</v>
      </c>
      <c r="C42" s="7">
        <v>471007.75</v>
      </c>
      <c r="D42" s="7">
        <v>278586.62</v>
      </c>
      <c r="E42" s="7">
        <v>299280.65999999997</v>
      </c>
      <c r="F42" s="7">
        <v>1269.68</v>
      </c>
      <c r="G42" s="7">
        <v>516228.69</v>
      </c>
      <c r="H42" s="7">
        <v>10040.950000000001</v>
      </c>
      <c r="I42" s="7">
        <v>1142.08</v>
      </c>
      <c r="J42" s="7">
        <v>3598.44</v>
      </c>
      <c r="K42" s="7">
        <v>239124</v>
      </c>
      <c r="L42" s="7">
        <v>33357.01</v>
      </c>
      <c r="M42" s="7">
        <v>0</v>
      </c>
      <c r="N42" s="7">
        <v>0</v>
      </c>
      <c r="O42" s="7">
        <v>36823.599999999999</v>
      </c>
      <c r="P42" s="7">
        <v>200949.82</v>
      </c>
      <c r="Q42" s="7">
        <v>307519.08</v>
      </c>
      <c r="R42" s="7">
        <v>0</v>
      </c>
      <c r="S42" s="7">
        <v>48894.98</v>
      </c>
      <c r="T42" s="7">
        <v>128545.60000000001</v>
      </c>
      <c r="U42" s="7">
        <v>4130.99</v>
      </c>
      <c r="V42" s="7">
        <v>437.24</v>
      </c>
      <c r="W42" s="7">
        <v>105223.27</v>
      </c>
      <c r="X42" s="7">
        <v>43417.73</v>
      </c>
      <c r="Y42" s="7">
        <v>461975.95</v>
      </c>
      <c r="Z42" s="7">
        <v>295712.37</v>
      </c>
      <c r="AA42" s="7">
        <v>220826.28</v>
      </c>
      <c r="AB42" s="7">
        <v>13535.27</v>
      </c>
      <c r="AC42" s="7">
        <v>515993.58</v>
      </c>
      <c r="AD42" s="7">
        <v>7307.93</v>
      </c>
      <c r="AE42" s="7">
        <v>1524.73</v>
      </c>
      <c r="AF42" s="7">
        <v>928.08</v>
      </c>
      <c r="AG42" s="7">
        <v>178072.31</v>
      </c>
      <c r="AH42" s="7">
        <v>19585.62</v>
      </c>
      <c r="AI42" s="7">
        <v>0</v>
      </c>
      <c r="AJ42" s="7">
        <v>0</v>
      </c>
      <c r="AK42" s="7">
        <v>34539.589999999997</v>
      </c>
      <c r="AL42" s="7">
        <v>271104.8</v>
      </c>
      <c r="AM42" s="7">
        <v>339372.97</v>
      </c>
      <c r="AN42" s="7">
        <v>0</v>
      </c>
      <c r="AO42" s="7">
        <v>37215.51</v>
      </c>
      <c r="AP42" s="7">
        <v>146126.49</v>
      </c>
      <c r="AQ42" s="7">
        <v>0</v>
      </c>
      <c r="AR42" s="7">
        <v>0</v>
      </c>
      <c r="AS42" s="7">
        <v>92171.16</v>
      </c>
      <c r="AT42" s="7">
        <v>18733.12</v>
      </c>
      <c r="AU42" s="7">
        <v>383049.63</v>
      </c>
      <c r="AV42" s="7">
        <v>296026.2</v>
      </c>
      <c r="AW42" s="7">
        <v>280002.32</v>
      </c>
      <c r="AX42" s="7">
        <v>2310.04</v>
      </c>
      <c r="AY42" s="7">
        <v>550372.93999999994</v>
      </c>
      <c r="AZ42" s="7">
        <v>10643.19</v>
      </c>
      <c r="BA42" s="7">
        <v>2791.64</v>
      </c>
      <c r="BB42" s="7">
        <v>215.91</v>
      </c>
      <c r="BC42" s="7">
        <v>245194.55</v>
      </c>
      <c r="BD42" s="7">
        <v>48738.879999999997</v>
      </c>
      <c r="BE42" s="7">
        <v>0</v>
      </c>
      <c r="BF42" s="7">
        <v>0</v>
      </c>
      <c r="BG42" s="7">
        <v>59681.39</v>
      </c>
      <c r="BH42" s="7">
        <v>274622.69</v>
      </c>
      <c r="BI42" s="7">
        <v>270093.49</v>
      </c>
      <c r="BJ42" s="7">
        <v>2493.39</v>
      </c>
      <c r="BK42" s="7">
        <v>50473.760000000002</v>
      </c>
      <c r="BL42" s="7">
        <v>183689.75</v>
      </c>
      <c r="BM42" s="7">
        <v>0</v>
      </c>
      <c r="BN42" s="7">
        <v>0</v>
      </c>
      <c r="BO42" s="7">
        <v>127361.94</v>
      </c>
      <c r="BP42" s="7">
        <v>158575.56</v>
      </c>
      <c r="BQ42" s="7">
        <v>426965.77679999999</v>
      </c>
      <c r="BR42" s="7">
        <v>318663.32</v>
      </c>
      <c r="BS42" s="7">
        <v>279349.00459999999</v>
      </c>
      <c r="BT42" s="7">
        <v>32057.07029</v>
      </c>
      <c r="BU42" s="7">
        <v>630066.76939999999</v>
      </c>
      <c r="BV42" s="7">
        <v>9127.6359670000002</v>
      </c>
      <c r="BW42" s="7">
        <v>396.15</v>
      </c>
      <c r="BX42" s="7">
        <v>720.84451160000003</v>
      </c>
      <c r="BY42" s="7">
        <v>174249.23209999999</v>
      </c>
      <c r="BZ42" s="7">
        <v>80530.77</v>
      </c>
      <c r="CA42" s="7">
        <v>0</v>
      </c>
      <c r="CB42" s="7">
        <v>0</v>
      </c>
      <c r="CC42" s="7">
        <v>88775.039999999994</v>
      </c>
      <c r="CD42" s="7">
        <v>229081.70730000001</v>
      </c>
      <c r="CE42" s="7">
        <v>388480.66039999999</v>
      </c>
      <c r="CF42" s="7">
        <v>0</v>
      </c>
      <c r="CG42" s="7">
        <v>62899.650309999997</v>
      </c>
      <c r="CH42" s="7">
        <v>194354.5865</v>
      </c>
      <c r="CI42" s="7">
        <v>2407.3915889999998</v>
      </c>
      <c r="CJ42" s="7">
        <v>37.049999999999997</v>
      </c>
      <c r="CK42" s="7">
        <v>116272.8279</v>
      </c>
      <c r="CL42" s="7">
        <v>203749.30350000001</v>
      </c>
    </row>
    <row r="43" spans="1:90" x14ac:dyDescent="0.25">
      <c r="A43" t="s">
        <v>41</v>
      </c>
      <c r="B43" s="1">
        <v>2017</v>
      </c>
      <c r="C43" s="7">
        <v>243409.3</v>
      </c>
      <c r="D43" s="7">
        <v>199796.29</v>
      </c>
      <c r="E43" s="7">
        <v>22491.9</v>
      </c>
      <c r="F43" s="7">
        <v>1830</v>
      </c>
      <c r="G43" s="7">
        <v>90716.01</v>
      </c>
      <c r="H43" s="7">
        <v>70827.62</v>
      </c>
      <c r="I43" s="7">
        <v>1372.86</v>
      </c>
      <c r="J43" s="7">
        <v>3743.7</v>
      </c>
      <c r="K43" s="7">
        <v>4.13</v>
      </c>
      <c r="L43" s="7">
        <v>0</v>
      </c>
      <c r="M43" s="7">
        <v>0</v>
      </c>
      <c r="N43" s="7">
        <v>0</v>
      </c>
      <c r="O43" s="7">
        <v>13106.28</v>
      </c>
      <c r="P43" s="7">
        <v>219416.95999999999</v>
      </c>
      <c r="Q43" s="7">
        <v>92094.65</v>
      </c>
      <c r="R43" s="7">
        <v>19285.22</v>
      </c>
      <c r="S43" s="7">
        <v>9483.01</v>
      </c>
      <c r="T43" s="7">
        <v>2807.04</v>
      </c>
      <c r="U43" s="7">
        <v>2728.02</v>
      </c>
      <c r="V43" s="7">
        <v>9999.9599999999991</v>
      </c>
      <c r="W43" s="7">
        <v>15232.61</v>
      </c>
      <c r="X43" s="7">
        <v>16923.580000000002</v>
      </c>
      <c r="Y43" s="7">
        <v>249889.31</v>
      </c>
      <c r="Z43" s="7">
        <v>212237.47</v>
      </c>
      <c r="AA43" s="7">
        <v>43453.2</v>
      </c>
      <c r="AB43" s="7">
        <v>126</v>
      </c>
      <c r="AC43" s="7">
        <v>93067</v>
      </c>
      <c r="AD43" s="7">
        <v>89844.58</v>
      </c>
      <c r="AE43" s="7">
        <v>1386.78</v>
      </c>
      <c r="AF43" s="7">
        <v>5089</v>
      </c>
      <c r="AG43" s="7">
        <v>0</v>
      </c>
      <c r="AH43" s="7">
        <v>0</v>
      </c>
      <c r="AI43" s="7">
        <v>0</v>
      </c>
      <c r="AJ43" s="7">
        <v>0</v>
      </c>
      <c r="AK43" s="7">
        <v>13106.28</v>
      </c>
      <c r="AL43" s="7">
        <v>230763.39</v>
      </c>
      <c r="AM43" s="7">
        <v>93959.73</v>
      </c>
      <c r="AN43" s="7">
        <v>7866.32</v>
      </c>
      <c r="AO43" s="7">
        <v>6304.99</v>
      </c>
      <c r="AP43" s="7">
        <v>3899.99</v>
      </c>
      <c r="AQ43" s="7">
        <v>6818.07</v>
      </c>
      <c r="AR43" s="7">
        <v>9999.9599999999991</v>
      </c>
      <c r="AS43" s="7">
        <v>1124.58</v>
      </c>
      <c r="AT43" s="7">
        <v>22731.16</v>
      </c>
      <c r="AU43" s="7">
        <v>234203.8</v>
      </c>
      <c r="AV43" s="7">
        <v>223406.3</v>
      </c>
      <c r="AW43" s="7">
        <v>44295.22</v>
      </c>
      <c r="AX43" s="7">
        <v>1995.5</v>
      </c>
      <c r="AY43" s="7">
        <v>94373.83</v>
      </c>
      <c r="AZ43" s="7">
        <v>58076.59</v>
      </c>
      <c r="BA43" s="7">
        <v>2110.33</v>
      </c>
      <c r="BB43" s="7">
        <v>3642.89</v>
      </c>
      <c r="BC43" s="7">
        <v>678.94</v>
      </c>
      <c r="BD43" s="7">
        <v>0</v>
      </c>
      <c r="BE43" s="7">
        <v>0</v>
      </c>
      <c r="BF43" s="7">
        <v>0</v>
      </c>
      <c r="BG43" s="7">
        <v>11766.81</v>
      </c>
      <c r="BH43" s="7">
        <v>121097.32</v>
      </c>
      <c r="BI43" s="7">
        <v>187142.68</v>
      </c>
      <c r="BJ43" s="7">
        <v>14414.66</v>
      </c>
      <c r="BK43" s="7">
        <v>11990.16</v>
      </c>
      <c r="BL43" s="7">
        <v>3502.11</v>
      </c>
      <c r="BM43" s="7">
        <v>594.97</v>
      </c>
      <c r="BN43" s="7">
        <v>18362.740000000002</v>
      </c>
      <c r="BO43" s="7">
        <v>6130.81</v>
      </c>
      <c r="BP43" s="7">
        <v>16974.23</v>
      </c>
      <c r="BQ43" s="7">
        <v>226339.87</v>
      </c>
      <c r="BR43" s="7">
        <v>218323.11</v>
      </c>
      <c r="BS43" s="7">
        <v>38697.29</v>
      </c>
      <c r="BT43" s="7">
        <v>1770</v>
      </c>
      <c r="BU43" s="7">
        <v>102392</v>
      </c>
      <c r="BV43" s="7">
        <v>56026.96</v>
      </c>
      <c r="BW43" s="7">
        <v>2510.2399999999998</v>
      </c>
      <c r="BX43" s="7">
        <v>1129.98</v>
      </c>
      <c r="BY43" s="7">
        <v>0</v>
      </c>
      <c r="BZ43" s="7">
        <v>0</v>
      </c>
      <c r="CA43" s="7">
        <v>718.54</v>
      </c>
      <c r="CB43" s="7">
        <v>0</v>
      </c>
      <c r="CC43" s="7">
        <v>13106.28</v>
      </c>
      <c r="CD43" s="7">
        <v>286797.28000000003</v>
      </c>
      <c r="CE43" s="7">
        <v>160066.63</v>
      </c>
      <c r="CF43" s="7">
        <v>23117.89</v>
      </c>
      <c r="CG43" s="7">
        <v>10163.15</v>
      </c>
      <c r="CH43" s="7">
        <v>3450.14</v>
      </c>
      <c r="CI43" s="7">
        <v>5723.71</v>
      </c>
      <c r="CJ43" s="7">
        <v>9999.9599999999991</v>
      </c>
      <c r="CK43" s="7">
        <v>12336.65</v>
      </c>
      <c r="CL43" s="7">
        <v>13469.23</v>
      </c>
    </row>
    <row r="44" spans="1:90" x14ac:dyDescent="0.25">
      <c r="A44" t="s">
        <v>42</v>
      </c>
      <c r="B44" s="1">
        <v>2017</v>
      </c>
      <c r="C44" s="7">
        <v>1212941.56</v>
      </c>
      <c r="D44" s="7">
        <v>769548.25</v>
      </c>
      <c r="E44" s="7">
        <v>583524.35</v>
      </c>
      <c r="F44" s="7">
        <v>0</v>
      </c>
      <c r="G44" s="7">
        <v>384207.64</v>
      </c>
      <c r="H44" s="7">
        <v>547326.1</v>
      </c>
      <c r="I44" s="7">
        <v>65248.37</v>
      </c>
      <c r="J44" s="7">
        <v>0</v>
      </c>
      <c r="K44" s="7">
        <v>78142.36</v>
      </c>
      <c r="L44" s="7">
        <v>14040.7</v>
      </c>
      <c r="M44" s="7">
        <v>0</v>
      </c>
      <c r="N44" s="7">
        <v>0</v>
      </c>
      <c r="O44" s="7">
        <v>26403.96</v>
      </c>
      <c r="P44" s="7">
        <v>88255.16</v>
      </c>
      <c r="Q44" s="7">
        <v>23815.93</v>
      </c>
      <c r="R44" s="7">
        <v>109616.65</v>
      </c>
      <c r="S44" s="7">
        <v>427960.08</v>
      </c>
      <c r="T44" s="7">
        <v>63629.66</v>
      </c>
      <c r="U44" s="7">
        <v>133504.19</v>
      </c>
      <c r="V44" s="7">
        <v>3710.39</v>
      </c>
      <c r="W44" s="7">
        <v>161685.4</v>
      </c>
      <c r="X44" s="7">
        <v>10585.87</v>
      </c>
      <c r="Y44" s="7">
        <v>1380082.91</v>
      </c>
      <c r="Z44" s="7">
        <v>667982.24</v>
      </c>
      <c r="AA44" s="7">
        <v>579802.65</v>
      </c>
      <c r="AB44" s="7">
        <v>0</v>
      </c>
      <c r="AC44" s="7">
        <v>536393.78</v>
      </c>
      <c r="AD44" s="7">
        <v>522077.02</v>
      </c>
      <c r="AE44" s="7">
        <v>82499.42</v>
      </c>
      <c r="AF44" s="7">
        <v>0</v>
      </c>
      <c r="AG44" s="7">
        <v>64515.44</v>
      </c>
      <c r="AH44" s="7">
        <v>9991.3799999999992</v>
      </c>
      <c r="AI44" s="7">
        <v>0</v>
      </c>
      <c r="AJ44" s="7">
        <v>0</v>
      </c>
      <c r="AK44" s="7">
        <v>26403.96</v>
      </c>
      <c r="AL44" s="7">
        <v>218842.07</v>
      </c>
      <c r="AM44" s="7">
        <v>38407.620000000003</v>
      </c>
      <c r="AN44" s="7">
        <v>48612.44</v>
      </c>
      <c r="AO44" s="7">
        <v>453558.42</v>
      </c>
      <c r="AP44" s="7">
        <v>22145.38</v>
      </c>
      <c r="AQ44" s="7">
        <v>88435.28</v>
      </c>
      <c r="AR44" s="7">
        <v>4723.7</v>
      </c>
      <c r="AS44" s="7">
        <v>72380.77</v>
      </c>
      <c r="AT44" s="7">
        <v>33910</v>
      </c>
      <c r="AU44" s="7">
        <v>1537686.42</v>
      </c>
      <c r="AV44" s="7">
        <v>643744.46</v>
      </c>
      <c r="AW44" s="7">
        <v>718336.09</v>
      </c>
      <c r="AX44" s="7">
        <v>0</v>
      </c>
      <c r="AY44" s="7">
        <v>396243.53</v>
      </c>
      <c r="AZ44" s="7">
        <v>354926.86</v>
      </c>
      <c r="BA44" s="7">
        <v>48135.57</v>
      </c>
      <c r="BB44" s="7">
        <v>0</v>
      </c>
      <c r="BC44" s="7">
        <v>105239.53</v>
      </c>
      <c r="BD44" s="7">
        <v>16860.63</v>
      </c>
      <c r="BE44" s="7">
        <v>0</v>
      </c>
      <c r="BF44" s="7">
        <v>0</v>
      </c>
      <c r="BG44" s="7">
        <v>35439.81</v>
      </c>
      <c r="BH44" s="7">
        <v>59489.96</v>
      </c>
      <c r="BI44" s="7">
        <v>22598.12</v>
      </c>
      <c r="BJ44" s="7">
        <v>7349.18</v>
      </c>
      <c r="BK44" s="7">
        <v>240101.04</v>
      </c>
      <c r="BL44" s="7">
        <v>13831.32</v>
      </c>
      <c r="BM44" s="7">
        <v>38122.269999999997</v>
      </c>
      <c r="BN44" s="7">
        <v>9618.92</v>
      </c>
      <c r="BO44" s="7">
        <v>17320.71</v>
      </c>
      <c r="BP44" s="7">
        <v>2201</v>
      </c>
      <c r="BQ44" s="7">
        <v>1566395.57</v>
      </c>
      <c r="BR44" s="7">
        <v>608436.36</v>
      </c>
      <c r="BS44" s="7">
        <v>681690.99</v>
      </c>
      <c r="BT44" s="7">
        <v>2091</v>
      </c>
      <c r="BU44" s="7">
        <v>343179.5</v>
      </c>
      <c r="BV44" s="7">
        <v>342720.6</v>
      </c>
      <c r="BW44" s="7">
        <v>56464.51</v>
      </c>
      <c r="BX44" s="7">
        <v>0</v>
      </c>
      <c r="BY44" s="7">
        <v>85127.33</v>
      </c>
      <c r="BZ44" s="7">
        <v>13060.86</v>
      </c>
      <c r="CA44" s="7">
        <v>0</v>
      </c>
      <c r="CB44" s="7">
        <v>0</v>
      </c>
      <c r="CC44" s="7">
        <v>72159.789999999994</v>
      </c>
      <c r="CD44" s="7">
        <v>79469</v>
      </c>
      <c r="CE44" s="7">
        <v>46488.08</v>
      </c>
      <c r="CF44" s="7">
        <v>14748.13</v>
      </c>
      <c r="CG44" s="7">
        <v>268781.59999999998</v>
      </c>
      <c r="CH44" s="7">
        <v>24832.27</v>
      </c>
      <c r="CI44" s="7">
        <v>62828.82</v>
      </c>
      <c r="CJ44" s="7">
        <v>2097.67</v>
      </c>
      <c r="CK44" s="7">
        <v>139268.75</v>
      </c>
      <c r="CL44" s="7">
        <v>25682.73</v>
      </c>
    </row>
    <row r="45" spans="1:90" x14ac:dyDescent="0.25">
      <c r="A45" t="s">
        <v>43</v>
      </c>
      <c r="B45" s="1">
        <v>2017</v>
      </c>
      <c r="C45" s="7">
        <v>357068.08</v>
      </c>
      <c r="D45" s="7">
        <v>175010.46</v>
      </c>
      <c r="E45" s="7">
        <v>66979.429999999993</v>
      </c>
      <c r="F45" s="7">
        <v>0</v>
      </c>
      <c r="G45" s="7">
        <v>122679.31</v>
      </c>
      <c r="H45" s="7">
        <v>4146.96</v>
      </c>
      <c r="I45" s="7">
        <v>8051.91</v>
      </c>
      <c r="J45" s="7">
        <v>0</v>
      </c>
      <c r="K45" s="7">
        <v>1286.76</v>
      </c>
      <c r="L45" s="7">
        <v>1376.07</v>
      </c>
      <c r="M45" s="7">
        <v>0</v>
      </c>
      <c r="N45" s="7">
        <v>0</v>
      </c>
      <c r="O45" s="7">
        <v>0</v>
      </c>
      <c r="P45" s="7">
        <v>53627.1</v>
      </c>
      <c r="Q45" s="7">
        <v>37767.51</v>
      </c>
      <c r="R45" s="7">
        <v>801.46</v>
      </c>
      <c r="S45" s="7">
        <v>14689.34</v>
      </c>
      <c r="T45" s="7">
        <v>89997.94</v>
      </c>
      <c r="U45" s="7">
        <v>2010.59</v>
      </c>
      <c r="V45" s="7">
        <v>27560.51</v>
      </c>
      <c r="W45" s="7">
        <v>14897.97</v>
      </c>
      <c r="X45" s="7">
        <v>28750.42</v>
      </c>
      <c r="Y45" s="7">
        <v>368527.97</v>
      </c>
      <c r="Z45" s="7">
        <v>171772.75</v>
      </c>
      <c r="AA45" s="7">
        <v>70548.52</v>
      </c>
      <c r="AB45" s="7">
        <v>0</v>
      </c>
      <c r="AC45" s="7">
        <v>118005.83</v>
      </c>
      <c r="AD45" s="7">
        <v>11061.24</v>
      </c>
      <c r="AE45" s="7">
        <v>6029.43</v>
      </c>
      <c r="AF45" s="7">
        <v>0</v>
      </c>
      <c r="AG45" s="7">
        <v>3984.21</v>
      </c>
      <c r="AH45" s="7">
        <v>-1976.81</v>
      </c>
      <c r="AI45" s="7">
        <v>0</v>
      </c>
      <c r="AJ45" s="7">
        <v>0</v>
      </c>
      <c r="AK45" s="7">
        <v>0</v>
      </c>
      <c r="AL45" s="7">
        <v>39899.57</v>
      </c>
      <c r="AM45" s="7">
        <v>23171.18</v>
      </c>
      <c r="AN45" s="7">
        <v>1839.93</v>
      </c>
      <c r="AO45" s="7">
        <v>4718.29</v>
      </c>
      <c r="AP45" s="7">
        <v>54618.15</v>
      </c>
      <c r="AQ45" s="7">
        <v>1957.71</v>
      </c>
      <c r="AR45" s="7">
        <v>18806.04</v>
      </c>
      <c r="AS45" s="7">
        <v>13784.41</v>
      </c>
      <c r="AT45" s="7">
        <v>5471.4</v>
      </c>
      <c r="AU45" s="7">
        <v>338150.34</v>
      </c>
      <c r="AV45" s="7">
        <v>202549.99</v>
      </c>
      <c r="AW45" s="7">
        <v>66150.240000000005</v>
      </c>
      <c r="AX45" s="7">
        <v>0</v>
      </c>
      <c r="AY45" s="7">
        <v>143971.97</v>
      </c>
      <c r="AZ45" s="7">
        <v>31221.3</v>
      </c>
      <c r="BA45" s="7">
        <v>20722.21</v>
      </c>
      <c r="BB45" s="7">
        <v>0</v>
      </c>
      <c r="BC45" s="7">
        <v>4727.8500000000004</v>
      </c>
      <c r="BD45" s="7">
        <v>1322.45</v>
      </c>
      <c r="BE45" s="7">
        <v>0</v>
      </c>
      <c r="BF45" s="7">
        <v>0</v>
      </c>
      <c r="BG45" s="7">
        <v>0</v>
      </c>
      <c r="BH45" s="7">
        <v>38816.5</v>
      </c>
      <c r="BI45" s="7">
        <v>19078.919999999998</v>
      </c>
      <c r="BJ45" s="7">
        <v>416.77</v>
      </c>
      <c r="BK45" s="7">
        <v>4241.1000000000004</v>
      </c>
      <c r="BL45" s="7">
        <v>65478.59</v>
      </c>
      <c r="BM45" s="7">
        <v>3728.36</v>
      </c>
      <c r="BN45" s="7">
        <v>29060.639999999999</v>
      </c>
      <c r="BO45" s="7">
        <v>12302.63</v>
      </c>
      <c r="BP45" s="7">
        <v>5360.55</v>
      </c>
      <c r="BQ45" s="7">
        <v>356765.07</v>
      </c>
      <c r="BR45" s="7">
        <v>189958.56</v>
      </c>
      <c r="BS45" s="7">
        <v>44460.26</v>
      </c>
      <c r="BT45" s="7">
        <v>0</v>
      </c>
      <c r="BU45" s="7">
        <v>84470.36</v>
      </c>
      <c r="BV45" s="7">
        <v>16295.19</v>
      </c>
      <c r="BW45" s="7">
        <v>13970.22</v>
      </c>
      <c r="BX45" s="7">
        <v>0</v>
      </c>
      <c r="BY45" s="7">
        <v>315.61</v>
      </c>
      <c r="BZ45" s="7">
        <v>1473.67</v>
      </c>
      <c r="CA45" s="7">
        <v>0</v>
      </c>
      <c r="CB45" s="7">
        <v>0</v>
      </c>
      <c r="CC45" s="7">
        <v>0</v>
      </c>
      <c r="CD45" s="7">
        <v>19436.560000000001</v>
      </c>
      <c r="CE45" s="7">
        <v>21575.77</v>
      </c>
      <c r="CF45" s="7">
        <v>1189.1500000000001</v>
      </c>
      <c r="CG45" s="7">
        <v>2043.91</v>
      </c>
      <c r="CH45" s="7">
        <v>47383.02</v>
      </c>
      <c r="CI45" s="7">
        <v>1932.84</v>
      </c>
      <c r="CJ45" s="7">
        <v>21581.26</v>
      </c>
      <c r="CK45" s="7">
        <v>12177.08</v>
      </c>
      <c r="CL45" s="7">
        <v>609.44000000000005</v>
      </c>
    </row>
    <row r="46" spans="1:90" x14ac:dyDescent="0.25">
      <c r="A46" t="s">
        <v>44</v>
      </c>
      <c r="B46" s="1">
        <v>2017</v>
      </c>
      <c r="C46" s="7">
        <v>1065062.8700000001</v>
      </c>
      <c r="D46" s="7">
        <v>555586.24</v>
      </c>
      <c r="E46" s="7">
        <v>308908.26</v>
      </c>
      <c r="F46" s="7">
        <v>15.98</v>
      </c>
      <c r="G46" s="7">
        <v>172753.21</v>
      </c>
      <c r="H46" s="7">
        <v>77818.759999999995</v>
      </c>
      <c r="I46" s="7">
        <v>319444.74</v>
      </c>
      <c r="J46" s="7">
        <v>0</v>
      </c>
      <c r="K46" s="7">
        <v>8820.41</v>
      </c>
      <c r="L46" s="7">
        <v>1101.3</v>
      </c>
      <c r="M46" s="7">
        <v>0</v>
      </c>
      <c r="N46" s="7">
        <v>0</v>
      </c>
      <c r="O46" s="7">
        <v>0</v>
      </c>
      <c r="P46" s="7">
        <v>0</v>
      </c>
      <c r="Q46" s="7">
        <v>0</v>
      </c>
      <c r="R46" s="7">
        <v>201203.64</v>
      </c>
      <c r="S46" s="7">
        <v>0</v>
      </c>
      <c r="T46" s="7">
        <v>131236.04999999999</v>
      </c>
      <c r="U46" s="7">
        <v>0</v>
      </c>
      <c r="V46" s="7">
        <v>0</v>
      </c>
      <c r="W46" s="7">
        <v>126944.66</v>
      </c>
      <c r="X46" s="7">
        <v>366331.28</v>
      </c>
      <c r="Y46" s="7">
        <v>1169598</v>
      </c>
      <c r="Z46" s="7">
        <v>419044</v>
      </c>
      <c r="AA46" s="7">
        <v>477413</v>
      </c>
      <c r="AB46" s="7">
        <v>0</v>
      </c>
      <c r="AC46" s="7">
        <v>132322.1</v>
      </c>
      <c r="AD46" s="7">
        <v>48691.61</v>
      </c>
      <c r="AE46" s="7">
        <v>463541.39</v>
      </c>
      <c r="AF46" s="7">
        <v>0</v>
      </c>
      <c r="AG46" s="7">
        <v>27126</v>
      </c>
      <c r="AH46" s="7">
        <v>17012</v>
      </c>
      <c r="AI46" s="7">
        <v>0</v>
      </c>
      <c r="AJ46" s="7">
        <v>0</v>
      </c>
      <c r="AK46" s="7">
        <v>0</v>
      </c>
      <c r="AL46" s="7">
        <v>0</v>
      </c>
      <c r="AM46" s="7">
        <v>0</v>
      </c>
      <c r="AN46" s="7">
        <v>210261</v>
      </c>
      <c r="AO46" s="7">
        <v>0</v>
      </c>
      <c r="AP46" s="7">
        <v>146815</v>
      </c>
      <c r="AQ46" s="7">
        <v>0</v>
      </c>
      <c r="AR46" s="7">
        <v>0</v>
      </c>
      <c r="AS46" s="7">
        <v>203155</v>
      </c>
      <c r="AT46" s="7">
        <v>391089.9</v>
      </c>
      <c r="AU46" s="7">
        <v>1138471</v>
      </c>
      <c r="AV46" s="7">
        <v>442134</v>
      </c>
      <c r="AW46" s="7">
        <v>651051</v>
      </c>
      <c r="AX46" s="7">
        <v>0</v>
      </c>
      <c r="AY46" s="7">
        <v>139723.56</v>
      </c>
      <c r="AZ46" s="7">
        <v>67296.320000000007</v>
      </c>
      <c r="BA46" s="7">
        <v>273506.68</v>
      </c>
      <c r="BB46" s="7">
        <v>0</v>
      </c>
      <c r="BC46" s="7">
        <v>35723</v>
      </c>
      <c r="BD46" s="7">
        <v>3182</v>
      </c>
      <c r="BE46" s="7">
        <v>0</v>
      </c>
      <c r="BF46" s="7">
        <v>0</v>
      </c>
      <c r="BG46" s="7">
        <v>0</v>
      </c>
      <c r="BH46" s="7">
        <v>0</v>
      </c>
      <c r="BI46" s="7">
        <v>0</v>
      </c>
      <c r="BJ46" s="7">
        <v>263546</v>
      </c>
      <c r="BK46" s="7">
        <v>0</v>
      </c>
      <c r="BL46" s="7">
        <v>53728</v>
      </c>
      <c r="BM46" s="7">
        <v>0</v>
      </c>
      <c r="BN46" s="7">
        <v>0</v>
      </c>
      <c r="BO46" s="7">
        <v>222637</v>
      </c>
      <c r="BP46" s="7">
        <v>334058.44</v>
      </c>
      <c r="BQ46" s="7">
        <v>1212089.82</v>
      </c>
      <c r="BR46" s="7">
        <v>395850.81</v>
      </c>
      <c r="BS46" s="7">
        <v>410502.49</v>
      </c>
      <c r="BT46" s="7">
        <v>0</v>
      </c>
      <c r="BU46" s="7">
        <v>133062.04999999999</v>
      </c>
      <c r="BV46" s="7">
        <v>109199.18</v>
      </c>
      <c r="BW46" s="7">
        <v>210152.83</v>
      </c>
      <c r="BX46" s="7">
        <v>0</v>
      </c>
      <c r="BY46" s="7">
        <v>26913.99</v>
      </c>
      <c r="BZ46" s="7">
        <v>0</v>
      </c>
      <c r="CA46" s="7">
        <v>0</v>
      </c>
      <c r="CB46" s="7">
        <v>0</v>
      </c>
      <c r="CC46" s="7">
        <v>0</v>
      </c>
      <c r="CD46" s="7">
        <v>0</v>
      </c>
      <c r="CE46" s="7">
        <v>0</v>
      </c>
      <c r="CF46" s="7">
        <v>181345.8</v>
      </c>
      <c r="CG46" s="7">
        <v>0</v>
      </c>
      <c r="CH46" s="7">
        <v>44719.67</v>
      </c>
      <c r="CI46" s="7">
        <v>0</v>
      </c>
      <c r="CJ46" s="7">
        <v>0</v>
      </c>
      <c r="CK46" s="7">
        <v>177830.41</v>
      </c>
      <c r="CL46" s="7">
        <v>141795.32</v>
      </c>
    </row>
    <row r="47" spans="1:90" x14ac:dyDescent="0.25">
      <c r="A47" t="s">
        <v>45</v>
      </c>
      <c r="B47" s="1">
        <v>2017</v>
      </c>
      <c r="C47" s="7">
        <v>439203.95</v>
      </c>
      <c r="D47" s="7">
        <v>45232.78</v>
      </c>
      <c r="E47" s="7">
        <v>110725.75</v>
      </c>
      <c r="F47" s="7">
        <v>0</v>
      </c>
      <c r="G47" s="7">
        <v>145051.89000000001</v>
      </c>
      <c r="H47" s="7">
        <v>0</v>
      </c>
      <c r="I47" s="7">
        <v>5936.18</v>
      </c>
      <c r="J47" s="7">
        <v>0</v>
      </c>
      <c r="K47" s="7">
        <v>0</v>
      </c>
      <c r="L47" s="7">
        <v>0</v>
      </c>
      <c r="M47" s="7">
        <v>0</v>
      </c>
      <c r="N47" s="7">
        <v>0</v>
      </c>
      <c r="O47" s="7">
        <v>0</v>
      </c>
      <c r="P47" s="7">
        <v>182570.64</v>
      </c>
      <c r="Q47" s="7">
        <v>71900.58</v>
      </c>
      <c r="R47" s="7">
        <v>0</v>
      </c>
      <c r="S47" s="7">
        <v>12578.85</v>
      </c>
      <c r="T47" s="7">
        <v>14697.98</v>
      </c>
      <c r="U47" s="7">
        <v>0</v>
      </c>
      <c r="V47" s="7">
        <v>9390</v>
      </c>
      <c r="W47" s="7">
        <v>98649.81</v>
      </c>
      <c r="X47" s="7">
        <v>27079.55</v>
      </c>
      <c r="Y47" s="7">
        <v>427056.99</v>
      </c>
      <c r="Z47" s="7">
        <v>51381.25</v>
      </c>
      <c r="AA47" s="7">
        <v>113460.8</v>
      </c>
      <c r="AB47" s="7">
        <v>1827.6</v>
      </c>
      <c r="AC47" s="7">
        <v>168159.66</v>
      </c>
      <c r="AD47" s="7">
        <v>3295</v>
      </c>
      <c r="AE47" s="7">
        <v>2183.3200000000002</v>
      </c>
      <c r="AF47" s="7">
        <v>584.97</v>
      </c>
      <c r="AG47" s="7">
        <v>0</v>
      </c>
      <c r="AH47" s="7">
        <v>0</v>
      </c>
      <c r="AI47" s="7">
        <v>0</v>
      </c>
      <c r="AJ47" s="7">
        <v>0</v>
      </c>
      <c r="AK47" s="7">
        <v>0</v>
      </c>
      <c r="AL47" s="7">
        <v>-63503.1</v>
      </c>
      <c r="AM47" s="7">
        <v>82284.06</v>
      </c>
      <c r="AN47" s="7">
        <v>0</v>
      </c>
      <c r="AO47" s="7">
        <v>8922.32</v>
      </c>
      <c r="AP47" s="7">
        <v>19715.57</v>
      </c>
      <c r="AQ47" s="7">
        <v>22.11</v>
      </c>
      <c r="AR47" s="7">
        <v>9390</v>
      </c>
      <c r="AS47" s="7">
        <v>139983.21</v>
      </c>
      <c r="AT47" s="7">
        <v>6382.53</v>
      </c>
      <c r="AU47" s="7">
        <v>441086.32</v>
      </c>
      <c r="AV47" s="7">
        <v>52758.28</v>
      </c>
      <c r="AW47" s="7">
        <v>143923.53</v>
      </c>
      <c r="AX47" s="7">
        <v>1445.86</v>
      </c>
      <c r="AY47" s="7">
        <v>217305.15</v>
      </c>
      <c r="AZ47" s="7">
        <v>1490.25</v>
      </c>
      <c r="BA47" s="7">
        <v>993.31</v>
      </c>
      <c r="BB47" s="7">
        <v>0</v>
      </c>
      <c r="BC47" s="7">
        <v>0</v>
      </c>
      <c r="BD47" s="7">
        <v>0</v>
      </c>
      <c r="BE47" s="7">
        <v>0</v>
      </c>
      <c r="BF47" s="7">
        <v>0</v>
      </c>
      <c r="BG47" s="7">
        <v>0</v>
      </c>
      <c r="BH47" s="7">
        <v>135076.67000000001</v>
      </c>
      <c r="BI47" s="7">
        <v>74832.679999999993</v>
      </c>
      <c r="BJ47" s="7">
        <v>0</v>
      </c>
      <c r="BK47" s="7">
        <v>11377.09</v>
      </c>
      <c r="BL47" s="7">
        <v>23294.62</v>
      </c>
      <c r="BM47" s="7">
        <v>113.77</v>
      </c>
      <c r="BN47" s="7">
        <v>8203.32</v>
      </c>
      <c r="BO47" s="7">
        <v>104681.31</v>
      </c>
      <c r="BP47" s="7">
        <v>4648.87</v>
      </c>
      <c r="BQ47" s="7">
        <v>588954.38</v>
      </c>
      <c r="BR47" s="7">
        <v>55012.88</v>
      </c>
      <c r="BS47" s="7">
        <v>82585.119999999995</v>
      </c>
      <c r="BT47" s="7">
        <v>6081.16</v>
      </c>
      <c r="BU47" s="7">
        <v>100547.27</v>
      </c>
      <c r="BV47" s="7">
        <v>36185.24</v>
      </c>
      <c r="BW47" s="7">
        <v>0</v>
      </c>
      <c r="BX47" s="7">
        <v>0</v>
      </c>
      <c r="BY47" s="7">
        <v>6529.44</v>
      </c>
      <c r="BZ47" s="7">
        <v>0</v>
      </c>
      <c r="CA47" s="7">
        <v>0</v>
      </c>
      <c r="CB47" s="7">
        <v>0</v>
      </c>
      <c r="CC47" s="7">
        <v>37264.31</v>
      </c>
      <c r="CD47" s="7">
        <v>72996.539999999994</v>
      </c>
      <c r="CE47" s="7">
        <v>50155.03</v>
      </c>
      <c r="CF47" s="7">
        <v>1367.94</v>
      </c>
      <c r="CG47" s="7">
        <v>11112.66</v>
      </c>
      <c r="CH47" s="7">
        <v>11437.96</v>
      </c>
      <c r="CI47" s="7">
        <v>12774.69</v>
      </c>
      <c r="CJ47" s="7">
        <v>8262.4500000000007</v>
      </c>
      <c r="CK47" s="7">
        <v>33341.79</v>
      </c>
      <c r="CL47" s="7">
        <v>6055.12</v>
      </c>
    </row>
    <row r="48" spans="1:90" x14ac:dyDescent="0.25">
      <c r="A48" t="s">
        <v>46</v>
      </c>
      <c r="B48" s="1">
        <v>2017</v>
      </c>
      <c r="C48" s="7">
        <v>549616.94999999995</v>
      </c>
      <c r="D48" s="7">
        <v>345617.43</v>
      </c>
      <c r="E48" s="7">
        <v>340181.32</v>
      </c>
      <c r="F48" s="7">
        <v>62357.22</v>
      </c>
      <c r="G48" s="7">
        <v>677272.87</v>
      </c>
      <c r="H48" s="7">
        <v>625727.12</v>
      </c>
      <c r="I48" s="7">
        <v>230653.92</v>
      </c>
      <c r="J48" s="7">
        <v>6460.2</v>
      </c>
      <c r="K48" s="7">
        <v>149414.94</v>
      </c>
      <c r="L48" s="7">
        <v>21744.639999999999</v>
      </c>
      <c r="M48" s="7">
        <v>989.48</v>
      </c>
      <c r="N48" s="7">
        <v>53.1</v>
      </c>
      <c r="O48" s="7">
        <v>2104.4699999999998</v>
      </c>
      <c r="P48" s="7">
        <v>505781.34</v>
      </c>
      <c r="Q48" s="7">
        <v>54430.59</v>
      </c>
      <c r="R48" s="7">
        <v>97559.31</v>
      </c>
      <c r="S48" s="7">
        <v>150117.97</v>
      </c>
      <c r="T48" s="7">
        <v>44258.46</v>
      </c>
      <c r="U48" s="7">
        <v>51030.23</v>
      </c>
      <c r="V48" s="7">
        <v>3016.77</v>
      </c>
      <c r="W48" s="7">
        <v>27550.86</v>
      </c>
      <c r="X48" s="7">
        <v>60139.67</v>
      </c>
      <c r="Y48" s="7">
        <v>446377.17</v>
      </c>
      <c r="Z48" s="7">
        <v>360781.39</v>
      </c>
      <c r="AA48" s="7">
        <v>303711.58</v>
      </c>
      <c r="AB48" s="7">
        <v>62911.6</v>
      </c>
      <c r="AC48" s="7">
        <v>621969.55000000005</v>
      </c>
      <c r="AD48" s="7">
        <v>677789.71</v>
      </c>
      <c r="AE48" s="7">
        <v>223107.32</v>
      </c>
      <c r="AF48" s="7">
        <v>1109.29</v>
      </c>
      <c r="AG48" s="7">
        <v>209103.31</v>
      </c>
      <c r="AH48" s="7">
        <v>35111.879999999997</v>
      </c>
      <c r="AI48" s="7">
        <v>303.12</v>
      </c>
      <c r="AJ48" s="7">
        <v>63.2</v>
      </c>
      <c r="AK48" s="7">
        <v>1427.76</v>
      </c>
      <c r="AL48" s="7">
        <v>746970.91</v>
      </c>
      <c r="AM48" s="7">
        <v>51644.97</v>
      </c>
      <c r="AN48" s="7">
        <v>73724.91</v>
      </c>
      <c r="AO48" s="7">
        <v>175602.37</v>
      </c>
      <c r="AP48" s="7">
        <v>120182.43</v>
      </c>
      <c r="AQ48" s="7">
        <v>42780.98</v>
      </c>
      <c r="AR48" s="7">
        <v>1575.43</v>
      </c>
      <c r="AS48" s="7">
        <v>58866.080000000002</v>
      </c>
      <c r="AT48" s="7">
        <v>38158.26</v>
      </c>
      <c r="AU48" s="7">
        <v>476159.73</v>
      </c>
      <c r="AV48" s="7">
        <v>359143.24</v>
      </c>
      <c r="AW48" s="7">
        <v>265723.40000000002</v>
      </c>
      <c r="AX48" s="7">
        <v>97256.99</v>
      </c>
      <c r="AY48" s="7">
        <v>617322.47</v>
      </c>
      <c r="AZ48" s="7">
        <v>708178.92</v>
      </c>
      <c r="BA48" s="7">
        <v>263183.09999999998</v>
      </c>
      <c r="BB48" s="7">
        <v>4189.7</v>
      </c>
      <c r="BC48" s="7">
        <v>231891.67</v>
      </c>
      <c r="BD48" s="7">
        <v>74128.460000000006</v>
      </c>
      <c r="BE48" s="7">
        <v>82.56</v>
      </c>
      <c r="BF48" s="7">
        <v>54.44</v>
      </c>
      <c r="BG48" s="7">
        <v>1396.11</v>
      </c>
      <c r="BH48" s="7">
        <v>791590.39</v>
      </c>
      <c r="BI48" s="7">
        <v>24316.58</v>
      </c>
      <c r="BJ48" s="7">
        <v>73148.929999999993</v>
      </c>
      <c r="BK48" s="7">
        <v>156300.53</v>
      </c>
      <c r="BL48" s="7">
        <v>52862.28</v>
      </c>
      <c r="BM48" s="7">
        <v>90983.43</v>
      </c>
      <c r="BN48" s="7">
        <v>22610.11</v>
      </c>
      <c r="BO48" s="7">
        <v>153294.76999999999</v>
      </c>
      <c r="BP48" s="7">
        <v>20087.77</v>
      </c>
      <c r="BQ48" s="7">
        <v>347013.25</v>
      </c>
      <c r="BR48" s="7">
        <v>364916.83</v>
      </c>
      <c r="BS48" s="7">
        <v>240866.23</v>
      </c>
      <c r="BT48" s="7">
        <v>78249.87</v>
      </c>
      <c r="BU48" s="7">
        <v>651630.73</v>
      </c>
      <c r="BV48" s="7">
        <v>651361.77</v>
      </c>
      <c r="BW48" s="7">
        <v>257397.38</v>
      </c>
      <c r="BX48" s="7">
        <v>1728.39</v>
      </c>
      <c r="BY48" s="7">
        <v>194258.53</v>
      </c>
      <c r="BZ48" s="7">
        <v>16943.400000000001</v>
      </c>
      <c r="CA48" s="7">
        <v>96.37</v>
      </c>
      <c r="CB48" s="7">
        <v>491.32</v>
      </c>
      <c r="CC48" s="7">
        <v>482.97</v>
      </c>
      <c r="CD48" s="7">
        <v>823203.82</v>
      </c>
      <c r="CE48" s="7">
        <v>14804.04</v>
      </c>
      <c r="CF48" s="7">
        <v>91387.92</v>
      </c>
      <c r="CG48" s="7">
        <v>152955.67000000001</v>
      </c>
      <c r="CH48" s="7">
        <v>20828.45</v>
      </c>
      <c r="CI48" s="7">
        <v>105723.25</v>
      </c>
      <c r="CJ48" s="7">
        <v>85479.81</v>
      </c>
      <c r="CK48" s="7">
        <v>299559.71000000002</v>
      </c>
      <c r="CL48" s="7">
        <v>19349.23</v>
      </c>
    </row>
    <row r="49" spans="1:90" x14ac:dyDescent="0.25">
      <c r="A49" t="s">
        <v>47</v>
      </c>
      <c r="B49" s="1">
        <v>2017</v>
      </c>
      <c r="C49" s="7">
        <v>279483.34999999998</v>
      </c>
      <c r="D49" s="7">
        <v>114472.99</v>
      </c>
      <c r="E49" s="7">
        <v>12186.17</v>
      </c>
      <c r="F49" s="7">
        <v>1270.95</v>
      </c>
      <c r="G49" s="7">
        <v>49866.38</v>
      </c>
      <c r="H49" s="7">
        <v>9172.26</v>
      </c>
      <c r="I49" s="7">
        <v>19899.21</v>
      </c>
      <c r="J49" s="7">
        <v>0</v>
      </c>
      <c r="K49" s="7">
        <v>236.6</v>
      </c>
      <c r="L49" s="7">
        <v>49</v>
      </c>
      <c r="M49" s="7">
        <v>0</v>
      </c>
      <c r="N49" s="7">
        <v>0</v>
      </c>
      <c r="O49" s="7">
        <v>9375.15</v>
      </c>
      <c r="P49" s="7">
        <v>21024.07</v>
      </c>
      <c r="Q49" s="7">
        <v>19114.13</v>
      </c>
      <c r="R49" s="7">
        <v>224.09</v>
      </c>
      <c r="S49" s="7">
        <v>42.31</v>
      </c>
      <c r="T49" s="7">
        <v>2979.07</v>
      </c>
      <c r="U49" s="7">
        <v>13437.46</v>
      </c>
      <c r="V49" s="7">
        <v>44958.95</v>
      </c>
      <c r="W49" s="7">
        <v>7777.41</v>
      </c>
      <c r="X49" s="7">
        <v>3575.67</v>
      </c>
      <c r="Y49" s="7">
        <v>293248.71000000002</v>
      </c>
      <c r="Z49" s="7">
        <v>29764.799999999999</v>
      </c>
      <c r="AA49" s="7">
        <v>5264.7</v>
      </c>
      <c r="AB49" s="7">
        <v>943.47</v>
      </c>
      <c r="AC49" s="7">
        <v>69812.179999999993</v>
      </c>
      <c r="AD49" s="7">
        <v>23924.66</v>
      </c>
      <c r="AE49" s="7">
        <v>26822.18</v>
      </c>
      <c r="AF49" s="7">
        <v>0</v>
      </c>
      <c r="AG49" s="7">
        <v>1144.71</v>
      </c>
      <c r="AH49" s="7">
        <v>159.5</v>
      </c>
      <c r="AI49" s="7">
        <v>0</v>
      </c>
      <c r="AJ49" s="7">
        <v>0</v>
      </c>
      <c r="AK49" s="7">
        <v>9987.33</v>
      </c>
      <c r="AL49" s="7">
        <v>18934.2</v>
      </c>
      <c r="AM49" s="7">
        <v>19721.71</v>
      </c>
      <c r="AN49" s="7">
        <v>592.38</v>
      </c>
      <c r="AO49" s="7">
        <v>237.5</v>
      </c>
      <c r="AP49" s="7">
        <v>1581.61</v>
      </c>
      <c r="AQ49" s="7">
        <v>1543.76</v>
      </c>
      <c r="AR49" s="7">
        <v>45245.82</v>
      </c>
      <c r="AS49" s="7">
        <v>17774.29</v>
      </c>
      <c r="AT49" s="7">
        <v>3643.98</v>
      </c>
      <c r="AU49" s="7">
        <v>312075.94</v>
      </c>
      <c r="AV49" s="7">
        <v>27297.33</v>
      </c>
      <c r="AW49" s="7">
        <v>2899.2</v>
      </c>
      <c r="AX49" s="7">
        <v>0</v>
      </c>
      <c r="AY49" s="7">
        <v>105430.57</v>
      </c>
      <c r="AZ49" s="7">
        <v>19786.759999999998</v>
      </c>
      <c r="BA49" s="7">
        <v>31168.240000000002</v>
      </c>
      <c r="BB49" s="7">
        <v>0</v>
      </c>
      <c r="BC49" s="7">
        <v>1001.83</v>
      </c>
      <c r="BD49" s="7">
        <v>220.62</v>
      </c>
      <c r="BE49" s="7">
        <v>0</v>
      </c>
      <c r="BF49" s="7">
        <v>0</v>
      </c>
      <c r="BG49" s="7">
        <v>19730.48</v>
      </c>
      <c r="BH49" s="7">
        <v>9989.36</v>
      </c>
      <c r="BI49" s="7">
        <v>21016.23</v>
      </c>
      <c r="BJ49" s="7">
        <v>0</v>
      </c>
      <c r="BK49" s="7">
        <v>124</v>
      </c>
      <c r="BL49" s="7">
        <v>1243.46</v>
      </c>
      <c r="BM49" s="7">
        <v>8108.08</v>
      </c>
      <c r="BN49" s="7">
        <v>37742.89</v>
      </c>
      <c r="BO49" s="7">
        <v>6122</v>
      </c>
      <c r="BP49" s="7">
        <v>3704.77</v>
      </c>
      <c r="BQ49" s="7">
        <v>312036.53999999998</v>
      </c>
      <c r="BR49" s="7">
        <v>26932.68</v>
      </c>
      <c r="BS49" s="7">
        <v>39087.589999999997</v>
      </c>
      <c r="BT49" s="7">
        <v>0</v>
      </c>
      <c r="BU49" s="7">
        <v>64730.76</v>
      </c>
      <c r="BV49" s="7">
        <v>23873.26</v>
      </c>
      <c r="BW49" s="7">
        <v>25088.74</v>
      </c>
      <c r="BX49" s="7">
        <v>0</v>
      </c>
      <c r="BY49" s="7">
        <v>625.79999999999995</v>
      </c>
      <c r="BZ49" s="7">
        <v>42.5</v>
      </c>
      <c r="CA49" s="7">
        <v>0</v>
      </c>
      <c r="CB49" s="7">
        <v>0</v>
      </c>
      <c r="CC49" s="7">
        <v>19342.34</v>
      </c>
      <c r="CD49" s="7">
        <v>25775.82</v>
      </c>
      <c r="CE49" s="7">
        <v>22733.06</v>
      </c>
      <c r="CF49" s="7">
        <v>0</v>
      </c>
      <c r="CG49" s="7">
        <v>0</v>
      </c>
      <c r="CH49" s="7">
        <v>3338.89</v>
      </c>
      <c r="CI49" s="7">
        <v>2372.38</v>
      </c>
      <c r="CJ49" s="7">
        <v>35829.050000000003</v>
      </c>
      <c r="CK49" s="7">
        <v>708.05</v>
      </c>
      <c r="CL49" s="7">
        <v>2768.52</v>
      </c>
    </row>
    <row r="50" spans="1:90" x14ac:dyDescent="0.25">
      <c r="A50" t="s">
        <v>48</v>
      </c>
      <c r="B50" s="1">
        <v>2017</v>
      </c>
      <c r="C50" s="7">
        <v>348616.77</v>
      </c>
      <c r="D50" s="7">
        <v>73079.05</v>
      </c>
      <c r="E50" s="7">
        <v>3329.39</v>
      </c>
      <c r="F50" s="7">
        <v>12791.98</v>
      </c>
      <c r="G50" s="7">
        <v>103042.49</v>
      </c>
      <c r="H50" s="7">
        <v>4861.5</v>
      </c>
      <c r="I50" s="7">
        <v>0</v>
      </c>
      <c r="J50" s="7">
        <v>0</v>
      </c>
      <c r="K50" s="7">
        <v>0</v>
      </c>
      <c r="L50" s="7">
        <v>0</v>
      </c>
      <c r="M50" s="7">
        <v>0</v>
      </c>
      <c r="N50" s="7">
        <v>28764</v>
      </c>
      <c r="O50" s="7">
        <v>0</v>
      </c>
      <c r="P50" s="7">
        <v>191371.69</v>
      </c>
      <c r="Q50" s="7">
        <v>59421.760000000002</v>
      </c>
      <c r="R50" s="7">
        <v>4342.46</v>
      </c>
      <c r="S50" s="7">
        <v>14320.34</v>
      </c>
      <c r="T50" s="7">
        <v>10630.44</v>
      </c>
      <c r="U50" s="7">
        <v>5037.99</v>
      </c>
      <c r="V50" s="7">
        <v>0</v>
      </c>
      <c r="W50" s="7">
        <v>36281.589999999997</v>
      </c>
      <c r="X50" s="7">
        <v>27428.03</v>
      </c>
      <c r="Y50" s="7">
        <v>368070.41</v>
      </c>
      <c r="Z50" s="7">
        <v>67094.649999999994</v>
      </c>
      <c r="AA50" s="7">
        <v>8662.74</v>
      </c>
      <c r="AB50" s="7">
        <v>22735.13</v>
      </c>
      <c r="AC50" s="7">
        <v>76463.22</v>
      </c>
      <c r="AD50" s="7">
        <v>2929.43</v>
      </c>
      <c r="AE50" s="7">
        <v>0</v>
      </c>
      <c r="AF50" s="7">
        <v>0</v>
      </c>
      <c r="AG50" s="7">
        <v>0</v>
      </c>
      <c r="AH50" s="7">
        <v>0</v>
      </c>
      <c r="AI50" s="7">
        <v>0</v>
      </c>
      <c r="AJ50" s="7">
        <v>0</v>
      </c>
      <c r="AK50" s="7">
        <v>28764</v>
      </c>
      <c r="AL50" s="7">
        <v>135094.94</v>
      </c>
      <c r="AM50" s="7">
        <v>53810.31</v>
      </c>
      <c r="AN50" s="7">
        <v>852.77</v>
      </c>
      <c r="AO50" s="7">
        <v>10138.58</v>
      </c>
      <c r="AP50" s="7">
        <v>15874.09</v>
      </c>
      <c r="AQ50" s="7">
        <v>6246.2</v>
      </c>
      <c r="AR50" s="7">
        <v>0</v>
      </c>
      <c r="AS50" s="7">
        <v>34800.21</v>
      </c>
      <c r="AT50" s="7">
        <v>23813.22</v>
      </c>
      <c r="AU50" s="7">
        <v>383244.75</v>
      </c>
      <c r="AV50" s="7">
        <v>63845.96</v>
      </c>
      <c r="AW50" s="7">
        <v>1037.69</v>
      </c>
      <c r="AX50" s="7">
        <v>7536.88</v>
      </c>
      <c r="AY50" s="7">
        <v>69861.009999999995</v>
      </c>
      <c r="AZ50" s="7">
        <v>5460.5</v>
      </c>
      <c r="BA50" s="7">
        <v>0</v>
      </c>
      <c r="BB50" s="7">
        <v>0</v>
      </c>
      <c r="BC50" s="7">
        <v>0</v>
      </c>
      <c r="BD50" s="7">
        <v>0</v>
      </c>
      <c r="BE50" s="7">
        <v>0</v>
      </c>
      <c r="BF50" s="7">
        <v>0</v>
      </c>
      <c r="BG50" s="7">
        <v>62429.24</v>
      </c>
      <c r="BH50" s="7">
        <v>146025.71</v>
      </c>
      <c r="BI50" s="7">
        <v>78194.5</v>
      </c>
      <c r="BJ50" s="7">
        <v>707.62</v>
      </c>
      <c r="BK50" s="7">
        <v>17470.150000000001</v>
      </c>
      <c r="BL50" s="7">
        <v>16587.54</v>
      </c>
      <c r="BM50" s="7">
        <v>2979.18</v>
      </c>
      <c r="BN50" s="7">
        <v>0</v>
      </c>
      <c r="BO50" s="7">
        <v>38413.46</v>
      </c>
      <c r="BP50" s="7">
        <v>50018.74</v>
      </c>
      <c r="BQ50" s="7">
        <v>360502.46</v>
      </c>
      <c r="BR50" s="7">
        <v>63396.3</v>
      </c>
      <c r="BS50" s="7">
        <v>18429.240000000002</v>
      </c>
      <c r="BT50" s="7">
        <v>1258.6099999999999</v>
      </c>
      <c r="BU50" s="7">
        <v>45334.17</v>
      </c>
      <c r="BV50" s="7">
        <v>3794.01</v>
      </c>
      <c r="BW50" s="7">
        <v>0</v>
      </c>
      <c r="BX50" s="7">
        <v>0</v>
      </c>
      <c r="BY50" s="7">
        <v>0</v>
      </c>
      <c r="BZ50" s="7">
        <v>0</v>
      </c>
      <c r="CA50" s="7">
        <v>0</v>
      </c>
      <c r="CB50" s="7">
        <v>0</v>
      </c>
      <c r="CC50" s="7">
        <v>54579.360000000001</v>
      </c>
      <c r="CD50" s="7">
        <v>127440.28</v>
      </c>
      <c r="CE50" s="7">
        <v>93188</v>
      </c>
      <c r="CF50" s="7">
        <v>3246.71</v>
      </c>
      <c r="CG50" s="7">
        <v>6843.56</v>
      </c>
      <c r="CH50" s="7">
        <v>20882.28</v>
      </c>
      <c r="CI50" s="7">
        <v>6390.05</v>
      </c>
      <c r="CJ50" s="7">
        <v>0</v>
      </c>
      <c r="CK50" s="7">
        <v>39099.93</v>
      </c>
      <c r="CL50" s="7">
        <v>26896.73</v>
      </c>
    </row>
    <row r="51" spans="1:90" x14ac:dyDescent="0.25">
      <c r="A51" t="s">
        <v>49</v>
      </c>
      <c r="B51" s="1">
        <v>2017</v>
      </c>
      <c r="C51" s="7">
        <v>258668.28</v>
      </c>
      <c r="D51" s="7">
        <v>5934.57</v>
      </c>
      <c r="E51" s="7">
        <v>2139.29</v>
      </c>
      <c r="F51" s="7">
        <v>80635.28</v>
      </c>
      <c r="G51" s="7">
        <v>78509.899999999994</v>
      </c>
      <c r="H51" s="7">
        <v>410748.11</v>
      </c>
      <c r="I51" s="7">
        <v>68162.960000000006</v>
      </c>
      <c r="J51" s="7">
        <v>0</v>
      </c>
      <c r="K51" s="7">
        <v>0</v>
      </c>
      <c r="L51" s="7">
        <v>0</v>
      </c>
      <c r="M51" s="7">
        <v>0</v>
      </c>
      <c r="N51" s="7">
        <v>0</v>
      </c>
      <c r="O51" s="7">
        <v>0</v>
      </c>
      <c r="P51" s="7">
        <v>0</v>
      </c>
      <c r="Q51" s="7">
        <v>0</v>
      </c>
      <c r="R51" s="7">
        <v>0</v>
      </c>
      <c r="S51" s="7">
        <v>7211.73</v>
      </c>
      <c r="T51" s="7">
        <v>0</v>
      </c>
      <c r="U51" s="7">
        <v>0</v>
      </c>
      <c r="V51" s="7">
        <v>0</v>
      </c>
      <c r="W51" s="7">
        <v>0</v>
      </c>
      <c r="X51" s="7">
        <v>42249.42</v>
      </c>
      <c r="Y51" s="7">
        <v>191615.85</v>
      </c>
      <c r="Z51" s="7">
        <v>5957.78</v>
      </c>
      <c r="AA51" s="7">
        <v>67781.45</v>
      </c>
      <c r="AB51" s="7">
        <v>0</v>
      </c>
      <c r="AC51" s="7">
        <v>84329.7</v>
      </c>
      <c r="AD51" s="7">
        <v>342823.34</v>
      </c>
      <c r="AE51" s="7">
        <v>79023.13</v>
      </c>
      <c r="AF51" s="7">
        <v>0</v>
      </c>
      <c r="AG51" s="7">
        <v>0</v>
      </c>
      <c r="AH51" s="7">
        <v>10044.870000000001</v>
      </c>
      <c r="AI51" s="7">
        <v>0</v>
      </c>
      <c r="AJ51" s="7">
        <v>0</v>
      </c>
      <c r="AK51" s="7">
        <v>1859.59</v>
      </c>
      <c r="AL51" s="7">
        <v>0</v>
      </c>
      <c r="AM51" s="7">
        <v>0</v>
      </c>
      <c r="AN51" s="7">
        <v>0</v>
      </c>
      <c r="AO51" s="7">
        <v>0</v>
      </c>
      <c r="AP51" s="7">
        <v>0</v>
      </c>
      <c r="AQ51" s="7">
        <v>0</v>
      </c>
      <c r="AR51" s="7">
        <v>0</v>
      </c>
      <c r="AS51" s="7">
        <v>0</v>
      </c>
      <c r="AT51" s="7">
        <v>39057.93</v>
      </c>
      <c r="AU51" s="7">
        <v>199315.16</v>
      </c>
      <c r="AV51" s="7">
        <v>7726.56</v>
      </c>
      <c r="AW51" s="7">
        <v>57491.89</v>
      </c>
      <c r="AX51" s="7">
        <v>31101.8</v>
      </c>
      <c r="AY51" s="7">
        <v>88046.22</v>
      </c>
      <c r="AZ51" s="7">
        <v>388206.43</v>
      </c>
      <c r="BA51" s="7">
        <v>73389.210000000006</v>
      </c>
      <c r="BB51" s="7">
        <v>0</v>
      </c>
      <c r="BC51" s="7">
        <v>0</v>
      </c>
      <c r="BD51" s="7">
        <v>5971.8</v>
      </c>
      <c r="BE51" s="7">
        <v>0</v>
      </c>
      <c r="BF51" s="7">
        <v>0</v>
      </c>
      <c r="BG51" s="7">
        <v>1343.28</v>
      </c>
      <c r="BH51" s="7">
        <v>0</v>
      </c>
      <c r="BI51" s="7">
        <v>0</v>
      </c>
      <c r="BJ51" s="7">
        <v>0</v>
      </c>
      <c r="BK51" s="7">
        <v>0</v>
      </c>
      <c r="BL51" s="7">
        <v>0</v>
      </c>
      <c r="BM51" s="7">
        <v>0</v>
      </c>
      <c r="BN51" s="7">
        <v>0</v>
      </c>
      <c r="BO51" s="7">
        <v>0</v>
      </c>
      <c r="BP51" s="7">
        <v>25076.959999999999</v>
      </c>
      <c r="BQ51" s="7">
        <v>201990.22</v>
      </c>
      <c r="BR51" s="7">
        <v>6804.74</v>
      </c>
      <c r="BS51" s="7">
        <v>65888.17</v>
      </c>
      <c r="BT51" s="7">
        <v>12428.6</v>
      </c>
      <c r="BU51" s="7">
        <v>66665.56</v>
      </c>
      <c r="BV51" s="7">
        <v>411775.84</v>
      </c>
      <c r="BW51" s="7">
        <v>83270.740000000005</v>
      </c>
      <c r="BX51" s="7">
        <v>0</v>
      </c>
      <c r="BY51" s="7">
        <v>0</v>
      </c>
      <c r="BZ51" s="7">
        <v>5178.87</v>
      </c>
      <c r="CA51" s="7">
        <v>0</v>
      </c>
      <c r="CB51" s="7">
        <v>0</v>
      </c>
      <c r="CC51" s="7">
        <v>1113.28</v>
      </c>
      <c r="CD51" s="7">
        <v>0</v>
      </c>
      <c r="CE51" s="7">
        <v>0</v>
      </c>
      <c r="CF51" s="7">
        <v>0</v>
      </c>
      <c r="CG51" s="7">
        <v>0</v>
      </c>
      <c r="CH51" s="7">
        <v>0</v>
      </c>
      <c r="CI51" s="7">
        <v>0</v>
      </c>
      <c r="CJ51" s="7">
        <v>0</v>
      </c>
      <c r="CK51" s="7">
        <v>0</v>
      </c>
      <c r="CL51" s="7">
        <v>46569.64</v>
      </c>
    </row>
    <row r="52" spans="1:90" x14ac:dyDescent="0.25">
      <c r="A52" t="s">
        <v>50</v>
      </c>
      <c r="B52" s="1">
        <v>2017</v>
      </c>
      <c r="C52" s="7">
        <v>1776212.15</v>
      </c>
      <c r="D52" s="7">
        <v>284427.78000000003</v>
      </c>
      <c r="E52" s="7">
        <v>136232.38</v>
      </c>
      <c r="F52" s="7">
        <v>50980.46</v>
      </c>
      <c r="G52" s="7">
        <v>1050986.74</v>
      </c>
      <c r="H52" s="7">
        <v>86860.2</v>
      </c>
      <c r="I52" s="7">
        <v>464192.99</v>
      </c>
      <c r="J52" s="7">
        <v>0</v>
      </c>
      <c r="K52" s="7">
        <v>33071.74</v>
      </c>
      <c r="L52" s="7">
        <v>10318.92</v>
      </c>
      <c r="M52" s="7">
        <v>0</v>
      </c>
      <c r="N52" s="7">
        <v>0</v>
      </c>
      <c r="O52" s="7">
        <v>0</v>
      </c>
      <c r="P52" s="7">
        <v>1711358.52</v>
      </c>
      <c r="Q52" s="7">
        <v>541728.6</v>
      </c>
      <c r="R52" s="7">
        <v>19605.23</v>
      </c>
      <c r="S52" s="7">
        <v>40272.65</v>
      </c>
      <c r="T52" s="7">
        <v>344553.7</v>
      </c>
      <c r="U52" s="7">
        <v>0</v>
      </c>
      <c r="V52" s="7">
        <v>140402.19</v>
      </c>
      <c r="W52" s="7">
        <v>187128.03</v>
      </c>
      <c r="X52" s="7">
        <v>302474.27</v>
      </c>
      <c r="Y52" s="7">
        <v>1761802.85</v>
      </c>
      <c r="Z52" s="7">
        <v>282250.98</v>
      </c>
      <c r="AA52" s="7">
        <v>172995.81</v>
      </c>
      <c r="AB52" s="7">
        <v>42006.83</v>
      </c>
      <c r="AC52" s="7">
        <v>838943.37</v>
      </c>
      <c r="AD52" s="7">
        <v>117740.06</v>
      </c>
      <c r="AE52" s="7">
        <v>625086.6</v>
      </c>
      <c r="AF52" s="7">
        <v>0</v>
      </c>
      <c r="AG52" s="7">
        <v>70312.69</v>
      </c>
      <c r="AH52" s="7">
        <v>50117.39</v>
      </c>
      <c r="AI52" s="7">
        <v>0</v>
      </c>
      <c r="AJ52" s="7">
        <v>0</v>
      </c>
      <c r="AK52" s="7">
        <v>0</v>
      </c>
      <c r="AL52" s="7">
        <v>1692524.05</v>
      </c>
      <c r="AM52" s="7">
        <v>543023.86</v>
      </c>
      <c r="AN52" s="7">
        <v>14096.81</v>
      </c>
      <c r="AO52" s="7">
        <v>149656.32999999999</v>
      </c>
      <c r="AP52" s="7">
        <v>253121</v>
      </c>
      <c r="AQ52" s="7">
        <v>0</v>
      </c>
      <c r="AR52" s="7">
        <v>219937.52</v>
      </c>
      <c r="AS52" s="7">
        <v>195548.56</v>
      </c>
      <c r="AT52" s="7">
        <v>363319.37</v>
      </c>
      <c r="AU52" s="7">
        <v>1478069.57</v>
      </c>
      <c r="AV52" s="7">
        <v>288559.38</v>
      </c>
      <c r="AW52" s="7">
        <v>261969.4</v>
      </c>
      <c r="AX52" s="7">
        <v>42847.3</v>
      </c>
      <c r="AY52" s="7">
        <v>825184.63</v>
      </c>
      <c r="AZ52" s="7">
        <v>243811.42</v>
      </c>
      <c r="BA52" s="7">
        <v>936317.35</v>
      </c>
      <c r="BB52" s="7">
        <v>0</v>
      </c>
      <c r="BC52" s="7">
        <v>20282.849999999999</v>
      </c>
      <c r="BD52" s="7">
        <v>8334.01</v>
      </c>
      <c r="BE52" s="7">
        <v>0</v>
      </c>
      <c r="BF52" s="7">
        <v>0</v>
      </c>
      <c r="BG52" s="7">
        <v>0</v>
      </c>
      <c r="BH52" s="7">
        <v>1216914.02</v>
      </c>
      <c r="BI52" s="7">
        <v>664692.53</v>
      </c>
      <c r="BJ52" s="7">
        <v>34474.51</v>
      </c>
      <c r="BK52" s="7">
        <v>125924.74</v>
      </c>
      <c r="BL52" s="7">
        <v>299934.87</v>
      </c>
      <c r="BM52" s="7">
        <v>0</v>
      </c>
      <c r="BN52" s="7">
        <v>178042.91</v>
      </c>
      <c r="BO52" s="7">
        <v>158792.67000000001</v>
      </c>
      <c r="BP52" s="7">
        <v>363747.23</v>
      </c>
      <c r="BQ52" s="7">
        <v>1497883.86</v>
      </c>
      <c r="BR52" s="7">
        <v>238813.17</v>
      </c>
      <c r="BS52" s="7">
        <v>181503.3</v>
      </c>
      <c r="BT52" s="7">
        <v>61724.11</v>
      </c>
      <c r="BU52" s="7">
        <v>899493.88</v>
      </c>
      <c r="BV52" s="7">
        <v>62268.72</v>
      </c>
      <c r="BW52" s="7">
        <v>603625.78</v>
      </c>
      <c r="BX52" s="7">
        <v>0</v>
      </c>
      <c r="BY52" s="7">
        <v>7408.26</v>
      </c>
      <c r="BZ52" s="7">
        <v>5866.87</v>
      </c>
      <c r="CA52" s="7">
        <v>0</v>
      </c>
      <c r="CB52" s="7">
        <v>0</v>
      </c>
      <c r="CC52" s="7">
        <v>0</v>
      </c>
      <c r="CD52" s="7">
        <v>957409.74</v>
      </c>
      <c r="CE52" s="7">
        <v>550449.96</v>
      </c>
      <c r="CF52" s="7">
        <v>17245.22</v>
      </c>
      <c r="CG52" s="7">
        <v>173324.04</v>
      </c>
      <c r="CH52" s="7">
        <v>283785.34000000003</v>
      </c>
      <c r="CI52" s="7">
        <v>0</v>
      </c>
      <c r="CJ52" s="7">
        <v>134765.24</v>
      </c>
      <c r="CK52" s="7">
        <v>194009.9</v>
      </c>
      <c r="CL52" s="7">
        <v>548850.49</v>
      </c>
    </row>
    <row r="53" spans="1:90" x14ac:dyDescent="0.25">
      <c r="A53" t="s">
        <v>51</v>
      </c>
      <c r="B53" s="1">
        <v>2017</v>
      </c>
      <c r="C53" s="7">
        <v>458707.19</v>
      </c>
      <c r="D53" s="7">
        <v>48033.8</v>
      </c>
      <c r="E53" s="7">
        <v>78123.460000000006</v>
      </c>
      <c r="F53" s="7">
        <v>20.69</v>
      </c>
      <c r="G53" s="7">
        <v>5019.82</v>
      </c>
      <c r="H53" s="7">
        <v>9845</v>
      </c>
      <c r="I53" s="7">
        <v>8155.16</v>
      </c>
      <c r="J53" s="7">
        <v>0</v>
      </c>
      <c r="K53" s="7">
        <v>2870</v>
      </c>
      <c r="L53" s="7">
        <v>4810.2</v>
      </c>
      <c r="M53" s="7">
        <v>0</v>
      </c>
      <c r="N53" s="7">
        <v>0</v>
      </c>
      <c r="O53" s="7">
        <v>5065.38</v>
      </c>
      <c r="P53" s="7">
        <v>12302.32</v>
      </c>
      <c r="Q53" s="7">
        <v>17700.939999999999</v>
      </c>
      <c r="R53" s="7">
        <v>0</v>
      </c>
      <c r="S53" s="7">
        <v>6980.77</v>
      </c>
      <c r="T53" s="7">
        <v>23726.37</v>
      </c>
      <c r="U53" s="7">
        <v>1169</v>
      </c>
      <c r="V53" s="7">
        <v>17516.54</v>
      </c>
      <c r="W53" s="7">
        <v>1064.73</v>
      </c>
      <c r="X53" s="7">
        <v>23555.119999999999</v>
      </c>
      <c r="Y53" s="7">
        <v>463599.52</v>
      </c>
      <c r="Z53" s="7">
        <v>67928.77</v>
      </c>
      <c r="AA53" s="7">
        <v>53468.07</v>
      </c>
      <c r="AB53" s="7">
        <v>1799.54</v>
      </c>
      <c r="AC53" s="7">
        <v>61420.94</v>
      </c>
      <c r="AD53" s="7">
        <v>6511.26</v>
      </c>
      <c r="AE53" s="7">
        <v>8553.84</v>
      </c>
      <c r="AF53" s="7">
        <v>0</v>
      </c>
      <c r="AG53" s="7">
        <v>1994.23</v>
      </c>
      <c r="AH53" s="7">
        <v>1587.39</v>
      </c>
      <c r="AI53" s="7">
        <v>0</v>
      </c>
      <c r="AJ53" s="7">
        <v>0</v>
      </c>
      <c r="AK53" s="7">
        <v>10906.06</v>
      </c>
      <c r="AL53" s="7">
        <v>32248.73</v>
      </c>
      <c r="AM53" s="7">
        <v>22505.97</v>
      </c>
      <c r="AN53" s="7">
        <v>0</v>
      </c>
      <c r="AO53" s="7">
        <v>5895.18</v>
      </c>
      <c r="AP53" s="7">
        <v>15092.09</v>
      </c>
      <c r="AQ53" s="7">
        <v>2377.98</v>
      </c>
      <c r="AR53" s="7">
        <v>23132.29</v>
      </c>
      <c r="AS53" s="7">
        <v>165.2</v>
      </c>
      <c r="AT53" s="7">
        <v>15651.43</v>
      </c>
      <c r="AU53" s="7">
        <v>499961.81</v>
      </c>
      <c r="AV53" s="7">
        <v>41091.32</v>
      </c>
      <c r="AW53" s="7">
        <v>6562.49</v>
      </c>
      <c r="AX53" s="7">
        <v>14739.14</v>
      </c>
      <c r="AY53" s="7">
        <v>69376.960000000006</v>
      </c>
      <c r="AZ53" s="7">
        <v>2084.39</v>
      </c>
      <c r="BA53" s="7">
        <v>805.51</v>
      </c>
      <c r="BB53" s="7">
        <v>0</v>
      </c>
      <c r="BC53" s="7">
        <v>750.93</v>
      </c>
      <c r="BD53" s="7">
        <v>269.20999999999998</v>
      </c>
      <c r="BE53" s="7">
        <v>0</v>
      </c>
      <c r="BF53" s="7">
        <v>0</v>
      </c>
      <c r="BG53" s="7">
        <v>12014.36</v>
      </c>
      <c r="BH53" s="7">
        <v>23908.13</v>
      </c>
      <c r="BI53" s="7">
        <v>33437.449999999997</v>
      </c>
      <c r="BJ53" s="7">
        <v>0</v>
      </c>
      <c r="BK53" s="7">
        <v>16380.25</v>
      </c>
      <c r="BL53" s="7">
        <v>26797.65</v>
      </c>
      <c r="BM53" s="7">
        <v>205.65</v>
      </c>
      <c r="BN53" s="7">
        <v>19119.810000000001</v>
      </c>
      <c r="BO53" s="7">
        <v>680.21</v>
      </c>
      <c r="BP53" s="7">
        <v>16140.92</v>
      </c>
      <c r="BQ53" s="7">
        <v>518520.73</v>
      </c>
      <c r="BR53" s="7">
        <v>90570.71</v>
      </c>
      <c r="BS53" s="7">
        <v>7285.47</v>
      </c>
      <c r="BT53" s="7">
        <v>7529.41</v>
      </c>
      <c r="BU53" s="7">
        <v>66549.600000000006</v>
      </c>
      <c r="BV53" s="7">
        <v>1378.49</v>
      </c>
      <c r="BW53" s="7">
        <v>1309.56</v>
      </c>
      <c r="BX53" s="7">
        <v>0</v>
      </c>
      <c r="BY53" s="7">
        <v>0</v>
      </c>
      <c r="BZ53" s="7">
        <v>0</v>
      </c>
      <c r="CA53" s="7">
        <v>0</v>
      </c>
      <c r="CB53" s="7">
        <v>0</v>
      </c>
      <c r="CC53" s="7">
        <v>27288.06</v>
      </c>
      <c r="CD53" s="7">
        <v>53313.69</v>
      </c>
      <c r="CE53" s="7">
        <v>23686.05</v>
      </c>
      <c r="CF53" s="7">
        <v>0</v>
      </c>
      <c r="CG53" s="7">
        <v>28406.23</v>
      </c>
      <c r="CH53" s="7">
        <v>15173.35</v>
      </c>
      <c r="CI53" s="7">
        <v>0</v>
      </c>
      <c r="CJ53" s="7">
        <v>12714.85</v>
      </c>
      <c r="CK53" s="7">
        <v>1052.0899999999999</v>
      </c>
      <c r="CL53" s="7">
        <v>26521.599999999999</v>
      </c>
    </row>
    <row r="54" spans="1:90" x14ac:dyDescent="0.25">
      <c r="A54" t="s">
        <v>52</v>
      </c>
      <c r="B54" s="1">
        <v>2017</v>
      </c>
      <c r="C54" s="7">
        <v>10125184.01</v>
      </c>
      <c r="D54" s="7">
        <v>3872325.23</v>
      </c>
      <c r="E54" s="7">
        <v>617716.30000000005</v>
      </c>
      <c r="F54" s="7">
        <v>0</v>
      </c>
      <c r="G54" s="7">
        <v>3331822.04</v>
      </c>
      <c r="H54" s="7">
        <v>740680.14</v>
      </c>
      <c r="I54" s="7">
        <v>1441347.21</v>
      </c>
      <c r="J54" s="7">
        <v>0</v>
      </c>
      <c r="K54" s="7">
        <v>529753.29</v>
      </c>
      <c r="L54" s="7">
        <v>2470332.0699999998</v>
      </c>
      <c r="M54" s="7">
        <v>0</v>
      </c>
      <c r="N54" s="7">
        <v>0</v>
      </c>
      <c r="O54" s="7">
        <v>0</v>
      </c>
      <c r="P54" s="7">
        <v>16295974.07</v>
      </c>
      <c r="Q54" s="7">
        <v>242870.33</v>
      </c>
      <c r="R54" s="7">
        <v>3879.61</v>
      </c>
      <c r="S54" s="7">
        <v>7525323.8099999996</v>
      </c>
      <c r="T54" s="7">
        <v>3919.2</v>
      </c>
      <c r="U54" s="7">
        <v>2624502.62</v>
      </c>
      <c r="V54" s="7">
        <v>5712911.8600000003</v>
      </c>
      <c r="W54" s="7">
        <v>3125251.02</v>
      </c>
      <c r="X54" s="7">
        <v>512564.41</v>
      </c>
      <c r="Y54" s="7">
        <v>9626222.2899999991</v>
      </c>
      <c r="Z54" s="7">
        <v>4349216.03</v>
      </c>
      <c r="AA54" s="7">
        <v>844092.84</v>
      </c>
      <c r="AB54" s="7">
        <v>0</v>
      </c>
      <c r="AC54" s="7">
        <v>3309297.2</v>
      </c>
      <c r="AD54" s="7">
        <v>559171.06999999995</v>
      </c>
      <c r="AE54" s="7">
        <v>2442860.4500000002</v>
      </c>
      <c r="AF54" s="7">
        <v>0</v>
      </c>
      <c r="AG54" s="7">
        <v>633762.93000000005</v>
      </c>
      <c r="AH54" s="7">
        <v>2701800.73</v>
      </c>
      <c r="AI54" s="7">
        <v>0</v>
      </c>
      <c r="AJ54" s="7">
        <v>0</v>
      </c>
      <c r="AK54" s="7">
        <v>0</v>
      </c>
      <c r="AL54" s="7">
        <v>22912643.18</v>
      </c>
      <c r="AM54" s="7">
        <v>293613.61</v>
      </c>
      <c r="AN54" s="7">
        <v>12200.53</v>
      </c>
      <c r="AO54" s="7">
        <v>6429793.0800000001</v>
      </c>
      <c r="AP54" s="7">
        <v>8874.1</v>
      </c>
      <c r="AQ54" s="7">
        <v>2950452.5</v>
      </c>
      <c r="AR54" s="7">
        <v>5721841.9000000004</v>
      </c>
      <c r="AS54" s="7">
        <v>4106595.2</v>
      </c>
      <c r="AT54" s="7">
        <v>580619.5</v>
      </c>
      <c r="AU54" s="7">
        <v>16632507.34</v>
      </c>
      <c r="AV54" s="7">
        <v>3788141.56</v>
      </c>
      <c r="AW54" s="7">
        <v>1711326.96</v>
      </c>
      <c r="AX54" s="7">
        <v>56750.22</v>
      </c>
      <c r="AY54" s="7">
        <v>2826186.54</v>
      </c>
      <c r="AZ54" s="7">
        <v>561246.53</v>
      </c>
      <c r="BA54" s="7">
        <v>3371955.51</v>
      </c>
      <c r="BB54" s="7">
        <v>0</v>
      </c>
      <c r="BC54" s="7">
        <v>994679.55</v>
      </c>
      <c r="BD54" s="7">
        <v>2897501.89</v>
      </c>
      <c r="BE54" s="7">
        <v>0</v>
      </c>
      <c r="BF54" s="7">
        <v>0</v>
      </c>
      <c r="BG54" s="7">
        <v>0</v>
      </c>
      <c r="BH54" s="7">
        <v>4937838.6900000004</v>
      </c>
      <c r="BI54" s="7">
        <v>341159.75</v>
      </c>
      <c r="BJ54" s="7">
        <v>1651640.37</v>
      </c>
      <c r="BK54" s="7">
        <v>7094971.8899999997</v>
      </c>
      <c r="BL54" s="7">
        <v>17968.66</v>
      </c>
      <c r="BM54" s="7">
        <v>3519103.81</v>
      </c>
      <c r="BN54" s="7">
        <v>2922216.36</v>
      </c>
      <c r="BO54" s="7">
        <v>1609523.21</v>
      </c>
      <c r="BP54" s="7">
        <v>1160860</v>
      </c>
      <c r="BQ54" s="7">
        <v>22199865.82</v>
      </c>
      <c r="BR54" s="7">
        <v>4304944.92</v>
      </c>
      <c r="BS54" s="7">
        <v>1350896.6</v>
      </c>
      <c r="BT54" s="7">
        <v>0</v>
      </c>
      <c r="BU54" s="7">
        <v>3229762.77</v>
      </c>
      <c r="BV54" s="7">
        <v>481004.53</v>
      </c>
      <c r="BW54" s="7">
        <v>2791211.88</v>
      </c>
      <c r="BX54" s="7">
        <v>0</v>
      </c>
      <c r="BY54" s="7">
        <v>576033.19999999995</v>
      </c>
      <c r="BZ54" s="7">
        <v>2745920.03</v>
      </c>
      <c r="CA54" s="7">
        <v>0</v>
      </c>
      <c r="CB54" s="7">
        <v>0</v>
      </c>
      <c r="CC54" s="7">
        <v>0</v>
      </c>
      <c r="CD54" s="7">
        <v>5895745.1299999999</v>
      </c>
      <c r="CE54" s="7">
        <v>273138</v>
      </c>
      <c r="CF54" s="7">
        <v>4149971.8</v>
      </c>
      <c r="CG54" s="7">
        <v>5559827.2999999998</v>
      </c>
      <c r="CH54" s="7">
        <v>790781.66</v>
      </c>
      <c r="CI54" s="7">
        <v>3916129.12</v>
      </c>
      <c r="CJ54" s="7">
        <v>1844501.75</v>
      </c>
      <c r="CK54" s="7">
        <v>727633.03</v>
      </c>
      <c r="CL54" s="7">
        <v>2123331.73</v>
      </c>
    </row>
    <row r="55" spans="1:90" x14ac:dyDescent="0.25">
      <c r="A55" t="s">
        <v>53</v>
      </c>
      <c r="B55" s="1">
        <v>2017</v>
      </c>
      <c r="C55" s="7">
        <v>563998.9</v>
      </c>
      <c r="D55" s="7">
        <v>140234.68</v>
      </c>
      <c r="E55" s="7">
        <v>0</v>
      </c>
      <c r="F55" s="7">
        <v>42397.1</v>
      </c>
      <c r="G55" s="7">
        <v>167862.46</v>
      </c>
      <c r="H55" s="7">
        <v>0</v>
      </c>
      <c r="I55" s="7">
        <v>0</v>
      </c>
      <c r="J55" s="7">
        <v>0</v>
      </c>
      <c r="K55" s="7">
        <v>0</v>
      </c>
      <c r="L55" s="7">
        <v>0</v>
      </c>
      <c r="M55" s="7">
        <v>0</v>
      </c>
      <c r="N55" s="7">
        <v>0</v>
      </c>
      <c r="O55" s="7">
        <v>0</v>
      </c>
      <c r="P55" s="7">
        <v>196985.08</v>
      </c>
      <c r="Q55" s="7">
        <v>47343.24</v>
      </c>
      <c r="R55" s="7">
        <v>0</v>
      </c>
      <c r="S55" s="7">
        <v>155729.91</v>
      </c>
      <c r="T55" s="7">
        <v>96850.93</v>
      </c>
      <c r="U55" s="7">
        <v>17636.73</v>
      </c>
      <c r="V55" s="7">
        <v>5520.67</v>
      </c>
      <c r="W55" s="7">
        <v>0</v>
      </c>
      <c r="X55" s="7">
        <v>25338.69</v>
      </c>
      <c r="Y55" s="7">
        <v>553784.43000000005</v>
      </c>
      <c r="Z55" s="7">
        <v>150064.1</v>
      </c>
      <c r="AA55" s="7">
        <v>0</v>
      </c>
      <c r="AB55" s="7">
        <v>74852.56</v>
      </c>
      <c r="AC55" s="7">
        <v>180976.02</v>
      </c>
      <c r="AD55" s="7">
        <v>0</v>
      </c>
      <c r="AE55" s="7">
        <v>0</v>
      </c>
      <c r="AF55" s="7">
        <v>0</v>
      </c>
      <c r="AG55" s="7">
        <v>0</v>
      </c>
      <c r="AH55" s="7">
        <v>0</v>
      </c>
      <c r="AI55" s="7">
        <v>0</v>
      </c>
      <c r="AJ55" s="7">
        <v>0</v>
      </c>
      <c r="AK55" s="7">
        <v>0</v>
      </c>
      <c r="AL55" s="7">
        <v>220744.83</v>
      </c>
      <c r="AM55" s="7">
        <v>62225.95</v>
      </c>
      <c r="AN55" s="7">
        <v>0</v>
      </c>
      <c r="AO55" s="7">
        <v>163398.9</v>
      </c>
      <c r="AP55" s="7">
        <v>93442.880000000005</v>
      </c>
      <c r="AQ55" s="7">
        <v>13557.48</v>
      </c>
      <c r="AR55" s="7">
        <v>5779.91</v>
      </c>
      <c r="AS55" s="7">
        <v>0</v>
      </c>
      <c r="AT55" s="7">
        <v>13235.95</v>
      </c>
      <c r="AU55" s="7">
        <v>595424.31999999995</v>
      </c>
      <c r="AV55" s="7">
        <v>162079.03</v>
      </c>
      <c r="AW55" s="7">
        <v>0</v>
      </c>
      <c r="AX55" s="7">
        <v>70161.95</v>
      </c>
      <c r="AY55" s="7">
        <v>181053.8</v>
      </c>
      <c r="AZ55" s="7">
        <v>0</v>
      </c>
      <c r="BA55" s="7">
        <v>0</v>
      </c>
      <c r="BB55" s="7">
        <v>0</v>
      </c>
      <c r="BC55" s="7">
        <v>0</v>
      </c>
      <c r="BD55" s="7">
        <v>0</v>
      </c>
      <c r="BE55" s="7">
        <v>0</v>
      </c>
      <c r="BF55" s="7">
        <v>0</v>
      </c>
      <c r="BG55" s="7">
        <v>0</v>
      </c>
      <c r="BH55" s="7">
        <v>157460.12</v>
      </c>
      <c r="BI55" s="7">
        <v>75218.850000000006</v>
      </c>
      <c r="BJ55" s="7">
        <v>0</v>
      </c>
      <c r="BK55" s="7">
        <v>237593.11</v>
      </c>
      <c r="BL55" s="7">
        <v>105367.02</v>
      </c>
      <c r="BM55" s="7">
        <v>13926.85</v>
      </c>
      <c r="BN55" s="7">
        <v>6077.99</v>
      </c>
      <c r="BO55" s="7">
        <v>0</v>
      </c>
      <c r="BP55" s="7">
        <v>9792.93</v>
      </c>
      <c r="BQ55" s="7">
        <v>500107.27</v>
      </c>
      <c r="BR55" s="7">
        <v>137943.04000000001</v>
      </c>
      <c r="BS55" s="7">
        <v>0</v>
      </c>
      <c r="BT55" s="7">
        <v>33546.720000000001</v>
      </c>
      <c r="BU55" s="7">
        <v>117439.42</v>
      </c>
      <c r="BV55" s="7">
        <v>0</v>
      </c>
      <c r="BW55" s="7">
        <v>0</v>
      </c>
      <c r="BX55" s="7">
        <v>0</v>
      </c>
      <c r="BY55" s="7">
        <v>0</v>
      </c>
      <c r="BZ55" s="7">
        <v>0</v>
      </c>
      <c r="CA55" s="7">
        <v>0</v>
      </c>
      <c r="CB55" s="7">
        <v>0</v>
      </c>
      <c r="CC55" s="7">
        <v>0</v>
      </c>
      <c r="CD55" s="7">
        <v>105910.53</v>
      </c>
      <c r="CE55" s="7">
        <v>51031.78</v>
      </c>
      <c r="CF55" s="7">
        <v>133.12</v>
      </c>
      <c r="CG55" s="7">
        <v>190747.9</v>
      </c>
      <c r="CH55" s="7">
        <v>107940.57</v>
      </c>
      <c r="CI55" s="7">
        <v>21196.81</v>
      </c>
      <c r="CJ55" s="7">
        <v>5496.35</v>
      </c>
      <c r="CK55" s="7">
        <v>0</v>
      </c>
      <c r="CL55" s="7">
        <v>6916.68</v>
      </c>
    </row>
    <row r="56" spans="1:90" x14ac:dyDescent="0.25">
      <c r="A56" t="s">
        <v>54</v>
      </c>
      <c r="B56" s="1">
        <v>2017</v>
      </c>
      <c r="C56" s="7">
        <v>1576427</v>
      </c>
      <c r="D56" s="7">
        <v>448404</v>
      </c>
      <c r="E56" s="7">
        <v>321535</v>
      </c>
      <c r="F56" s="7">
        <v>0</v>
      </c>
      <c r="G56" s="7">
        <v>217235</v>
      </c>
      <c r="H56" s="7">
        <v>1052680</v>
      </c>
      <c r="I56" s="7">
        <v>297276</v>
      </c>
      <c r="J56" s="7">
        <v>0</v>
      </c>
      <c r="K56" s="7">
        <v>55511</v>
      </c>
      <c r="L56" s="7">
        <v>21362</v>
      </c>
      <c r="M56" s="7">
        <v>0</v>
      </c>
      <c r="N56" s="7">
        <v>0</v>
      </c>
      <c r="O56" s="7">
        <v>0</v>
      </c>
      <c r="P56" s="7">
        <v>71613</v>
      </c>
      <c r="Q56" s="7">
        <v>87030</v>
      </c>
      <c r="R56" s="7">
        <v>0</v>
      </c>
      <c r="S56" s="7">
        <v>1320</v>
      </c>
      <c r="T56" s="7">
        <v>269755</v>
      </c>
      <c r="U56" s="7">
        <v>173688</v>
      </c>
      <c r="V56" s="7">
        <v>97999</v>
      </c>
      <c r="W56" s="7">
        <v>26346</v>
      </c>
      <c r="X56" s="7">
        <v>242607</v>
      </c>
      <c r="Y56" s="7">
        <v>1650055</v>
      </c>
      <c r="Z56" s="7">
        <v>480649</v>
      </c>
      <c r="AA56" s="7">
        <v>339211</v>
      </c>
      <c r="AB56" s="7">
        <v>0</v>
      </c>
      <c r="AC56" s="7">
        <v>316476</v>
      </c>
      <c r="AD56" s="7">
        <v>984117</v>
      </c>
      <c r="AE56" s="7">
        <v>237587</v>
      </c>
      <c r="AF56" s="7">
        <v>0</v>
      </c>
      <c r="AG56" s="7">
        <v>77397</v>
      </c>
      <c r="AH56" s="7">
        <v>30008</v>
      </c>
      <c r="AI56" s="7">
        <v>0</v>
      </c>
      <c r="AJ56" s="7">
        <v>0</v>
      </c>
      <c r="AK56" s="7">
        <v>0</v>
      </c>
      <c r="AL56" s="7">
        <v>227577</v>
      </c>
      <c r="AM56" s="7">
        <v>67642</v>
      </c>
      <c r="AN56" s="7">
        <v>0</v>
      </c>
      <c r="AO56" s="7">
        <v>423</v>
      </c>
      <c r="AP56" s="7">
        <v>341978</v>
      </c>
      <c r="AQ56" s="7">
        <v>165259</v>
      </c>
      <c r="AR56" s="7">
        <v>68244</v>
      </c>
      <c r="AS56" s="7">
        <v>11213</v>
      </c>
      <c r="AT56" s="7">
        <v>281022</v>
      </c>
      <c r="AU56" s="7">
        <v>1730574</v>
      </c>
      <c r="AV56" s="7">
        <v>458184</v>
      </c>
      <c r="AW56" s="7">
        <v>409202</v>
      </c>
      <c r="AX56" s="7">
        <v>0</v>
      </c>
      <c r="AY56" s="7">
        <v>370703</v>
      </c>
      <c r="AZ56" s="7">
        <v>880405</v>
      </c>
      <c r="BA56" s="7">
        <v>240367</v>
      </c>
      <c r="BB56" s="7">
        <v>0</v>
      </c>
      <c r="BC56" s="7">
        <v>89228</v>
      </c>
      <c r="BD56" s="7">
        <v>40103</v>
      </c>
      <c r="BE56" s="7">
        <v>0</v>
      </c>
      <c r="BF56" s="7">
        <v>0</v>
      </c>
      <c r="BG56" s="7">
        <v>0</v>
      </c>
      <c r="BH56" s="7">
        <v>88336</v>
      </c>
      <c r="BI56" s="7">
        <v>75959</v>
      </c>
      <c r="BJ56" s="7">
        <v>0</v>
      </c>
      <c r="BK56" s="7">
        <v>0</v>
      </c>
      <c r="BL56" s="7">
        <v>241264</v>
      </c>
      <c r="BM56" s="7">
        <v>145279</v>
      </c>
      <c r="BN56" s="7">
        <v>70130</v>
      </c>
      <c r="BO56" s="7">
        <v>6504</v>
      </c>
      <c r="BP56" s="7">
        <v>114092</v>
      </c>
      <c r="BQ56" s="7">
        <v>1475596</v>
      </c>
      <c r="BR56" s="7">
        <v>454052</v>
      </c>
      <c r="BS56" s="7">
        <v>456653</v>
      </c>
      <c r="BT56" s="7">
        <v>0</v>
      </c>
      <c r="BU56" s="7">
        <v>349535</v>
      </c>
      <c r="BV56" s="7">
        <v>786858</v>
      </c>
      <c r="BW56" s="7">
        <v>241663</v>
      </c>
      <c r="BX56" s="7">
        <v>0</v>
      </c>
      <c r="BY56" s="7">
        <v>77075</v>
      </c>
      <c r="BZ56" s="7">
        <v>18346</v>
      </c>
      <c r="CA56" s="7">
        <v>0</v>
      </c>
      <c r="CB56" s="7">
        <v>0</v>
      </c>
      <c r="CC56" s="7">
        <v>0</v>
      </c>
      <c r="CD56" s="7">
        <v>91298</v>
      </c>
      <c r="CE56" s="7">
        <v>77377</v>
      </c>
      <c r="CF56" s="7">
        <v>0</v>
      </c>
      <c r="CG56" s="7">
        <v>1085</v>
      </c>
      <c r="CH56" s="7">
        <v>325339</v>
      </c>
      <c r="CI56" s="7">
        <v>110388</v>
      </c>
      <c r="CJ56" s="7">
        <v>59242</v>
      </c>
      <c r="CK56" s="7">
        <v>4542</v>
      </c>
      <c r="CL56" s="7">
        <v>95655</v>
      </c>
    </row>
    <row r="57" spans="1:90" x14ac:dyDescent="0.25">
      <c r="A57" t="s">
        <v>55</v>
      </c>
      <c r="B57" s="1">
        <v>2017</v>
      </c>
      <c r="C57" s="7">
        <v>919987.56</v>
      </c>
      <c r="D57" s="7">
        <v>29918.41</v>
      </c>
      <c r="E57" s="7">
        <v>284306.51</v>
      </c>
      <c r="F57" s="7">
        <v>112024.08</v>
      </c>
      <c r="G57" s="7">
        <v>213867.61</v>
      </c>
      <c r="H57" s="7">
        <v>190092.28</v>
      </c>
      <c r="I57" s="7">
        <v>65102.58</v>
      </c>
      <c r="J57" s="7">
        <v>0</v>
      </c>
      <c r="K57" s="7">
        <v>206863.97</v>
      </c>
      <c r="L57" s="7">
        <v>406.71</v>
      </c>
      <c r="M57" s="7">
        <v>0</v>
      </c>
      <c r="N57" s="7">
        <v>0</v>
      </c>
      <c r="O57" s="7">
        <v>24817.82</v>
      </c>
      <c r="P57" s="7">
        <v>531532.86</v>
      </c>
      <c r="Q57" s="7">
        <v>296425.07</v>
      </c>
      <c r="R57" s="7">
        <v>5223.29</v>
      </c>
      <c r="S57" s="7">
        <v>135085.88</v>
      </c>
      <c r="T57" s="7">
        <v>113818.03</v>
      </c>
      <c r="U57" s="7">
        <v>23897.48</v>
      </c>
      <c r="V57" s="7">
        <v>122749.51</v>
      </c>
      <c r="W57" s="7">
        <v>45985.67</v>
      </c>
      <c r="X57" s="7">
        <v>227589.38</v>
      </c>
      <c r="Y57" s="7">
        <v>923167.06</v>
      </c>
      <c r="Z57" s="7">
        <v>23640.81</v>
      </c>
      <c r="AA57" s="7">
        <v>136500.04999999999</v>
      </c>
      <c r="AB57" s="7">
        <v>112857.67</v>
      </c>
      <c r="AC57" s="7">
        <v>206407.83</v>
      </c>
      <c r="AD57" s="7">
        <v>171905.21</v>
      </c>
      <c r="AE57" s="7">
        <v>60499.68</v>
      </c>
      <c r="AF57" s="7">
        <v>0</v>
      </c>
      <c r="AG57" s="7">
        <v>210688.94</v>
      </c>
      <c r="AH57" s="7">
        <v>548.21</v>
      </c>
      <c r="AI57" s="7">
        <v>0</v>
      </c>
      <c r="AJ57" s="7">
        <v>0</v>
      </c>
      <c r="AK57" s="7">
        <v>25991.8</v>
      </c>
      <c r="AL57" s="7">
        <v>560593.79</v>
      </c>
      <c r="AM57" s="7">
        <v>320162.03000000003</v>
      </c>
      <c r="AN57" s="7">
        <v>4118.28</v>
      </c>
      <c r="AO57" s="7">
        <v>100936.82</v>
      </c>
      <c r="AP57" s="7">
        <v>142991.26999999999</v>
      </c>
      <c r="AQ57" s="7">
        <v>13631.39</v>
      </c>
      <c r="AR57" s="7">
        <v>116448.13</v>
      </c>
      <c r="AS57" s="7">
        <v>76037.55</v>
      </c>
      <c r="AT57" s="7">
        <v>279228.55</v>
      </c>
      <c r="AU57" s="7">
        <v>900419.63</v>
      </c>
      <c r="AV57" s="7">
        <v>19369.03</v>
      </c>
      <c r="AW57" s="7">
        <v>159668.07999999999</v>
      </c>
      <c r="AX57" s="7">
        <v>112358.31</v>
      </c>
      <c r="AY57" s="7">
        <v>247496.91</v>
      </c>
      <c r="AZ57" s="7">
        <v>172530.35</v>
      </c>
      <c r="BA57" s="7">
        <v>48524.12</v>
      </c>
      <c r="BB57" s="7">
        <v>0</v>
      </c>
      <c r="BC57" s="7">
        <v>235415.76</v>
      </c>
      <c r="BD57" s="7">
        <v>1772.96</v>
      </c>
      <c r="BE57" s="7">
        <v>0</v>
      </c>
      <c r="BF57" s="7">
        <v>0</v>
      </c>
      <c r="BG57" s="7">
        <v>50886.6</v>
      </c>
      <c r="BH57" s="7">
        <v>809385.56</v>
      </c>
      <c r="BI57" s="7">
        <v>327448.78999999998</v>
      </c>
      <c r="BJ57" s="7">
        <v>20286.490000000002</v>
      </c>
      <c r="BK57" s="7">
        <v>125234.39</v>
      </c>
      <c r="BL57" s="7">
        <v>130368.75</v>
      </c>
      <c r="BM57" s="7">
        <v>10195.16</v>
      </c>
      <c r="BN57" s="7">
        <v>117485.78</v>
      </c>
      <c r="BO57" s="7">
        <v>109295.3</v>
      </c>
      <c r="BP57" s="7">
        <v>143516.19</v>
      </c>
      <c r="BQ57" s="7">
        <v>914826.15</v>
      </c>
      <c r="BR57" s="7">
        <v>6202.14</v>
      </c>
      <c r="BS57" s="7">
        <v>201399.82</v>
      </c>
      <c r="BT57" s="7">
        <v>118559.34</v>
      </c>
      <c r="BU57" s="7">
        <v>212138.11</v>
      </c>
      <c r="BV57" s="7">
        <v>144008.57999999999</v>
      </c>
      <c r="BW57" s="7">
        <v>51928.24</v>
      </c>
      <c r="BX57" s="7">
        <v>0</v>
      </c>
      <c r="BY57" s="7">
        <v>210174.3</v>
      </c>
      <c r="BZ57" s="7">
        <v>0</v>
      </c>
      <c r="CA57" s="7">
        <v>0</v>
      </c>
      <c r="CB57" s="7">
        <v>0</v>
      </c>
      <c r="CC57" s="7">
        <v>73624.22</v>
      </c>
      <c r="CD57" s="7">
        <v>646083.98</v>
      </c>
      <c r="CE57" s="7">
        <v>291756.89</v>
      </c>
      <c r="CF57" s="7">
        <v>5691.53</v>
      </c>
      <c r="CG57" s="7">
        <v>176970.61</v>
      </c>
      <c r="CH57" s="7">
        <v>104264.15</v>
      </c>
      <c r="CI57" s="7">
        <v>21352.75</v>
      </c>
      <c r="CJ57" s="7">
        <v>115660.04</v>
      </c>
      <c r="CK57" s="7">
        <v>67643.34</v>
      </c>
      <c r="CL57" s="7">
        <v>84775.66</v>
      </c>
    </row>
    <row r="58" spans="1:90" x14ac:dyDescent="0.25">
      <c r="A58" t="s">
        <v>56</v>
      </c>
      <c r="B58" s="1">
        <v>2017</v>
      </c>
      <c r="C58" s="7">
        <v>93002.34</v>
      </c>
      <c r="D58" s="7">
        <v>50048.73</v>
      </c>
      <c r="E58" s="7">
        <v>74081.350000000006</v>
      </c>
      <c r="F58" s="7">
        <v>32549.74</v>
      </c>
      <c r="G58" s="7">
        <v>58352.43</v>
      </c>
      <c r="H58" s="7">
        <v>19339.57</v>
      </c>
      <c r="I58" s="7">
        <v>23570.35</v>
      </c>
      <c r="J58" s="7">
        <v>107.7</v>
      </c>
      <c r="K58" s="7">
        <v>376.57</v>
      </c>
      <c r="L58" s="7">
        <v>5292.79</v>
      </c>
      <c r="M58" s="7">
        <v>0</v>
      </c>
      <c r="N58" s="7">
        <v>0</v>
      </c>
      <c r="O58" s="7">
        <v>0</v>
      </c>
      <c r="P58" s="7">
        <v>8940.06</v>
      </c>
      <c r="Q58" s="7">
        <v>9707.5499999999993</v>
      </c>
      <c r="R58" s="7">
        <v>793.68</v>
      </c>
      <c r="S58" s="7">
        <v>0</v>
      </c>
      <c r="T58" s="7">
        <v>8880.83</v>
      </c>
      <c r="U58" s="7">
        <v>4126.1099999999997</v>
      </c>
      <c r="V58" s="7">
        <v>17827.599999999999</v>
      </c>
      <c r="W58" s="7">
        <v>10335.84</v>
      </c>
      <c r="X58" s="7">
        <v>9497.7800000000007</v>
      </c>
      <c r="Y58" s="7">
        <v>108405.4</v>
      </c>
      <c r="Z58" s="7">
        <v>67599.02</v>
      </c>
      <c r="AA58" s="7">
        <v>50779.17</v>
      </c>
      <c r="AB58" s="7">
        <v>28813.29</v>
      </c>
      <c r="AC58" s="7">
        <v>77569.53</v>
      </c>
      <c r="AD58" s="7">
        <v>13226.57</v>
      </c>
      <c r="AE58" s="7">
        <v>9514.16</v>
      </c>
      <c r="AF58" s="7">
        <v>672.94</v>
      </c>
      <c r="AG58" s="7">
        <v>659.18</v>
      </c>
      <c r="AH58" s="7">
        <v>3400.44</v>
      </c>
      <c r="AI58" s="7">
        <v>0</v>
      </c>
      <c r="AJ58" s="7">
        <v>0</v>
      </c>
      <c r="AK58" s="7">
        <v>0</v>
      </c>
      <c r="AL58" s="7">
        <v>13930.42</v>
      </c>
      <c r="AM58" s="7">
        <v>10208.11</v>
      </c>
      <c r="AN58" s="7">
        <v>158.4</v>
      </c>
      <c r="AO58" s="7">
        <v>0</v>
      </c>
      <c r="AP58" s="7">
        <v>8849.69</v>
      </c>
      <c r="AQ58" s="7">
        <v>4805.09</v>
      </c>
      <c r="AR58" s="7">
        <v>17819.64</v>
      </c>
      <c r="AS58" s="7">
        <v>587.20000000000005</v>
      </c>
      <c r="AT58" s="7">
        <v>9971.85</v>
      </c>
      <c r="AU58" s="7">
        <v>110052.28</v>
      </c>
      <c r="AV58" s="7">
        <v>68150.429999999993</v>
      </c>
      <c r="AW58" s="7">
        <v>58708.3</v>
      </c>
      <c r="AX58" s="7">
        <v>33513.379999999997</v>
      </c>
      <c r="AY58" s="7">
        <v>50933.82</v>
      </c>
      <c r="AZ58" s="7">
        <v>8989.11</v>
      </c>
      <c r="BA58" s="7">
        <v>9857.7800000000007</v>
      </c>
      <c r="BB58" s="7">
        <v>590.52</v>
      </c>
      <c r="BC58" s="7">
        <v>13.35</v>
      </c>
      <c r="BD58" s="7">
        <v>5503.93</v>
      </c>
      <c r="BE58" s="7">
        <v>0</v>
      </c>
      <c r="BF58" s="7">
        <v>0</v>
      </c>
      <c r="BG58" s="7">
        <v>0</v>
      </c>
      <c r="BH58" s="7">
        <v>5665.63</v>
      </c>
      <c r="BI58" s="7">
        <v>11951.27</v>
      </c>
      <c r="BJ58" s="7">
        <v>558.4</v>
      </c>
      <c r="BK58" s="7">
        <v>0</v>
      </c>
      <c r="BL58" s="7">
        <v>1567.5</v>
      </c>
      <c r="BM58" s="7">
        <v>4388.4399999999996</v>
      </c>
      <c r="BN58" s="7">
        <v>19945.84</v>
      </c>
      <c r="BO58" s="7">
        <v>18049.509999999998</v>
      </c>
      <c r="BP58" s="7">
        <v>18113.07</v>
      </c>
      <c r="BQ58" s="7">
        <v>102659.08</v>
      </c>
      <c r="BR58" s="7">
        <v>77327.899999999994</v>
      </c>
      <c r="BS58" s="7">
        <v>38098.160000000003</v>
      </c>
      <c r="BT58" s="7">
        <v>17967.349999999999</v>
      </c>
      <c r="BU58" s="7">
        <v>66955.710000000006</v>
      </c>
      <c r="BV58" s="7">
        <v>11834.03</v>
      </c>
      <c r="BW58" s="7">
        <v>9028.02</v>
      </c>
      <c r="BX58" s="7">
        <v>1020.17</v>
      </c>
      <c r="BY58" s="7">
        <v>995.7</v>
      </c>
      <c r="BZ58" s="7">
        <v>4261.96</v>
      </c>
      <c r="CA58" s="7">
        <v>0</v>
      </c>
      <c r="CB58" s="7">
        <v>0</v>
      </c>
      <c r="CC58" s="7">
        <v>0</v>
      </c>
      <c r="CD58" s="7">
        <v>12407.05</v>
      </c>
      <c r="CE58" s="7">
        <v>13476.96</v>
      </c>
      <c r="CF58" s="7">
        <v>74.290000000000006</v>
      </c>
      <c r="CG58" s="7">
        <v>1127.5899999999999</v>
      </c>
      <c r="CH58" s="7">
        <v>4368.4799999999996</v>
      </c>
      <c r="CI58" s="7">
        <v>6702.45</v>
      </c>
      <c r="CJ58" s="7">
        <v>19624.5</v>
      </c>
      <c r="CK58" s="7">
        <v>17946.45</v>
      </c>
      <c r="CL58" s="7">
        <v>17354.16</v>
      </c>
    </row>
    <row r="59" spans="1:90" x14ac:dyDescent="0.25">
      <c r="A59" t="s">
        <v>57</v>
      </c>
      <c r="B59" s="1">
        <v>2017</v>
      </c>
      <c r="C59" s="7">
        <v>418796</v>
      </c>
      <c r="D59" s="7">
        <v>229756</v>
      </c>
      <c r="E59" s="7">
        <v>107078</v>
      </c>
      <c r="F59" s="7">
        <v>183450</v>
      </c>
      <c r="G59" s="7">
        <v>146493</v>
      </c>
      <c r="H59" s="7">
        <v>45249</v>
      </c>
      <c r="I59" s="7">
        <v>0</v>
      </c>
      <c r="J59" s="7">
        <v>0</v>
      </c>
      <c r="K59" s="7">
        <v>188407</v>
      </c>
      <c r="L59" s="7">
        <v>0</v>
      </c>
      <c r="M59" s="7">
        <v>0</v>
      </c>
      <c r="N59" s="7">
        <v>0</v>
      </c>
      <c r="O59" s="7">
        <v>23170</v>
      </c>
      <c r="P59" s="7">
        <v>479518</v>
      </c>
      <c r="Q59" s="7">
        <v>133922</v>
      </c>
      <c r="R59" s="7">
        <v>38042</v>
      </c>
      <c r="S59" s="7">
        <v>138276</v>
      </c>
      <c r="T59" s="7">
        <v>184689</v>
      </c>
      <c r="U59" s="7">
        <v>6076</v>
      </c>
      <c r="V59" s="7">
        <v>0</v>
      </c>
      <c r="W59" s="7">
        <v>208886</v>
      </c>
      <c r="X59" s="7">
        <v>211610</v>
      </c>
      <c r="Y59" s="7">
        <v>277013.63</v>
      </c>
      <c r="Z59" s="7">
        <v>245384.36</v>
      </c>
      <c r="AA59" s="7">
        <v>69876.06</v>
      </c>
      <c r="AB59" s="7">
        <v>231761.66</v>
      </c>
      <c r="AC59" s="7">
        <v>125872.8</v>
      </c>
      <c r="AD59" s="7">
        <v>134131.35999999999</v>
      </c>
      <c r="AE59" s="7">
        <v>0</v>
      </c>
      <c r="AF59" s="7">
        <v>0</v>
      </c>
      <c r="AG59" s="7">
        <v>173276.33</v>
      </c>
      <c r="AH59" s="7">
        <v>0</v>
      </c>
      <c r="AI59" s="7">
        <v>0</v>
      </c>
      <c r="AJ59" s="7">
        <v>0</v>
      </c>
      <c r="AK59" s="7">
        <v>23917.64</v>
      </c>
      <c r="AL59" s="7">
        <v>190153.37</v>
      </c>
      <c r="AM59" s="7">
        <v>136075.68</v>
      </c>
      <c r="AN59" s="7">
        <v>43.27</v>
      </c>
      <c r="AO59" s="7">
        <v>34636.25</v>
      </c>
      <c r="AP59" s="7">
        <v>258308.03</v>
      </c>
      <c r="AQ59" s="7">
        <v>3205.29</v>
      </c>
      <c r="AR59" s="7">
        <v>0</v>
      </c>
      <c r="AS59" s="7">
        <v>191333.92</v>
      </c>
      <c r="AT59" s="7">
        <v>126521.35</v>
      </c>
      <c r="AU59" s="7">
        <v>383666.41</v>
      </c>
      <c r="AV59" s="7">
        <v>150247.29</v>
      </c>
      <c r="AW59" s="7">
        <v>43394.95</v>
      </c>
      <c r="AX59" s="7">
        <v>369118.87</v>
      </c>
      <c r="AY59" s="7">
        <v>153257.60000000001</v>
      </c>
      <c r="AZ59" s="7">
        <v>98773.51</v>
      </c>
      <c r="BA59" s="7">
        <v>0</v>
      </c>
      <c r="BB59" s="7">
        <v>0</v>
      </c>
      <c r="BC59" s="7">
        <v>188309.75</v>
      </c>
      <c r="BD59" s="7">
        <v>0</v>
      </c>
      <c r="BE59" s="7">
        <v>0</v>
      </c>
      <c r="BF59" s="7">
        <v>0</v>
      </c>
      <c r="BG59" s="7">
        <v>55208.29</v>
      </c>
      <c r="BH59" s="7">
        <v>135002.69</v>
      </c>
      <c r="BI59" s="7">
        <v>106833.03</v>
      </c>
      <c r="BJ59" s="7">
        <v>1953.17</v>
      </c>
      <c r="BK59" s="7">
        <v>54202.25</v>
      </c>
      <c r="BL59" s="7">
        <v>185407.59</v>
      </c>
      <c r="BM59" s="7">
        <v>12925.89</v>
      </c>
      <c r="BN59" s="7">
        <v>959.25</v>
      </c>
      <c r="BO59" s="7">
        <v>222202.08</v>
      </c>
      <c r="BP59" s="7">
        <v>170197.36</v>
      </c>
      <c r="BQ59" s="7">
        <v>378562.81</v>
      </c>
      <c r="BR59" s="7">
        <v>117043.56</v>
      </c>
      <c r="BS59" s="7">
        <v>44599.72</v>
      </c>
      <c r="BT59" s="7">
        <v>284256.8</v>
      </c>
      <c r="BU59" s="7">
        <v>316768.39</v>
      </c>
      <c r="BV59" s="7">
        <v>120228.61</v>
      </c>
      <c r="BW59" s="7">
        <v>0</v>
      </c>
      <c r="BX59" s="7">
        <v>0</v>
      </c>
      <c r="BY59" s="7">
        <v>199718.79</v>
      </c>
      <c r="BZ59" s="7">
        <v>0</v>
      </c>
      <c r="CA59" s="7">
        <v>0</v>
      </c>
      <c r="CB59" s="7">
        <v>0</v>
      </c>
      <c r="CC59" s="7">
        <v>41664.720000000001</v>
      </c>
      <c r="CD59" s="7">
        <v>180089.95</v>
      </c>
      <c r="CE59" s="7">
        <v>88422.23</v>
      </c>
      <c r="CF59" s="7">
        <v>375.44</v>
      </c>
      <c r="CG59" s="7">
        <v>18405.13</v>
      </c>
      <c r="CH59" s="7">
        <v>118715.5</v>
      </c>
      <c r="CI59" s="7">
        <v>10890.58</v>
      </c>
      <c r="CJ59" s="7">
        <v>0</v>
      </c>
      <c r="CK59" s="7">
        <v>282162.63</v>
      </c>
      <c r="CL59" s="7">
        <v>150152.01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DFB5-3009-433C-86DE-EA0997209F89}">
  <sheetPr>
    <tabColor theme="9"/>
  </sheetPr>
  <dimension ref="A1:U61"/>
  <sheetViews>
    <sheetView workbookViewId="0">
      <pane xSplit="1" ySplit="4" topLeftCell="B5" activePane="bottomRight" state="frozen"/>
      <selection pane="topRight" activeCell="B1" sqref="B1"/>
      <selection pane="bottomLeft" activeCell="A4" sqref="A4"/>
      <selection pane="bottomRight" activeCell="A4" sqref="A4"/>
    </sheetView>
  </sheetViews>
  <sheetFormatPr defaultRowHeight="15" outlineLevelCol="1" x14ac:dyDescent="0.25"/>
  <cols>
    <col min="1" max="1" width="45.85546875" bestFit="1" customWidth="1"/>
    <col min="2" max="2" width="3.28515625" customWidth="1"/>
    <col min="3" max="5" width="18.85546875" hidden="1" customWidth="1" outlineLevel="1"/>
    <col min="6" max="6" width="18.85546875" bestFit="1" customWidth="1" collapsed="1"/>
    <col min="7" max="7" width="3.28515625" customWidth="1"/>
    <col min="8" max="10" width="18.85546875" hidden="1" customWidth="1" outlineLevel="1"/>
    <col min="11" max="11" width="18.85546875" bestFit="1" customWidth="1" collapsed="1"/>
    <col min="12" max="12" width="3.28515625" customWidth="1"/>
    <col min="13" max="15" width="18.85546875" hidden="1" customWidth="1" outlineLevel="1"/>
    <col min="16" max="16" width="18.85546875" bestFit="1" customWidth="1" collapsed="1"/>
    <col min="17" max="17" width="3.28515625" customWidth="1"/>
    <col min="18" max="20" width="18.85546875" hidden="1" customWidth="1" outlineLevel="1"/>
    <col min="21" max="21" width="18.85546875" bestFit="1" customWidth="1" collapsed="1"/>
  </cols>
  <sheetData>
    <row r="1" spans="1:21" x14ac:dyDescent="0.25">
      <c r="A1" s="26" t="s">
        <v>312</v>
      </c>
    </row>
    <row r="2" spans="1:21" x14ac:dyDescent="0.25">
      <c r="A2" s="153">
        <v>1</v>
      </c>
      <c r="B2" s="153">
        <v>2</v>
      </c>
      <c r="C2" s="153">
        <v>3</v>
      </c>
      <c r="D2" s="153">
        <v>4</v>
      </c>
      <c r="E2" s="153">
        <v>5</v>
      </c>
      <c r="F2" s="153">
        <v>6</v>
      </c>
      <c r="G2" s="153">
        <v>7</v>
      </c>
      <c r="H2" s="153">
        <v>8</v>
      </c>
      <c r="I2" s="153">
        <v>9</v>
      </c>
      <c r="J2" s="153">
        <v>10</v>
      </c>
      <c r="K2" s="153">
        <v>11</v>
      </c>
      <c r="L2" s="153">
        <v>12</v>
      </c>
      <c r="M2" s="153">
        <v>13</v>
      </c>
      <c r="N2" s="153">
        <v>14</v>
      </c>
      <c r="O2" s="153">
        <v>15</v>
      </c>
      <c r="P2" s="153">
        <v>16</v>
      </c>
      <c r="Q2" s="153">
        <v>17</v>
      </c>
      <c r="R2" s="153">
        <v>18</v>
      </c>
      <c r="S2" s="153">
        <v>19</v>
      </c>
      <c r="T2" s="153">
        <v>20</v>
      </c>
      <c r="U2" s="153">
        <v>21</v>
      </c>
    </row>
    <row r="3" spans="1:21" ht="16.5" thickBot="1" x14ac:dyDescent="0.3">
      <c r="A3" s="2"/>
      <c r="C3" s="87">
        <v>2017</v>
      </c>
      <c r="D3" s="87">
        <v>2017</v>
      </c>
      <c r="E3" s="87">
        <v>2017</v>
      </c>
      <c r="F3" s="87">
        <v>2017</v>
      </c>
      <c r="H3" s="74">
        <v>2018</v>
      </c>
      <c r="I3" s="74">
        <v>2018</v>
      </c>
      <c r="J3" s="74">
        <v>2018</v>
      </c>
      <c r="K3" s="74">
        <v>2018</v>
      </c>
      <c r="M3" s="75">
        <v>2019</v>
      </c>
      <c r="N3" s="75">
        <v>2019</v>
      </c>
      <c r="O3" s="75">
        <v>2019</v>
      </c>
      <c r="P3" s="75">
        <v>2019</v>
      </c>
      <c r="R3" s="76">
        <v>2020</v>
      </c>
      <c r="S3" s="76">
        <v>2020</v>
      </c>
      <c r="T3" s="76">
        <v>2020</v>
      </c>
      <c r="U3" s="76">
        <v>2020</v>
      </c>
    </row>
    <row r="4" spans="1:21" s="109" customFormat="1" ht="16.5" thickBot="1" x14ac:dyDescent="0.3">
      <c r="A4" s="108" t="s">
        <v>58</v>
      </c>
      <c r="C4" s="110" t="s">
        <v>357</v>
      </c>
      <c r="D4" s="111" t="s">
        <v>358</v>
      </c>
      <c r="E4" s="111" t="s">
        <v>336</v>
      </c>
      <c r="F4" s="112" t="s">
        <v>359</v>
      </c>
      <c r="H4" s="110" t="s">
        <v>357</v>
      </c>
      <c r="I4" s="111" t="s">
        <v>358</v>
      </c>
      <c r="J4" s="111" t="s">
        <v>336</v>
      </c>
      <c r="K4" s="112" t="s">
        <v>359</v>
      </c>
      <c r="M4" s="110" t="s">
        <v>357</v>
      </c>
      <c r="N4" s="111" t="s">
        <v>358</v>
      </c>
      <c r="O4" s="111" t="s">
        <v>336</v>
      </c>
      <c r="P4" s="112" t="s">
        <v>359</v>
      </c>
      <c r="R4" s="110" t="s">
        <v>357</v>
      </c>
      <c r="S4" s="111" t="s">
        <v>358</v>
      </c>
      <c r="T4" s="111" t="s">
        <v>336</v>
      </c>
      <c r="U4" s="112" t="s">
        <v>359</v>
      </c>
    </row>
    <row r="5" spans="1:21" x14ac:dyDescent="0.25">
      <c r="A5" s="52" t="s">
        <v>1</v>
      </c>
      <c r="C5" s="103">
        <v>174</v>
      </c>
      <c r="D5" s="104">
        <v>281</v>
      </c>
      <c r="E5" s="147">
        <v>7081</v>
      </c>
      <c r="F5" s="144">
        <f t="shared" ref="F5:F36" si="0">IF(E5=0,0,E5/C5)</f>
        <v>40.695402298850574</v>
      </c>
      <c r="H5" s="103">
        <v>173</v>
      </c>
      <c r="I5" s="104">
        <v>281</v>
      </c>
      <c r="J5" s="147">
        <v>7101</v>
      </c>
      <c r="K5" s="144">
        <f t="shared" ref="K5:K36" si="1">IF(J5=0,0,J5/H5)</f>
        <v>41.046242774566473</v>
      </c>
      <c r="M5" s="103">
        <v>167</v>
      </c>
      <c r="N5" s="104">
        <v>270</v>
      </c>
      <c r="O5" s="147">
        <v>7064</v>
      </c>
      <c r="P5" s="144">
        <f t="shared" ref="P5:P36" si="2">IF(O5=0,0,O5/M5)</f>
        <v>42.299401197604787</v>
      </c>
      <c r="R5" s="103">
        <v>164</v>
      </c>
      <c r="S5" s="104">
        <v>260</v>
      </c>
      <c r="T5" s="147">
        <v>4316</v>
      </c>
      <c r="U5" s="144">
        <f t="shared" ref="U5:U36" si="3">IF(T5=0,0,T5/R5)</f>
        <v>26.317073170731707</v>
      </c>
    </row>
    <row r="6" spans="1:21" x14ac:dyDescent="0.25">
      <c r="A6" s="45" t="s">
        <v>2</v>
      </c>
      <c r="C6" s="94">
        <v>9</v>
      </c>
      <c r="D6" s="91">
        <v>17</v>
      </c>
      <c r="E6" s="146">
        <v>168.3</v>
      </c>
      <c r="F6" s="145">
        <f t="shared" si="0"/>
        <v>18.700000000000003</v>
      </c>
      <c r="H6" s="94">
        <v>9</v>
      </c>
      <c r="I6" s="91">
        <v>16</v>
      </c>
      <c r="J6" s="146">
        <v>159.9</v>
      </c>
      <c r="K6" s="145">
        <f t="shared" si="1"/>
        <v>17.766666666666666</v>
      </c>
      <c r="M6" s="94">
        <v>11</v>
      </c>
      <c r="N6" s="91">
        <v>20</v>
      </c>
      <c r="O6" s="146">
        <v>165.9</v>
      </c>
      <c r="P6" s="145">
        <f t="shared" si="2"/>
        <v>15.081818181818182</v>
      </c>
      <c r="R6" s="94">
        <v>11</v>
      </c>
      <c r="S6" s="91">
        <v>20</v>
      </c>
      <c r="T6" s="146">
        <v>166</v>
      </c>
      <c r="U6" s="145">
        <f t="shared" si="3"/>
        <v>15.090909090909092</v>
      </c>
    </row>
    <row r="7" spans="1:21" x14ac:dyDescent="0.25">
      <c r="A7" s="45" t="s">
        <v>3</v>
      </c>
      <c r="C7" s="96">
        <v>4</v>
      </c>
      <c r="D7" s="92">
        <v>11</v>
      </c>
      <c r="E7" s="148">
        <v>16</v>
      </c>
      <c r="F7" s="145">
        <f t="shared" si="0"/>
        <v>4</v>
      </c>
      <c r="H7" s="94">
        <v>4</v>
      </c>
      <c r="I7" s="91">
        <v>11</v>
      </c>
      <c r="J7" s="146">
        <v>16</v>
      </c>
      <c r="K7" s="145">
        <f t="shared" si="1"/>
        <v>4</v>
      </c>
      <c r="M7" s="94">
        <v>4</v>
      </c>
      <c r="N7" s="91">
        <v>11</v>
      </c>
      <c r="O7" s="146">
        <v>16</v>
      </c>
      <c r="P7" s="145">
        <f t="shared" si="2"/>
        <v>4</v>
      </c>
      <c r="R7" s="94">
        <v>4</v>
      </c>
      <c r="S7" s="91">
        <v>11</v>
      </c>
      <c r="T7" s="146">
        <v>16</v>
      </c>
      <c r="U7" s="145">
        <f t="shared" si="3"/>
        <v>4</v>
      </c>
    </row>
    <row r="8" spans="1:21" x14ac:dyDescent="0.25">
      <c r="A8" s="45" t="s">
        <v>4</v>
      </c>
      <c r="C8" s="94">
        <v>17</v>
      </c>
      <c r="D8" s="91">
        <v>24</v>
      </c>
      <c r="E8" s="146">
        <v>108.035</v>
      </c>
      <c r="F8" s="145">
        <f t="shared" si="0"/>
        <v>6.3549999999999995</v>
      </c>
      <c r="H8" s="94">
        <v>17</v>
      </c>
      <c r="I8" s="91">
        <v>21</v>
      </c>
      <c r="J8" s="146">
        <v>108.035</v>
      </c>
      <c r="K8" s="145">
        <f t="shared" si="1"/>
        <v>6.3549999999999995</v>
      </c>
      <c r="M8" s="94">
        <v>17</v>
      </c>
      <c r="N8" s="91">
        <v>21</v>
      </c>
      <c r="O8" s="146">
        <v>108.035</v>
      </c>
      <c r="P8" s="145">
        <f t="shared" si="2"/>
        <v>6.3549999999999995</v>
      </c>
      <c r="R8" s="94">
        <v>17</v>
      </c>
      <c r="S8" s="91">
        <v>19</v>
      </c>
      <c r="T8" s="146">
        <v>92.8</v>
      </c>
      <c r="U8" s="145">
        <f t="shared" si="3"/>
        <v>5.4588235294117649</v>
      </c>
    </row>
    <row r="9" spans="1:21" x14ac:dyDescent="0.25">
      <c r="A9" s="45" t="s">
        <v>5</v>
      </c>
      <c r="C9" s="94">
        <v>0</v>
      </c>
      <c r="D9" s="91">
        <v>0</v>
      </c>
      <c r="E9" s="146">
        <v>0</v>
      </c>
      <c r="F9" s="145">
        <f t="shared" si="0"/>
        <v>0</v>
      </c>
      <c r="H9" s="94">
        <v>0</v>
      </c>
      <c r="I9" s="91">
        <v>0</v>
      </c>
      <c r="J9" s="146">
        <v>0</v>
      </c>
      <c r="K9" s="145">
        <f t="shared" si="1"/>
        <v>0</v>
      </c>
      <c r="M9" s="94">
        <v>0</v>
      </c>
      <c r="N9" s="91">
        <v>0</v>
      </c>
      <c r="O9" s="146">
        <v>0</v>
      </c>
      <c r="P9" s="145">
        <f t="shared" si="2"/>
        <v>0</v>
      </c>
      <c r="R9" s="94">
        <v>0</v>
      </c>
      <c r="S9" s="91">
        <v>0</v>
      </c>
      <c r="T9" s="146">
        <v>0</v>
      </c>
      <c r="U9" s="145">
        <f t="shared" si="3"/>
        <v>0</v>
      </c>
    </row>
    <row r="10" spans="1:21" x14ac:dyDescent="0.25">
      <c r="A10" s="45" t="s">
        <v>6</v>
      </c>
      <c r="C10" s="94">
        <v>32</v>
      </c>
      <c r="D10" s="91">
        <v>44</v>
      </c>
      <c r="E10" s="146">
        <v>476.4</v>
      </c>
      <c r="F10" s="145">
        <f t="shared" si="0"/>
        <v>14.887499999999999</v>
      </c>
      <c r="H10" s="94">
        <v>32</v>
      </c>
      <c r="I10" s="91">
        <v>44</v>
      </c>
      <c r="J10" s="146">
        <v>488.4</v>
      </c>
      <c r="K10" s="145">
        <f t="shared" si="1"/>
        <v>15.262499999999999</v>
      </c>
      <c r="M10" s="94">
        <v>32</v>
      </c>
      <c r="N10" s="91">
        <v>44</v>
      </c>
      <c r="O10" s="146">
        <v>490.9</v>
      </c>
      <c r="P10" s="145">
        <f t="shared" si="2"/>
        <v>15.340624999999999</v>
      </c>
      <c r="R10" s="94">
        <v>32</v>
      </c>
      <c r="S10" s="91">
        <v>44</v>
      </c>
      <c r="T10" s="146">
        <v>497</v>
      </c>
      <c r="U10" s="145">
        <f t="shared" si="3"/>
        <v>15.53125</v>
      </c>
    </row>
    <row r="11" spans="1:21" x14ac:dyDescent="0.25">
      <c r="A11" s="45" t="s">
        <v>7</v>
      </c>
      <c r="C11" s="98">
        <v>11</v>
      </c>
      <c r="D11" s="93">
        <v>20</v>
      </c>
      <c r="E11" s="149">
        <v>204.7</v>
      </c>
      <c r="F11" s="145">
        <f t="shared" si="0"/>
        <v>18.609090909090909</v>
      </c>
      <c r="H11" s="96">
        <v>11</v>
      </c>
      <c r="I11" s="92">
        <v>20</v>
      </c>
      <c r="J11" s="148">
        <v>203</v>
      </c>
      <c r="K11" s="145">
        <f t="shared" si="1"/>
        <v>18.454545454545453</v>
      </c>
      <c r="M11" s="94">
        <v>11</v>
      </c>
      <c r="N11" s="91">
        <v>20</v>
      </c>
      <c r="O11" s="146">
        <v>203</v>
      </c>
      <c r="P11" s="145">
        <f t="shared" si="2"/>
        <v>18.454545454545453</v>
      </c>
      <c r="R11" s="94">
        <v>11</v>
      </c>
      <c r="S11" s="91">
        <v>17</v>
      </c>
      <c r="T11" s="146">
        <v>300</v>
      </c>
      <c r="U11" s="145">
        <f t="shared" si="3"/>
        <v>27.272727272727273</v>
      </c>
    </row>
    <row r="12" spans="1:21" x14ac:dyDescent="0.25">
      <c r="A12" s="45" t="s">
        <v>8</v>
      </c>
      <c r="C12" s="94">
        <v>6</v>
      </c>
      <c r="D12" s="91">
        <v>6</v>
      </c>
      <c r="E12" s="146">
        <v>33</v>
      </c>
      <c r="F12" s="145">
        <f t="shared" si="0"/>
        <v>5.5</v>
      </c>
      <c r="H12" s="94">
        <v>6</v>
      </c>
      <c r="I12" s="91">
        <v>6</v>
      </c>
      <c r="J12" s="146">
        <v>33</v>
      </c>
      <c r="K12" s="145">
        <f t="shared" si="1"/>
        <v>5.5</v>
      </c>
      <c r="M12" s="94">
        <v>6</v>
      </c>
      <c r="N12" s="91">
        <v>6</v>
      </c>
      <c r="O12" s="146">
        <v>36</v>
      </c>
      <c r="P12" s="145">
        <f t="shared" si="2"/>
        <v>6</v>
      </c>
      <c r="R12" s="94">
        <v>6</v>
      </c>
      <c r="S12" s="91">
        <v>6</v>
      </c>
      <c r="T12" s="146">
        <v>32</v>
      </c>
      <c r="U12" s="145">
        <f t="shared" si="3"/>
        <v>5.333333333333333</v>
      </c>
    </row>
    <row r="13" spans="1:21" x14ac:dyDescent="0.25">
      <c r="A13" s="45" t="s">
        <v>9</v>
      </c>
      <c r="C13" s="94">
        <v>1</v>
      </c>
      <c r="D13" s="91">
        <v>2</v>
      </c>
      <c r="E13" s="146">
        <v>6.25</v>
      </c>
      <c r="F13" s="145">
        <f t="shared" si="0"/>
        <v>6.25</v>
      </c>
      <c r="H13" s="94">
        <v>1</v>
      </c>
      <c r="I13" s="91">
        <v>2</v>
      </c>
      <c r="J13" s="146">
        <v>6.25</v>
      </c>
      <c r="K13" s="145">
        <f t="shared" si="1"/>
        <v>6.25</v>
      </c>
      <c r="M13" s="94">
        <v>1</v>
      </c>
      <c r="N13" s="91">
        <v>2</v>
      </c>
      <c r="O13" s="146">
        <v>6.25</v>
      </c>
      <c r="P13" s="145">
        <f t="shared" si="2"/>
        <v>6.25</v>
      </c>
      <c r="R13" s="94">
        <v>1</v>
      </c>
      <c r="S13" s="91">
        <v>2</v>
      </c>
      <c r="T13" s="146">
        <v>6.25</v>
      </c>
      <c r="U13" s="145">
        <f t="shared" si="3"/>
        <v>6.25</v>
      </c>
    </row>
    <row r="14" spans="1:21" x14ac:dyDescent="0.25">
      <c r="A14" s="45" t="s">
        <v>10</v>
      </c>
      <c r="C14" s="94">
        <v>2</v>
      </c>
      <c r="D14" s="91">
        <v>0</v>
      </c>
      <c r="E14" s="146">
        <v>23</v>
      </c>
      <c r="F14" s="145">
        <f t="shared" si="0"/>
        <v>11.5</v>
      </c>
      <c r="H14" s="94">
        <v>2</v>
      </c>
      <c r="I14" s="91">
        <v>0</v>
      </c>
      <c r="J14" s="146">
        <v>23</v>
      </c>
      <c r="K14" s="145">
        <f t="shared" si="1"/>
        <v>11.5</v>
      </c>
      <c r="M14" s="94">
        <v>2</v>
      </c>
      <c r="N14" s="91">
        <v>0</v>
      </c>
      <c r="O14" s="146">
        <v>23</v>
      </c>
      <c r="P14" s="145">
        <f t="shared" si="2"/>
        <v>11.5</v>
      </c>
      <c r="R14" s="94">
        <v>2</v>
      </c>
      <c r="S14" s="91">
        <v>2</v>
      </c>
      <c r="T14" s="146">
        <v>23.3</v>
      </c>
      <c r="U14" s="145">
        <f t="shared" si="3"/>
        <v>11.65</v>
      </c>
    </row>
    <row r="15" spans="1:21" x14ac:dyDescent="0.25">
      <c r="A15" s="45" t="s">
        <v>11</v>
      </c>
      <c r="C15" s="96">
        <v>0</v>
      </c>
      <c r="D15" s="92">
        <v>0</v>
      </c>
      <c r="E15" s="148">
        <v>0</v>
      </c>
      <c r="F15" s="145">
        <f t="shared" si="0"/>
        <v>0</v>
      </c>
      <c r="H15" s="94">
        <v>0</v>
      </c>
      <c r="I15" s="91">
        <v>0</v>
      </c>
      <c r="J15" s="146">
        <v>0</v>
      </c>
      <c r="K15" s="145">
        <f t="shared" si="1"/>
        <v>0</v>
      </c>
      <c r="M15" s="94">
        <v>0</v>
      </c>
      <c r="N15" s="91">
        <v>0</v>
      </c>
      <c r="O15" s="146">
        <v>0</v>
      </c>
      <c r="P15" s="145">
        <f t="shared" si="2"/>
        <v>0</v>
      </c>
      <c r="R15" s="94">
        <v>0</v>
      </c>
      <c r="S15" s="91">
        <v>0</v>
      </c>
      <c r="T15" s="146">
        <v>0</v>
      </c>
      <c r="U15" s="145">
        <f t="shared" si="3"/>
        <v>0</v>
      </c>
    </row>
    <row r="16" spans="1:21" x14ac:dyDescent="0.25">
      <c r="A16" s="45" t="s">
        <v>14</v>
      </c>
      <c r="C16" s="94">
        <v>64</v>
      </c>
      <c r="D16" s="91">
        <v>93</v>
      </c>
      <c r="E16" s="146">
        <v>738</v>
      </c>
      <c r="F16" s="145">
        <f t="shared" si="0"/>
        <v>11.53125</v>
      </c>
      <c r="H16" s="94">
        <v>63</v>
      </c>
      <c r="I16" s="91">
        <v>92</v>
      </c>
      <c r="J16" s="146">
        <v>737</v>
      </c>
      <c r="K16" s="145">
        <f t="shared" si="1"/>
        <v>11.698412698412698</v>
      </c>
      <c r="M16" s="94">
        <v>64</v>
      </c>
      <c r="N16" s="91">
        <v>94</v>
      </c>
      <c r="O16" s="146">
        <v>764</v>
      </c>
      <c r="P16" s="145">
        <f t="shared" si="2"/>
        <v>11.9375</v>
      </c>
      <c r="R16" s="94">
        <v>62</v>
      </c>
      <c r="S16" s="91">
        <v>92</v>
      </c>
      <c r="T16" s="146">
        <v>1175.5</v>
      </c>
      <c r="U16" s="145">
        <f t="shared" si="3"/>
        <v>18.95967741935484</v>
      </c>
    </row>
    <row r="17" spans="1:21" x14ac:dyDescent="0.25">
      <c r="A17" s="90" t="s">
        <v>16</v>
      </c>
      <c r="C17" s="94">
        <v>1</v>
      </c>
      <c r="D17" s="91">
        <v>1</v>
      </c>
      <c r="E17" s="146">
        <v>1.5</v>
      </c>
      <c r="F17" s="145">
        <f t="shared" si="0"/>
        <v>1.5</v>
      </c>
      <c r="H17" s="94">
        <v>0</v>
      </c>
      <c r="I17" s="91">
        <v>0</v>
      </c>
      <c r="J17" s="146">
        <v>0</v>
      </c>
      <c r="K17" s="145">
        <f t="shared" si="1"/>
        <v>0</v>
      </c>
      <c r="M17" s="94">
        <v>0</v>
      </c>
      <c r="N17" s="91">
        <v>0</v>
      </c>
      <c r="O17" s="146">
        <v>0</v>
      </c>
      <c r="P17" s="145">
        <f t="shared" si="2"/>
        <v>0</v>
      </c>
      <c r="R17" s="94">
        <v>0</v>
      </c>
      <c r="S17" s="91">
        <v>0</v>
      </c>
      <c r="T17" s="146">
        <v>0</v>
      </c>
      <c r="U17" s="145">
        <f t="shared" si="3"/>
        <v>0</v>
      </c>
    </row>
    <row r="18" spans="1:21" x14ac:dyDescent="0.25">
      <c r="A18" s="45" t="s">
        <v>17</v>
      </c>
      <c r="C18" s="94">
        <v>15</v>
      </c>
      <c r="D18" s="91">
        <v>18</v>
      </c>
      <c r="E18" s="146">
        <v>102</v>
      </c>
      <c r="F18" s="145">
        <f t="shared" si="0"/>
        <v>6.8</v>
      </c>
      <c r="H18" s="94">
        <v>21</v>
      </c>
      <c r="I18" s="91">
        <v>24</v>
      </c>
      <c r="J18" s="146">
        <v>120</v>
      </c>
      <c r="K18" s="145">
        <f t="shared" si="1"/>
        <v>5.7142857142857144</v>
      </c>
      <c r="M18" s="94">
        <v>19</v>
      </c>
      <c r="N18" s="91">
        <v>20</v>
      </c>
      <c r="O18" s="146">
        <v>97</v>
      </c>
      <c r="P18" s="145">
        <f t="shared" si="2"/>
        <v>5.1052631578947372</v>
      </c>
      <c r="R18" s="94">
        <v>20</v>
      </c>
      <c r="S18" s="91">
        <v>21</v>
      </c>
      <c r="T18" s="146">
        <v>93.8</v>
      </c>
      <c r="U18" s="145">
        <f t="shared" si="3"/>
        <v>4.6899999999999995</v>
      </c>
    </row>
    <row r="19" spans="1:21" x14ac:dyDescent="0.25">
      <c r="A19" s="45" t="s">
        <v>119</v>
      </c>
      <c r="C19" s="94">
        <v>0</v>
      </c>
      <c r="D19" s="91">
        <v>0</v>
      </c>
      <c r="E19" s="146">
        <v>0</v>
      </c>
      <c r="F19" s="145">
        <f t="shared" si="0"/>
        <v>0</v>
      </c>
      <c r="H19" s="94">
        <v>0</v>
      </c>
      <c r="I19" s="91">
        <v>0</v>
      </c>
      <c r="J19" s="146">
        <v>0</v>
      </c>
      <c r="K19" s="145">
        <f t="shared" si="1"/>
        <v>0</v>
      </c>
      <c r="M19" s="94">
        <v>0</v>
      </c>
      <c r="N19" s="91">
        <v>0</v>
      </c>
      <c r="O19" s="146">
        <v>0</v>
      </c>
      <c r="P19" s="145">
        <f t="shared" si="2"/>
        <v>0</v>
      </c>
      <c r="R19" s="94">
        <v>0</v>
      </c>
      <c r="S19" s="91">
        <v>0</v>
      </c>
      <c r="T19" s="146">
        <v>0</v>
      </c>
      <c r="U19" s="145">
        <f t="shared" si="3"/>
        <v>0</v>
      </c>
    </row>
    <row r="20" spans="1:21" x14ac:dyDescent="0.25">
      <c r="A20" s="90" t="s">
        <v>12</v>
      </c>
      <c r="C20" s="94">
        <v>14</v>
      </c>
      <c r="D20" s="91">
        <v>14</v>
      </c>
      <c r="E20" s="146">
        <v>84</v>
      </c>
      <c r="F20" s="145">
        <f t="shared" si="0"/>
        <v>6</v>
      </c>
      <c r="H20" s="94">
        <v>14</v>
      </c>
      <c r="I20" s="91">
        <v>14</v>
      </c>
      <c r="J20" s="146">
        <v>84</v>
      </c>
      <c r="K20" s="145">
        <f t="shared" si="1"/>
        <v>6</v>
      </c>
      <c r="M20" s="94">
        <v>14</v>
      </c>
      <c r="N20" s="91">
        <v>14</v>
      </c>
      <c r="O20" s="146">
        <v>84</v>
      </c>
      <c r="P20" s="145">
        <f t="shared" si="2"/>
        <v>6</v>
      </c>
      <c r="R20" s="94">
        <v>14</v>
      </c>
      <c r="S20" s="91">
        <v>14</v>
      </c>
      <c r="T20" s="146">
        <v>84.667000000000002</v>
      </c>
      <c r="U20" s="145">
        <f t="shared" si="3"/>
        <v>6.0476428571428569</v>
      </c>
    </row>
    <row r="21" spans="1:21" x14ac:dyDescent="0.25">
      <c r="A21" s="90" t="s">
        <v>13</v>
      </c>
      <c r="C21" s="94">
        <v>9</v>
      </c>
      <c r="D21" s="91">
        <v>10</v>
      </c>
      <c r="E21" s="146">
        <v>42</v>
      </c>
      <c r="F21" s="145">
        <f t="shared" si="0"/>
        <v>4.666666666666667</v>
      </c>
      <c r="H21" s="94">
        <v>9</v>
      </c>
      <c r="I21" s="91">
        <v>9</v>
      </c>
      <c r="J21" s="146">
        <v>39</v>
      </c>
      <c r="K21" s="145">
        <f t="shared" si="1"/>
        <v>4.333333333333333</v>
      </c>
      <c r="M21" s="94">
        <v>11</v>
      </c>
      <c r="N21" s="91">
        <v>13</v>
      </c>
      <c r="O21" s="146">
        <v>54</v>
      </c>
      <c r="P21" s="145">
        <f t="shared" si="2"/>
        <v>4.9090909090909092</v>
      </c>
      <c r="R21" s="94">
        <v>11</v>
      </c>
      <c r="S21" s="91">
        <v>12</v>
      </c>
      <c r="T21" s="146">
        <v>54.6</v>
      </c>
      <c r="U21" s="145">
        <f t="shared" si="3"/>
        <v>4.9636363636363638</v>
      </c>
    </row>
    <row r="22" spans="1:21" x14ac:dyDescent="0.25">
      <c r="A22" s="45" t="s">
        <v>18</v>
      </c>
      <c r="C22" s="94">
        <v>4</v>
      </c>
      <c r="D22" s="91">
        <v>4</v>
      </c>
      <c r="E22" s="146">
        <v>18</v>
      </c>
      <c r="F22" s="145">
        <f t="shared" si="0"/>
        <v>4.5</v>
      </c>
      <c r="H22" s="94">
        <v>4</v>
      </c>
      <c r="I22" s="91">
        <v>4</v>
      </c>
      <c r="J22" s="146">
        <v>18</v>
      </c>
      <c r="K22" s="145">
        <f t="shared" si="1"/>
        <v>4.5</v>
      </c>
      <c r="M22" s="94">
        <v>4</v>
      </c>
      <c r="N22" s="91">
        <v>4</v>
      </c>
      <c r="O22" s="146">
        <v>18</v>
      </c>
      <c r="P22" s="145">
        <f t="shared" si="2"/>
        <v>4.5</v>
      </c>
      <c r="R22" s="94">
        <v>4</v>
      </c>
      <c r="S22" s="91">
        <v>6</v>
      </c>
      <c r="T22" s="146">
        <v>18</v>
      </c>
      <c r="U22" s="145">
        <f t="shared" si="3"/>
        <v>4.5</v>
      </c>
    </row>
    <row r="23" spans="1:21" x14ac:dyDescent="0.25">
      <c r="A23" s="45" t="s">
        <v>19</v>
      </c>
      <c r="C23" s="94">
        <v>0</v>
      </c>
      <c r="D23" s="91">
        <v>0</v>
      </c>
      <c r="E23" s="146">
        <v>0</v>
      </c>
      <c r="F23" s="145">
        <f t="shared" si="0"/>
        <v>0</v>
      </c>
      <c r="H23" s="94">
        <v>0</v>
      </c>
      <c r="I23" s="91">
        <v>0</v>
      </c>
      <c r="J23" s="146">
        <v>0</v>
      </c>
      <c r="K23" s="145">
        <f t="shared" si="1"/>
        <v>0</v>
      </c>
      <c r="M23" s="94">
        <v>0</v>
      </c>
      <c r="N23" s="91">
        <v>0</v>
      </c>
      <c r="O23" s="146">
        <v>0</v>
      </c>
      <c r="P23" s="145">
        <f t="shared" si="2"/>
        <v>0</v>
      </c>
      <c r="R23" s="94">
        <v>0</v>
      </c>
      <c r="S23" s="91">
        <v>0</v>
      </c>
      <c r="T23" s="146">
        <v>0</v>
      </c>
      <c r="U23" s="145">
        <f t="shared" si="3"/>
        <v>0</v>
      </c>
    </row>
    <row r="24" spans="1:21" x14ac:dyDescent="0.25">
      <c r="A24" s="45" t="s">
        <v>20</v>
      </c>
      <c r="C24" s="96">
        <v>2</v>
      </c>
      <c r="D24" s="92">
        <v>2</v>
      </c>
      <c r="E24" s="148">
        <v>10</v>
      </c>
      <c r="F24" s="145">
        <f t="shared" si="0"/>
        <v>5</v>
      </c>
      <c r="H24" s="96">
        <v>2</v>
      </c>
      <c r="I24" s="92">
        <v>2</v>
      </c>
      <c r="J24" s="148">
        <v>10</v>
      </c>
      <c r="K24" s="145">
        <f t="shared" si="1"/>
        <v>5</v>
      </c>
      <c r="M24" s="96">
        <v>2</v>
      </c>
      <c r="N24" s="92">
        <v>2</v>
      </c>
      <c r="O24" s="148">
        <v>10</v>
      </c>
      <c r="P24" s="145">
        <f t="shared" si="2"/>
        <v>5</v>
      </c>
      <c r="R24" s="94">
        <v>2</v>
      </c>
      <c r="S24" s="91">
        <v>2</v>
      </c>
      <c r="T24" s="146">
        <v>10</v>
      </c>
      <c r="U24" s="145">
        <f t="shared" si="3"/>
        <v>5</v>
      </c>
    </row>
    <row r="25" spans="1:21" x14ac:dyDescent="0.25">
      <c r="A25" s="45" t="s">
        <v>21</v>
      </c>
      <c r="C25" s="94">
        <v>0</v>
      </c>
      <c r="D25" s="91">
        <v>0</v>
      </c>
      <c r="E25" s="146">
        <v>0</v>
      </c>
      <c r="F25" s="145">
        <f t="shared" si="0"/>
        <v>0</v>
      </c>
      <c r="H25" s="94">
        <v>0</v>
      </c>
      <c r="I25" s="91">
        <v>0</v>
      </c>
      <c r="J25" s="146">
        <v>0</v>
      </c>
      <c r="K25" s="145">
        <f t="shared" si="1"/>
        <v>0</v>
      </c>
      <c r="M25" s="94">
        <v>0</v>
      </c>
      <c r="N25" s="91">
        <v>0</v>
      </c>
      <c r="O25" s="146">
        <v>0</v>
      </c>
      <c r="P25" s="145">
        <f t="shared" si="2"/>
        <v>0</v>
      </c>
      <c r="R25" s="94">
        <v>0</v>
      </c>
      <c r="S25" s="91">
        <v>0</v>
      </c>
      <c r="T25" s="146">
        <v>0</v>
      </c>
      <c r="U25" s="145">
        <f t="shared" si="3"/>
        <v>0</v>
      </c>
    </row>
    <row r="26" spans="1:21" x14ac:dyDescent="0.25">
      <c r="A26" s="45" t="s">
        <v>22</v>
      </c>
      <c r="C26" s="94">
        <v>30</v>
      </c>
      <c r="D26" s="91">
        <v>47</v>
      </c>
      <c r="E26" s="146">
        <v>328.3</v>
      </c>
      <c r="F26" s="145">
        <f t="shared" si="0"/>
        <v>10.943333333333333</v>
      </c>
      <c r="H26" s="94">
        <v>30</v>
      </c>
      <c r="I26" s="91">
        <v>43</v>
      </c>
      <c r="J26" s="146">
        <v>340</v>
      </c>
      <c r="K26" s="145">
        <f t="shared" si="1"/>
        <v>11.333333333333334</v>
      </c>
      <c r="M26" s="94">
        <v>30</v>
      </c>
      <c r="N26" s="91">
        <v>43</v>
      </c>
      <c r="O26" s="146">
        <v>339.7</v>
      </c>
      <c r="P26" s="145">
        <f t="shared" si="2"/>
        <v>11.323333333333332</v>
      </c>
      <c r="R26" s="94">
        <v>30</v>
      </c>
      <c r="S26" s="91">
        <v>43</v>
      </c>
      <c r="T26" s="146">
        <v>359.2</v>
      </c>
      <c r="U26" s="145">
        <f t="shared" si="3"/>
        <v>11.973333333333333</v>
      </c>
    </row>
    <row r="27" spans="1:21" x14ac:dyDescent="0.25">
      <c r="A27" s="45" t="s">
        <v>23</v>
      </c>
      <c r="C27" s="94">
        <v>0</v>
      </c>
      <c r="D27" s="91">
        <v>0</v>
      </c>
      <c r="E27" s="146">
        <v>0</v>
      </c>
      <c r="F27" s="145">
        <f t="shared" si="0"/>
        <v>0</v>
      </c>
      <c r="H27" s="94">
        <v>0</v>
      </c>
      <c r="I27" s="91">
        <v>0</v>
      </c>
      <c r="J27" s="146">
        <v>0</v>
      </c>
      <c r="K27" s="145">
        <f t="shared" si="1"/>
        <v>0</v>
      </c>
      <c r="M27" s="94">
        <v>0</v>
      </c>
      <c r="N27" s="91">
        <v>0</v>
      </c>
      <c r="O27" s="146">
        <v>0</v>
      </c>
      <c r="P27" s="145">
        <f t="shared" si="2"/>
        <v>0</v>
      </c>
      <c r="R27" s="94">
        <v>0</v>
      </c>
      <c r="S27" s="91">
        <v>0</v>
      </c>
      <c r="T27" s="146">
        <v>0</v>
      </c>
      <c r="U27" s="145">
        <f t="shared" si="3"/>
        <v>0</v>
      </c>
    </row>
    <row r="28" spans="1:21" x14ac:dyDescent="0.25">
      <c r="A28" s="45" t="s">
        <v>24</v>
      </c>
      <c r="C28" s="94">
        <v>12</v>
      </c>
      <c r="D28" s="91">
        <v>12</v>
      </c>
      <c r="E28" s="146">
        <v>98</v>
      </c>
      <c r="F28" s="145">
        <f t="shared" si="0"/>
        <v>8.1666666666666661</v>
      </c>
      <c r="H28" s="94">
        <v>12</v>
      </c>
      <c r="I28" s="91">
        <v>12</v>
      </c>
      <c r="J28" s="146">
        <v>98</v>
      </c>
      <c r="K28" s="145">
        <f t="shared" si="1"/>
        <v>8.1666666666666661</v>
      </c>
      <c r="M28" s="94">
        <v>12</v>
      </c>
      <c r="N28" s="91">
        <v>12</v>
      </c>
      <c r="O28" s="146">
        <v>102</v>
      </c>
      <c r="P28" s="145">
        <f t="shared" si="2"/>
        <v>8.5</v>
      </c>
      <c r="R28" s="94">
        <v>12</v>
      </c>
      <c r="S28" s="91">
        <v>12</v>
      </c>
      <c r="T28" s="146">
        <v>85</v>
      </c>
      <c r="U28" s="145">
        <f t="shared" si="3"/>
        <v>7.083333333333333</v>
      </c>
    </row>
    <row r="29" spans="1:21" x14ac:dyDescent="0.25">
      <c r="A29" s="45" t="s">
        <v>25</v>
      </c>
      <c r="C29" s="94">
        <v>0</v>
      </c>
      <c r="D29" s="91">
        <v>0</v>
      </c>
      <c r="E29" s="146">
        <v>0</v>
      </c>
      <c r="F29" s="145">
        <f t="shared" si="0"/>
        <v>0</v>
      </c>
      <c r="H29" s="94">
        <v>0</v>
      </c>
      <c r="I29" s="91">
        <v>0</v>
      </c>
      <c r="J29" s="146">
        <v>0</v>
      </c>
      <c r="K29" s="145">
        <f t="shared" si="1"/>
        <v>0</v>
      </c>
      <c r="M29" s="94">
        <v>0</v>
      </c>
      <c r="N29" s="91">
        <v>0</v>
      </c>
      <c r="O29" s="146">
        <v>0</v>
      </c>
      <c r="P29" s="145">
        <f t="shared" si="2"/>
        <v>0</v>
      </c>
      <c r="R29" s="94">
        <v>0</v>
      </c>
      <c r="S29" s="91">
        <v>0</v>
      </c>
      <c r="T29" s="146">
        <v>0</v>
      </c>
      <c r="U29" s="145">
        <f t="shared" si="3"/>
        <v>0</v>
      </c>
    </row>
    <row r="30" spans="1:21" x14ac:dyDescent="0.25">
      <c r="A30" s="45" t="s">
        <v>26</v>
      </c>
      <c r="C30" s="94">
        <v>2</v>
      </c>
      <c r="D30" s="91">
        <v>2</v>
      </c>
      <c r="E30" s="146">
        <v>12.5</v>
      </c>
      <c r="F30" s="145">
        <f t="shared" si="0"/>
        <v>6.25</v>
      </c>
      <c r="H30" s="94">
        <v>2</v>
      </c>
      <c r="I30" s="91">
        <v>2</v>
      </c>
      <c r="J30" s="146">
        <v>12.5</v>
      </c>
      <c r="K30" s="145">
        <f t="shared" si="1"/>
        <v>6.25</v>
      </c>
      <c r="M30" s="94">
        <v>2</v>
      </c>
      <c r="N30" s="91">
        <v>2</v>
      </c>
      <c r="O30" s="146">
        <v>12.5</v>
      </c>
      <c r="P30" s="145">
        <f t="shared" si="2"/>
        <v>6.25</v>
      </c>
      <c r="R30" s="94">
        <v>2</v>
      </c>
      <c r="S30" s="91">
        <v>2</v>
      </c>
      <c r="T30" s="146">
        <v>13</v>
      </c>
      <c r="U30" s="145">
        <f t="shared" si="3"/>
        <v>6.5</v>
      </c>
    </row>
    <row r="31" spans="1:21" x14ac:dyDescent="0.25">
      <c r="A31" s="45" t="s">
        <v>27</v>
      </c>
      <c r="C31" s="96">
        <v>2</v>
      </c>
      <c r="D31" s="92">
        <v>4</v>
      </c>
      <c r="E31" s="148">
        <v>42.5</v>
      </c>
      <c r="F31" s="145">
        <f t="shared" si="0"/>
        <v>21.25</v>
      </c>
      <c r="H31" s="94">
        <v>2</v>
      </c>
      <c r="I31" s="91">
        <v>4</v>
      </c>
      <c r="J31" s="146">
        <v>43</v>
      </c>
      <c r="K31" s="145">
        <f t="shared" si="1"/>
        <v>21.5</v>
      </c>
      <c r="M31" s="94">
        <v>2</v>
      </c>
      <c r="N31" s="91">
        <v>4</v>
      </c>
      <c r="O31" s="146">
        <v>43</v>
      </c>
      <c r="P31" s="145">
        <f t="shared" si="2"/>
        <v>21.5</v>
      </c>
      <c r="R31" s="94">
        <v>2</v>
      </c>
      <c r="S31" s="91">
        <v>4</v>
      </c>
      <c r="T31" s="146">
        <v>42.5</v>
      </c>
      <c r="U31" s="145">
        <f t="shared" si="3"/>
        <v>21.25</v>
      </c>
    </row>
    <row r="32" spans="1:21" x14ac:dyDescent="0.25">
      <c r="A32" s="90" t="s">
        <v>28</v>
      </c>
      <c r="C32" s="94">
        <v>922</v>
      </c>
      <c r="D32" s="91">
        <v>1081</v>
      </c>
      <c r="E32" s="146">
        <v>7292</v>
      </c>
      <c r="F32" s="145">
        <f t="shared" si="0"/>
        <v>7.9088937093275486</v>
      </c>
      <c r="H32" s="94">
        <v>917</v>
      </c>
      <c r="I32" s="91">
        <v>1064</v>
      </c>
      <c r="J32" s="146">
        <v>7261</v>
      </c>
      <c r="K32" s="145">
        <f t="shared" si="1"/>
        <v>7.9182115594329332</v>
      </c>
      <c r="M32" s="94">
        <v>931</v>
      </c>
      <c r="N32" s="91">
        <v>1058</v>
      </c>
      <c r="O32" s="146">
        <v>7370</v>
      </c>
      <c r="P32" s="145">
        <f t="shared" si="2"/>
        <v>7.9162191192266382</v>
      </c>
      <c r="R32" s="94">
        <v>0</v>
      </c>
      <c r="S32" s="91">
        <v>0</v>
      </c>
      <c r="T32" s="146"/>
      <c r="U32" s="145">
        <f t="shared" si="3"/>
        <v>0</v>
      </c>
    </row>
    <row r="33" spans="1:21" x14ac:dyDescent="0.25">
      <c r="A33" s="45" t="s">
        <v>29</v>
      </c>
      <c r="C33" s="96">
        <v>56</v>
      </c>
      <c r="D33" s="92">
        <v>137</v>
      </c>
      <c r="E33" s="148"/>
      <c r="F33" s="145">
        <f t="shared" si="0"/>
        <v>0</v>
      </c>
      <c r="H33" s="94">
        <v>57</v>
      </c>
      <c r="I33" s="91">
        <v>136</v>
      </c>
      <c r="J33" s="146"/>
      <c r="K33" s="145">
        <f t="shared" si="1"/>
        <v>0</v>
      </c>
      <c r="M33" s="94">
        <v>58</v>
      </c>
      <c r="N33" s="91">
        <v>135</v>
      </c>
      <c r="O33" s="146">
        <v>1201</v>
      </c>
      <c r="P33" s="145">
        <f t="shared" si="2"/>
        <v>20.706896551724139</v>
      </c>
      <c r="R33" s="94">
        <v>91</v>
      </c>
      <c r="S33" s="91">
        <v>170</v>
      </c>
      <c r="T33" s="146">
        <v>2298</v>
      </c>
      <c r="U33" s="145">
        <f t="shared" si="3"/>
        <v>25.252747252747252</v>
      </c>
    </row>
    <row r="34" spans="1:21" x14ac:dyDescent="0.25">
      <c r="A34" s="45" t="s">
        <v>30</v>
      </c>
      <c r="C34" s="96">
        <v>10</v>
      </c>
      <c r="D34" s="92">
        <v>12</v>
      </c>
      <c r="E34" s="148">
        <v>77.5</v>
      </c>
      <c r="F34" s="145">
        <f t="shared" si="0"/>
        <v>7.75</v>
      </c>
      <c r="H34" s="94">
        <v>10</v>
      </c>
      <c r="I34" s="91">
        <v>13</v>
      </c>
      <c r="J34" s="146">
        <v>85</v>
      </c>
      <c r="K34" s="145">
        <f t="shared" si="1"/>
        <v>8.5</v>
      </c>
      <c r="M34" s="94">
        <v>10</v>
      </c>
      <c r="N34" s="91">
        <v>13</v>
      </c>
      <c r="O34" s="146">
        <v>85</v>
      </c>
      <c r="P34" s="145">
        <f t="shared" si="2"/>
        <v>8.5</v>
      </c>
      <c r="R34" s="94">
        <v>10</v>
      </c>
      <c r="S34" s="91">
        <v>13</v>
      </c>
      <c r="T34" s="146">
        <v>85</v>
      </c>
      <c r="U34" s="145">
        <f t="shared" si="3"/>
        <v>8.5</v>
      </c>
    </row>
    <row r="35" spans="1:21" x14ac:dyDescent="0.25">
      <c r="A35" s="45" t="s">
        <v>31</v>
      </c>
      <c r="C35" s="96">
        <v>17</v>
      </c>
      <c r="D35" s="92">
        <v>36</v>
      </c>
      <c r="E35" s="148">
        <v>222</v>
      </c>
      <c r="F35" s="145">
        <f t="shared" si="0"/>
        <v>13.058823529411764</v>
      </c>
      <c r="H35" s="94">
        <v>17</v>
      </c>
      <c r="I35" s="91">
        <v>35</v>
      </c>
      <c r="J35" s="146">
        <v>224</v>
      </c>
      <c r="K35" s="145">
        <f t="shared" si="1"/>
        <v>13.176470588235293</v>
      </c>
      <c r="M35" s="94">
        <v>16</v>
      </c>
      <c r="N35" s="91">
        <v>34</v>
      </c>
      <c r="O35" s="146">
        <v>224</v>
      </c>
      <c r="P35" s="145">
        <f t="shared" si="2"/>
        <v>14</v>
      </c>
      <c r="R35" s="94">
        <v>16</v>
      </c>
      <c r="S35" s="91">
        <v>34</v>
      </c>
      <c r="T35" s="146">
        <v>229.3</v>
      </c>
      <c r="U35" s="145">
        <f t="shared" si="3"/>
        <v>14.331250000000001</v>
      </c>
    </row>
    <row r="36" spans="1:21" x14ac:dyDescent="0.25">
      <c r="A36" s="45" t="s">
        <v>32</v>
      </c>
      <c r="C36" s="94">
        <v>7</v>
      </c>
      <c r="D36" s="91">
        <v>7</v>
      </c>
      <c r="E36" s="146">
        <v>39</v>
      </c>
      <c r="F36" s="145">
        <f t="shared" si="0"/>
        <v>5.5714285714285712</v>
      </c>
      <c r="H36" s="96">
        <v>7</v>
      </c>
      <c r="I36" s="92">
        <v>7</v>
      </c>
      <c r="J36" s="148">
        <v>39</v>
      </c>
      <c r="K36" s="145">
        <f t="shared" si="1"/>
        <v>5.5714285714285712</v>
      </c>
      <c r="M36" s="96">
        <v>6</v>
      </c>
      <c r="N36" s="92">
        <v>6</v>
      </c>
      <c r="O36" s="148">
        <v>34</v>
      </c>
      <c r="P36" s="145">
        <f t="shared" si="2"/>
        <v>5.666666666666667</v>
      </c>
      <c r="R36" s="94">
        <v>6</v>
      </c>
      <c r="S36" s="91">
        <v>6</v>
      </c>
      <c r="T36" s="146">
        <v>34</v>
      </c>
      <c r="U36" s="145">
        <f t="shared" si="3"/>
        <v>5.666666666666667</v>
      </c>
    </row>
    <row r="37" spans="1:21" x14ac:dyDescent="0.25">
      <c r="A37" s="45" t="s">
        <v>33</v>
      </c>
      <c r="C37" s="96">
        <v>7</v>
      </c>
      <c r="D37" s="92">
        <v>7</v>
      </c>
      <c r="E37" s="148">
        <v>86.933999999999997</v>
      </c>
      <c r="F37" s="145">
        <f t="shared" ref="F37:F61" si="4">IF(E37=0,0,E37/C37)</f>
        <v>12.419142857142857</v>
      </c>
      <c r="H37" s="94">
        <v>7</v>
      </c>
      <c r="I37" s="91">
        <v>7</v>
      </c>
      <c r="J37" s="146">
        <v>86.933999999999997</v>
      </c>
      <c r="K37" s="145">
        <f t="shared" ref="K37:K61" si="5">IF(J37=0,0,J37/H37)</f>
        <v>12.419142857142857</v>
      </c>
      <c r="M37" s="94">
        <v>7</v>
      </c>
      <c r="N37" s="91">
        <v>7</v>
      </c>
      <c r="O37" s="146">
        <v>86.933999999999997</v>
      </c>
      <c r="P37" s="145">
        <f t="shared" ref="P37:P61" si="6">IF(O37=0,0,O37/M37)</f>
        <v>12.419142857142857</v>
      </c>
      <c r="R37" s="94">
        <v>7</v>
      </c>
      <c r="S37" s="91">
        <v>7</v>
      </c>
      <c r="T37" s="146">
        <v>90.3</v>
      </c>
      <c r="U37" s="145">
        <f t="shared" ref="U37:U61" si="7">IF(T37=0,0,T37/R37)</f>
        <v>12.9</v>
      </c>
    </row>
    <row r="38" spans="1:21" x14ac:dyDescent="0.25">
      <c r="A38" s="90" t="s">
        <v>34</v>
      </c>
      <c r="C38" s="96">
        <v>11</v>
      </c>
      <c r="D38" s="92">
        <v>11</v>
      </c>
      <c r="E38" s="148">
        <v>80.5</v>
      </c>
      <c r="F38" s="145">
        <f t="shared" si="4"/>
        <v>7.3181818181818183</v>
      </c>
      <c r="H38" s="96">
        <v>11</v>
      </c>
      <c r="I38" s="92">
        <v>11</v>
      </c>
      <c r="J38" s="148">
        <v>80.5</v>
      </c>
      <c r="K38" s="145">
        <f t="shared" si="5"/>
        <v>7.3181818181818183</v>
      </c>
      <c r="M38" s="94">
        <v>10</v>
      </c>
      <c r="N38" s="91">
        <v>10</v>
      </c>
      <c r="O38" s="146">
        <v>75.5</v>
      </c>
      <c r="P38" s="145">
        <f t="shared" si="6"/>
        <v>7.55</v>
      </c>
      <c r="R38" s="94">
        <v>10</v>
      </c>
      <c r="S38" s="91">
        <v>10</v>
      </c>
      <c r="T38" s="146">
        <v>76</v>
      </c>
      <c r="U38" s="145">
        <f t="shared" si="7"/>
        <v>7.6</v>
      </c>
    </row>
    <row r="39" spans="1:21" x14ac:dyDescent="0.25">
      <c r="A39" s="45" t="s">
        <v>35</v>
      </c>
      <c r="C39" s="96">
        <v>0</v>
      </c>
      <c r="D39" s="92">
        <v>0</v>
      </c>
      <c r="E39" s="148">
        <v>0</v>
      </c>
      <c r="F39" s="145">
        <f t="shared" si="4"/>
        <v>0</v>
      </c>
      <c r="H39" s="94">
        <v>40</v>
      </c>
      <c r="I39" s="91">
        <v>50</v>
      </c>
      <c r="J39" s="146">
        <v>216</v>
      </c>
      <c r="K39" s="145">
        <f t="shared" si="5"/>
        <v>5.4</v>
      </c>
      <c r="M39" s="94">
        <v>39</v>
      </c>
      <c r="N39" s="91">
        <v>49</v>
      </c>
      <c r="O39" s="146">
        <v>212</v>
      </c>
      <c r="P39" s="145">
        <f t="shared" si="6"/>
        <v>5.4358974358974361</v>
      </c>
      <c r="R39" s="94">
        <v>48</v>
      </c>
      <c r="S39" s="91">
        <v>57</v>
      </c>
      <c r="T39" s="146">
        <v>209</v>
      </c>
      <c r="U39" s="145">
        <f t="shared" si="7"/>
        <v>4.354166666666667</v>
      </c>
    </row>
    <row r="40" spans="1:21" x14ac:dyDescent="0.25">
      <c r="A40" s="45" t="s">
        <v>36</v>
      </c>
      <c r="C40" s="96">
        <v>4</v>
      </c>
      <c r="D40" s="91">
        <v>5</v>
      </c>
      <c r="E40" s="146">
        <v>36</v>
      </c>
      <c r="F40" s="145">
        <f t="shared" si="4"/>
        <v>9</v>
      </c>
      <c r="H40" s="94">
        <v>4</v>
      </c>
      <c r="I40" s="91">
        <v>5</v>
      </c>
      <c r="J40" s="146">
        <v>36</v>
      </c>
      <c r="K40" s="145">
        <f t="shared" si="5"/>
        <v>9</v>
      </c>
      <c r="M40" s="94">
        <v>4</v>
      </c>
      <c r="N40" s="91">
        <v>5</v>
      </c>
      <c r="O40" s="146">
        <v>36</v>
      </c>
      <c r="P40" s="145">
        <f t="shared" si="6"/>
        <v>9</v>
      </c>
      <c r="R40" s="94">
        <v>4</v>
      </c>
      <c r="S40" s="91">
        <v>5</v>
      </c>
      <c r="T40" s="146">
        <v>36</v>
      </c>
      <c r="U40" s="145">
        <f t="shared" si="7"/>
        <v>9</v>
      </c>
    </row>
    <row r="41" spans="1:21" x14ac:dyDescent="0.25">
      <c r="A41" s="45" t="s">
        <v>37</v>
      </c>
      <c r="C41" s="94">
        <v>0</v>
      </c>
      <c r="D41" s="91">
        <v>0</v>
      </c>
      <c r="E41" s="146">
        <v>0</v>
      </c>
      <c r="F41" s="145">
        <f t="shared" si="4"/>
        <v>0</v>
      </c>
      <c r="H41" s="94">
        <v>0</v>
      </c>
      <c r="I41" s="91">
        <v>0</v>
      </c>
      <c r="J41" s="146">
        <v>0</v>
      </c>
      <c r="K41" s="145">
        <f t="shared" si="5"/>
        <v>0</v>
      </c>
      <c r="M41" s="94">
        <v>17</v>
      </c>
      <c r="N41" s="91">
        <v>22</v>
      </c>
      <c r="O41" s="146">
        <v>281</v>
      </c>
      <c r="P41" s="145">
        <f t="shared" si="6"/>
        <v>16.529411764705884</v>
      </c>
      <c r="R41" s="94">
        <v>17</v>
      </c>
      <c r="S41" s="91">
        <v>22</v>
      </c>
      <c r="T41" s="146">
        <v>305</v>
      </c>
      <c r="U41" s="145">
        <f t="shared" si="7"/>
        <v>17.941176470588236</v>
      </c>
    </row>
    <row r="42" spans="1:21" x14ac:dyDescent="0.25">
      <c r="A42" s="45" t="s">
        <v>38</v>
      </c>
      <c r="C42" s="94">
        <v>18</v>
      </c>
      <c r="D42" s="91">
        <v>20</v>
      </c>
      <c r="E42" s="146">
        <v>175</v>
      </c>
      <c r="F42" s="145">
        <f t="shared" si="4"/>
        <v>9.7222222222222214</v>
      </c>
      <c r="H42" s="94">
        <v>18</v>
      </c>
      <c r="I42" s="91">
        <v>20</v>
      </c>
      <c r="J42" s="146">
        <v>175</v>
      </c>
      <c r="K42" s="145">
        <f t="shared" si="5"/>
        <v>9.7222222222222214</v>
      </c>
      <c r="M42" s="94">
        <v>16</v>
      </c>
      <c r="N42" s="91">
        <v>18</v>
      </c>
      <c r="O42" s="146">
        <v>165</v>
      </c>
      <c r="P42" s="145">
        <f t="shared" si="6"/>
        <v>10.3125</v>
      </c>
      <c r="R42" s="94">
        <v>16</v>
      </c>
      <c r="S42" s="91">
        <v>17</v>
      </c>
      <c r="T42" s="146">
        <v>161</v>
      </c>
      <c r="U42" s="145">
        <f t="shared" si="7"/>
        <v>10.0625</v>
      </c>
    </row>
    <row r="43" spans="1:21" x14ac:dyDescent="0.25">
      <c r="A43" s="45" t="s">
        <v>39</v>
      </c>
      <c r="C43" s="94">
        <v>0</v>
      </c>
      <c r="D43" s="91">
        <v>0</v>
      </c>
      <c r="E43" s="146">
        <v>0</v>
      </c>
      <c r="F43" s="145">
        <f t="shared" si="4"/>
        <v>0</v>
      </c>
      <c r="H43" s="94">
        <v>0</v>
      </c>
      <c r="I43" s="91">
        <v>0</v>
      </c>
      <c r="J43" s="146">
        <v>0</v>
      </c>
      <c r="K43" s="145">
        <f t="shared" si="5"/>
        <v>0</v>
      </c>
      <c r="M43" s="94">
        <v>0</v>
      </c>
      <c r="N43" s="91">
        <v>0</v>
      </c>
      <c r="O43" s="146">
        <v>0</v>
      </c>
      <c r="P43" s="145">
        <f t="shared" si="6"/>
        <v>0</v>
      </c>
      <c r="R43" s="94">
        <v>0</v>
      </c>
      <c r="S43" s="91">
        <v>0</v>
      </c>
      <c r="T43" s="146">
        <v>0</v>
      </c>
      <c r="U43" s="145">
        <f t="shared" si="7"/>
        <v>0</v>
      </c>
    </row>
    <row r="44" spans="1:21" x14ac:dyDescent="0.25">
      <c r="A44" s="45" t="s">
        <v>40</v>
      </c>
      <c r="C44" s="96">
        <v>16</v>
      </c>
      <c r="D44" s="92">
        <v>20</v>
      </c>
      <c r="E44" s="148">
        <v>148</v>
      </c>
      <c r="F44" s="145">
        <f t="shared" si="4"/>
        <v>9.25</v>
      </c>
      <c r="H44" s="94">
        <v>17</v>
      </c>
      <c r="I44" s="91">
        <v>21</v>
      </c>
      <c r="J44" s="146">
        <v>150</v>
      </c>
      <c r="K44" s="145">
        <f t="shared" si="5"/>
        <v>8.8235294117647065</v>
      </c>
      <c r="M44" s="94">
        <v>17</v>
      </c>
      <c r="N44" s="91">
        <v>21</v>
      </c>
      <c r="O44" s="146">
        <v>150</v>
      </c>
      <c r="P44" s="145">
        <f t="shared" si="6"/>
        <v>8.8235294117647065</v>
      </c>
      <c r="R44" s="94">
        <v>17</v>
      </c>
      <c r="S44" s="91">
        <v>21</v>
      </c>
      <c r="T44" s="146">
        <v>150</v>
      </c>
      <c r="U44" s="145">
        <f t="shared" si="7"/>
        <v>8.8235294117647065</v>
      </c>
    </row>
    <row r="45" spans="1:21" x14ac:dyDescent="0.25">
      <c r="A45" s="45" t="s">
        <v>41</v>
      </c>
      <c r="C45" s="96">
        <v>5</v>
      </c>
      <c r="D45" s="92">
        <v>12</v>
      </c>
      <c r="E45" s="148">
        <v>34</v>
      </c>
      <c r="F45" s="145">
        <f t="shared" si="4"/>
        <v>6.8</v>
      </c>
      <c r="H45" s="94">
        <v>5</v>
      </c>
      <c r="I45" s="91">
        <v>12</v>
      </c>
      <c r="J45" s="146">
        <v>34</v>
      </c>
      <c r="K45" s="145">
        <f t="shared" si="5"/>
        <v>6.8</v>
      </c>
      <c r="M45" s="94">
        <v>5</v>
      </c>
      <c r="N45" s="91">
        <v>12</v>
      </c>
      <c r="O45" s="146">
        <v>34</v>
      </c>
      <c r="P45" s="145">
        <f t="shared" si="6"/>
        <v>6.8</v>
      </c>
      <c r="R45" s="94">
        <v>5</v>
      </c>
      <c r="S45" s="91">
        <v>12</v>
      </c>
      <c r="T45" s="146">
        <v>34</v>
      </c>
      <c r="U45" s="145">
        <f t="shared" si="7"/>
        <v>6.8</v>
      </c>
    </row>
    <row r="46" spans="1:21" x14ac:dyDescent="0.25">
      <c r="A46" s="45" t="s">
        <v>42</v>
      </c>
      <c r="C46" s="94">
        <v>19</v>
      </c>
      <c r="D46" s="91">
        <v>22</v>
      </c>
      <c r="E46" s="146">
        <v>203</v>
      </c>
      <c r="F46" s="145">
        <f t="shared" si="4"/>
        <v>10.684210526315789</v>
      </c>
      <c r="H46" s="94">
        <v>19</v>
      </c>
      <c r="I46" s="91">
        <v>22</v>
      </c>
      <c r="J46" s="146">
        <v>203</v>
      </c>
      <c r="K46" s="145">
        <f t="shared" si="5"/>
        <v>10.684210526315789</v>
      </c>
      <c r="M46" s="94">
        <v>19</v>
      </c>
      <c r="N46" s="91">
        <v>22</v>
      </c>
      <c r="O46" s="146">
        <v>204</v>
      </c>
      <c r="P46" s="145">
        <f t="shared" si="6"/>
        <v>10.736842105263158</v>
      </c>
      <c r="R46" s="94">
        <v>19</v>
      </c>
      <c r="S46" s="91">
        <v>22</v>
      </c>
      <c r="T46" s="146">
        <v>204</v>
      </c>
      <c r="U46" s="145">
        <f t="shared" si="7"/>
        <v>10.736842105263158</v>
      </c>
    </row>
    <row r="47" spans="1:21" x14ac:dyDescent="0.25">
      <c r="A47" s="45" t="s">
        <v>43</v>
      </c>
      <c r="C47" s="94">
        <v>4</v>
      </c>
      <c r="D47" s="91">
        <v>4</v>
      </c>
      <c r="E47" s="146">
        <v>20</v>
      </c>
      <c r="F47" s="145">
        <f t="shared" si="4"/>
        <v>5</v>
      </c>
      <c r="H47" s="94">
        <v>4</v>
      </c>
      <c r="I47" s="91">
        <v>4</v>
      </c>
      <c r="J47" s="146">
        <v>20</v>
      </c>
      <c r="K47" s="145">
        <f t="shared" si="5"/>
        <v>5</v>
      </c>
      <c r="M47" s="94">
        <v>3</v>
      </c>
      <c r="N47" s="91">
        <v>3</v>
      </c>
      <c r="O47" s="146">
        <v>15</v>
      </c>
      <c r="P47" s="145">
        <f t="shared" si="6"/>
        <v>5</v>
      </c>
      <c r="R47" s="94">
        <v>3</v>
      </c>
      <c r="S47" s="91">
        <v>3</v>
      </c>
      <c r="T47" s="146">
        <v>15</v>
      </c>
      <c r="U47" s="145">
        <f t="shared" si="7"/>
        <v>5</v>
      </c>
    </row>
    <row r="48" spans="1:21" x14ac:dyDescent="0.25">
      <c r="A48" s="45" t="s">
        <v>44</v>
      </c>
      <c r="C48" s="96">
        <v>8</v>
      </c>
      <c r="D48" s="92">
        <v>16</v>
      </c>
      <c r="E48" s="148">
        <v>370</v>
      </c>
      <c r="F48" s="145">
        <f t="shared" si="4"/>
        <v>46.25</v>
      </c>
      <c r="H48" s="96">
        <v>9</v>
      </c>
      <c r="I48" s="92">
        <v>18</v>
      </c>
      <c r="J48" s="148">
        <v>420</v>
      </c>
      <c r="K48" s="145">
        <f t="shared" si="5"/>
        <v>46.666666666666664</v>
      </c>
      <c r="M48" s="94">
        <v>9</v>
      </c>
      <c r="N48" s="91">
        <v>11</v>
      </c>
      <c r="O48" s="146">
        <v>420</v>
      </c>
      <c r="P48" s="145">
        <f t="shared" si="6"/>
        <v>46.666666666666664</v>
      </c>
      <c r="R48" s="94">
        <v>9</v>
      </c>
      <c r="S48" s="91">
        <v>18</v>
      </c>
      <c r="T48" s="146">
        <v>420</v>
      </c>
      <c r="U48" s="145">
        <f t="shared" si="7"/>
        <v>46.666666666666664</v>
      </c>
    </row>
    <row r="49" spans="1:21" x14ac:dyDescent="0.25">
      <c r="A49" s="45" t="s">
        <v>45</v>
      </c>
      <c r="C49" s="94">
        <v>11</v>
      </c>
      <c r="D49" s="91">
        <v>14</v>
      </c>
      <c r="E49" s="146">
        <v>72.5</v>
      </c>
      <c r="F49" s="145">
        <f t="shared" si="4"/>
        <v>6.5909090909090908</v>
      </c>
      <c r="H49" s="94">
        <v>11</v>
      </c>
      <c r="I49" s="91">
        <v>14</v>
      </c>
      <c r="J49" s="146">
        <v>72.5</v>
      </c>
      <c r="K49" s="145">
        <f t="shared" si="5"/>
        <v>6.5909090909090908</v>
      </c>
      <c r="M49" s="94">
        <v>11</v>
      </c>
      <c r="N49" s="91">
        <v>18</v>
      </c>
      <c r="O49" s="146">
        <v>72.5</v>
      </c>
      <c r="P49" s="145">
        <f t="shared" si="6"/>
        <v>6.5909090909090908</v>
      </c>
      <c r="R49" s="94">
        <v>11</v>
      </c>
      <c r="S49" s="91">
        <v>12</v>
      </c>
      <c r="T49" s="146">
        <v>72</v>
      </c>
      <c r="U49" s="145">
        <f t="shared" si="7"/>
        <v>6.5454545454545459</v>
      </c>
    </row>
    <row r="50" spans="1:21" x14ac:dyDescent="0.25">
      <c r="A50" s="45" t="s">
        <v>46</v>
      </c>
      <c r="C50" s="94">
        <v>15</v>
      </c>
      <c r="D50" s="91">
        <v>31</v>
      </c>
      <c r="E50" s="146">
        <v>269</v>
      </c>
      <c r="F50" s="145">
        <f t="shared" si="4"/>
        <v>17.933333333333334</v>
      </c>
      <c r="H50" s="94">
        <v>14</v>
      </c>
      <c r="I50" s="91">
        <v>28</v>
      </c>
      <c r="J50" s="146">
        <v>260</v>
      </c>
      <c r="K50" s="145">
        <f t="shared" si="5"/>
        <v>18.571428571428573</v>
      </c>
      <c r="M50" s="94">
        <v>14</v>
      </c>
      <c r="N50" s="91">
        <v>21</v>
      </c>
      <c r="O50" s="146">
        <v>260</v>
      </c>
      <c r="P50" s="145">
        <f t="shared" si="6"/>
        <v>18.571428571428573</v>
      </c>
      <c r="R50" s="94">
        <v>14</v>
      </c>
      <c r="S50" s="91">
        <v>28</v>
      </c>
      <c r="T50" s="146">
        <v>260</v>
      </c>
      <c r="U50" s="145">
        <f t="shared" si="7"/>
        <v>18.571428571428573</v>
      </c>
    </row>
    <row r="51" spans="1:21" x14ac:dyDescent="0.25">
      <c r="A51" s="45" t="s">
        <v>47</v>
      </c>
      <c r="C51" s="96">
        <v>5</v>
      </c>
      <c r="D51" s="92">
        <v>5</v>
      </c>
      <c r="E51" s="148">
        <v>25</v>
      </c>
      <c r="F51" s="145">
        <f t="shared" si="4"/>
        <v>5</v>
      </c>
      <c r="H51" s="94">
        <v>5</v>
      </c>
      <c r="I51" s="91">
        <v>5</v>
      </c>
      <c r="J51" s="146">
        <v>25</v>
      </c>
      <c r="K51" s="145">
        <f t="shared" si="5"/>
        <v>5</v>
      </c>
      <c r="M51" s="94">
        <v>5</v>
      </c>
      <c r="N51" s="91">
        <v>28</v>
      </c>
      <c r="O51" s="146">
        <v>25</v>
      </c>
      <c r="P51" s="145">
        <f t="shared" si="6"/>
        <v>5</v>
      </c>
      <c r="R51" s="94">
        <v>5</v>
      </c>
      <c r="S51" s="91">
        <v>5</v>
      </c>
      <c r="T51" s="146">
        <v>33.299999999999997</v>
      </c>
      <c r="U51" s="145">
        <f t="shared" si="7"/>
        <v>6.6599999999999993</v>
      </c>
    </row>
    <row r="52" spans="1:21" x14ac:dyDescent="0.25">
      <c r="A52" s="45" t="s">
        <v>48</v>
      </c>
      <c r="C52" s="94">
        <v>9</v>
      </c>
      <c r="D52" s="91">
        <v>10</v>
      </c>
      <c r="E52" s="146">
        <v>37</v>
      </c>
      <c r="F52" s="145">
        <f t="shared" si="4"/>
        <v>4.1111111111111107</v>
      </c>
      <c r="H52" s="94">
        <v>9</v>
      </c>
      <c r="I52" s="91">
        <v>10</v>
      </c>
      <c r="J52" s="146">
        <v>40</v>
      </c>
      <c r="K52" s="145">
        <f t="shared" si="5"/>
        <v>4.4444444444444446</v>
      </c>
      <c r="M52" s="94">
        <v>9</v>
      </c>
      <c r="N52" s="91">
        <v>5</v>
      </c>
      <c r="O52" s="146">
        <v>40</v>
      </c>
      <c r="P52" s="145">
        <f t="shared" si="6"/>
        <v>4.4444444444444446</v>
      </c>
      <c r="R52" s="94">
        <v>0</v>
      </c>
      <c r="S52" s="91">
        <v>0</v>
      </c>
      <c r="T52" s="146"/>
      <c r="U52" s="145">
        <f t="shared" si="7"/>
        <v>0</v>
      </c>
    </row>
    <row r="53" spans="1:21" x14ac:dyDescent="0.25">
      <c r="A53" s="45" t="s">
        <v>49</v>
      </c>
      <c r="C53" s="96">
        <v>0</v>
      </c>
      <c r="D53" s="92">
        <v>0</v>
      </c>
      <c r="E53" s="148">
        <v>0</v>
      </c>
      <c r="F53" s="145">
        <f t="shared" si="4"/>
        <v>0</v>
      </c>
      <c r="H53" s="94">
        <v>0</v>
      </c>
      <c r="I53" s="91">
        <v>0</v>
      </c>
      <c r="J53" s="146">
        <v>0</v>
      </c>
      <c r="K53" s="145">
        <f t="shared" si="5"/>
        <v>0</v>
      </c>
      <c r="M53" s="94">
        <v>0</v>
      </c>
      <c r="N53" s="91">
        <v>10</v>
      </c>
      <c r="O53" s="146">
        <v>0</v>
      </c>
      <c r="P53" s="145">
        <f t="shared" si="6"/>
        <v>0</v>
      </c>
      <c r="R53" s="94">
        <v>0</v>
      </c>
      <c r="S53" s="91">
        <v>0</v>
      </c>
      <c r="T53" s="146">
        <v>0</v>
      </c>
      <c r="U53" s="145">
        <f t="shared" si="7"/>
        <v>0</v>
      </c>
    </row>
    <row r="54" spans="1:21" x14ac:dyDescent="0.25">
      <c r="A54" s="45" t="s">
        <v>50</v>
      </c>
      <c r="C54" s="94">
        <v>14</v>
      </c>
      <c r="D54" s="91">
        <v>24</v>
      </c>
      <c r="E54" s="146">
        <v>127.02500000000001</v>
      </c>
      <c r="F54" s="145">
        <f t="shared" si="4"/>
        <v>9.0732142857142861</v>
      </c>
      <c r="H54" s="94">
        <v>13</v>
      </c>
      <c r="I54" s="91">
        <v>23</v>
      </c>
      <c r="J54" s="146">
        <v>123.02500000000001</v>
      </c>
      <c r="K54" s="145">
        <f t="shared" si="5"/>
        <v>9.463461538461539</v>
      </c>
      <c r="M54" s="94">
        <v>12</v>
      </c>
      <c r="N54" s="91">
        <v>0</v>
      </c>
      <c r="O54" s="146">
        <v>115.02500000000001</v>
      </c>
      <c r="P54" s="145">
        <f t="shared" si="6"/>
        <v>9.5854166666666671</v>
      </c>
      <c r="R54" s="94">
        <v>12</v>
      </c>
      <c r="S54" s="91">
        <v>20</v>
      </c>
      <c r="T54" s="146">
        <v>113.33499999999999</v>
      </c>
      <c r="U54" s="145">
        <f t="shared" si="7"/>
        <v>9.4445833333333322</v>
      </c>
    </row>
    <row r="55" spans="1:21" x14ac:dyDescent="0.25">
      <c r="A55" s="45" t="s">
        <v>51</v>
      </c>
      <c r="C55" s="94">
        <v>1</v>
      </c>
      <c r="D55" s="91">
        <v>1</v>
      </c>
      <c r="E55" s="146">
        <v>5</v>
      </c>
      <c r="F55" s="145">
        <f t="shared" si="4"/>
        <v>5</v>
      </c>
      <c r="H55" s="94">
        <v>1</v>
      </c>
      <c r="I55" s="91">
        <v>1</v>
      </c>
      <c r="J55" s="146">
        <v>5</v>
      </c>
      <c r="K55" s="145">
        <f t="shared" si="5"/>
        <v>5</v>
      </c>
      <c r="M55" s="94">
        <v>1</v>
      </c>
      <c r="N55" s="91">
        <v>21</v>
      </c>
      <c r="O55" s="146">
        <v>5</v>
      </c>
      <c r="P55" s="145">
        <f t="shared" si="6"/>
        <v>5</v>
      </c>
      <c r="R55" s="94">
        <v>0</v>
      </c>
      <c r="S55" s="91">
        <v>0</v>
      </c>
      <c r="T55" s="146"/>
      <c r="U55" s="145">
        <f t="shared" si="7"/>
        <v>0</v>
      </c>
    </row>
    <row r="56" spans="1:21" x14ac:dyDescent="0.25">
      <c r="A56" s="45" t="s">
        <v>52</v>
      </c>
      <c r="C56" s="94">
        <v>188</v>
      </c>
      <c r="D56" s="91">
        <v>239</v>
      </c>
      <c r="E56" s="146">
        <v>7583</v>
      </c>
      <c r="F56" s="145">
        <f t="shared" si="4"/>
        <v>40.335106382978722</v>
      </c>
      <c r="H56" s="96">
        <v>181</v>
      </c>
      <c r="I56" s="92">
        <v>231</v>
      </c>
      <c r="J56" s="148">
        <v>7583</v>
      </c>
      <c r="K56" s="145">
        <f t="shared" si="5"/>
        <v>41.895027624309392</v>
      </c>
      <c r="M56" s="94">
        <v>180</v>
      </c>
      <c r="N56" s="91">
        <v>1</v>
      </c>
      <c r="O56" s="146">
        <v>7617</v>
      </c>
      <c r="P56" s="145">
        <f t="shared" si="6"/>
        <v>42.31666666666667</v>
      </c>
      <c r="R56" s="94">
        <v>179</v>
      </c>
      <c r="S56" s="91">
        <v>199</v>
      </c>
      <c r="T56" s="146">
        <v>7774</v>
      </c>
      <c r="U56" s="145">
        <f t="shared" si="7"/>
        <v>43.430167597765362</v>
      </c>
    </row>
    <row r="57" spans="1:21" x14ac:dyDescent="0.25">
      <c r="A57" s="45" t="s">
        <v>53</v>
      </c>
      <c r="C57" s="96">
        <v>5</v>
      </c>
      <c r="D57" s="92">
        <v>5</v>
      </c>
      <c r="E57" s="148">
        <v>42.5</v>
      </c>
      <c r="F57" s="145">
        <f t="shared" si="4"/>
        <v>8.5</v>
      </c>
      <c r="H57" s="94">
        <v>5</v>
      </c>
      <c r="I57" s="91">
        <v>5</v>
      </c>
      <c r="J57" s="146">
        <v>42.5</v>
      </c>
      <c r="K57" s="145">
        <f t="shared" si="5"/>
        <v>8.5</v>
      </c>
      <c r="M57" s="94">
        <v>5</v>
      </c>
      <c r="N57" s="91">
        <v>222</v>
      </c>
      <c r="O57" s="146">
        <v>42.5</v>
      </c>
      <c r="P57" s="145">
        <f t="shared" si="6"/>
        <v>8.5</v>
      </c>
      <c r="R57" s="94">
        <v>5</v>
      </c>
      <c r="S57" s="91">
        <v>5</v>
      </c>
      <c r="T57" s="146">
        <v>42.5</v>
      </c>
      <c r="U57" s="145">
        <f t="shared" si="7"/>
        <v>8.5</v>
      </c>
    </row>
    <row r="58" spans="1:21" x14ac:dyDescent="0.25">
      <c r="A58" s="45" t="s">
        <v>54</v>
      </c>
      <c r="C58" s="94">
        <v>10</v>
      </c>
      <c r="D58" s="91">
        <v>11</v>
      </c>
      <c r="E58" s="146">
        <v>51.67</v>
      </c>
      <c r="F58" s="145">
        <f t="shared" si="4"/>
        <v>5.1669999999999998</v>
      </c>
      <c r="H58" s="94">
        <v>9</v>
      </c>
      <c r="I58" s="91">
        <v>10</v>
      </c>
      <c r="J58" s="146">
        <v>48.07</v>
      </c>
      <c r="K58" s="145">
        <f t="shared" si="5"/>
        <v>5.3411111111111111</v>
      </c>
      <c r="M58" s="94">
        <v>6</v>
      </c>
      <c r="N58" s="91">
        <v>5</v>
      </c>
      <c r="O58" s="146">
        <v>31.4</v>
      </c>
      <c r="P58" s="145">
        <f t="shared" si="6"/>
        <v>5.2333333333333334</v>
      </c>
      <c r="R58" s="94">
        <v>6</v>
      </c>
      <c r="S58" s="91">
        <v>7</v>
      </c>
      <c r="T58" s="146">
        <v>31.4</v>
      </c>
      <c r="U58" s="145">
        <f t="shared" si="7"/>
        <v>5.2333333333333334</v>
      </c>
    </row>
    <row r="59" spans="1:21" x14ac:dyDescent="0.25">
      <c r="A59" s="45" t="s">
        <v>55</v>
      </c>
      <c r="C59" s="96">
        <v>13</v>
      </c>
      <c r="D59" s="92">
        <v>14</v>
      </c>
      <c r="E59" s="148">
        <v>74</v>
      </c>
      <c r="F59" s="145">
        <f t="shared" si="4"/>
        <v>5.6923076923076925</v>
      </c>
      <c r="H59" s="94">
        <v>13</v>
      </c>
      <c r="I59" s="91">
        <v>14</v>
      </c>
      <c r="J59" s="146">
        <v>70</v>
      </c>
      <c r="K59" s="145">
        <f t="shared" si="5"/>
        <v>5.384615384615385</v>
      </c>
      <c r="M59" s="94">
        <v>13</v>
      </c>
      <c r="N59" s="91">
        <v>7</v>
      </c>
      <c r="O59" s="146">
        <v>71</v>
      </c>
      <c r="P59" s="145">
        <f t="shared" si="6"/>
        <v>5.4615384615384617</v>
      </c>
      <c r="R59" s="94">
        <v>13</v>
      </c>
      <c r="S59" s="91">
        <v>15</v>
      </c>
      <c r="T59" s="146">
        <v>71</v>
      </c>
      <c r="U59" s="145">
        <f t="shared" si="7"/>
        <v>5.4615384615384617</v>
      </c>
    </row>
    <row r="60" spans="1:21" x14ac:dyDescent="0.25">
      <c r="A60" s="45" t="s">
        <v>56</v>
      </c>
      <c r="C60" s="94">
        <v>6</v>
      </c>
      <c r="D60" s="91">
        <v>6</v>
      </c>
      <c r="E60" s="146">
        <v>27</v>
      </c>
      <c r="F60" s="145">
        <f t="shared" si="4"/>
        <v>4.5</v>
      </c>
      <c r="H60" s="94">
        <v>6</v>
      </c>
      <c r="I60" s="91">
        <v>6</v>
      </c>
      <c r="J60" s="146">
        <v>27</v>
      </c>
      <c r="K60" s="145">
        <f t="shared" si="5"/>
        <v>4.5</v>
      </c>
      <c r="M60" s="94">
        <v>6</v>
      </c>
      <c r="N60" s="91">
        <v>15</v>
      </c>
      <c r="O60" s="146">
        <v>27</v>
      </c>
      <c r="P60" s="145">
        <f t="shared" si="6"/>
        <v>4.5</v>
      </c>
      <c r="R60" s="94">
        <v>6</v>
      </c>
      <c r="S60" s="91">
        <v>6</v>
      </c>
      <c r="T60" s="146">
        <v>27</v>
      </c>
      <c r="U60" s="145">
        <f t="shared" si="7"/>
        <v>4.5</v>
      </c>
    </row>
    <row r="61" spans="1:21" ht="15.75" thickBot="1" x14ac:dyDescent="0.3">
      <c r="A61" s="46" t="s">
        <v>57</v>
      </c>
      <c r="C61" s="100">
        <v>27</v>
      </c>
      <c r="D61" s="101">
        <v>29</v>
      </c>
      <c r="E61" s="150">
        <v>150</v>
      </c>
      <c r="F61" s="151">
        <f t="shared" si="4"/>
        <v>5.5555555555555554</v>
      </c>
      <c r="H61" s="106">
        <v>27</v>
      </c>
      <c r="I61" s="107">
        <v>29</v>
      </c>
      <c r="J61" s="152">
        <v>150</v>
      </c>
      <c r="K61" s="151">
        <f t="shared" si="5"/>
        <v>5.5555555555555554</v>
      </c>
      <c r="M61" s="106">
        <v>27</v>
      </c>
      <c r="N61" s="107">
        <v>6</v>
      </c>
      <c r="O61" s="152">
        <v>150</v>
      </c>
      <c r="P61" s="151">
        <f t="shared" si="6"/>
        <v>5.5555555555555554</v>
      </c>
      <c r="R61" s="106">
        <v>27</v>
      </c>
      <c r="S61" s="107">
        <v>29</v>
      </c>
      <c r="T61" s="152">
        <v>152</v>
      </c>
      <c r="U61" s="151">
        <f t="shared" si="7"/>
        <v>5.6296296296296298</v>
      </c>
    </row>
  </sheetData>
  <autoFilter ref="A4:U4" xr:uid="{C066DFB5-3009-433C-86DE-EA0997209F89}">
    <sortState xmlns:xlrd2="http://schemas.microsoft.com/office/spreadsheetml/2017/richdata2" ref="A5:U61">
      <sortCondition ref="A4"/>
    </sortState>
  </autoFilter>
  <hyperlinks>
    <hyperlink ref="A1" location="'Tab Legend'!A1" display="Tab Legend" xr:uid="{159565C9-35B2-418F-A3DA-9913133771B9}"/>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N71"/>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customWidth="1"/>
    <col min="2" max="2" width="0.85546875" customWidth="1"/>
    <col min="3" max="10" width="10.85546875" customWidth="1"/>
    <col min="11" max="13" width="8.140625" bestFit="1" customWidth="1"/>
    <col min="14" max="14" width="7.85546875" bestFit="1" customWidth="1"/>
  </cols>
  <sheetData>
    <row r="1" spans="1:14" ht="15.75" thickBot="1" x14ac:dyDescent="0.3">
      <c r="A1" s="26" t="s">
        <v>312</v>
      </c>
      <c r="C1" s="236">
        <f>'Trial Balance'!AA2</f>
        <v>27</v>
      </c>
      <c r="D1" s="236">
        <f>'Trial Balance'!AY2</f>
        <v>51</v>
      </c>
      <c r="E1" s="236">
        <f>'Trial Balance'!BW2</f>
        <v>75</v>
      </c>
      <c r="F1" s="236"/>
      <c r="G1" s="236">
        <v>9</v>
      </c>
      <c r="H1" s="236">
        <v>17</v>
      </c>
      <c r="I1" s="236">
        <v>25</v>
      </c>
    </row>
    <row r="2" spans="1:14" ht="16.5" thickBot="1" x14ac:dyDescent="0.3">
      <c r="A2" s="379" t="s">
        <v>58</v>
      </c>
      <c r="C2" s="376" t="s">
        <v>283</v>
      </c>
      <c r="D2" s="377"/>
      <c r="E2" s="377"/>
      <c r="F2" s="377"/>
      <c r="G2" s="377"/>
      <c r="H2" s="377"/>
      <c r="I2" s="377"/>
      <c r="J2" s="377"/>
      <c r="K2" s="377"/>
      <c r="L2" s="377"/>
      <c r="M2" s="377"/>
      <c r="N2" s="378"/>
    </row>
    <row r="3" spans="1:14" x14ac:dyDescent="0.25">
      <c r="A3" s="380"/>
      <c r="C3" s="388" t="s">
        <v>254</v>
      </c>
      <c r="D3" s="389"/>
      <c r="E3" s="389"/>
      <c r="F3" s="390"/>
      <c r="G3" s="385"/>
      <c r="H3" s="386"/>
      <c r="I3" s="386"/>
      <c r="J3" s="387"/>
      <c r="K3" s="373"/>
      <c r="L3" s="374"/>
      <c r="M3" s="374"/>
      <c r="N3" s="375"/>
    </row>
    <row r="4" spans="1:14" x14ac:dyDescent="0.25">
      <c r="A4" s="380"/>
      <c r="C4" s="382" t="s">
        <v>248</v>
      </c>
      <c r="D4" s="383"/>
      <c r="E4" s="383"/>
      <c r="F4" s="384"/>
      <c r="G4" s="382" t="s">
        <v>401</v>
      </c>
      <c r="H4" s="383"/>
      <c r="I4" s="383"/>
      <c r="J4" s="384"/>
      <c r="K4" s="370" t="s">
        <v>247</v>
      </c>
      <c r="L4" s="371"/>
      <c r="M4" s="371"/>
      <c r="N4" s="372"/>
    </row>
    <row r="5" spans="1:14" ht="15.75" thickBot="1" x14ac:dyDescent="0.3">
      <c r="A5" s="381"/>
      <c r="C5" s="225">
        <v>2018</v>
      </c>
      <c r="D5" s="226">
        <v>2019</v>
      </c>
      <c r="E5" s="226">
        <v>2020</v>
      </c>
      <c r="F5" s="227" t="s">
        <v>398</v>
      </c>
      <c r="G5" s="225">
        <v>2018</v>
      </c>
      <c r="H5" s="226">
        <v>2019</v>
      </c>
      <c r="I5" s="226">
        <v>2020</v>
      </c>
      <c r="J5" s="227" t="s">
        <v>398</v>
      </c>
      <c r="K5" s="225">
        <v>2018</v>
      </c>
      <c r="L5" s="226">
        <v>2019</v>
      </c>
      <c r="M5" s="226">
        <v>2020</v>
      </c>
      <c r="N5" s="227" t="s">
        <v>398</v>
      </c>
    </row>
    <row r="6" spans="1:14" x14ac:dyDescent="0.25">
      <c r="A6" s="52" t="s">
        <v>1</v>
      </c>
      <c r="C6" s="129">
        <f>VLOOKUP($A6,'Trial Balance'!$A:$CS,C$1,FALSE)/1000</f>
        <v>13939.699980000001</v>
      </c>
      <c r="D6" s="137">
        <f>VLOOKUP($A6,'Trial Balance'!$A:$CS,D$1,FALSE)/1000</f>
        <v>32307.510630000001</v>
      </c>
      <c r="E6" s="137">
        <f>VLOOKUP($A6,'Trial Balance'!$A:$CS,E$1,FALSE)/1000</f>
        <v>28891.002329999999</v>
      </c>
      <c r="F6" s="138">
        <f>AVERAGEIF(C6:E6,"&lt;&gt;0")</f>
        <v>25046.07098</v>
      </c>
      <c r="G6" s="129">
        <f>VLOOKUP($A6,'Customer Numbers'!$A:$Z,G$1,FALSE)/1000</f>
        <v>1046.7760000000001</v>
      </c>
      <c r="H6" s="137">
        <f>VLOOKUP($A6,'Customer Numbers'!$A:$Z,H$1,FALSE)/1000</f>
        <v>1054.614</v>
      </c>
      <c r="I6" s="137">
        <f>VLOOKUP($A6,'Customer Numbers'!$A:$Z,I$1,FALSE)/1000</f>
        <v>1062.0409999999999</v>
      </c>
      <c r="J6" s="138">
        <f>AVERAGEIF(G6:I6,"&lt;&gt;0")</f>
        <v>1054.4770000000001</v>
      </c>
      <c r="K6" s="127">
        <f>C6/G6</f>
        <v>13.316793640664288</v>
      </c>
      <c r="L6" s="131">
        <f>D6/H6</f>
        <v>30.634441255283924</v>
      </c>
      <c r="M6" s="131">
        <f>E6/I6</f>
        <v>27.203283423144683</v>
      </c>
      <c r="N6" s="132">
        <f>AVERAGEIF(K6:M6,"&lt;&gt;0")</f>
        <v>23.718172773030961</v>
      </c>
    </row>
    <row r="7" spans="1:14" x14ac:dyDescent="0.25">
      <c r="A7" s="45" t="s">
        <v>2</v>
      </c>
      <c r="C7" s="130">
        <f>VLOOKUP($A7,'Trial Balance'!$A:$CS,C$1,FALSE)/1000</f>
        <v>159.63061999999999</v>
      </c>
      <c r="D7" s="8">
        <f>VLOOKUP($A7,'Trial Balance'!$A:$CS,D$1,FALSE)/1000</f>
        <v>190.15227999999999</v>
      </c>
      <c r="E7" s="8">
        <f>VLOOKUP($A7,'Trial Balance'!$A:$CS,E$1,FALSE)/1000</f>
        <v>227.71442999999999</v>
      </c>
      <c r="F7" s="139">
        <f t="shared" ref="F7:F62" si="0">AVERAGEIF(C7:E7,"&lt;&gt;0")</f>
        <v>192.49910999999997</v>
      </c>
      <c r="G7" s="130">
        <f>VLOOKUP($A7,'Customer Numbers'!$A:$Z,G$1,FALSE)/1000</f>
        <v>11.721</v>
      </c>
      <c r="H7" s="8">
        <f>VLOOKUP($A7,'Customer Numbers'!$A:$Z,H$1,FALSE)/1000</f>
        <v>11.731999999999999</v>
      </c>
      <c r="I7" s="8">
        <f>VLOOKUP($A7,'Customer Numbers'!$A:$Z,I$1,FALSE)/1000</f>
        <v>12.124000000000001</v>
      </c>
      <c r="J7" s="139">
        <f t="shared" ref="J7:J62" si="1">AVERAGEIF(G7:I7,"&lt;&gt;0")</f>
        <v>11.859</v>
      </c>
      <c r="K7" s="128">
        <f t="shared" ref="K7:K62" si="2">C7/G7</f>
        <v>13.619198020646701</v>
      </c>
      <c r="L7" s="9">
        <f t="shared" ref="L7:L62" si="3">D7/H7</f>
        <v>16.20800204568701</v>
      </c>
      <c r="M7" s="9">
        <f t="shared" ref="M7:M62" si="4">E7/I7</f>
        <v>18.782120587264927</v>
      </c>
      <c r="N7" s="133">
        <f t="shared" ref="N7:N62" si="5">AVERAGEIF(K7:M7,"&lt;&gt;0")</f>
        <v>16.203106884532879</v>
      </c>
    </row>
    <row r="8" spans="1:14" x14ac:dyDescent="0.25">
      <c r="A8" s="45" t="s">
        <v>3</v>
      </c>
      <c r="C8" s="130">
        <f>VLOOKUP($A8,'Trial Balance'!$A:$CS,C$1,FALSE)/1000</f>
        <v>137.30770999999999</v>
      </c>
      <c r="D8" s="8">
        <f>VLOOKUP($A8,'Trial Balance'!$A:$CS,D$1,FALSE)/1000</f>
        <v>138.27544</v>
      </c>
      <c r="E8" s="8">
        <f>VLOOKUP($A8,'Trial Balance'!$A:$CS,E$1,FALSE)/1000</f>
        <v>143.18401</v>
      </c>
      <c r="F8" s="139">
        <f t="shared" si="0"/>
        <v>139.58905333333334</v>
      </c>
      <c r="G8" s="130">
        <f>VLOOKUP($A8,'Customer Numbers'!$A:$Z,G$1,FALSE)/1000</f>
        <v>1.6359999999999999</v>
      </c>
      <c r="H8" s="8">
        <f>VLOOKUP($A8,'Customer Numbers'!$A:$Z,H$1,FALSE)/1000</f>
        <v>1.629</v>
      </c>
      <c r="I8" s="8">
        <f>VLOOKUP($A8,'Customer Numbers'!$A:$Z,I$1,FALSE)/1000</f>
        <v>1.627</v>
      </c>
      <c r="J8" s="139">
        <f t="shared" si="1"/>
        <v>1.6306666666666665</v>
      </c>
      <c r="K8" s="128">
        <f t="shared" si="2"/>
        <v>83.928918092909527</v>
      </c>
      <c r="L8" s="9">
        <f t="shared" si="3"/>
        <v>84.883634131368936</v>
      </c>
      <c r="M8" s="9">
        <f t="shared" si="4"/>
        <v>88.004923171481252</v>
      </c>
      <c r="N8" s="133">
        <f t="shared" si="5"/>
        <v>85.605825131919914</v>
      </c>
    </row>
    <row r="9" spans="1:14" x14ac:dyDescent="0.25">
      <c r="A9" s="45" t="s">
        <v>4</v>
      </c>
      <c r="C9" s="130">
        <f>VLOOKUP($A9,'Trial Balance'!$A:$CS,C$1,FALSE)/1000</f>
        <v>1024.0160000000001</v>
      </c>
      <c r="D9" s="8">
        <f>VLOOKUP($A9,'Trial Balance'!$A:$CS,D$1,FALSE)/1000</f>
        <v>962.57</v>
      </c>
      <c r="E9" s="8">
        <f>VLOOKUP($A9,'Trial Balance'!$A:$CS,E$1,FALSE)/1000</f>
        <v>947.76900000000001</v>
      </c>
      <c r="F9" s="139">
        <f t="shared" si="0"/>
        <v>978.11833333333345</v>
      </c>
      <c r="G9" s="130">
        <f>VLOOKUP($A9,'Customer Numbers'!$A:$Z,G$1,FALSE)/1000</f>
        <v>36.691000000000003</v>
      </c>
      <c r="H9" s="8">
        <f>VLOOKUP($A9,'Customer Numbers'!$A:$Z,H$1,FALSE)/1000</f>
        <v>36.743000000000002</v>
      </c>
      <c r="I9" s="8">
        <f>VLOOKUP($A9,'Customer Numbers'!$A:$Z,I$1,FALSE)/1000</f>
        <v>36.915999999999997</v>
      </c>
      <c r="J9" s="139">
        <f t="shared" si="1"/>
        <v>36.783333333333331</v>
      </c>
      <c r="K9" s="128">
        <f t="shared" si="2"/>
        <v>27.909187539178546</v>
      </c>
      <c r="L9" s="9">
        <f t="shared" si="3"/>
        <v>26.19737092779577</v>
      </c>
      <c r="M9" s="9">
        <f t="shared" si="4"/>
        <v>25.673664535702677</v>
      </c>
      <c r="N9" s="133">
        <f t="shared" si="5"/>
        <v>26.593407667558996</v>
      </c>
    </row>
    <row r="10" spans="1:14" x14ac:dyDescent="0.25">
      <c r="A10" s="45" t="s">
        <v>5</v>
      </c>
      <c r="C10" s="130">
        <f>VLOOKUP($A10,'Trial Balance'!$A:$CS,C$1,FALSE)/1000</f>
        <v>959.90316000000007</v>
      </c>
      <c r="D10" s="8">
        <f>VLOOKUP($A10,'Trial Balance'!$A:$CS,D$1,FALSE)/1000</f>
        <v>1004.51284</v>
      </c>
      <c r="E10" s="8">
        <f>VLOOKUP($A10,'Trial Balance'!$A:$CS,E$1,FALSE)/1000</f>
        <v>1043.4525599999999</v>
      </c>
      <c r="F10" s="139">
        <f t="shared" si="0"/>
        <v>1002.6228533333333</v>
      </c>
      <c r="G10" s="130">
        <f>VLOOKUP($A10,'Customer Numbers'!$A:$Z,G$1,FALSE)/1000</f>
        <v>39.905000000000001</v>
      </c>
      <c r="H10" s="8">
        <f>VLOOKUP($A10,'Customer Numbers'!$A:$Z,H$1,FALSE)/1000</f>
        <v>40.125</v>
      </c>
      <c r="I10" s="8">
        <f>VLOOKUP($A10,'Customer Numbers'!$A:$Z,I$1,FALSE)/1000</f>
        <v>40.662999999999997</v>
      </c>
      <c r="J10" s="139">
        <f t="shared" si="1"/>
        <v>40.231000000000002</v>
      </c>
      <c r="K10" s="128">
        <f t="shared" si="2"/>
        <v>24.054708933717581</v>
      </c>
      <c r="L10" s="9">
        <f t="shared" si="3"/>
        <v>25.034587912772587</v>
      </c>
      <c r="M10" s="9">
        <f t="shared" si="4"/>
        <v>25.660983203403585</v>
      </c>
      <c r="N10" s="133">
        <f t="shared" si="5"/>
        <v>24.916760016631255</v>
      </c>
    </row>
    <row r="11" spans="1:14" x14ac:dyDescent="0.25">
      <c r="A11" s="45" t="s">
        <v>6</v>
      </c>
      <c r="C11" s="130">
        <f>VLOOKUP($A11,'Trial Balance'!$A:$CS,C$1,FALSE)/1000</f>
        <v>791.18679000000009</v>
      </c>
      <c r="D11" s="8">
        <f>VLOOKUP($A11,'Trial Balance'!$A:$CS,D$1,FALSE)/1000</f>
        <v>804.98090999999999</v>
      </c>
      <c r="E11" s="8">
        <f>VLOOKUP($A11,'Trial Balance'!$A:$CS,E$1,FALSE)/1000</f>
        <v>930.34145999999998</v>
      </c>
      <c r="F11" s="139">
        <f t="shared" si="0"/>
        <v>842.16971999999998</v>
      </c>
      <c r="G11" s="130">
        <f>VLOOKUP($A11,'Customer Numbers'!$A:$Z,G$1,FALSE)/1000</f>
        <v>67.94</v>
      </c>
      <c r="H11" s="8">
        <f>VLOOKUP($A11,'Customer Numbers'!$A:$Z,H$1,FALSE)/1000</f>
        <v>68.204999999999998</v>
      </c>
      <c r="I11" s="8">
        <f>VLOOKUP($A11,'Customer Numbers'!$A:$Z,I$1,FALSE)/1000</f>
        <v>68.567999999999998</v>
      </c>
      <c r="J11" s="139">
        <f t="shared" si="1"/>
        <v>68.237666666666655</v>
      </c>
      <c r="K11" s="128">
        <f t="shared" si="2"/>
        <v>11.645375183985871</v>
      </c>
      <c r="L11" s="9">
        <f t="shared" si="3"/>
        <v>11.802373872883219</v>
      </c>
      <c r="M11" s="9">
        <f t="shared" si="4"/>
        <v>13.568158032901644</v>
      </c>
      <c r="N11" s="133">
        <f t="shared" si="5"/>
        <v>12.338635696590245</v>
      </c>
    </row>
    <row r="12" spans="1:14" x14ac:dyDescent="0.25">
      <c r="A12" s="45" t="s">
        <v>7</v>
      </c>
      <c r="C12" s="130">
        <f>VLOOKUP($A12,'Trial Balance'!$A:$CS,C$1,FALSE)/1000</f>
        <v>473.92596999999995</v>
      </c>
      <c r="D12" s="8">
        <f>VLOOKUP($A12,'Trial Balance'!$A:$CS,D$1,FALSE)/1000</f>
        <v>423.35282000000001</v>
      </c>
      <c r="E12" s="8">
        <f>VLOOKUP($A12,'Trial Balance'!$A:$CS,E$1,FALSE)/1000</f>
        <v>393.65565999999995</v>
      </c>
      <c r="F12" s="139">
        <f t="shared" si="0"/>
        <v>430.31148333333334</v>
      </c>
      <c r="G12" s="130">
        <f>VLOOKUP($A12,'Customer Numbers'!$A:$Z,G$1,FALSE)/1000</f>
        <v>29.245999999999999</v>
      </c>
      <c r="H12" s="8">
        <f>VLOOKUP($A12,'Customer Numbers'!$A:$Z,H$1,FALSE)/1000</f>
        <v>29.456</v>
      </c>
      <c r="I12" s="8">
        <f>VLOOKUP($A12,'Customer Numbers'!$A:$Z,I$1,FALSE)/1000</f>
        <v>29.719000000000001</v>
      </c>
      <c r="J12" s="139">
        <f t="shared" si="1"/>
        <v>29.473666666666663</v>
      </c>
      <c r="K12" s="128">
        <f t="shared" si="2"/>
        <v>16.204813307802777</v>
      </c>
      <c r="L12" s="9">
        <f t="shared" si="3"/>
        <v>14.372379820749593</v>
      </c>
      <c r="M12" s="9">
        <f t="shared" si="4"/>
        <v>13.245925502203976</v>
      </c>
      <c r="N12" s="133">
        <f t="shared" si="5"/>
        <v>14.607706210252116</v>
      </c>
    </row>
    <row r="13" spans="1:14" x14ac:dyDescent="0.25">
      <c r="A13" s="45" t="s">
        <v>8</v>
      </c>
      <c r="C13" s="130">
        <f>VLOOKUP($A13,'Trial Balance'!$A:$CS,C$1,FALSE)/1000</f>
        <v>234.58170000000001</v>
      </c>
      <c r="D13" s="8">
        <f>VLOOKUP($A13,'Trial Balance'!$A:$CS,D$1,FALSE)/1000</f>
        <v>263.94415000000004</v>
      </c>
      <c r="E13" s="8">
        <f>VLOOKUP($A13,'Trial Balance'!$A:$CS,E$1,FALSE)/1000</f>
        <v>281.31428999999997</v>
      </c>
      <c r="F13" s="139">
        <f t="shared" si="0"/>
        <v>259.94671333333332</v>
      </c>
      <c r="G13" s="130">
        <f>VLOOKUP($A13,'Customer Numbers'!$A:$Z,G$1,FALSE)/1000</f>
        <v>7.0220000000000002</v>
      </c>
      <c r="H13" s="8">
        <f>VLOOKUP($A13,'Customer Numbers'!$A:$Z,H$1,FALSE)/1000</f>
        <v>7.1559999999999997</v>
      </c>
      <c r="I13" s="8">
        <f>VLOOKUP($A13,'Customer Numbers'!$A:$Z,I$1,FALSE)/1000</f>
        <v>7.2830000000000004</v>
      </c>
      <c r="J13" s="139">
        <f t="shared" si="1"/>
        <v>7.1536666666666671</v>
      </c>
      <c r="K13" s="128">
        <f t="shared" si="2"/>
        <v>33.406679008829393</v>
      </c>
      <c r="L13" s="9">
        <f t="shared" si="3"/>
        <v>36.884313862493016</v>
      </c>
      <c r="M13" s="9">
        <f t="shared" si="4"/>
        <v>38.626155430454475</v>
      </c>
      <c r="N13" s="133">
        <f t="shared" si="5"/>
        <v>36.305716100592292</v>
      </c>
    </row>
    <row r="14" spans="1:14" x14ac:dyDescent="0.25">
      <c r="A14" s="45" t="s">
        <v>9</v>
      </c>
      <c r="C14" s="130">
        <f>VLOOKUP($A14,'Trial Balance'!$A:$CS,C$1,FALSE)/1000</f>
        <v>71.976979999999998</v>
      </c>
      <c r="D14" s="8">
        <f>VLOOKUP($A14,'Trial Balance'!$A:$CS,D$1,FALSE)/1000</f>
        <v>81.433350000000004</v>
      </c>
      <c r="E14" s="8">
        <f>VLOOKUP($A14,'Trial Balance'!$A:$CS,E$1,FALSE)/1000</f>
        <v>87.002579999999995</v>
      </c>
      <c r="F14" s="139">
        <f t="shared" si="0"/>
        <v>80.137636666666666</v>
      </c>
      <c r="G14" s="130">
        <f>VLOOKUP($A14,'Customer Numbers'!$A:$Z,G$1,FALSE)/1000</f>
        <v>1.208</v>
      </c>
      <c r="H14" s="8">
        <f>VLOOKUP($A14,'Customer Numbers'!$A:$Z,H$1,FALSE)/1000</f>
        <v>1.222</v>
      </c>
      <c r="I14" s="8">
        <f>VLOOKUP($A14,'Customer Numbers'!$A:$Z,I$1,FALSE)/1000</f>
        <v>1.2230000000000001</v>
      </c>
      <c r="J14" s="139">
        <f t="shared" si="1"/>
        <v>1.2176666666666665</v>
      </c>
      <c r="K14" s="128">
        <f t="shared" si="2"/>
        <v>59.583592715231788</v>
      </c>
      <c r="L14" s="9">
        <f t="shared" si="3"/>
        <v>66.63940261865794</v>
      </c>
      <c r="M14" s="9">
        <f t="shared" si="4"/>
        <v>71.138659035159435</v>
      </c>
      <c r="N14" s="133">
        <f t="shared" si="5"/>
        <v>65.787218123016387</v>
      </c>
    </row>
    <row r="15" spans="1:14" x14ac:dyDescent="0.25">
      <c r="A15" s="45" t="s">
        <v>10</v>
      </c>
      <c r="C15" s="130">
        <f>VLOOKUP($A15,'Trial Balance'!$A:$CS,C$1,FALSE)/1000</f>
        <v>190.01041000000001</v>
      </c>
      <c r="D15" s="8">
        <f>VLOOKUP($A15,'Trial Balance'!$A:$CS,D$1,FALSE)/1000</f>
        <v>205.33568</v>
      </c>
      <c r="E15" s="8">
        <f>VLOOKUP($A15,'Trial Balance'!$A:$CS,E$1,FALSE)/1000</f>
        <v>200.84242999999998</v>
      </c>
      <c r="F15" s="139">
        <f t="shared" si="0"/>
        <v>198.72950666666665</v>
      </c>
      <c r="G15" s="130">
        <f>VLOOKUP($A15,'Customer Numbers'!$A:$Z,G$1,FALSE)/1000</f>
        <v>2.3050000000000002</v>
      </c>
      <c r="H15" s="8">
        <f>VLOOKUP($A15,'Customer Numbers'!$A:$Z,H$1,FALSE)/1000</f>
        <v>2.3660000000000001</v>
      </c>
      <c r="I15" s="8">
        <f>VLOOKUP($A15,'Customer Numbers'!$A:$Z,I$1,FALSE)/1000</f>
        <v>2.4089999999999998</v>
      </c>
      <c r="J15" s="139">
        <f t="shared" si="1"/>
        <v>2.36</v>
      </c>
      <c r="K15" s="128">
        <f t="shared" si="2"/>
        <v>82.434017353579179</v>
      </c>
      <c r="L15" s="9">
        <f t="shared" si="3"/>
        <v>86.78600169061707</v>
      </c>
      <c r="M15" s="9">
        <f t="shared" si="4"/>
        <v>83.371701951017016</v>
      </c>
      <c r="N15" s="133">
        <f t="shared" si="5"/>
        <v>84.19724033173776</v>
      </c>
    </row>
    <row r="16" spans="1:14" x14ac:dyDescent="0.25">
      <c r="A16" s="45" t="s">
        <v>11</v>
      </c>
      <c r="C16" s="130">
        <f>VLOOKUP($A16,'Trial Balance'!$A:$CS,C$1,FALSE)/1000</f>
        <v>395.63150999999999</v>
      </c>
      <c r="D16" s="8">
        <f>VLOOKUP($A16,'Trial Balance'!$A:$CS,D$1,FALSE)/1000</f>
        <v>285.25763000000001</v>
      </c>
      <c r="E16" s="8">
        <f>VLOOKUP($A16,'Trial Balance'!$A:$CS,E$1,FALSE)/1000</f>
        <v>255.28329000000002</v>
      </c>
      <c r="F16" s="139">
        <f t="shared" si="0"/>
        <v>312.05747666666667</v>
      </c>
      <c r="G16" s="130">
        <f>VLOOKUP($A16,'Customer Numbers'!$A:$Z,G$1,FALSE)/1000</f>
        <v>12.384</v>
      </c>
      <c r="H16" s="8">
        <f>VLOOKUP($A16,'Customer Numbers'!$A:$Z,H$1,FALSE)/1000</f>
        <v>12.478999999999999</v>
      </c>
      <c r="I16" s="8">
        <f>VLOOKUP($A16,'Customer Numbers'!$A:$Z,I$1,FALSE)/1000</f>
        <v>12.612</v>
      </c>
      <c r="J16" s="139">
        <f t="shared" si="1"/>
        <v>12.491666666666667</v>
      </c>
      <c r="K16" s="128">
        <f t="shared" si="2"/>
        <v>31.946988856589147</v>
      </c>
      <c r="L16" s="9">
        <f t="shared" si="3"/>
        <v>22.859013542751825</v>
      </c>
      <c r="M16" s="9">
        <f t="shared" si="4"/>
        <v>20.241301141769746</v>
      </c>
      <c r="N16" s="133">
        <f t="shared" si="5"/>
        <v>25.015767847036908</v>
      </c>
    </row>
    <row r="17" spans="1:14" x14ac:dyDescent="0.25">
      <c r="A17" s="45" t="s">
        <v>14</v>
      </c>
      <c r="C17" s="130">
        <f>VLOOKUP($A17,'Trial Balance'!$A:$CS,C$1,FALSE)/1000</f>
        <v>4734.9040300000006</v>
      </c>
      <c r="D17" s="8">
        <f>VLOOKUP($A17,'Trial Balance'!$A:$CS,D$1,FALSE)/1000</f>
        <v>3650.0416399999999</v>
      </c>
      <c r="E17" s="8">
        <f>VLOOKUP($A17,'Trial Balance'!$A:$CS,E$1,FALSE)/1000</f>
        <v>4940.1760700000004</v>
      </c>
      <c r="F17" s="139">
        <f t="shared" si="0"/>
        <v>4441.7072466666677</v>
      </c>
      <c r="G17" s="130">
        <f>VLOOKUP($A17,'Customer Numbers'!$A:$Z,G$1,FALSE)/1000</f>
        <v>164.732</v>
      </c>
      <c r="H17" s="8">
        <f>VLOOKUP($A17,'Customer Numbers'!$A:$Z,H$1,FALSE)/1000</f>
        <v>167.65299999999999</v>
      </c>
      <c r="I17" s="8">
        <f>VLOOKUP($A17,'Customer Numbers'!$A:$Z,I$1,FALSE)/1000</f>
        <v>169.489</v>
      </c>
      <c r="J17" s="139">
        <f t="shared" si="1"/>
        <v>167.29133333333334</v>
      </c>
      <c r="K17" s="128">
        <f t="shared" si="2"/>
        <v>28.743073780443389</v>
      </c>
      <c r="L17" s="9">
        <f t="shared" si="3"/>
        <v>21.771406655413266</v>
      </c>
      <c r="M17" s="9">
        <f t="shared" si="4"/>
        <v>29.147473110349345</v>
      </c>
      <c r="N17" s="133">
        <f t="shared" si="5"/>
        <v>26.553984515402004</v>
      </c>
    </row>
    <row r="18" spans="1:14" x14ac:dyDescent="0.25">
      <c r="A18" s="45" t="s">
        <v>16</v>
      </c>
      <c r="C18" s="130">
        <f>VLOOKUP($A18,'Trial Balance'!$A:$CS,C$1,FALSE)/1000</f>
        <v>1324.4837</v>
      </c>
      <c r="D18" s="8">
        <f>VLOOKUP($A18,'Trial Balance'!$A:$CS,D$1,FALSE)/1000</f>
        <v>1643.6144399999998</v>
      </c>
      <c r="E18" s="8">
        <f>VLOOKUP($A18,'Trial Balance'!$A:$CS,E$1,FALSE)/1000</f>
        <v>1672.0682300000001</v>
      </c>
      <c r="F18" s="139">
        <f t="shared" si="0"/>
        <v>1546.7221233333332</v>
      </c>
      <c r="G18" s="130">
        <f>VLOOKUP($A18,'Customer Numbers'!$A:$Z,G$1,FALSE)/1000</f>
        <v>65.403999999999996</v>
      </c>
      <c r="H18" s="8">
        <f>VLOOKUP($A18,'Customer Numbers'!$A:$Z,H$1,FALSE)/1000</f>
        <v>66.528999999999996</v>
      </c>
      <c r="I18" s="8">
        <f>VLOOKUP($A18,'Customer Numbers'!$A:$Z,I$1,FALSE)/1000</f>
        <v>67.311000000000007</v>
      </c>
      <c r="J18" s="139">
        <f t="shared" si="1"/>
        <v>66.414666666666662</v>
      </c>
      <c r="K18" s="128">
        <f t="shared" si="2"/>
        <v>20.250805761115529</v>
      </c>
      <c r="L18" s="9">
        <f t="shared" si="3"/>
        <v>24.705232905950787</v>
      </c>
      <c r="M18" s="9">
        <f t="shared" si="4"/>
        <v>24.840935805440417</v>
      </c>
      <c r="N18" s="133">
        <f t="shared" si="5"/>
        <v>23.265658157502244</v>
      </c>
    </row>
    <row r="19" spans="1:14" x14ac:dyDescent="0.25">
      <c r="A19" s="45" t="s">
        <v>17</v>
      </c>
      <c r="C19" s="130">
        <f>VLOOKUP($A19,'Trial Balance'!$A:$CS,C$1,FALSE)/1000</f>
        <v>1464.7776100000001</v>
      </c>
      <c r="D19" s="8">
        <f>VLOOKUP($A19,'Trial Balance'!$A:$CS,D$1,FALSE)/1000</f>
        <v>1110.8003100000001</v>
      </c>
      <c r="E19" s="8">
        <f>VLOOKUP($A19,'Trial Balance'!$A:$CS,E$1,FALSE)/1000</f>
        <v>1143.29528</v>
      </c>
      <c r="F19" s="139">
        <f t="shared" si="0"/>
        <v>1239.6243999999999</v>
      </c>
      <c r="G19" s="130">
        <f>VLOOKUP($A19,'Customer Numbers'!$A:$Z,G$1,FALSE)/1000</f>
        <v>59.186999999999998</v>
      </c>
      <c r="H19" s="8">
        <f>VLOOKUP($A19,'Customer Numbers'!$A:$Z,H$1,FALSE)/1000</f>
        <v>59.811</v>
      </c>
      <c r="I19" s="8">
        <f>VLOOKUP($A19,'Customer Numbers'!$A:$Z,I$1,FALSE)/1000</f>
        <v>60.588000000000001</v>
      </c>
      <c r="J19" s="139">
        <f t="shared" si="1"/>
        <v>59.861999999999995</v>
      </c>
      <c r="K19" s="128">
        <f t="shared" si="2"/>
        <v>24.748299626607196</v>
      </c>
      <c r="L19" s="9">
        <f t="shared" si="3"/>
        <v>18.57183979535537</v>
      </c>
      <c r="M19" s="9">
        <f t="shared" si="4"/>
        <v>18.869995378622828</v>
      </c>
      <c r="N19" s="133">
        <f t="shared" si="5"/>
        <v>20.730044933528465</v>
      </c>
    </row>
    <row r="20" spans="1:14" x14ac:dyDescent="0.25">
      <c r="A20" s="45" t="s">
        <v>15</v>
      </c>
      <c r="C20" s="130">
        <f>VLOOKUP($A20,'Trial Balance'!$A:$CS,C$1,FALSE)/1000</f>
        <v>1457.17445</v>
      </c>
      <c r="D20" s="8">
        <f>VLOOKUP($A20,'Trial Balance'!$A:$CS,D$1,FALSE)/1000</f>
        <v>1457.2251699999999</v>
      </c>
      <c r="E20" s="8">
        <f>VLOOKUP($A20,'Trial Balance'!$A:$CS,E$1,FALSE)/1000</f>
        <v>1534.1481100000001</v>
      </c>
      <c r="F20" s="139">
        <f t="shared" si="0"/>
        <v>1482.8492433333333</v>
      </c>
      <c r="G20" s="130">
        <f>VLOOKUP($A20,'Customer Numbers'!$A:$Z,G$1,FALSE)/1000</f>
        <v>88.977999999999994</v>
      </c>
      <c r="H20" s="8">
        <f>VLOOKUP($A20,'Customer Numbers'!$A:$Z,H$1,FALSE)/1000</f>
        <v>89.561000000000007</v>
      </c>
      <c r="I20" s="8">
        <f>VLOOKUP($A20,'Customer Numbers'!$A:$Z,I$1,FALSE)/1000</f>
        <v>90.103999999999999</v>
      </c>
      <c r="J20" s="139">
        <f t="shared" si="1"/>
        <v>89.547666666666657</v>
      </c>
      <c r="K20" s="128">
        <f t="shared" si="2"/>
        <v>16.376794825687249</v>
      </c>
      <c r="L20" s="9">
        <f t="shared" si="3"/>
        <v>16.270755909380195</v>
      </c>
      <c r="M20" s="9">
        <f t="shared" si="4"/>
        <v>17.026415142502</v>
      </c>
      <c r="N20" s="133">
        <f t="shared" si="5"/>
        <v>16.557988625856481</v>
      </c>
    </row>
    <row r="21" spans="1:14" x14ac:dyDescent="0.25">
      <c r="A21" s="45" t="s">
        <v>12</v>
      </c>
      <c r="C21" s="130">
        <f>VLOOKUP($A21,'Trial Balance'!$A:$CS,C$1,FALSE)/1000</f>
        <v>441.71472999999997</v>
      </c>
      <c r="D21" s="8">
        <f>VLOOKUP($A21,'Trial Balance'!$A:$CS,D$1,FALSE)/1000</f>
        <v>508.23248000000001</v>
      </c>
      <c r="E21" s="8">
        <f>VLOOKUP($A21,'Trial Balance'!$A:$CS,E$1,FALSE)/1000</f>
        <v>546.56002999999998</v>
      </c>
      <c r="F21" s="139">
        <f t="shared" si="0"/>
        <v>498.83574666666664</v>
      </c>
      <c r="G21" s="130">
        <f>VLOOKUP($A21,'Customer Numbers'!$A:$Z,G$1,FALSE)/1000</f>
        <v>17.408000000000001</v>
      </c>
      <c r="H21" s="8">
        <f>VLOOKUP($A21,'Customer Numbers'!$A:$Z,H$1,FALSE)/1000</f>
        <v>17.916</v>
      </c>
      <c r="I21" s="8">
        <f>VLOOKUP($A21,'Customer Numbers'!$A:$Z,I$1,FALSE)/1000</f>
        <v>18.202999999999999</v>
      </c>
      <c r="J21" s="139">
        <f t="shared" si="1"/>
        <v>17.842333333333332</v>
      </c>
      <c r="K21" s="128">
        <f t="shared" si="2"/>
        <v>25.374237706801466</v>
      </c>
      <c r="L21" s="9">
        <f t="shared" si="3"/>
        <v>28.367519535610626</v>
      </c>
      <c r="M21" s="9">
        <f t="shared" si="4"/>
        <v>30.025821567873429</v>
      </c>
      <c r="N21" s="133">
        <f t="shared" si="5"/>
        <v>27.922526270095176</v>
      </c>
    </row>
    <row r="22" spans="1:14" x14ac:dyDescent="0.25">
      <c r="A22" s="45" t="s">
        <v>13</v>
      </c>
      <c r="C22" s="130">
        <f>VLOOKUP($A22,'Trial Balance'!$A:$CS,C$1,FALSE)/1000</f>
        <v>1224.4556100000002</v>
      </c>
      <c r="D22" s="8">
        <f>VLOOKUP($A22,'Trial Balance'!$A:$CS,D$1,FALSE)/1000</f>
        <v>1381.6329800000001</v>
      </c>
      <c r="E22" s="8">
        <f>VLOOKUP($A22,'Trial Balance'!$A:$CS,E$1,FALSE)/1000</f>
        <v>1229.8219999999999</v>
      </c>
      <c r="F22" s="139">
        <f t="shared" si="0"/>
        <v>1278.6368633333334</v>
      </c>
      <c r="G22" s="130">
        <f>VLOOKUP($A22,'Customer Numbers'!$A:$Z,G$1,FALSE)/1000</f>
        <v>23.111000000000001</v>
      </c>
      <c r="H22" s="8">
        <f>VLOOKUP($A22,'Customer Numbers'!$A:$Z,H$1,FALSE)/1000</f>
        <v>23.384</v>
      </c>
      <c r="I22" s="8">
        <f>VLOOKUP($A22,'Customer Numbers'!$A:$Z,I$1,FALSE)/1000</f>
        <v>23.550999999999998</v>
      </c>
      <c r="J22" s="139">
        <f t="shared" si="1"/>
        <v>23.34866666666667</v>
      </c>
      <c r="K22" s="128">
        <f t="shared" si="2"/>
        <v>52.981507074553249</v>
      </c>
      <c r="L22" s="9">
        <f t="shared" si="3"/>
        <v>59.084544132740341</v>
      </c>
      <c r="M22" s="9">
        <f t="shared" si="4"/>
        <v>52.219523587108824</v>
      </c>
      <c r="N22" s="133">
        <f t="shared" si="5"/>
        <v>54.7618582648008</v>
      </c>
    </row>
    <row r="23" spans="1:14" x14ac:dyDescent="0.25">
      <c r="A23" s="45" t="s">
        <v>18</v>
      </c>
      <c r="C23" s="130">
        <f>VLOOKUP($A23,'Trial Balance'!$A:$CS,C$1,FALSE)/1000</f>
        <v>187.75048000000001</v>
      </c>
      <c r="D23" s="8">
        <f>VLOOKUP($A23,'Trial Balance'!$A:$CS,D$1,FALSE)/1000</f>
        <v>186.96563</v>
      </c>
      <c r="E23" s="8">
        <f>VLOOKUP($A23,'Trial Balance'!$A:$CS,E$1,FALSE)/1000</f>
        <v>207.14779999999999</v>
      </c>
      <c r="F23" s="139">
        <f t="shared" si="0"/>
        <v>193.95463666666669</v>
      </c>
      <c r="G23" s="130">
        <f>VLOOKUP($A23,'Customer Numbers'!$A:$Z,G$1,FALSE)/1000</f>
        <v>3.3029999999999999</v>
      </c>
      <c r="H23" s="8">
        <f>VLOOKUP($A23,'Customer Numbers'!$A:$Z,H$1,FALSE)/1000</f>
        <v>3.3090000000000002</v>
      </c>
      <c r="I23" s="8">
        <f>VLOOKUP($A23,'Customer Numbers'!$A:$Z,I$1,FALSE)/1000</f>
        <v>3.3279999999999998</v>
      </c>
      <c r="J23" s="139">
        <f t="shared" si="1"/>
        <v>3.313333333333333</v>
      </c>
      <c r="K23" s="128">
        <f t="shared" si="2"/>
        <v>56.842409930366337</v>
      </c>
      <c r="L23" s="9">
        <f t="shared" si="3"/>
        <v>56.502154729525536</v>
      </c>
      <c r="M23" s="9">
        <f t="shared" si="4"/>
        <v>62.243930288461542</v>
      </c>
      <c r="N23" s="133">
        <f t="shared" si="5"/>
        <v>58.529498316117802</v>
      </c>
    </row>
    <row r="24" spans="1:14" x14ac:dyDescent="0.25">
      <c r="A24" s="45" t="s">
        <v>19</v>
      </c>
      <c r="C24" s="130">
        <f>VLOOKUP($A24,'Trial Balance'!$A:$CS,C$1,FALSE)/1000</f>
        <v>707.14210000000003</v>
      </c>
      <c r="D24" s="8">
        <f>VLOOKUP($A24,'Trial Balance'!$A:$CS,D$1,FALSE)/1000</f>
        <v>695.22339999999997</v>
      </c>
      <c r="E24" s="8">
        <f>VLOOKUP($A24,'Trial Balance'!$A:$CS,E$1,FALSE)/1000</f>
        <v>799.69977000000006</v>
      </c>
      <c r="F24" s="139">
        <f t="shared" si="0"/>
        <v>734.02175666666665</v>
      </c>
      <c r="G24" s="130">
        <f>VLOOKUP($A24,'Customer Numbers'!$A:$Z,G$1,FALSE)/1000</f>
        <v>30.015999999999998</v>
      </c>
      <c r="H24" s="8">
        <f>VLOOKUP($A24,'Customer Numbers'!$A:$Z,H$1,FALSE)/1000</f>
        <v>30.396999999999998</v>
      </c>
      <c r="I24" s="8">
        <f>VLOOKUP($A24,'Customer Numbers'!$A:$Z,I$1,FALSE)/1000</f>
        <v>30.664999999999999</v>
      </c>
      <c r="J24" s="139">
        <f t="shared" si="1"/>
        <v>30.359333333333336</v>
      </c>
      <c r="K24" s="128">
        <f t="shared" si="2"/>
        <v>23.558838619402987</v>
      </c>
      <c r="L24" s="9">
        <f t="shared" si="3"/>
        <v>22.871447840247392</v>
      </c>
      <c r="M24" s="9">
        <f t="shared" si="4"/>
        <v>26.07858372737649</v>
      </c>
      <c r="N24" s="133">
        <f t="shared" si="5"/>
        <v>24.169623395675625</v>
      </c>
    </row>
    <row r="25" spans="1:14" x14ac:dyDescent="0.25">
      <c r="A25" s="45" t="s">
        <v>20</v>
      </c>
      <c r="C25" s="130">
        <f>VLOOKUP($A25,'Trial Balance'!$A:$CS,C$1,FALSE)/1000</f>
        <v>568.05568999999991</v>
      </c>
      <c r="D25" s="8">
        <f>VLOOKUP($A25,'Trial Balance'!$A:$CS,D$1,FALSE)/1000</f>
        <v>598.94918000000007</v>
      </c>
      <c r="E25" s="8">
        <f>VLOOKUP($A25,'Trial Balance'!$A:$CS,E$1,FALSE)/1000</f>
        <v>595.82531000000006</v>
      </c>
      <c r="F25" s="139">
        <f t="shared" si="0"/>
        <v>587.61005999999998</v>
      </c>
      <c r="G25" s="130">
        <f>VLOOKUP($A25,'Customer Numbers'!$A:$Z,G$1,FALSE)/1000</f>
        <v>21.369</v>
      </c>
      <c r="H25" s="8">
        <f>VLOOKUP($A25,'Customer Numbers'!$A:$Z,H$1,FALSE)/1000</f>
        <v>21.382000000000001</v>
      </c>
      <c r="I25" s="8">
        <f>VLOOKUP($A25,'Customer Numbers'!$A:$Z,I$1,FALSE)/1000</f>
        <v>21.654</v>
      </c>
      <c r="J25" s="139">
        <f t="shared" si="1"/>
        <v>21.468333333333334</v>
      </c>
      <c r="K25" s="128">
        <f t="shared" si="2"/>
        <v>26.583166736861806</v>
      </c>
      <c r="L25" s="9">
        <f t="shared" si="3"/>
        <v>28.011840800673465</v>
      </c>
      <c r="M25" s="9">
        <f t="shared" si="4"/>
        <v>27.515715803084884</v>
      </c>
      <c r="N25" s="133">
        <f t="shared" si="5"/>
        <v>27.37024111354005</v>
      </c>
    </row>
    <row r="26" spans="1:14" x14ac:dyDescent="0.25">
      <c r="A26" s="45" t="s">
        <v>21</v>
      </c>
      <c r="C26" s="130">
        <f>VLOOKUP($A26,'Trial Balance'!$A:$CS,C$1,FALSE)/1000</f>
        <v>183.22807</v>
      </c>
      <c r="D26" s="8">
        <f>VLOOKUP($A26,'Trial Balance'!$A:$CS,D$1,FALSE)/1000</f>
        <v>166.90164999999999</v>
      </c>
      <c r="E26" s="8">
        <f>VLOOKUP($A26,'Trial Balance'!$A:$CS,E$1,FALSE)/1000</f>
        <v>159.24098999999998</v>
      </c>
      <c r="F26" s="139">
        <f t="shared" si="0"/>
        <v>169.79023666666669</v>
      </c>
      <c r="G26" s="130">
        <f>VLOOKUP($A26,'Customer Numbers'!$A:$Z,G$1,FALSE)/1000</f>
        <v>3.7450000000000001</v>
      </c>
      <c r="H26" s="8">
        <f>VLOOKUP($A26,'Customer Numbers'!$A:$Z,H$1,FALSE)/1000</f>
        <v>3.7730000000000001</v>
      </c>
      <c r="I26" s="8">
        <f>VLOOKUP($A26,'Customer Numbers'!$A:$Z,I$1,FALSE)/1000</f>
        <v>3.7610000000000001</v>
      </c>
      <c r="J26" s="139">
        <f t="shared" si="1"/>
        <v>3.7596666666666665</v>
      </c>
      <c r="K26" s="128">
        <f t="shared" si="2"/>
        <v>48.926053404539388</v>
      </c>
      <c r="L26" s="9">
        <f t="shared" si="3"/>
        <v>44.235793798038692</v>
      </c>
      <c r="M26" s="9">
        <f t="shared" si="4"/>
        <v>42.340066471683059</v>
      </c>
      <c r="N26" s="133">
        <f t="shared" si="5"/>
        <v>45.167304558087046</v>
      </c>
    </row>
    <row r="27" spans="1:14" x14ac:dyDescent="0.25">
      <c r="A27" s="45" t="s">
        <v>22</v>
      </c>
      <c r="C27" s="130">
        <f>VLOOKUP($A27,'Trial Balance'!$A:$CS,C$1,FALSE)/1000</f>
        <v>1993.95947</v>
      </c>
      <c r="D27" s="8">
        <f>VLOOKUP($A27,'Trial Balance'!$A:$CS,D$1,FALSE)/1000</f>
        <v>1560.1244299999998</v>
      </c>
      <c r="E27" s="8">
        <f>VLOOKUP($A27,'Trial Balance'!$A:$CS,E$1,FALSE)/1000</f>
        <v>1553.47297</v>
      </c>
      <c r="F27" s="139">
        <f t="shared" si="0"/>
        <v>1702.5189566666666</v>
      </c>
      <c r="G27" s="130">
        <f>VLOOKUP($A27,'Customer Numbers'!$A:$Z,G$1,FALSE)/1000</f>
        <v>47.625999999999998</v>
      </c>
      <c r="H27" s="8">
        <f>VLOOKUP($A27,'Customer Numbers'!$A:$Z,H$1,FALSE)/1000</f>
        <v>47.725000000000001</v>
      </c>
      <c r="I27" s="8">
        <f>VLOOKUP($A27,'Customer Numbers'!$A:$Z,I$1,FALSE)/1000</f>
        <v>47.865000000000002</v>
      </c>
      <c r="J27" s="139">
        <f t="shared" si="1"/>
        <v>47.738666666666667</v>
      </c>
      <c r="K27" s="128">
        <f t="shared" si="2"/>
        <v>41.867036282702728</v>
      </c>
      <c r="L27" s="9">
        <f t="shared" si="3"/>
        <v>32.689878051335775</v>
      </c>
      <c r="M27" s="9">
        <f t="shared" si="4"/>
        <v>32.455300741669276</v>
      </c>
      <c r="N27" s="133">
        <f t="shared" si="5"/>
        <v>35.67073835856926</v>
      </c>
    </row>
    <row r="28" spans="1:14" x14ac:dyDescent="0.25">
      <c r="A28" s="45" t="s">
        <v>23</v>
      </c>
      <c r="C28" s="130">
        <f>VLOOKUP($A28,'Trial Balance'!$A:$CS,C$1,FALSE)/1000</f>
        <v>459.27017999999998</v>
      </c>
      <c r="D28" s="8">
        <f>VLOOKUP($A28,'Trial Balance'!$A:$CS,D$1,FALSE)/1000</f>
        <v>423.45197999999999</v>
      </c>
      <c r="E28" s="8">
        <f>VLOOKUP($A28,'Trial Balance'!$A:$CS,E$1,FALSE)/1000</f>
        <v>421.39602000000002</v>
      </c>
      <c r="F28" s="139">
        <f t="shared" si="0"/>
        <v>434.70605999999998</v>
      </c>
      <c r="G28" s="130">
        <f>VLOOKUP($A28,'Customer Numbers'!$A:$Z,G$1,FALSE)/1000</f>
        <v>11.552</v>
      </c>
      <c r="H28" s="8">
        <f>VLOOKUP($A28,'Customer Numbers'!$A:$Z,H$1,FALSE)/1000</f>
        <v>11.632</v>
      </c>
      <c r="I28" s="8">
        <f>VLOOKUP($A28,'Customer Numbers'!$A:$Z,I$1,FALSE)/1000</f>
        <v>11.685</v>
      </c>
      <c r="J28" s="139">
        <f t="shared" si="1"/>
        <v>11.622999999999999</v>
      </c>
      <c r="K28" s="128">
        <f t="shared" si="2"/>
        <v>39.756767659279781</v>
      </c>
      <c r="L28" s="9">
        <f t="shared" si="3"/>
        <v>36.404056052269603</v>
      </c>
      <c r="M28" s="9">
        <f t="shared" si="4"/>
        <v>36.062988446726571</v>
      </c>
      <c r="N28" s="133">
        <f t="shared" si="5"/>
        <v>37.407937386091987</v>
      </c>
    </row>
    <row r="29" spans="1:14" x14ac:dyDescent="0.25">
      <c r="A29" s="45" t="s">
        <v>24</v>
      </c>
      <c r="C29" s="130">
        <f>VLOOKUP($A29,'Trial Balance'!$A:$CS,C$1,FALSE)/1000</f>
        <v>391.28485999999998</v>
      </c>
      <c r="D29" s="8">
        <f>VLOOKUP($A29,'Trial Balance'!$A:$CS,D$1,FALSE)/1000</f>
        <v>389.03098999999997</v>
      </c>
      <c r="E29" s="8">
        <f>VLOOKUP($A29,'Trial Balance'!$A:$CS,E$1,FALSE)/1000</f>
        <v>322.00753000000003</v>
      </c>
      <c r="F29" s="139">
        <f t="shared" si="0"/>
        <v>367.44112666666666</v>
      </c>
      <c r="G29" s="130">
        <f>VLOOKUP($A29,'Customer Numbers'!$A:$Z,G$1,FALSE)/1000</f>
        <v>22.442</v>
      </c>
      <c r="H29" s="8">
        <f>VLOOKUP($A29,'Customer Numbers'!$A:$Z,H$1,FALSE)/1000</f>
        <v>22.527999999999999</v>
      </c>
      <c r="I29" s="8">
        <f>VLOOKUP($A29,'Customer Numbers'!$A:$Z,I$1,FALSE)/1000</f>
        <v>22.564</v>
      </c>
      <c r="J29" s="139">
        <f t="shared" si="1"/>
        <v>22.511333333333329</v>
      </c>
      <c r="K29" s="128">
        <f t="shared" si="2"/>
        <v>17.435382764459494</v>
      </c>
      <c r="L29" s="9">
        <f t="shared" si="3"/>
        <v>17.268776189630682</v>
      </c>
      <c r="M29" s="9">
        <f t="shared" si="4"/>
        <v>14.27085312887786</v>
      </c>
      <c r="N29" s="133">
        <f t="shared" si="5"/>
        <v>16.325004027656011</v>
      </c>
    </row>
    <row r="30" spans="1:14" x14ac:dyDescent="0.25">
      <c r="A30" s="45" t="s">
        <v>25</v>
      </c>
      <c r="C30" s="130">
        <f>VLOOKUP($A30,'Trial Balance'!$A:$CS,C$1,FALSE)/1000</f>
        <v>201.46530999999999</v>
      </c>
      <c r="D30" s="8">
        <f>VLOOKUP($A30,'Trial Balance'!$A:$CS,D$1,FALSE)/1000</f>
        <v>206.54155</v>
      </c>
      <c r="E30" s="8">
        <f>VLOOKUP($A30,'Trial Balance'!$A:$CS,E$1,FALSE)/1000</f>
        <v>229.34214</v>
      </c>
      <c r="F30" s="139">
        <f t="shared" si="0"/>
        <v>212.44966666666664</v>
      </c>
      <c r="G30" s="130">
        <f>VLOOKUP($A30,'Customer Numbers'!$A:$Z,G$1,FALSE)/1000</f>
        <v>2.6970000000000001</v>
      </c>
      <c r="H30" s="8">
        <f>VLOOKUP($A30,'Customer Numbers'!$A:$Z,H$1,FALSE)/1000</f>
        <v>2.7</v>
      </c>
      <c r="I30" s="8">
        <f>VLOOKUP($A30,'Customer Numbers'!$A:$Z,I$1,FALSE)/1000</f>
        <v>2.6589999999999998</v>
      </c>
      <c r="J30" s="139">
        <f t="shared" si="1"/>
        <v>2.6853333333333338</v>
      </c>
      <c r="K30" s="128">
        <f t="shared" si="2"/>
        <v>74.699781238413038</v>
      </c>
      <c r="L30" s="9">
        <f t="shared" si="3"/>
        <v>76.49687037037036</v>
      </c>
      <c r="M30" s="9">
        <f t="shared" si="4"/>
        <v>86.251274915381728</v>
      </c>
      <c r="N30" s="133">
        <f t="shared" si="5"/>
        <v>79.149308841388361</v>
      </c>
    </row>
    <row r="31" spans="1:14" x14ac:dyDescent="0.25">
      <c r="A31" s="45" t="s">
        <v>26</v>
      </c>
      <c r="C31" s="130">
        <f>VLOOKUP($A31,'Trial Balance'!$A:$CS,C$1,FALSE)/1000</f>
        <v>138.38282000000001</v>
      </c>
      <c r="D31" s="8">
        <f>VLOOKUP($A31,'Trial Balance'!$A:$CS,D$1,FALSE)/1000</f>
        <v>156.71096</v>
      </c>
      <c r="E31" s="8">
        <f>VLOOKUP($A31,'Trial Balance'!$A:$CS,E$1,FALSE)/1000</f>
        <v>139.45345999999998</v>
      </c>
      <c r="F31" s="139">
        <f t="shared" si="0"/>
        <v>144.84907999999999</v>
      </c>
      <c r="G31" s="130">
        <f>VLOOKUP($A31,'Customer Numbers'!$A:$Z,G$1,FALSE)/1000</f>
        <v>1.262</v>
      </c>
      <c r="H31" s="8">
        <f>VLOOKUP($A31,'Customer Numbers'!$A:$Z,H$1,FALSE)/1000</f>
        <v>1.244</v>
      </c>
      <c r="I31" s="8">
        <f>VLOOKUP($A31,'Customer Numbers'!$A:$Z,I$1,FALSE)/1000</f>
        <v>1.2729999999999999</v>
      </c>
      <c r="J31" s="139">
        <f t="shared" si="1"/>
        <v>1.2596666666666667</v>
      </c>
      <c r="K31" s="128">
        <f t="shared" si="2"/>
        <v>109.65358161648179</v>
      </c>
      <c r="L31" s="9">
        <f t="shared" si="3"/>
        <v>125.97344051446946</v>
      </c>
      <c r="M31" s="9">
        <f t="shared" si="4"/>
        <v>109.54710133542811</v>
      </c>
      <c r="N31" s="133">
        <f t="shared" si="5"/>
        <v>115.05804115545978</v>
      </c>
    </row>
    <row r="32" spans="1:14" x14ac:dyDescent="0.25">
      <c r="A32" s="45" t="s">
        <v>27</v>
      </c>
      <c r="C32" s="130">
        <f>VLOOKUP($A32,'Trial Balance'!$A:$CS,C$1,FALSE)/1000</f>
        <v>230.85997</v>
      </c>
      <c r="D32" s="8">
        <f>VLOOKUP($A32,'Trial Balance'!$A:$CS,D$1,FALSE)/1000</f>
        <v>234.34589000000003</v>
      </c>
      <c r="E32" s="8">
        <f>VLOOKUP($A32,'Trial Balance'!$A:$CS,E$1,FALSE)/1000</f>
        <v>240.43567000000002</v>
      </c>
      <c r="F32" s="139">
        <f t="shared" si="0"/>
        <v>235.21384333333336</v>
      </c>
      <c r="G32" s="130">
        <f>VLOOKUP($A32,'Customer Numbers'!$A:$Z,G$1,FALSE)/1000</f>
        <v>5.5469999999999997</v>
      </c>
      <c r="H32" s="8">
        <f>VLOOKUP($A32,'Customer Numbers'!$A:$Z,H$1,FALSE)/1000</f>
        <v>5.5490000000000004</v>
      </c>
      <c r="I32" s="8">
        <f>VLOOKUP($A32,'Customer Numbers'!$A:$Z,I$1,FALSE)/1000</f>
        <v>5.4740000000000002</v>
      </c>
      <c r="J32" s="139">
        <f t="shared" si="1"/>
        <v>5.5233333333333334</v>
      </c>
      <c r="K32" s="128">
        <f t="shared" si="2"/>
        <v>41.61888768703804</v>
      </c>
      <c r="L32" s="9">
        <f t="shared" si="3"/>
        <v>42.232094071003786</v>
      </c>
      <c r="M32" s="9">
        <f t="shared" si="4"/>
        <v>43.923213372305447</v>
      </c>
      <c r="N32" s="133">
        <f t="shared" si="5"/>
        <v>42.591398376782422</v>
      </c>
    </row>
    <row r="33" spans="1:14" x14ac:dyDescent="0.25">
      <c r="A33" s="45" t="s">
        <v>28</v>
      </c>
      <c r="C33" s="130">
        <f>VLOOKUP($A33,'Trial Balance'!$A:$CS,C$1,FALSE)/1000</f>
        <v>47295.178449999999</v>
      </c>
      <c r="D33" s="8">
        <f>VLOOKUP($A33,'Trial Balance'!$A:$CS,D$1,FALSE)/1000</f>
        <v>41998.666749999997</v>
      </c>
      <c r="E33" s="8">
        <f>VLOOKUP($A33,'Trial Balance'!$A:$CS,E$1,FALSE)/1000</f>
        <v>44910.259210000004</v>
      </c>
      <c r="F33" s="139">
        <f t="shared" si="0"/>
        <v>44734.70147</v>
      </c>
      <c r="G33" s="130">
        <f>VLOOKUP($A33,'Customer Numbers'!$A:$Z,G$1,FALSE)/1000</f>
        <v>1385.191</v>
      </c>
      <c r="H33" s="8">
        <f>VLOOKUP($A33,'Customer Numbers'!$A:$Z,H$1,FALSE)/1000</f>
        <v>1395.934</v>
      </c>
      <c r="I33" s="8">
        <f>VLOOKUP($A33,'Customer Numbers'!$A:$Z,I$1,FALSE)/1000</f>
        <v>1413.48</v>
      </c>
      <c r="J33" s="139">
        <f t="shared" si="1"/>
        <v>1398.2016666666666</v>
      </c>
      <c r="K33" s="128">
        <f t="shared" si="2"/>
        <v>34.143434696009429</v>
      </c>
      <c r="L33" s="9">
        <f t="shared" si="3"/>
        <v>30.086427259454958</v>
      </c>
      <c r="M33" s="9">
        <f t="shared" si="4"/>
        <v>31.772829619096132</v>
      </c>
      <c r="N33" s="133">
        <f t="shared" si="5"/>
        <v>32.000897191520174</v>
      </c>
    </row>
    <row r="34" spans="1:14" x14ac:dyDescent="0.25">
      <c r="A34" s="45" t="s">
        <v>29</v>
      </c>
      <c r="C34" s="130">
        <f>VLOOKUP($A34,'Trial Balance'!$A:$CS,C$1,FALSE)/1000</f>
        <v>8531.1492400000006</v>
      </c>
      <c r="D34" s="8">
        <f>VLOOKUP($A34,'Trial Balance'!$A:$CS,D$1,FALSE)/1000</f>
        <v>8224.4868900000001</v>
      </c>
      <c r="E34" s="8">
        <f>VLOOKUP($A34,'Trial Balance'!$A:$CS,E$1,FALSE)/1000</f>
        <v>7851.5315099999998</v>
      </c>
      <c r="F34" s="139">
        <f t="shared" si="0"/>
        <v>8202.3892133333338</v>
      </c>
      <c r="G34" s="130">
        <f>VLOOKUP($A34,'Customer Numbers'!$A:$Z,G$1,FALSE)/1000</f>
        <v>335.32</v>
      </c>
      <c r="H34" s="8">
        <f>VLOOKUP($A34,'Customer Numbers'!$A:$Z,H$1,FALSE)/1000</f>
        <v>339.77100000000002</v>
      </c>
      <c r="I34" s="8">
        <f>VLOOKUP($A34,'Customer Numbers'!$A:$Z,I$1,FALSE)/1000</f>
        <v>346.34699999999998</v>
      </c>
      <c r="J34" s="139">
        <f t="shared" si="1"/>
        <v>340.47933333333333</v>
      </c>
      <c r="K34" s="128">
        <f t="shared" si="2"/>
        <v>25.441814505546944</v>
      </c>
      <c r="L34" s="9">
        <f t="shared" si="3"/>
        <v>24.205970756774416</v>
      </c>
      <c r="M34" s="9">
        <f t="shared" si="4"/>
        <v>22.669552529688435</v>
      </c>
      <c r="N34" s="133">
        <f t="shared" si="5"/>
        <v>24.105779264003264</v>
      </c>
    </row>
    <row r="35" spans="1:14" x14ac:dyDescent="0.25">
      <c r="A35" s="45" t="s">
        <v>30</v>
      </c>
      <c r="C35" s="130">
        <f>VLOOKUP($A35,'Trial Balance'!$A:$CS,C$1,FALSE)/1000</f>
        <v>365.53343999999998</v>
      </c>
      <c r="D35" s="8">
        <f>VLOOKUP($A35,'Trial Balance'!$A:$CS,D$1,FALSE)/1000</f>
        <v>395.34729999999996</v>
      </c>
      <c r="E35" s="8">
        <f>VLOOKUP($A35,'Trial Balance'!$A:$CS,E$1,FALSE)/1000</f>
        <v>400.14678000000004</v>
      </c>
      <c r="F35" s="139">
        <f t="shared" si="0"/>
        <v>387.00917333333337</v>
      </c>
      <c r="G35" s="130">
        <f>VLOOKUP($A35,'Customer Numbers'!$A:$Z,G$1,FALSE)/1000</f>
        <v>18.163</v>
      </c>
      <c r="H35" s="8">
        <f>VLOOKUP($A35,'Customer Numbers'!$A:$Z,H$1,FALSE)/1000</f>
        <v>18.632000000000001</v>
      </c>
      <c r="I35" s="8">
        <f>VLOOKUP($A35,'Customer Numbers'!$A:$Z,I$1,FALSE)/1000</f>
        <v>19.280999999999999</v>
      </c>
      <c r="J35" s="139">
        <f t="shared" si="1"/>
        <v>18.692</v>
      </c>
      <c r="K35" s="128">
        <f t="shared" si="2"/>
        <v>20.125168749655892</v>
      </c>
      <c r="L35" s="9">
        <f t="shared" si="3"/>
        <v>21.21872584800343</v>
      </c>
      <c r="M35" s="9">
        <f t="shared" si="4"/>
        <v>20.753424614905867</v>
      </c>
      <c r="N35" s="133">
        <f t="shared" si="5"/>
        <v>20.699106404188395</v>
      </c>
    </row>
    <row r="36" spans="1:14" x14ac:dyDescent="0.25">
      <c r="A36" s="45" t="s">
        <v>31</v>
      </c>
      <c r="C36" s="130">
        <f>VLOOKUP($A36,'Trial Balance'!$A:$CS,C$1,FALSE)/1000</f>
        <v>326.44799999999998</v>
      </c>
      <c r="D36" s="8">
        <f>VLOOKUP($A36,'Trial Balance'!$A:$CS,D$1,FALSE)/1000</f>
        <v>356.98856999999998</v>
      </c>
      <c r="E36" s="8">
        <f>VLOOKUP($A36,'Trial Balance'!$A:$CS,E$1,FALSE)/1000</f>
        <v>394.38303999999999</v>
      </c>
      <c r="F36" s="139">
        <f t="shared" si="0"/>
        <v>359.27320333333336</v>
      </c>
      <c r="G36" s="130">
        <f>VLOOKUP($A36,'Customer Numbers'!$A:$Z,G$1,FALSE)/1000</f>
        <v>27.658000000000001</v>
      </c>
      <c r="H36" s="8">
        <f>VLOOKUP($A36,'Customer Numbers'!$A:$Z,H$1,FALSE)/1000</f>
        <v>27.777999999999999</v>
      </c>
      <c r="I36" s="8">
        <f>VLOOKUP($A36,'Customer Numbers'!$A:$Z,I$1,FALSE)/1000</f>
        <v>27.718</v>
      </c>
      <c r="J36" s="139">
        <f t="shared" si="1"/>
        <v>27.718</v>
      </c>
      <c r="K36" s="128">
        <f t="shared" si="2"/>
        <v>11.803022633596065</v>
      </c>
      <c r="L36" s="9">
        <f t="shared" si="3"/>
        <v>12.851485708114335</v>
      </c>
      <c r="M36" s="9">
        <f t="shared" si="4"/>
        <v>14.228408976116603</v>
      </c>
      <c r="N36" s="133">
        <f t="shared" si="5"/>
        <v>12.960972439275666</v>
      </c>
    </row>
    <row r="37" spans="1:14" x14ac:dyDescent="0.25">
      <c r="A37" s="45" t="s">
        <v>32</v>
      </c>
      <c r="C37" s="130">
        <f>VLOOKUP($A37,'Trial Balance'!$A:$CS,C$1,FALSE)/1000</f>
        <v>2122.2367000000004</v>
      </c>
      <c r="D37" s="8">
        <f>VLOOKUP($A37,'Trial Balance'!$A:$CS,D$1,FALSE)/1000</f>
        <v>2297.0473500000003</v>
      </c>
      <c r="E37" s="8">
        <f>VLOOKUP($A37,'Trial Balance'!$A:$CS,E$1,FALSE)/1000</f>
        <v>2438.8486000000003</v>
      </c>
      <c r="F37" s="139">
        <f t="shared" si="0"/>
        <v>2286.0442166666667</v>
      </c>
      <c r="G37" s="130">
        <f>VLOOKUP($A37,'Customer Numbers'!$A:$Z,G$1,FALSE)/1000</f>
        <v>96.828000000000003</v>
      </c>
      <c r="H37" s="8">
        <f>VLOOKUP($A37,'Customer Numbers'!$A:$Z,H$1,FALSE)/1000</f>
        <v>97.695999999999998</v>
      </c>
      <c r="I37" s="8">
        <f>VLOOKUP($A37,'Customer Numbers'!$A:$Z,I$1,FALSE)/1000</f>
        <v>99.027000000000001</v>
      </c>
      <c r="J37" s="139">
        <f t="shared" si="1"/>
        <v>97.850333333333325</v>
      </c>
      <c r="K37" s="128">
        <f t="shared" si="2"/>
        <v>21.917593051596651</v>
      </c>
      <c r="L37" s="9">
        <f t="shared" si="3"/>
        <v>23.512194460366857</v>
      </c>
      <c r="M37" s="9">
        <f t="shared" si="4"/>
        <v>24.628117584093228</v>
      </c>
      <c r="N37" s="133">
        <f t="shared" si="5"/>
        <v>23.352635032018913</v>
      </c>
    </row>
    <row r="38" spans="1:14" x14ac:dyDescent="0.25">
      <c r="A38" s="45" t="s">
        <v>33</v>
      </c>
      <c r="C38" s="130">
        <f>VLOOKUP($A38,'Trial Balance'!$A:$CS,C$1,FALSE)/1000</f>
        <v>210.40639999999999</v>
      </c>
      <c r="D38" s="8">
        <f>VLOOKUP($A38,'Trial Balance'!$A:$CS,D$1,FALSE)/1000</f>
        <v>231.74947</v>
      </c>
      <c r="E38" s="8">
        <f>VLOOKUP($A38,'Trial Balance'!$A:$CS,E$1,FALSE)/1000</f>
        <v>223.56064999999998</v>
      </c>
      <c r="F38" s="139">
        <f t="shared" si="0"/>
        <v>221.90550666666664</v>
      </c>
      <c r="G38" s="130">
        <f>VLOOKUP($A38,'Customer Numbers'!$A:$Z,G$1,FALSE)/1000</f>
        <v>10.45</v>
      </c>
      <c r="H38" s="8">
        <f>VLOOKUP($A38,'Customer Numbers'!$A:$Z,H$1,FALSE)/1000</f>
        <v>10.545999999999999</v>
      </c>
      <c r="I38" s="8">
        <f>VLOOKUP($A38,'Customer Numbers'!$A:$Z,I$1,FALSE)/1000</f>
        <v>10.638999999999999</v>
      </c>
      <c r="J38" s="139">
        <f t="shared" si="1"/>
        <v>10.545</v>
      </c>
      <c r="K38" s="128">
        <f t="shared" si="2"/>
        <v>20.134583732057418</v>
      </c>
      <c r="L38" s="9">
        <f t="shared" si="3"/>
        <v>21.975106201403378</v>
      </c>
      <c r="M38" s="9">
        <f t="shared" si="4"/>
        <v>21.013314221261396</v>
      </c>
      <c r="N38" s="133">
        <f t="shared" si="5"/>
        <v>21.0410013849074</v>
      </c>
    </row>
    <row r="39" spans="1:14" x14ac:dyDescent="0.25">
      <c r="A39" s="45" t="s">
        <v>34</v>
      </c>
      <c r="C39" s="130">
        <f>VLOOKUP($A39,'Trial Balance'!$A:$CS,C$1,FALSE)/1000</f>
        <v>475.56733000000003</v>
      </c>
      <c r="D39" s="8">
        <f>VLOOKUP($A39,'Trial Balance'!$A:$CS,D$1,FALSE)/1000</f>
        <v>487.05278000000004</v>
      </c>
      <c r="E39" s="8">
        <f>VLOOKUP($A39,'Trial Balance'!$A:$CS,E$1,FALSE)/1000</f>
        <v>486.94731000000002</v>
      </c>
      <c r="F39" s="139">
        <f t="shared" si="0"/>
        <v>483.18914000000001</v>
      </c>
      <c r="G39" s="130">
        <f>VLOOKUP($A39,'Customer Numbers'!$A:$Z,G$1,FALSE)/1000</f>
        <v>13.644</v>
      </c>
      <c r="H39" s="8">
        <f>VLOOKUP($A39,'Customer Numbers'!$A:$Z,H$1,FALSE)/1000</f>
        <v>13.762</v>
      </c>
      <c r="I39" s="8">
        <f>VLOOKUP($A39,'Customer Numbers'!$A:$Z,I$1,FALSE)/1000</f>
        <v>13.936</v>
      </c>
      <c r="J39" s="139">
        <f t="shared" si="1"/>
        <v>13.780666666666667</v>
      </c>
      <c r="K39" s="128">
        <f t="shared" si="2"/>
        <v>34.855418498973911</v>
      </c>
      <c r="L39" s="9">
        <f t="shared" si="3"/>
        <v>35.391133556169166</v>
      </c>
      <c r="M39" s="9">
        <f t="shared" si="4"/>
        <v>34.941684127439729</v>
      </c>
      <c r="N39" s="133">
        <f t="shared" si="5"/>
        <v>35.062745394194266</v>
      </c>
    </row>
    <row r="40" spans="1:14" x14ac:dyDescent="0.25">
      <c r="A40" s="45" t="s">
        <v>35</v>
      </c>
      <c r="C40" s="130">
        <f>VLOOKUP($A40,'Trial Balance'!$A:$CS,C$1,FALSE)/1000</f>
        <v>1711.9495200000001</v>
      </c>
      <c r="D40" s="8">
        <f>VLOOKUP($A40,'Trial Balance'!$A:$CS,D$1,FALSE)/1000</f>
        <v>1866.8417299999999</v>
      </c>
      <c r="E40" s="8">
        <f>VLOOKUP($A40,'Trial Balance'!$A:$CS,E$1,FALSE)/1000</f>
        <v>1888.9203400000001</v>
      </c>
      <c r="F40" s="139">
        <f t="shared" si="0"/>
        <v>1822.5705300000002</v>
      </c>
      <c r="G40" s="130">
        <f>VLOOKUP($A40,'Customer Numbers'!$A:$Z,G$1,FALSE)/1000</f>
        <v>159.03899999999999</v>
      </c>
      <c r="H40" s="8">
        <f>VLOOKUP($A40,'Customer Numbers'!$A:$Z,H$1,FALSE)/1000</f>
        <v>160.59800000000001</v>
      </c>
      <c r="I40" s="8">
        <f>VLOOKUP($A40,'Customer Numbers'!$A:$Z,I$1,FALSE)/1000</f>
        <v>162.13999999999999</v>
      </c>
      <c r="J40" s="139">
        <f t="shared" si="1"/>
        <v>160.59233333333333</v>
      </c>
      <c r="K40" s="128">
        <f t="shared" si="2"/>
        <v>10.764337803934886</v>
      </c>
      <c r="L40" s="9">
        <f t="shared" si="3"/>
        <v>11.624314935428833</v>
      </c>
      <c r="M40" s="9">
        <f t="shared" si="4"/>
        <v>11.649934254348096</v>
      </c>
      <c r="N40" s="133">
        <f t="shared" si="5"/>
        <v>11.346195664570606</v>
      </c>
    </row>
    <row r="41" spans="1:14" x14ac:dyDescent="0.25">
      <c r="A41" s="45" t="s">
        <v>36</v>
      </c>
      <c r="C41" s="130">
        <f>VLOOKUP($A41,'Trial Balance'!$A:$CS,C$1,FALSE)/1000</f>
        <v>1502.607</v>
      </c>
      <c r="D41" s="8">
        <f>VLOOKUP($A41,'Trial Balance'!$A:$CS,D$1,FALSE)/1000</f>
        <v>1476.5650000000001</v>
      </c>
      <c r="E41" s="8">
        <f>VLOOKUP($A41,'Trial Balance'!$A:$CS,E$1,FALSE)/1000</f>
        <v>1578.7180000000001</v>
      </c>
      <c r="F41" s="139">
        <f t="shared" si="0"/>
        <v>1519.2966666666669</v>
      </c>
      <c r="G41" s="130">
        <f>VLOOKUP($A41,'Customer Numbers'!$A:$Z,G$1,FALSE)/1000</f>
        <v>39.579000000000001</v>
      </c>
      <c r="H41" s="8">
        <f>VLOOKUP($A41,'Customer Numbers'!$A:$Z,H$1,FALSE)/1000</f>
        <v>40.387999999999998</v>
      </c>
      <c r="I41" s="8">
        <f>VLOOKUP($A41,'Customer Numbers'!$A:$Z,I$1,FALSE)/1000</f>
        <v>41.220999999999997</v>
      </c>
      <c r="J41" s="139">
        <f t="shared" si="1"/>
        <v>40.395999999999994</v>
      </c>
      <c r="K41" s="128">
        <f t="shared" si="2"/>
        <v>37.964754036231334</v>
      </c>
      <c r="L41" s="9">
        <f t="shared" si="3"/>
        <v>36.559497870654653</v>
      </c>
      <c r="M41" s="9">
        <f t="shared" si="4"/>
        <v>38.298876786104174</v>
      </c>
      <c r="N41" s="133">
        <f t="shared" si="5"/>
        <v>37.607709564330051</v>
      </c>
    </row>
    <row r="42" spans="1:14" x14ac:dyDescent="0.25">
      <c r="A42" s="45" t="s">
        <v>37</v>
      </c>
      <c r="C42" s="130">
        <f>VLOOKUP($A42,'Trial Balance'!$A:$CS,C$1,FALSE)/1000</f>
        <v>584.94514000000004</v>
      </c>
      <c r="D42" s="8">
        <f>VLOOKUP($A42,'Trial Balance'!$A:$CS,D$1,FALSE)/1000</f>
        <v>815.91045999999994</v>
      </c>
      <c r="E42" s="8">
        <f>VLOOKUP($A42,'Trial Balance'!$A:$CS,E$1,FALSE)/1000</f>
        <v>914.00215000000003</v>
      </c>
      <c r="F42" s="139">
        <f t="shared" si="0"/>
        <v>771.61925000000008</v>
      </c>
      <c r="G42" s="130">
        <f>VLOOKUP($A42,'Customer Numbers'!$A:$Z,G$1,FALSE)/1000</f>
        <v>43.524000000000001</v>
      </c>
      <c r="H42" s="8">
        <f>VLOOKUP($A42,'Customer Numbers'!$A:$Z,H$1,FALSE)/1000</f>
        <v>43.930999999999997</v>
      </c>
      <c r="I42" s="8">
        <f>VLOOKUP($A42,'Customer Numbers'!$A:$Z,I$1,FALSE)/1000</f>
        <v>44.186999999999998</v>
      </c>
      <c r="J42" s="139">
        <f t="shared" si="1"/>
        <v>43.880666666666663</v>
      </c>
      <c r="K42" s="128">
        <f t="shared" si="2"/>
        <v>13.439599761051374</v>
      </c>
      <c r="L42" s="9">
        <f t="shared" si="3"/>
        <v>18.572544672327059</v>
      </c>
      <c r="M42" s="9">
        <f t="shared" si="4"/>
        <v>20.684865458166431</v>
      </c>
      <c r="N42" s="133">
        <f t="shared" si="5"/>
        <v>17.56566996384829</v>
      </c>
    </row>
    <row r="43" spans="1:14" x14ac:dyDescent="0.25">
      <c r="A43" s="45" t="s">
        <v>38</v>
      </c>
      <c r="C43" s="130">
        <f>VLOOKUP($A43,'Trial Balance'!$A:$CS,C$1,FALSE)/1000</f>
        <v>2928.06619</v>
      </c>
      <c r="D43" s="8">
        <f>VLOOKUP($A43,'Trial Balance'!$A:$CS,D$1,FALSE)/1000</f>
        <v>3147.2311299999997</v>
      </c>
      <c r="E43" s="8">
        <f>VLOOKUP($A43,'Trial Balance'!$A:$CS,E$1,FALSE)/1000</f>
        <v>2963.3218500000003</v>
      </c>
      <c r="F43" s="139">
        <f t="shared" si="0"/>
        <v>3012.8730566666668</v>
      </c>
      <c r="G43" s="130">
        <f>VLOOKUP($A43,'Customer Numbers'!$A:$Z,G$1,FALSE)/1000</f>
        <v>55.593000000000004</v>
      </c>
      <c r="H43" s="8">
        <f>VLOOKUP($A43,'Customer Numbers'!$A:$Z,H$1,FALSE)/1000</f>
        <v>56.067</v>
      </c>
      <c r="I43" s="8">
        <f>VLOOKUP($A43,'Customer Numbers'!$A:$Z,I$1,FALSE)/1000</f>
        <v>56.972999999999999</v>
      </c>
      <c r="J43" s="139">
        <f t="shared" si="1"/>
        <v>56.210999999999991</v>
      </c>
      <c r="K43" s="128">
        <f t="shared" si="2"/>
        <v>52.669692047559941</v>
      </c>
      <c r="L43" s="9">
        <f t="shared" si="3"/>
        <v>56.133396293720004</v>
      </c>
      <c r="M43" s="9">
        <f t="shared" si="4"/>
        <v>52.012740245379398</v>
      </c>
      <c r="N43" s="133">
        <f t="shared" si="5"/>
        <v>53.60527619555311</v>
      </c>
    </row>
    <row r="44" spans="1:14" x14ac:dyDescent="0.25">
      <c r="A44" s="45" t="s">
        <v>39</v>
      </c>
      <c r="C44" s="130">
        <f>VLOOKUP($A44,'Trial Balance'!$A:$CS,C$1,FALSE)/1000</f>
        <v>320.12561999999997</v>
      </c>
      <c r="D44" s="8">
        <f>VLOOKUP($A44,'Trial Balance'!$A:$CS,D$1,FALSE)/1000</f>
        <v>286.45696000000004</v>
      </c>
      <c r="E44" s="8">
        <f>VLOOKUP($A44,'Trial Balance'!$A:$CS,E$1,FALSE)/1000</f>
        <v>360.49821999999995</v>
      </c>
      <c r="F44" s="139">
        <f t="shared" si="0"/>
        <v>322.36026666666663</v>
      </c>
      <c r="G44" s="130">
        <f>VLOOKUP($A44,'Customer Numbers'!$A:$Z,G$1,FALSE)/1000</f>
        <v>9.4610000000000003</v>
      </c>
      <c r="H44" s="8">
        <f>VLOOKUP($A44,'Customer Numbers'!$A:$Z,H$1,FALSE)/1000</f>
        <v>9.5579999999999998</v>
      </c>
      <c r="I44" s="8">
        <f>VLOOKUP($A44,'Customer Numbers'!$A:$Z,I$1,FALSE)/1000</f>
        <v>9.6319999999999997</v>
      </c>
      <c r="J44" s="139">
        <f t="shared" si="1"/>
        <v>9.5503333333333327</v>
      </c>
      <c r="K44" s="128">
        <f t="shared" si="2"/>
        <v>33.836340767360738</v>
      </c>
      <c r="L44" s="9">
        <f t="shared" si="3"/>
        <v>29.970387110274121</v>
      </c>
      <c r="M44" s="9">
        <f t="shared" si="4"/>
        <v>37.427140780730895</v>
      </c>
      <c r="N44" s="133">
        <f t="shared" si="5"/>
        <v>33.744622886121917</v>
      </c>
    </row>
    <row r="45" spans="1:14" x14ac:dyDescent="0.25">
      <c r="A45" s="45" t="s">
        <v>40</v>
      </c>
      <c r="C45" s="130">
        <f>VLOOKUP($A45,'Trial Balance'!$A:$CS,C$1,FALSE)/1000</f>
        <v>461.97595000000001</v>
      </c>
      <c r="D45" s="8">
        <f>VLOOKUP($A45,'Trial Balance'!$A:$CS,D$1,FALSE)/1000</f>
        <v>383.04962999999998</v>
      </c>
      <c r="E45" s="8">
        <f>VLOOKUP($A45,'Trial Balance'!$A:$CS,E$1,FALSE)/1000</f>
        <v>426.96577680000001</v>
      </c>
      <c r="F45" s="139">
        <f t="shared" si="0"/>
        <v>423.9971189333333</v>
      </c>
      <c r="G45" s="130">
        <f>VLOOKUP($A45,'Customer Numbers'!$A:$Z,G$1,FALSE)/1000</f>
        <v>24.172000000000001</v>
      </c>
      <c r="H45" s="8">
        <f>VLOOKUP($A45,'Customer Numbers'!$A:$Z,H$1,FALSE)/1000</f>
        <v>24.199000000000002</v>
      </c>
      <c r="I45" s="8">
        <f>VLOOKUP($A45,'Customer Numbers'!$A:$Z,I$1,FALSE)/1000</f>
        <v>24.29</v>
      </c>
      <c r="J45" s="139">
        <f t="shared" si="1"/>
        <v>24.220333333333333</v>
      </c>
      <c r="K45" s="128">
        <f t="shared" si="2"/>
        <v>19.112028379943737</v>
      </c>
      <c r="L45" s="9">
        <f t="shared" si="3"/>
        <v>15.829151204595229</v>
      </c>
      <c r="M45" s="9">
        <f t="shared" si="4"/>
        <v>17.577841778509676</v>
      </c>
      <c r="N45" s="133">
        <f t="shared" si="5"/>
        <v>17.506340454349544</v>
      </c>
    </row>
    <row r="46" spans="1:14" x14ac:dyDescent="0.25">
      <c r="A46" s="45" t="s">
        <v>41</v>
      </c>
      <c r="C46" s="130">
        <f>VLOOKUP($A46,'Trial Balance'!$A:$CS,C$1,FALSE)/1000</f>
        <v>249.88930999999999</v>
      </c>
      <c r="D46" s="8">
        <f>VLOOKUP($A46,'Trial Balance'!$A:$CS,D$1,FALSE)/1000</f>
        <v>234.2038</v>
      </c>
      <c r="E46" s="8">
        <f>VLOOKUP($A46,'Trial Balance'!$A:$CS,E$1,FALSE)/1000</f>
        <v>226.33986999999999</v>
      </c>
      <c r="F46" s="139">
        <f t="shared" si="0"/>
        <v>236.81099333333336</v>
      </c>
      <c r="G46" s="130">
        <f>VLOOKUP($A46,'Customer Numbers'!$A:$Z,G$1,FALSE)/1000</f>
        <v>5.9189999999999996</v>
      </c>
      <c r="H46" s="8">
        <f>VLOOKUP($A46,'Customer Numbers'!$A:$Z,H$1,FALSE)/1000</f>
        <v>5.9770000000000003</v>
      </c>
      <c r="I46" s="8">
        <f>VLOOKUP($A46,'Customer Numbers'!$A:$Z,I$1,FALSE)/1000</f>
        <v>5.9290000000000003</v>
      </c>
      <c r="J46" s="139">
        <f t="shared" si="1"/>
        <v>5.9416666666666673</v>
      </c>
      <c r="K46" s="128">
        <f t="shared" si="2"/>
        <v>42.218163541138708</v>
      </c>
      <c r="L46" s="9">
        <f t="shared" si="3"/>
        <v>39.184172661870498</v>
      </c>
      <c r="M46" s="9">
        <f t="shared" si="4"/>
        <v>38.17504975543936</v>
      </c>
      <c r="N46" s="133">
        <f t="shared" si="5"/>
        <v>39.859128652816189</v>
      </c>
    </row>
    <row r="47" spans="1:14" x14ac:dyDescent="0.25">
      <c r="A47" s="45" t="s">
        <v>42</v>
      </c>
      <c r="C47" s="130">
        <f>VLOOKUP($A47,'Trial Balance'!$A:$CS,C$1,FALSE)/1000</f>
        <v>1380.0829099999999</v>
      </c>
      <c r="D47" s="8">
        <f>VLOOKUP($A47,'Trial Balance'!$A:$CS,D$1,FALSE)/1000</f>
        <v>1537.68642</v>
      </c>
      <c r="E47" s="8">
        <f>VLOOKUP($A47,'Trial Balance'!$A:$CS,E$1,FALSE)/1000</f>
        <v>1566.3955700000001</v>
      </c>
      <c r="F47" s="139">
        <f t="shared" si="0"/>
        <v>1494.7216333333333</v>
      </c>
      <c r="G47" s="130">
        <f>VLOOKUP($A47,'Customer Numbers'!$A:$Z,G$1,FALSE)/1000</f>
        <v>72.108999999999995</v>
      </c>
      <c r="H47" s="8">
        <f>VLOOKUP($A47,'Customer Numbers'!$A:$Z,H$1,FALSE)/1000</f>
        <v>73.134</v>
      </c>
      <c r="I47" s="8">
        <f>VLOOKUP($A47,'Customer Numbers'!$A:$Z,I$1,FALSE)/1000</f>
        <v>74.001999999999995</v>
      </c>
      <c r="J47" s="139">
        <f t="shared" si="1"/>
        <v>73.081666666666663</v>
      </c>
      <c r="K47" s="128">
        <f t="shared" si="2"/>
        <v>19.138844110998626</v>
      </c>
      <c r="L47" s="9">
        <f t="shared" si="3"/>
        <v>21.025602592501436</v>
      </c>
      <c r="M47" s="9">
        <f t="shared" si="4"/>
        <v>21.166935623361535</v>
      </c>
      <c r="N47" s="133">
        <f t="shared" si="5"/>
        <v>20.443794108953867</v>
      </c>
    </row>
    <row r="48" spans="1:14" x14ac:dyDescent="0.25">
      <c r="A48" s="45" t="s">
        <v>43</v>
      </c>
      <c r="C48" s="130">
        <f>VLOOKUP($A48,'Trial Balance'!$A:$CS,C$1,FALSE)/1000</f>
        <v>368.52796999999998</v>
      </c>
      <c r="D48" s="8">
        <f>VLOOKUP($A48,'Trial Balance'!$A:$CS,D$1,FALSE)/1000</f>
        <v>338.15034000000003</v>
      </c>
      <c r="E48" s="8">
        <f>VLOOKUP($A48,'Trial Balance'!$A:$CS,E$1,FALSE)/1000</f>
        <v>356.76506999999998</v>
      </c>
      <c r="F48" s="139">
        <f t="shared" si="0"/>
        <v>354.48112666666663</v>
      </c>
      <c r="G48" s="130">
        <f>VLOOKUP($A48,'Customer Numbers'!$A:$Z,G$1,FALSE)/1000</f>
        <v>12.583</v>
      </c>
      <c r="H48" s="8">
        <f>VLOOKUP($A48,'Customer Numbers'!$A:$Z,H$1,FALSE)/1000</f>
        <v>12.651999999999999</v>
      </c>
      <c r="I48" s="8">
        <f>VLOOKUP($A48,'Customer Numbers'!$A:$Z,I$1,FALSE)/1000</f>
        <v>12.696999999999999</v>
      </c>
      <c r="J48" s="139">
        <f t="shared" si="1"/>
        <v>12.644</v>
      </c>
      <c r="K48" s="128">
        <f t="shared" si="2"/>
        <v>29.287766828260349</v>
      </c>
      <c r="L48" s="9">
        <f t="shared" si="3"/>
        <v>26.727026557066079</v>
      </c>
      <c r="M48" s="9">
        <f t="shared" si="4"/>
        <v>28.09837520674175</v>
      </c>
      <c r="N48" s="133">
        <f t="shared" si="5"/>
        <v>28.037722864022726</v>
      </c>
    </row>
    <row r="49" spans="1:14" x14ac:dyDescent="0.25">
      <c r="A49" s="45" t="s">
        <v>44</v>
      </c>
      <c r="C49" s="130">
        <f>VLOOKUP($A49,'Trial Balance'!$A:$CS,C$1,FALSE)/1000</f>
        <v>1169.598</v>
      </c>
      <c r="D49" s="8">
        <f>VLOOKUP($A49,'Trial Balance'!$A:$CS,D$1,FALSE)/1000</f>
        <v>1138.471</v>
      </c>
      <c r="E49" s="8">
        <f>VLOOKUP($A49,'Trial Balance'!$A:$CS,E$1,FALSE)/1000</f>
        <v>1212.0898200000001</v>
      </c>
      <c r="F49" s="139">
        <f t="shared" si="0"/>
        <v>1173.3862733333333</v>
      </c>
      <c r="G49" s="130">
        <f>VLOOKUP($A49,'Customer Numbers'!$A:$Z,G$1,FALSE)/1000</f>
        <v>58.744999999999997</v>
      </c>
      <c r="H49" s="8">
        <f>VLOOKUP($A49,'Customer Numbers'!$A:$Z,H$1,FALSE)/1000</f>
        <v>59.183</v>
      </c>
      <c r="I49" s="8">
        <f>VLOOKUP($A49,'Customer Numbers'!$A:$Z,I$1,FALSE)/1000</f>
        <v>59.485999999999997</v>
      </c>
      <c r="J49" s="139">
        <f t="shared" si="1"/>
        <v>59.137999999999998</v>
      </c>
      <c r="K49" s="128">
        <f t="shared" si="2"/>
        <v>19.909745510256194</v>
      </c>
      <c r="L49" s="9">
        <f t="shared" si="3"/>
        <v>19.236453035500059</v>
      </c>
      <c r="M49" s="9">
        <f t="shared" si="4"/>
        <v>20.376051844131396</v>
      </c>
      <c r="N49" s="133">
        <f t="shared" si="5"/>
        <v>19.840750129962547</v>
      </c>
    </row>
    <row r="50" spans="1:14" x14ac:dyDescent="0.25">
      <c r="A50" s="45" t="s">
        <v>45</v>
      </c>
      <c r="C50" s="130">
        <f>VLOOKUP($A50,'Trial Balance'!$A:$CS,C$1,FALSE)/1000</f>
        <v>427.05698999999998</v>
      </c>
      <c r="D50" s="8">
        <f>VLOOKUP($A50,'Trial Balance'!$A:$CS,D$1,FALSE)/1000</f>
        <v>441.08632</v>
      </c>
      <c r="E50" s="8">
        <f>VLOOKUP($A50,'Trial Balance'!$A:$CS,E$1,FALSE)/1000</f>
        <v>588.95438000000001</v>
      </c>
      <c r="F50" s="139">
        <f t="shared" si="0"/>
        <v>485.69923</v>
      </c>
      <c r="G50" s="130">
        <f>VLOOKUP($A50,'Customer Numbers'!$A:$Z,G$1,FALSE)/1000</f>
        <v>11.247</v>
      </c>
      <c r="H50" s="8">
        <f>VLOOKUP($A50,'Customer Numbers'!$A:$Z,H$1,FALSE)/1000</f>
        <v>11.32</v>
      </c>
      <c r="I50" s="8">
        <f>VLOOKUP($A50,'Customer Numbers'!$A:$Z,I$1,FALSE)/1000</f>
        <v>11.442</v>
      </c>
      <c r="J50" s="139">
        <f t="shared" si="1"/>
        <v>11.336333333333334</v>
      </c>
      <c r="K50" s="128">
        <f t="shared" si="2"/>
        <v>37.97074686583089</v>
      </c>
      <c r="L50" s="9">
        <f t="shared" si="3"/>
        <v>38.965222614840989</v>
      </c>
      <c r="M50" s="9">
        <f t="shared" si="4"/>
        <v>51.473027442754763</v>
      </c>
      <c r="N50" s="133">
        <f t="shared" si="5"/>
        <v>42.802998974475543</v>
      </c>
    </row>
    <row r="51" spans="1:14" x14ac:dyDescent="0.25">
      <c r="A51" s="45" t="s">
        <v>46</v>
      </c>
      <c r="C51" s="130">
        <f>VLOOKUP($A51,'Trial Balance'!$A:$CS,C$1,FALSE)/1000</f>
        <v>446.37716999999998</v>
      </c>
      <c r="D51" s="8">
        <f>VLOOKUP($A51,'Trial Balance'!$A:$CS,D$1,FALSE)/1000</f>
        <v>476.15972999999997</v>
      </c>
      <c r="E51" s="8">
        <f>VLOOKUP($A51,'Trial Balance'!$A:$CS,E$1,FALSE)/1000</f>
        <v>347.01325000000003</v>
      </c>
      <c r="F51" s="139">
        <f t="shared" si="0"/>
        <v>423.18338333333332</v>
      </c>
      <c r="G51" s="130">
        <f>VLOOKUP($A51,'Customer Numbers'!$A:$Z,G$1,FALSE)/1000</f>
        <v>33.613</v>
      </c>
      <c r="H51" s="8">
        <f>VLOOKUP($A51,'Customer Numbers'!$A:$Z,H$1,FALSE)/1000</f>
        <v>33.646999999999998</v>
      </c>
      <c r="I51" s="8">
        <f>VLOOKUP($A51,'Customer Numbers'!$A:$Z,I$1,FALSE)/1000</f>
        <v>33.750999999999998</v>
      </c>
      <c r="J51" s="139">
        <f t="shared" si="1"/>
        <v>33.670333333333332</v>
      </c>
      <c r="K51" s="128">
        <f t="shared" si="2"/>
        <v>13.279896766132151</v>
      </c>
      <c r="L51" s="9">
        <f t="shared" si="3"/>
        <v>14.151625107736201</v>
      </c>
      <c r="M51" s="9">
        <f t="shared" si="4"/>
        <v>10.281569434979707</v>
      </c>
      <c r="N51" s="133">
        <f t="shared" si="5"/>
        <v>12.571030436282685</v>
      </c>
    </row>
    <row r="52" spans="1:14" x14ac:dyDescent="0.25">
      <c r="A52" s="45" t="s">
        <v>47</v>
      </c>
      <c r="C52" s="130">
        <f>VLOOKUP($A52,'Trial Balance'!$A:$CS,C$1,FALSE)/1000</f>
        <v>293.24871000000002</v>
      </c>
      <c r="D52" s="8">
        <f>VLOOKUP($A52,'Trial Balance'!$A:$CS,D$1,FALSE)/1000</f>
        <v>312.07594</v>
      </c>
      <c r="E52" s="8">
        <f>VLOOKUP($A52,'Trial Balance'!$A:$CS,E$1,FALSE)/1000</f>
        <v>312.03654</v>
      </c>
      <c r="F52" s="139">
        <f t="shared" si="0"/>
        <v>305.78706333333338</v>
      </c>
      <c r="G52" s="130">
        <f>VLOOKUP($A52,'Customer Numbers'!$A:$Z,G$1,FALSE)/1000</f>
        <v>4.3120000000000003</v>
      </c>
      <c r="H52" s="8">
        <f>VLOOKUP($A52,'Customer Numbers'!$A:$Z,H$1,FALSE)/1000</f>
        <v>4.3250000000000002</v>
      </c>
      <c r="I52" s="8">
        <f>VLOOKUP($A52,'Customer Numbers'!$A:$Z,I$1,FALSE)/1000</f>
        <v>4.3449999999999998</v>
      </c>
      <c r="J52" s="139">
        <f t="shared" si="1"/>
        <v>4.3273333333333328</v>
      </c>
      <c r="K52" s="128">
        <f t="shared" si="2"/>
        <v>68.007585807050091</v>
      </c>
      <c r="L52" s="9">
        <f t="shared" si="3"/>
        <v>72.156286705202305</v>
      </c>
      <c r="M52" s="9">
        <f t="shared" si="4"/>
        <v>71.815084004602994</v>
      </c>
      <c r="N52" s="133">
        <f t="shared" si="5"/>
        <v>70.659652172285135</v>
      </c>
    </row>
    <row r="53" spans="1:14" x14ac:dyDescent="0.25">
      <c r="A53" s="45" t="s">
        <v>48</v>
      </c>
      <c r="C53" s="130">
        <f>VLOOKUP($A53,'Trial Balance'!$A:$CS,C$1,FALSE)/1000</f>
        <v>368.07040999999998</v>
      </c>
      <c r="D53" s="8">
        <f>VLOOKUP($A53,'Trial Balance'!$A:$CS,D$1,FALSE)/1000</f>
        <v>383.24475000000001</v>
      </c>
      <c r="E53" s="8">
        <f>VLOOKUP($A53,'Trial Balance'!$A:$CS,E$1,FALSE)/1000</f>
        <v>360.50246000000004</v>
      </c>
      <c r="F53" s="139">
        <f t="shared" si="0"/>
        <v>370.60587333333336</v>
      </c>
      <c r="G53" s="130">
        <f>VLOOKUP($A53,'Customer Numbers'!$A:$Z,G$1,FALSE)/1000</f>
        <v>5.9089999999999998</v>
      </c>
      <c r="H53" s="8">
        <f>VLOOKUP($A53,'Customer Numbers'!$A:$Z,H$1,FALSE)/1000</f>
        <v>5.91</v>
      </c>
      <c r="I53" s="8">
        <f>VLOOKUP($A53,'Customer Numbers'!$A:$Z,I$1,FALSE)/1000</f>
        <v>5.899</v>
      </c>
      <c r="J53" s="139">
        <f t="shared" si="1"/>
        <v>5.9059999999999997</v>
      </c>
      <c r="K53" s="128">
        <f t="shared" si="2"/>
        <v>62.289796919952614</v>
      </c>
      <c r="L53" s="9">
        <f t="shared" si="3"/>
        <v>64.84682741116751</v>
      </c>
      <c r="M53" s="9">
        <f t="shared" si="4"/>
        <v>61.112469910154267</v>
      </c>
      <c r="N53" s="133">
        <f t="shared" si="5"/>
        <v>62.749698080424793</v>
      </c>
    </row>
    <row r="54" spans="1:14" x14ac:dyDescent="0.25">
      <c r="A54" s="45" t="s">
        <v>49</v>
      </c>
      <c r="C54" s="130">
        <f>VLOOKUP($A54,'Trial Balance'!$A:$CS,C$1,FALSE)/1000</f>
        <v>191.61584999999999</v>
      </c>
      <c r="D54" s="8">
        <f>VLOOKUP($A54,'Trial Balance'!$A:$CS,D$1,FALSE)/1000</f>
        <v>199.31515999999999</v>
      </c>
      <c r="E54" s="8">
        <f>VLOOKUP($A54,'Trial Balance'!$A:$CS,E$1,FALSE)/1000</f>
        <v>201.99021999999999</v>
      </c>
      <c r="F54" s="139">
        <f t="shared" si="0"/>
        <v>197.64041</v>
      </c>
      <c r="G54" s="130">
        <f>VLOOKUP($A54,'Customer Numbers'!$A:$Z,G$1,FALSE)/1000</f>
        <v>2.839</v>
      </c>
      <c r="H54" s="8">
        <f>VLOOKUP($A54,'Customer Numbers'!$A:$Z,H$1,FALSE)/1000</f>
        <v>2.8479999999999999</v>
      </c>
      <c r="I54" s="8">
        <f>VLOOKUP($A54,'Customer Numbers'!$A:$Z,I$1,FALSE)/1000</f>
        <v>2.8410000000000002</v>
      </c>
      <c r="J54" s="139">
        <f t="shared" si="1"/>
        <v>2.8426666666666662</v>
      </c>
      <c r="K54" s="128">
        <f t="shared" si="2"/>
        <v>67.494135258893976</v>
      </c>
      <c r="L54" s="9">
        <f t="shared" si="3"/>
        <v>69.984255617977524</v>
      </c>
      <c r="M54" s="9">
        <f t="shared" si="4"/>
        <v>71.098282294966552</v>
      </c>
      <c r="N54" s="133">
        <f t="shared" si="5"/>
        <v>69.525557723946022</v>
      </c>
    </row>
    <row r="55" spans="1:14" x14ac:dyDescent="0.25">
      <c r="A55" s="45" t="s">
        <v>50</v>
      </c>
      <c r="C55" s="130">
        <f>VLOOKUP($A55,'Trial Balance'!$A:$CS,C$1,FALSE)/1000</f>
        <v>1761.80285</v>
      </c>
      <c r="D55" s="8">
        <f>VLOOKUP($A55,'Trial Balance'!$A:$CS,D$1,FALSE)/1000</f>
        <v>1478.0695700000001</v>
      </c>
      <c r="E55" s="8">
        <f>VLOOKUP($A55,'Trial Balance'!$A:$CS,E$1,FALSE)/1000</f>
        <v>1497.8838600000001</v>
      </c>
      <c r="F55" s="139">
        <f t="shared" si="0"/>
        <v>1579.2520933333335</v>
      </c>
      <c r="G55" s="130">
        <f>VLOOKUP($A55,'Customer Numbers'!$A:$Z,G$1,FALSE)/1000</f>
        <v>56.515000000000001</v>
      </c>
      <c r="H55" s="8">
        <f>VLOOKUP($A55,'Customer Numbers'!$A:$Z,H$1,FALSE)/1000</f>
        <v>56.7</v>
      </c>
      <c r="I55" s="8">
        <f>VLOOKUP($A55,'Customer Numbers'!$A:$Z,I$1,FALSE)/1000</f>
        <v>56.887</v>
      </c>
      <c r="J55" s="139">
        <f t="shared" si="1"/>
        <v>56.70066666666667</v>
      </c>
      <c r="K55" s="128">
        <f t="shared" si="2"/>
        <v>31.174075024329824</v>
      </c>
      <c r="L55" s="9">
        <f t="shared" si="3"/>
        <v>26.068246384479718</v>
      </c>
      <c r="M55" s="9">
        <f t="shared" si="4"/>
        <v>26.330863993531036</v>
      </c>
      <c r="N55" s="133">
        <f t="shared" si="5"/>
        <v>27.857728467446861</v>
      </c>
    </row>
    <row r="56" spans="1:14" x14ac:dyDescent="0.25">
      <c r="A56" s="45" t="s">
        <v>51</v>
      </c>
      <c r="C56" s="130">
        <f>VLOOKUP($A56,'Trial Balance'!$A:$CS,C$1,FALSE)/1000</f>
        <v>463.59952000000004</v>
      </c>
      <c r="D56" s="8">
        <f>VLOOKUP($A56,'Trial Balance'!$A:$CS,D$1,FALSE)/1000</f>
        <v>499.96181000000001</v>
      </c>
      <c r="E56" s="8">
        <f>VLOOKUP($A56,'Trial Balance'!$A:$CS,E$1,FALSE)/1000</f>
        <v>518.52072999999996</v>
      </c>
      <c r="F56" s="139">
        <f t="shared" si="0"/>
        <v>494.02735333333334</v>
      </c>
      <c r="G56" s="130">
        <f>VLOOKUP($A56,'Customer Numbers'!$A:$Z,G$1,FALSE)/1000</f>
        <v>7.1230000000000002</v>
      </c>
      <c r="H56" s="8">
        <f>VLOOKUP($A56,'Customer Numbers'!$A:$Z,H$1,FALSE)/1000</f>
        <v>7.1289999999999996</v>
      </c>
      <c r="I56" s="8">
        <f>VLOOKUP($A56,'Customer Numbers'!$A:$Z,I$1,FALSE)/1000</f>
        <v>7.7190000000000003</v>
      </c>
      <c r="J56" s="139">
        <f t="shared" si="1"/>
        <v>7.323666666666667</v>
      </c>
      <c r="K56" s="128">
        <f t="shared" si="2"/>
        <v>65.084868735083532</v>
      </c>
      <c r="L56" s="9">
        <f t="shared" si="3"/>
        <v>70.130706971524759</v>
      </c>
      <c r="M56" s="9">
        <f t="shared" si="4"/>
        <v>67.174599041326587</v>
      </c>
      <c r="N56" s="133">
        <f t="shared" si="5"/>
        <v>67.463391582644959</v>
      </c>
    </row>
    <row r="57" spans="1:14" x14ac:dyDescent="0.25">
      <c r="A57" s="45" t="s">
        <v>52</v>
      </c>
      <c r="C57" s="130">
        <f>VLOOKUP($A57,'Trial Balance'!$A:$CS,C$1,FALSE)/1000</f>
        <v>9626.2222899999997</v>
      </c>
      <c r="D57" s="8">
        <f>VLOOKUP($A57,'Trial Balance'!$A:$CS,D$1,FALSE)/1000</f>
        <v>16632.50734</v>
      </c>
      <c r="E57" s="8">
        <f>VLOOKUP($A57,'Trial Balance'!$A:$CS,E$1,FALSE)/1000</f>
        <v>22199.865819999999</v>
      </c>
      <c r="F57" s="139">
        <f t="shared" si="0"/>
        <v>16152.86515</v>
      </c>
      <c r="G57" s="130">
        <f>VLOOKUP($A57,'Customer Numbers'!$A:$Z,G$1,FALSE)/1000</f>
        <v>772.62400000000002</v>
      </c>
      <c r="H57" s="8">
        <f>VLOOKUP($A57,'Customer Numbers'!$A:$Z,H$1,FALSE)/1000</f>
        <v>777.904</v>
      </c>
      <c r="I57" s="8">
        <f>VLOOKUP($A57,'Customer Numbers'!$A:$Z,I$1,FALSE)/1000</f>
        <v>779.17600000000004</v>
      </c>
      <c r="J57" s="139">
        <f t="shared" si="1"/>
        <v>776.5680000000001</v>
      </c>
      <c r="K57" s="128">
        <f t="shared" si="2"/>
        <v>12.4591292659819</v>
      </c>
      <c r="L57" s="9">
        <f t="shared" si="3"/>
        <v>21.381182433822168</v>
      </c>
      <c r="M57" s="9">
        <f t="shared" si="4"/>
        <v>28.491465111861761</v>
      </c>
      <c r="N57" s="133">
        <f t="shared" si="5"/>
        <v>20.777258937221944</v>
      </c>
    </row>
    <row r="58" spans="1:14" x14ac:dyDescent="0.25">
      <c r="A58" s="45" t="s">
        <v>53</v>
      </c>
      <c r="C58" s="130">
        <f>VLOOKUP($A58,'Trial Balance'!$A:$CS,C$1,FALSE)/1000</f>
        <v>553.78443000000004</v>
      </c>
      <c r="D58" s="8">
        <f>VLOOKUP($A58,'Trial Balance'!$A:$CS,D$1,FALSE)/1000</f>
        <v>595.42431999999997</v>
      </c>
      <c r="E58" s="8">
        <f>VLOOKUP($A58,'Trial Balance'!$A:$CS,E$1,FALSE)/1000</f>
        <v>500.10727000000003</v>
      </c>
      <c r="F58" s="139">
        <f t="shared" si="0"/>
        <v>549.7720066666667</v>
      </c>
      <c r="G58" s="130">
        <f>VLOOKUP($A58,'Customer Numbers'!$A:$Z,G$1,FALSE)/1000</f>
        <v>13.789</v>
      </c>
      <c r="H58" s="8">
        <f>VLOOKUP($A58,'Customer Numbers'!$A:$Z,H$1,FALSE)/1000</f>
        <v>14.003</v>
      </c>
      <c r="I58" s="8">
        <f>VLOOKUP($A58,'Customer Numbers'!$A:$Z,I$1,FALSE)/1000</f>
        <v>14.238</v>
      </c>
      <c r="J58" s="139">
        <f t="shared" si="1"/>
        <v>14.01</v>
      </c>
      <c r="K58" s="128">
        <f t="shared" si="2"/>
        <v>40.161319167452319</v>
      </c>
      <c r="L58" s="9">
        <f t="shared" si="3"/>
        <v>42.521196886381489</v>
      </c>
      <c r="M58" s="9">
        <f t="shared" si="4"/>
        <v>35.1248258182329</v>
      </c>
      <c r="N58" s="133">
        <f t="shared" si="5"/>
        <v>39.269113957355565</v>
      </c>
    </row>
    <row r="59" spans="1:14" x14ac:dyDescent="0.25">
      <c r="A59" s="45" t="s">
        <v>54</v>
      </c>
      <c r="C59" s="130">
        <f>VLOOKUP($A59,'Trial Balance'!$A:$CS,C$1,FALSE)/1000</f>
        <v>1650.0550000000001</v>
      </c>
      <c r="D59" s="8">
        <f>VLOOKUP($A59,'Trial Balance'!$A:$CS,D$1,FALSE)/1000</f>
        <v>1730.5740000000001</v>
      </c>
      <c r="E59" s="8">
        <f>VLOOKUP($A59,'Trial Balance'!$A:$CS,E$1,FALSE)/1000</f>
        <v>1475.596</v>
      </c>
      <c r="F59" s="139">
        <f t="shared" si="0"/>
        <v>1618.7416666666668</v>
      </c>
      <c r="G59" s="130">
        <f>VLOOKUP($A59,'Customer Numbers'!$A:$Z,G$1,FALSE)/1000</f>
        <v>57.472000000000001</v>
      </c>
      <c r="H59" s="8">
        <f>VLOOKUP($A59,'Customer Numbers'!$A:$Z,H$1,FALSE)/1000</f>
        <v>57.856000000000002</v>
      </c>
      <c r="I59" s="8">
        <f>VLOOKUP($A59,'Customer Numbers'!$A:$Z,I$1,FALSE)/1000</f>
        <v>58.439</v>
      </c>
      <c r="J59" s="139">
        <f t="shared" si="1"/>
        <v>57.922333333333334</v>
      </c>
      <c r="K59" s="128">
        <f t="shared" si="2"/>
        <v>28.710589504454344</v>
      </c>
      <c r="L59" s="9">
        <f t="shared" si="3"/>
        <v>29.911746404867255</v>
      </c>
      <c r="M59" s="9">
        <f t="shared" si="4"/>
        <v>25.250192508427592</v>
      </c>
      <c r="N59" s="133">
        <f t="shared" si="5"/>
        <v>27.957509472583066</v>
      </c>
    </row>
    <row r="60" spans="1:14" x14ac:dyDescent="0.25">
      <c r="A60" s="45" t="s">
        <v>55</v>
      </c>
      <c r="C60" s="130">
        <f>VLOOKUP($A60,'Trial Balance'!$A:$CS,C$1,FALSE)/1000</f>
        <v>923.16706000000011</v>
      </c>
      <c r="D60" s="8">
        <f>VLOOKUP($A60,'Trial Balance'!$A:$CS,D$1,FALSE)/1000</f>
        <v>900.41962999999998</v>
      </c>
      <c r="E60" s="8">
        <f>VLOOKUP($A60,'Trial Balance'!$A:$CS,E$1,FALSE)/1000</f>
        <v>914.82614999999998</v>
      </c>
      <c r="F60" s="139">
        <f t="shared" si="0"/>
        <v>912.80427999999995</v>
      </c>
      <c r="G60" s="130">
        <f>VLOOKUP($A60,'Customer Numbers'!$A:$Z,G$1,FALSE)/1000</f>
        <v>23.366</v>
      </c>
      <c r="H60" s="8">
        <f>VLOOKUP($A60,'Customer Numbers'!$A:$Z,H$1,FALSE)/1000</f>
        <v>23.664000000000001</v>
      </c>
      <c r="I60" s="8">
        <f>VLOOKUP($A60,'Customer Numbers'!$A:$Z,I$1,FALSE)/1000</f>
        <v>24.053999999999998</v>
      </c>
      <c r="J60" s="139">
        <f t="shared" si="1"/>
        <v>23.694666666666667</v>
      </c>
      <c r="K60" s="128">
        <f t="shared" si="2"/>
        <v>39.508989985448949</v>
      </c>
      <c r="L60" s="9">
        <f t="shared" si="3"/>
        <v>38.050187204192021</v>
      </c>
      <c r="M60" s="9">
        <f t="shared" si="4"/>
        <v>38.032183836368176</v>
      </c>
      <c r="N60" s="133">
        <f t="shared" si="5"/>
        <v>38.530453675336382</v>
      </c>
    </row>
    <row r="61" spans="1:14" x14ac:dyDescent="0.25">
      <c r="A61" s="45" t="s">
        <v>56</v>
      </c>
      <c r="C61" s="130">
        <f>VLOOKUP($A61,'Trial Balance'!$A:$CS,C$1,FALSE)/1000</f>
        <v>108.4054</v>
      </c>
      <c r="D61" s="8">
        <f>VLOOKUP($A61,'Trial Balance'!$A:$CS,D$1,FALSE)/1000</f>
        <v>110.05228</v>
      </c>
      <c r="E61" s="8">
        <f>VLOOKUP($A61,'Trial Balance'!$A:$CS,E$1,FALSE)/1000</f>
        <v>102.65908</v>
      </c>
      <c r="F61" s="139">
        <f t="shared" si="0"/>
        <v>107.03892</v>
      </c>
      <c r="G61" s="130">
        <f>VLOOKUP($A61,'Customer Numbers'!$A:$Z,G$1,FALSE)/1000</f>
        <v>3.8050000000000002</v>
      </c>
      <c r="H61" s="8">
        <f>VLOOKUP($A61,'Customer Numbers'!$A:$Z,H$1,FALSE)/1000</f>
        <v>3.83</v>
      </c>
      <c r="I61" s="8">
        <f>VLOOKUP($A61,'Customer Numbers'!$A:$Z,I$1,FALSE)/1000</f>
        <v>3.859</v>
      </c>
      <c r="J61" s="139">
        <f t="shared" si="1"/>
        <v>3.8313333333333333</v>
      </c>
      <c r="K61" s="128">
        <f t="shared" si="2"/>
        <v>28.490249671484886</v>
      </c>
      <c r="L61" s="9">
        <f t="shared" si="3"/>
        <v>28.734276762402086</v>
      </c>
      <c r="M61" s="9">
        <f t="shared" si="4"/>
        <v>26.602508421870951</v>
      </c>
      <c r="N61" s="133">
        <f t="shared" si="5"/>
        <v>27.942344951919306</v>
      </c>
    </row>
    <row r="62" spans="1:14" ht="15.75" thickBot="1" x14ac:dyDescent="0.3">
      <c r="A62" s="46" t="s">
        <v>57</v>
      </c>
      <c r="C62" s="140">
        <f>VLOOKUP($A62,'Trial Balance'!$A:$CS,C$1,FALSE)/1000</f>
        <v>277.01362999999998</v>
      </c>
      <c r="D62" s="141">
        <f>VLOOKUP($A62,'Trial Balance'!$A:$CS,D$1,FALSE)/1000</f>
        <v>383.66640999999998</v>
      </c>
      <c r="E62" s="141">
        <f>VLOOKUP($A62,'Trial Balance'!$A:$CS,E$1,FALSE)/1000</f>
        <v>378.56281000000001</v>
      </c>
      <c r="F62" s="142">
        <f t="shared" si="0"/>
        <v>346.41428333333334</v>
      </c>
      <c r="G62" s="140">
        <f>VLOOKUP($A62,'Customer Numbers'!$A:$Z,G$1,FALSE)/1000</f>
        <v>23.547000000000001</v>
      </c>
      <c r="H62" s="141">
        <f>VLOOKUP($A62,'Customer Numbers'!$A:$Z,H$1,FALSE)/1000</f>
        <v>23.774000000000001</v>
      </c>
      <c r="I62" s="141">
        <f>VLOOKUP($A62,'Customer Numbers'!$A:$Z,I$1,FALSE)/1000</f>
        <v>23.952999999999999</v>
      </c>
      <c r="J62" s="142">
        <f t="shared" si="1"/>
        <v>23.757999999999999</v>
      </c>
      <c r="K62" s="134">
        <f t="shared" si="2"/>
        <v>11.76428547160997</v>
      </c>
      <c r="L62" s="135">
        <f t="shared" si="3"/>
        <v>16.1380672162867</v>
      </c>
      <c r="M62" s="135">
        <f t="shared" si="4"/>
        <v>15.804400701373524</v>
      </c>
      <c r="N62" s="136">
        <f t="shared" si="5"/>
        <v>14.568917796423397</v>
      </c>
    </row>
    <row r="63" spans="1:14" ht="15.75" thickBot="1" x14ac:dyDescent="0.3"/>
    <row r="64" spans="1:14" ht="15.75" thickBot="1" x14ac:dyDescent="0.3">
      <c r="A64" s="253" t="s">
        <v>399</v>
      </c>
      <c r="C64" s="250"/>
      <c r="D64" s="251"/>
      <c r="E64" s="251"/>
      <c r="F64" s="252">
        <f>AVERAGEIF(F6:F62,"&lt;&gt;0")</f>
        <v>2387.7832362385971</v>
      </c>
      <c r="G64" s="250"/>
      <c r="H64" s="251"/>
      <c r="I64" s="251"/>
      <c r="J64" s="252">
        <f>AVERAGEIF(J6:J62,"&lt;&gt;0")</f>
        <v>92.197865497075995</v>
      </c>
      <c r="K64" s="250"/>
      <c r="L64" s="251"/>
      <c r="M64" s="251"/>
      <c r="N64" s="263">
        <f>AVERAGEIF(N6:N62,"&lt;&gt;0")</f>
        <v>35.753977489516416</v>
      </c>
    </row>
    <row r="65" spans="1:14" ht="15.75" thickBot="1" x14ac:dyDescent="0.3"/>
    <row r="66" spans="1:14" x14ac:dyDescent="0.25">
      <c r="A66" s="158" t="s">
        <v>395</v>
      </c>
      <c r="C66" s="254">
        <f t="shared" ref="C66:N66" si="6">MAX(C6:C62)</f>
        <v>47295.178449999999</v>
      </c>
      <c r="D66" s="255">
        <f t="shared" si="6"/>
        <v>41998.666749999997</v>
      </c>
      <c r="E66" s="255">
        <f t="shared" si="6"/>
        <v>44910.259210000004</v>
      </c>
      <c r="F66" s="239">
        <f t="shared" si="6"/>
        <v>44734.70147</v>
      </c>
      <c r="G66" s="254">
        <f t="shared" si="6"/>
        <v>1385.191</v>
      </c>
      <c r="H66" s="255">
        <f t="shared" si="6"/>
        <v>1395.934</v>
      </c>
      <c r="I66" s="255">
        <f t="shared" si="6"/>
        <v>1413.48</v>
      </c>
      <c r="J66" s="239">
        <f t="shared" si="6"/>
        <v>1398.2016666666666</v>
      </c>
      <c r="K66" s="256">
        <f t="shared" si="6"/>
        <v>109.65358161648179</v>
      </c>
      <c r="L66" s="257">
        <f t="shared" si="6"/>
        <v>125.97344051446946</v>
      </c>
      <c r="M66" s="257">
        <f t="shared" si="6"/>
        <v>109.54710133542811</v>
      </c>
      <c r="N66" s="258">
        <f t="shared" si="6"/>
        <v>115.05804115545978</v>
      </c>
    </row>
    <row r="67" spans="1:14" x14ac:dyDescent="0.25">
      <c r="A67" s="45" t="s">
        <v>396</v>
      </c>
      <c r="C67" s="240" cm="1">
        <f t="array" ref="C67">MIN(IF(C6:C62&gt;0,C6:C62))</f>
        <v>71.976979999999998</v>
      </c>
      <c r="D67" s="237" cm="1">
        <f t="array" ref="D67">MIN(IF(D6:D62&gt;0,D6:D62))</f>
        <v>81.433350000000004</v>
      </c>
      <c r="E67" s="237" cm="1">
        <f t="array" ref="E67">MIN(IF(E6:E62&gt;0,E6:E62))</f>
        <v>87.002579999999995</v>
      </c>
      <c r="F67" s="241" cm="1">
        <f t="array" ref="F67">MIN(IF(F6:F62&gt;0,F6:F62))</f>
        <v>80.137636666666666</v>
      </c>
      <c r="G67" s="240" cm="1">
        <f t="array" ref="G67">MIN(IF(G6:G62&gt;0,G6:G62))</f>
        <v>1.208</v>
      </c>
      <c r="H67" s="237" cm="1">
        <f t="array" ref="H67">MIN(IF(H6:H62&gt;0,H6:H62))</f>
        <v>1.222</v>
      </c>
      <c r="I67" s="237" cm="1">
        <f t="array" ref="I67">MIN(IF(I6:I62&gt;0,I6:I62))</f>
        <v>1.2230000000000001</v>
      </c>
      <c r="J67" s="241" cm="1">
        <f t="array" ref="J67">MIN(IF(J6:J62&gt;0,J6:J62))</f>
        <v>1.2176666666666665</v>
      </c>
      <c r="K67" s="245" cm="1">
        <f t="array" ref="K67">MIN(IF(K6:K62&gt;0,K6:K62))</f>
        <v>10.764337803934886</v>
      </c>
      <c r="L67" s="238" cm="1">
        <f t="array" ref="L67">MIN(IF(L6:L62&gt;0,L6:L62))</f>
        <v>11.624314935428833</v>
      </c>
      <c r="M67" s="238" cm="1">
        <f t="array" ref="M67">MIN(IF(M6:M62&gt;0,M6:M62))</f>
        <v>10.281569434979707</v>
      </c>
      <c r="N67" s="246" cm="1">
        <f t="array" ref="N67">MIN(IF(N6:N62&gt;0,N6:N62))</f>
        <v>11.346195664570606</v>
      </c>
    </row>
    <row r="68" spans="1:14" ht="15.75" thickBot="1" x14ac:dyDescent="0.3">
      <c r="A68" s="46" t="s">
        <v>397</v>
      </c>
      <c r="C68" s="242">
        <f>C66/C67</f>
        <v>657.08756396836884</v>
      </c>
      <c r="D68" s="243">
        <f t="shared" ref="D68:F68" si="7">D66/D67</f>
        <v>515.74283447752055</v>
      </c>
      <c r="E68" s="243">
        <f t="shared" si="7"/>
        <v>516.19456813809438</v>
      </c>
      <c r="F68" s="142">
        <f t="shared" si="7"/>
        <v>558.22336832909684</v>
      </c>
      <c r="G68" s="140">
        <f t="shared" ref="G68" si="8">G66/G67</f>
        <v>1146.6812913907286</v>
      </c>
      <c r="H68" s="141">
        <f t="shared" ref="H68" si="9">H66/H67</f>
        <v>1142.3355155482816</v>
      </c>
      <c r="I68" s="141">
        <f t="shared" ref="I68:J68" si="10">I66/I67</f>
        <v>1155.7481602616517</v>
      </c>
      <c r="J68" s="142">
        <f t="shared" si="10"/>
        <v>1148.2630714481249</v>
      </c>
      <c r="K68" s="264">
        <f t="shared" ref="K68" si="11">K66/K67</f>
        <v>10.186746608453527</v>
      </c>
      <c r="L68" s="265">
        <f t="shared" ref="L68" si="12">L66/L67</f>
        <v>10.837063621747285</v>
      </c>
      <c r="M68" s="265">
        <f t="shared" ref="M68:N68" si="13">M66/M67</f>
        <v>10.654706173819108</v>
      </c>
      <c r="N68" s="266">
        <f t="shared" si="13"/>
        <v>10.140671336625863</v>
      </c>
    </row>
    <row r="70" spans="1:14" x14ac:dyDescent="0.25">
      <c r="C70" s="221"/>
      <c r="D70" s="221"/>
      <c r="E70" s="221"/>
      <c r="F70" s="221"/>
      <c r="G70" s="221"/>
      <c r="H70" s="221"/>
      <c r="I70" s="221"/>
      <c r="J70" s="221"/>
      <c r="K70" s="221"/>
      <c r="L70" s="221"/>
      <c r="M70" s="221"/>
      <c r="N70" s="221"/>
    </row>
    <row r="71" spans="1:14" x14ac:dyDescent="0.25">
      <c r="C71" s="221"/>
      <c r="D71" s="221"/>
      <c r="E71" s="221"/>
      <c r="F71" s="221"/>
      <c r="G71" s="221"/>
      <c r="H71" s="221"/>
      <c r="I71" s="221"/>
      <c r="J71" s="221"/>
      <c r="K71" s="221"/>
      <c r="L71" s="221"/>
      <c r="M71" s="221"/>
      <c r="N71" s="221"/>
    </row>
  </sheetData>
  <mergeCells count="8">
    <mergeCell ref="K4:N4"/>
    <mergeCell ref="K3:N3"/>
    <mergeCell ref="C2:N2"/>
    <mergeCell ref="A2:A5"/>
    <mergeCell ref="G4:J4"/>
    <mergeCell ref="G3:J3"/>
    <mergeCell ref="C3:F3"/>
    <mergeCell ref="C4:F4"/>
  </mergeCells>
  <hyperlinks>
    <hyperlink ref="A1" location="'Tab Legend'!A1" display="Tab Legend" xr:uid="{CA0372CB-EF38-48F6-86D1-A0A63412D43E}"/>
  </hyperlinks>
  <pageMargins left="0.7" right="0.7" top="0.75" bottom="0.75" header="0.3" footer="0.3"/>
  <cellWatches>
    <cellWatch r="C1"/>
    <cellWatch r="D1"/>
    <cellWatch r="E1"/>
    <cellWatch r="G1"/>
    <cellWatch r="H1"/>
    <cellWatch r="I1"/>
    <cellWatch r="K1"/>
    <cellWatch r="L1"/>
    <cellWatch r="M1"/>
    <cellWatch r="C2"/>
    <cellWatch r="C3"/>
    <cellWatch r="G3"/>
    <cellWatch r="K3"/>
    <cellWatch r="C4"/>
    <cellWatch r="G4"/>
    <cellWatch r="K4"/>
    <cellWatch r="C5"/>
    <cellWatch r="D5"/>
    <cellWatch r="E5"/>
    <cellWatch r="G5"/>
    <cellWatch r="H5"/>
    <cellWatch r="I5"/>
    <cellWatch r="K5"/>
    <cellWatch r="L5"/>
    <cellWatch r="M5"/>
    <cellWatch r="C6"/>
    <cellWatch r="D6"/>
    <cellWatch r="E6"/>
    <cellWatch r="G6"/>
    <cellWatch r="H6"/>
    <cellWatch r="I6"/>
    <cellWatch r="K6"/>
    <cellWatch r="L6"/>
    <cellWatch r="M6"/>
    <cellWatch r="C7"/>
    <cellWatch r="D7"/>
    <cellWatch r="E7"/>
    <cellWatch r="G7"/>
    <cellWatch r="H7"/>
    <cellWatch r="I7"/>
    <cellWatch r="K7"/>
    <cellWatch r="L7"/>
    <cellWatch r="M7"/>
    <cellWatch r="C8"/>
    <cellWatch r="D8"/>
    <cellWatch r="E8"/>
    <cellWatch r="G8"/>
    <cellWatch r="H8"/>
    <cellWatch r="I8"/>
    <cellWatch r="K8"/>
    <cellWatch r="L8"/>
    <cellWatch r="M8"/>
    <cellWatch r="C9"/>
    <cellWatch r="D9"/>
    <cellWatch r="E9"/>
    <cellWatch r="G9"/>
    <cellWatch r="H9"/>
    <cellWatch r="I9"/>
    <cellWatch r="K9"/>
    <cellWatch r="L9"/>
    <cellWatch r="M9"/>
  </cellWatch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O76"/>
  <sheetViews>
    <sheetView showGridLines="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0.85546875" customWidth="1"/>
    <col min="15" max="15" width="0.85546875" customWidth="1"/>
  </cols>
  <sheetData>
    <row r="1" spans="1:14" ht="15.75" thickBot="1" x14ac:dyDescent="0.3">
      <c r="A1" s="26" t="s">
        <v>312</v>
      </c>
      <c r="C1" s="236">
        <f>'Trial Balance'!AE2</f>
        <v>31</v>
      </c>
      <c r="D1" s="236">
        <f>'Trial Balance'!BC2</f>
        <v>55</v>
      </c>
      <c r="E1" s="236">
        <f>'Trial Balance'!CA2</f>
        <v>79</v>
      </c>
      <c r="F1" s="236"/>
      <c r="G1" s="236">
        <v>9</v>
      </c>
      <c r="H1" s="236">
        <v>17</v>
      </c>
      <c r="I1" s="236">
        <v>25</v>
      </c>
      <c r="J1" s="236"/>
      <c r="K1" s="236"/>
      <c r="L1" s="236"/>
      <c r="M1" s="236"/>
      <c r="N1" s="236"/>
    </row>
    <row r="2" spans="1:14" ht="16.5" thickBot="1" x14ac:dyDescent="0.3">
      <c r="A2" s="379" t="s">
        <v>58</v>
      </c>
      <c r="C2" s="391" t="s">
        <v>284</v>
      </c>
      <c r="D2" s="392"/>
      <c r="E2" s="392"/>
      <c r="F2" s="392"/>
      <c r="G2" s="392"/>
      <c r="H2" s="392"/>
      <c r="I2" s="392"/>
      <c r="J2" s="392"/>
      <c r="K2" s="392"/>
      <c r="L2" s="392"/>
      <c r="M2" s="392"/>
      <c r="N2" s="393"/>
    </row>
    <row r="3" spans="1:14" x14ac:dyDescent="0.25">
      <c r="A3" s="380"/>
      <c r="C3" s="394" t="s">
        <v>249</v>
      </c>
      <c r="D3" s="395"/>
      <c r="E3" s="395"/>
      <c r="F3" s="396"/>
      <c r="G3" s="373"/>
      <c r="H3" s="374"/>
      <c r="I3" s="374"/>
      <c r="J3" s="375"/>
      <c r="K3" s="373"/>
      <c r="L3" s="374"/>
      <c r="M3" s="374"/>
      <c r="N3" s="375"/>
    </row>
    <row r="4" spans="1:14" x14ac:dyDescent="0.25">
      <c r="A4" s="380"/>
      <c r="C4" s="370" t="s">
        <v>248</v>
      </c>
      <c r="D4" s="371"/>
      <c r="E4" s="371"/>
      <c r="F4" s="372"/>
      <c r="G4" s="370" t="s">
        <v>401</v>
      </c>
      <c r="H4" s="371"/>
      <c r="I4" s="371"/>
      <c r="J4" s="372"/>
      <c r="K4" s="370" t="s">
        <v>247</v>
      </c>
      <c r="L4" s="371"/>
      <c r="M4" s="371"/>
      <c r="N4" s="372"/>
    </row>
    <row r="5" spans="1:14" ht="15.75" thickBot="1" x14ac:dyDescent="0.3">
      <c r="A5" s="381"/>
      <c r="C5" s="225">
        <v>2018</v>
      </c>
      <c r="D5" s="226">
        <v>2019</v>
      </c>
      <c r="E5" s="226">
        <v>2020</v>
      </c>
      <c r="F5" s="227" t="s">
        <v>398</v>
      </c>
      <c r="G5" s="225">
        <v>2018</v>
      </c>
      <c r="H5" s="226">
        <v>2019</v>
      </c>
      <c r="I5" s="226">
        <v>2020</v>
      </c>
      <c r="J5" s="227" t="s">
        <v>398</v>
      </c>
      <c r="K5" s="225">
        <v>2018</v>
      </c>
      <c r="L5" s="226">
        <v>2019</v>
      </c>
      <c r="M5" s="226">
        <v>2020</v>
      </c>
      <c r="N5" s="227" t="s">
        <v>398</v>
      </c>
    </row>
    <row r="6" spans="1:14" x14ac:dyDescent="0.25">
      <c r="A6" s="52" t="s">
        <v>1</v>
      </c>
      <c r="C6" s="129">
        <f>VLOOKUP($A6,'Trial Balance'!$A:$CS,C$1,FALSE)/1000</f>
        <v>15664.920530000001</v>
      </c>
      <c r="D6" s="137">
        <f>VLOOKUP($A6,'Trial Balance'!$A:$CS,D$1,FALSE)/1000</f>
        <v>9045.3584200000005</v>
      </c>
      <c r="E6" s="137">
        <f>VLOOKUP($A6,'Trial Balance'!$A:$CS,E$1,FALSE)/1000</f>
        <v>3579.5180800000003</v>
      </c>
      <c r="F6" s="138">
        <f>AVERAGEIF(C6:E6,"&lt;&gt;0")</f>
        <v>9429.9323433333338</v>
      </c>
      <c r="G6" s="222">
        <f>VLOOKUP($A6,'Customer Numbers'!$A:$Z,G$1,FALSE)/1000</f>
        <v>1046.7760000000001</v>
      </c>
      <c r="H6" s="137">
        <f>VLOOKUP($A6,'Customer Numbers'!$A:$Z,H$1,FALSE)/1000</f>
        <v>1054.614</v>
      </c>
      <c r="I6" s="137">
        <f>VLOOKUP($A6,'Customer Numbers'!$A:$Z,I$1,FALSE)/1000</f>
        <v>1062.0409999999999</v>
      </c>
      <c r="J6" s="138">
        <f>AVERAGEIF(G6:I6,"&lt;&gt;0")</f>
        <v>1054.4770000000001</v>
      </c>
      <c r="K6" s="232">
        <f>C6/G6</f>
        <v>14.964921368086392</v>
      </c>
      <c r="L6" s="131">
        <f>D6/H6</f>
        <v>8.5769375525073634</v>
      </c>
      <c r="M6" s="131">
        <f>E6/I6</f>
        <v>3.3704142118807092</v>
      </c>
      <c r="N6" s="132">
        <f>AVERAGEIF(K6:M6,"&lt;&gt;0")</f>
        <v>8.970757710824822</v>
      </c>
    </row>
    <row r="7" spans="1:14" x14ac:dyDescent="0.25">
      <c r="A7" s="45" t="s">
        <v>2</v>
      </c>
      <c r="C7" s="130">
        <f>VLOOKUP($A7,'Trial Balance'!$A:$CS,C$1,FALSE)/1000</f>
        <v>877.33263999999997</v>
      </c>
      <c r="D7" s="8">
        <f>VLOOKUP($A7,'Trial Balance'!$A:$CS,D$1,FALSE)/1000</f>
        <v>829.67051000000004</v>
      </c>
      <c r="E7" s="8">
        <f>VLOOKUP($A7,'Trial Balance'!$A:$CS,E$1,FALSE)/1000</f>
        <v>912.35633000000007</v>
      </c>
      <c r="F7" s="139">
        <f t="shared" ref="F7:F62" si="0">AVERAGEIF(C7:E7,"&lt;&gt;0")</f>
        <v>873.11982666666665</v>
      </c>
      <c r="G7" s="223">
        <f>VLOOKUP($A7,'Customer Numbers'!$A:$Z,G$1,FALSE)/1000</f>
        <v>11.721</v>
      </c>
      <c r="H7" s="8">
        <f>VLOOKUP($A7,'Customer Numbers'!$A:$Z,H$1,FALSE)/1000</f>
        <v>11.731999999999999</v>
      </c>
      <c r="I7" s="8">
        <f>VLOOKUP($A7,'Customer Numbers'!$A:$Z,I$1,FALSE)/1000</f>
        <v>12.124000000000001</v>
      </c>
      <c r="J7" s="139">
        <f t="shared" ref="J7:J62" si="1">AVERAGEIF(G7:I7,"&lt;&gt;0")</f>
        <v>11.859</v>
      </c>
      <c r="K7" s="233">
        <f t="shared" ref="K7:K62" si="2">C7/G7</f>
        <v>74.85134715467963</v>
      </c>
      <c r="L7" s="9">
        <f t="shared" ref="L7:L62" si="3">D7/H7</f>
        <v>70.718591033071945</v>
      </c>
      <c r="M7" s="9">
        <f t="shared" ref="M7:M62" si="4">E7/I7</f>
        <v>75.25208924447378</v>
      </c>
      <c r="N7" s="133">
        <f t="shared" ref="N7:N62" si="5">AVERAGEIF(K7:M7,"&lt;&gt;0")</f>
        <v>73.607342477408451</v>
      </c>
    </row>
    <row r="8" spans="1:14" x14ac:dyDescent="0.25">
      <c r="A8" s="45" t="s">
        <v>3</v>
      </c>
      <c r="C8" s="130">
        <f>VLOOKUP($A8,'Trial Balance'!$A:$CS,C$1,FALSE)/1000</f>
        <v>86.153949999999995</v>
      </c>
      <c r="D8" s="8">
        <f>VLOOKUP($A8,'Trial Balance'!$A:$CS,D$1,FALSE)/1000</f>
        <v>85.231800000000007</v>
      </c>
      <c r="E8" s="8">
        <f>VLOOKUP($A8,'Trial Balance'!$A:$CS,E$1,FALSE)/1000</f>
        <v>93.580339999999993</v>
      </c>
      <c r="F8" s="139">
        <f t="shared" si="0"/>
        <v>88.322029999999998</v>
      </c>
      <c r="G8" s="223">
        <f>VLOOKUP($A8,'Customer Numbers'!$A:$Z,G$1,FALSE)/1000</f>
        <v>1.6359999999999999</v>
      </c>
      <c r="H8" s="8">
        <f>VLOOKUP($A8,'Customer Numbers'!$A:$Z,H$1,FALSE)/1000</f>
        <v>1.629</v>
      </c>
      <c r="I8" s="8">
        <f>VLOOKUP($A8,'Customer Numbers'!$A:$Z,I$1,FALSE)/1000</f>
        <v>1.627</v>
      </c>
      <c r="J8" s="139">
        <f t="shared" si="1"/>
        <v>1.6306666666666665</v>
      </c>
      <c r="K8" s="233">
        <f t="shared" si="2"/>
        <v>52.661338630806846</v>
      </c>
      <c r="L8" s="9">
        <f t="shared" si="3"/>
        <v>52.321546961325971</v>
      </c>
      <c r="M8" s="9">
        <f t="shared" si="4"/>
        <v>57.517111247695141</v>
      </c>
      <c r="N8" s="133">
        <f t="shared" si="5"/>
        <v>54.166665613275988</v>
      </c>
    </row>
    <row r="9" spans="1:14" x14ac:dyDescent="0.25">
      <c r="A9" s="45" t="s">
        <v>4</v>
      </c>
      <c r="C9" s="130">
        <f>VLOOKUP($A9,'Trial Balance'!$A:$CS,C$1,FALSE)/1000</f>
        <v>813.21299999999997</v>
      </c>
      <c r="D9" s="8">
        <f>VLOOKUP($A9,'Trial Balance'!$A:$CS,D$1,FALSE)/1000</f>
        <v>759.298</v>
      </c>
      <c r="E9" s="8">
        <f>VLOOKUP($A9,'Trial Balance'!$A:$CS,E$1,FALSE)/1000</f>
        <v>746.89499999999998</v>
      </c>
      <c r="F9" s="139">
        <f t="shared" si="0"/>
        <v>773.13533333333328</v>
      </c>
      <c r="G9" s="223">
        <f>VLOOKUP($A9,'Customer Numbers'!$A:$Z,G$1,FALSE)/1000</f>
        <v>36.691000000000003</v>
      </c>
      <c r="H9" s="8">
        <f>VLOOKUP($A9,'Customer Numbers'!$A:$Z,H$1,FALSE)/1000</f>
        <v>36.743000000000002</v>
      </c>
      <c r="I9" s="8">
        <f>VLOOKUP($A9,'Customer Numbers'!$A:$Z,I$1,FALSE)/1000</f>
        <v>36.915999999999997</v>
      </c>
      <c r="J9" s="139">
        <f t="shared" si="1"/>
        <v>36.783333333333331</v>
      </c>
      <c r="K9" s="233">
        <f t="shared" si="2"/>
        <v>22.163827641655988</v>
      </c>
      <c r="L9" s="9">
        <f t="shared" si="3"/>
        <v>20.665106278746972</v>
      </c>
      <c r="M9" s="9">
        <f t="shared" si="4"/>
        <v>20.232284104453356</v>
      </c>
      <c r="N9" s="133">
        <f t="shared" si="5"/>
        <v>21.020406008285438</v>
      </c>
    </row>
    <row r="10" spans="1:14" x14ac:dyDescent="0.25">
      <c r="A10" s="45" t="s">
        <v>5</v>
      </c>
      <c r="C10" s="130">
        <f>VLOOKUP($A10,'Trial Balance'!$A:$CS,C$1,FALSE)/1000</f>
        <v>886.93917999999996</v>
      </c>
      <c r="D10" s="8">
        <f>VLOOKUP($A10,'Trial Balance'!$A:$CS,D$1,FALSE)/1000</f>
        <v>874.27255000000002</v>
      </c>
      <c r="E10" s="8">
        <f>VLOOKUP($A10,'Trial Balance'!$A:$CS,E$1,FALSE)/1000</f>
        <v>752.63427000000001</v>
      </c>
      <c r="F10" s="139">
        <f t="shared" si="0"/>
        <v>837.94866666666667</v>
      </c>
      <c r="G10" s="223">
        <f>VLOOKUP($A10,'Customer Numbers'!$A:$Z,G$1,FALSE)/1000</f>
        <v>39.905000000000001</v>
      </c>
      <c r="H10" s="8">
        <f>VLOOKUP($A10,'Customer Numbers'!$A:$Z,H$1,FALSE)/1000</f>
        <v>40.125</v>
      </c>
      <c r="I10" s="8">
        <f>VLOOKUP($A10,'Customer Numbers'!$A:$Z,I$1,FALSE)/1000</f>
        <v>40.662999999999997</v>
      </c>
      <c r="J10" s="139">
        <f t="shared" si="1"/>
        <v>40.231000000000002</v>
      </c>
      <c r="K10" s="233">
        <f t="shared" si="2"/>
        <v>22.226266883849139</v>
      </c>
      <c r="L10" s="9">
        <f t="shared" si="3"/>
        <v>21.78872398753894</v>
      </c>
      <c r="M10" s="9">
        <f t="shared" si="4"/>
        <v>18.50906893244473</v>
      </c>
      <c r="N10" s="133">
        <f t="shared" si="5"/>
        <v>20.841353267944271</v>
      </c>
    </row>
    <row r="11" spans="1:14" x14ac:dyDescent="0.25">
      <c r="A11" s="45" t="s">
        <v>6</v>
      </c>
      <c r="C11" s="130">
        <f>VLOOKUP($A11,'Trial Balance'!$A:$CS,C$1,FALSE)/1000</f>
        <v>772.61347000000001</v>
      </c>
      <c r="D11" s="8">
        <f>VLOOKUP($A11,'Trial Balance'!$A:$CS,D$1,FALSE)/1000</f>
        <v>693.31321000000003</v>
      </c>
      <c r="E11" s="8">
        <f>VLOOKUP($A11,'Trial Balance'!$A:$CS,E$1,FALSE)/1000</f>
        <v>875.92655999999977</v>
      </c>
      <c r="F11" s="139">
        <f t="shared" si="0"/>
        <v>780.61774666666668</v>
      </c>
      <c r="G11" s="223">
        <f>VLOOKUP($A11,'Customer Numbers'!$A:$Z,G$1,FALSE)/1000</f>
        <v>67.94</v>
      </c>
      <c r="H11" s="8">
        <f>VLOOKUP($A11,'Customer Numbers'!$A:$Z,H$1,FALSE)/1000</f>
        <v>68.204999999999998</v>
      </c>
      <c r="I11" s="8">
        <f>VLOOKUP($A11,'Customer Numbers'!$A:$Z,I$1,FALSE)/1000</f>
        <v>68.567999999999998</v>
      </c>
      <c r="J11" s="139">
        <f t="shared" si="1"/>
        <v>68.237666666666655</v>
      </c>
      <c r="K11" s="233">
        <f t="shared" si="2"/>
        <v>11.371996909037387</v>
      </c>
      <c r="L11" s="9">
        <f t="shared" si="3"/>
        <v>10.165137599882707</v>
      </c>
      <c r="M11" s="9">
        <f t="shared" si="4"/>
        <v>12.774567728386417</v>
      </c>
      <c r="N11" s="133">
        <f t="shared" si="5"/>
        <v>11.43723407910217</v>
      </c>
    </row>
    <row r="12" spans="1:14" x14ac:dyDescent="0.25">
      <c r="A12" s="45" t="s">
        <v>7</v>
      </c>
      <c r="C12" s="130">
        <f>VLOOKUP($A12,'Trial Balance'!$A:$CS,C$1,FALSE)/1000</f>
        <v>798.25076000000001</v>
      </c>
      <c r="D12" s="8">
        <f>VLOOKUP($A12,'Trial Balance'!$A:$CS,D$1,FALSE)/1000</f>
        <v>866.76234000000011</v>
      </c>
      <c r="E12" s="8">
        <f>VLOOKUP($A12,'Trial Balance'!$A:$CS,E$1,FALSE)/1000</f>
        <v>803.95153000000005</v>
      </c>
      <c r="F12" s="139">
        <f t="shared" si="0"/>
        <v>822.98821000000009</v>
      </c>
      <c r="G12" s="223">
        <f>VLOOKUP($A12,'Customer Numbers'!$A:$Z,G$1,FALSE)/1000</f>
        <v>29.245999999999999</v>
      </c>
      <c r="H12" s="8">
        <f>VLOOKUP($A12,'Customer Numbers'!$A:$Z,H$1,FALSE)/1000</f>
        <v>29.456</v>
      </c>
      <c r="I12" s="8">
        <f>VLOOKUP($A12,'Customer Numbers'!$A:$Z,I$1,FALSE)/1000</f>
        <v>29.719000000000001</v>
      </c>
      <c r="J12" s="139">
        <f t="shared" si="1"/>
        <v>29.473666666666663</v>
      </c>
      <c r="K12" s="233">
        <f t="shared" si="2"/>
        <v>27.294356835122752</v>
      </c>
      <c r="L12" s="9">
        <f t="shared" si="3"/>
        <v>29.425663362303101</v>
      </c>
      <c r="M12" s="9">
        <f t="shared" si="4"/>
        <v>27.05176923853427</v>
      </c>
      <c r="N12" s="133">
        <f t="shared" si="5"/>
        <v>27.92392981198671</v>
      </c>
    </row>
    <row r="13" spans="1:14" x14ac:dyDescent="0.25">
      <c r="A13" s="45" t="s">
        <v>8</v>
      </c>
      <c r="C13" s="130">
        <f>VLOOKUP($A13,'Trial Balance'!$A:$CS,C$1,FALSE)/1000</f>
        <v>202.33392000000001</v>
      </c>
      <c r="D13" s="8">
        <f>VLOOKUP($A13,'Trial Balance'!$A:$CS,D$1,FALSE)/1000</f>
        <v>213.20404000000002</v>
      </c>
      <c r="E13" s="8">
        <f>VLOOKUP($A13,'Trial Balance'!$A:$CS,E$1,FALSE)/1000</f>
        <v>209.82223999999999</v>
      </c>
      <c r="F13" s="139">
        <f t="shared" si="0"/>
        <v>208.45339999999999</v>
      </c>
      <c r="G13" s="223">
        <f>VLOOKUP($A13,'Customer Numbers'!$A:$Z,G$1,FALSE)/1000</f>
        <v>7.0220000000000002</v>
      </c>
      <c r="H13" s="8">
        <f>VLOOKUP($A13,'Customer Numbers'!$A:$Z,H$1,FALSE)/1000</f>
        <v>7.1559999999999997</v>
      </c>
      <c r="I13" s="8">
        <f>VLOOKUP($A13,'Customer Numbers'!$A:$Z,I$1,FALSE)/1000</f>
        <v>7.2830000000000004</v>
      </c>
      <c r="J13" s="139">
        <f t="shared" si="1"/>
        <v>7.1536666666666671</v>
      </c>
      <c r="K13" s="233">
        <f t="shared" si="2"/>
        <v>28.814286528054684</v>
      </c>
      <c r="L13" s="9">
        <f t="shared" si="3"/>
        <v>29.793745108999445</v>
      </c>
      <c r="M13" s="9">
        <f t="shared" si="4"/>
        <v>28.809864067005353</v>
      </c>
      <c r="N13" s="133">
        <f t="shared" si="5"/>
        <v>29.139298568019825</v>
      </c>
    </row>
    <row r="14" spans="1:14" x14ac:dyDescent="0.25">
      <c r="A14" s="45" t="s">
        <v>9</v>
      </c>
      <c r="C14" s="130">
        <f>VLOOKUP($A14,'Trial Balance'!$A:$CS,C$1,FALSE)/1000</f>
        <v>41.619050000000001</v>
      </c>
      <c r="D14" s="8">
        <f>VLOOKUP($A14,'Trial Balance'!$A:$CS,D$1,FALSE)/1000</f>
        <v>41.927039999999998</v>
      </c>
      <c r="E14" s="8">
        <f>VLOOKUP($A14,'Trial Balance'!$A:$CS,E$1,FALSE)/1000</f>
        <v>42.867560000000005</v>
      </c>
      <c r="F14" s="139">
        <f t="shared" si="0"/>
        <v>42.137883333333328</v>
      </c>
      <c r="G14" s="223">
        <f>VLOOKUP($A14,'Customer Numbers'!$A:$Z,G$1,FALSE)/1000</f>
        <v>1.208</v>
      </c>
      <c r="H14" s="8">
        <f>VLOOKUP($A14,'Customer Numbers'!$A:$Z,H$1,FALSE)/1000</f>
        <v>1.222</v>
      </c>
      <c r="I14" s="8">
        <f>VLOOKUP($A14,'Customer Numbers'!$A:$Z,I$1,FALSE)/1000</f>
        <v>1.2230000000000001</v>
      </c>
      <c r="J14" s="139">
        <f t="shared" si="1"/>
        <v>1.2176666666666665</v>
      </c>
      <c r="K14" s="233">
        <f t="shared" si="2"/>
        <v>34.452855960264905</v>
      </c>
      <c r="L14" s="9">
        <f t="shared" si="3"/>
        <v>34.310180032733221</v>
      </c>
      <c r="M14" s="9">
        <f t="shared" si="4"/>
        <v>35.051152902698284</v>
      </c>
      <c r="N14" s="133">
        <f t="shared" si="5"/>
        <v>34.604729631898806</v>
      </c>
    </row>
    <row r="15" spans="1:14" x14ac:dyDescent="0.25">
      <c r="A15" s="45" t="s">
        <v>10</v>
      </c>
      <c r="C15" s="130">
        <f>VLOOKUP($A15,'Trial Balance'!$A:$CS,C$1,FALSE)/1000</f>
        <v>0</v>
      </c>
      <c r="D15" s="8">
        <f>VLOOKUP($A15,'Trial Balance'!$A:$CS,D$1,FALSE)/1000</f>
        <v>11.979299999999999</v>
      </c>
      <c r="E15" s="8">
        <f>VLOOKUP($A15,'Trial Balance'!$A:$CS,E$1,FALSE)/1000</f>
        <v>6.4895899999999997</v>
      </c>
      <c r="F15" s="139">
        <f t="shared" si="0"/>
        <v>9.2344449999999991</v>
      </c>
      <c r="G15" s="223">
        <f>VLOOKUP($A15,'Customer Numbers'!$A:$Z,G$1,FALSE)/1000</f>
        <v>2.3050000000000002</v>
      </c>
      <c r="H15" s="8">
        <f>VLOOKUP($A15,'Customer Numbers'!$A:$Z,H$1,FALSE)/1000</f>
        <v>2.3660000000000001</v>
      </c>
      <c r="I15" s="8">
        <f>VLOOKUP($A15,'Customer Numbers'!$A:$Z,I$1,FALSE)/1000</f>
        <v>2.4089999999999998</v>
      </c>
      <c r="J15" s="139">
        <f t="shared" si="1"/>
        <v>2.36</v>
      </c>
      <c r="K15" s="233">
        <f t="shared" si="2"/>
        <v>0</v>
      </c>
      <c r="L15" s="9">
        <f t="shared" si="3"/>
        <v>5.0631022823330509</v>
      </c>
      <c r="M15" s="9">
        <f t="shared" si="4"/>
        <v>2.6938937318389375</v>
      </c>
      <c r="N15" s="133">
        <f t="shared" si="5"/>
        <v>3.8784980070859945</v>
      </c>
    </row>
    <row r="16" spans="1:14" x14ac:dyDescent="0.25">
      <c r="A16" s="45" t="s">
        <v>11</v>
      </c>
      <c r="C16" s="130">
        <f>VLOOKUP($A16,'Trial Balance'!$A:$CS,C$1,FALSE)/1000</f>
        <v>244.58803999999998</v>
      </c>
      <c r="D16" s="8">
        <f>VLOOKUP($A16,'Trial Balance'!$A:$CS,D$1,FALSE)/1000</f>
        <v>246.43697</v>
      </c>
      <c r="E16" s="8">
        <f>VLOOKUP($A16,'Trial Balance'!$A:$CS,E$1,FALSE)/1000</f>
        <v>239.37933000000001</v>
      </c>
      <c r="F16" s="139">
        <f t="shared" si="0"/>
        <v>243.46811333333332</v>
      </c>
      <c r="G16" s="223">
        <f>VLOOKUP($A16,'Customer Numbers'!$A:$Z,G$1,FALSE)/1000</f>
        <v>12.384</v>
      </c>
      <c r="H16" s="8">
        <f>VLOOKUP($A16,'Customer Numbers'!$A:$Z,H$1,FALSE)/1000</f>
        <v>12.478999999999999</v>
      </c>
      <c r="I16" s="8">
        <f>VLOOKUP($A16,'Customer Numbers'!$A:$Z,I$1,FALSE)/1000</f>
        <v>12.612</v>
      </c>
      <c r="J16" s="139">
        <f t="shared" si="1"/>
        <v>12.491666666666667</v>
      </c>
      <c r="K16" s="233">
        <f t="shared" si="2"/>
        <v>19.750326227390179</v>
      </c>
      <c r="L16" s="9">
        <f t="shared" si="3"/>
        <v>19.748134465902719</v>
      </c>
      <c r="M16" s="9">
        <f t="shared" si="4"/>
        <v>18.980283063748811</v>
      </c>
      <c r="N16" s="133">
        <f t="shared" si="5"/>
        <v>19.49291458568057</v>
      </c>
    </row>
    <row r="17" spans="1:14" x14ac:dyDescent="0.25">
      <c r="A17" s="45" t="s">
        <v>14</v>
      </c>
      <c r="C17" s="130">
        <f>VLOOKUP($A17,'Trial Balance'!$A:$CS,C$1,FALSE)/1000</f>
        <v>1744.0056700000002</v>
      </c>
      <c r="D17" s="8">
        <f>VLOOKUP($A17,'Trial Balance'!$A:$CS,D$1,FALSE)/1000</f>
        <v>1211.07582</v>
      </c>
      <c r="E17" s="8">
        <f>VLOOKUP($A17,'Trial Balance'!$A:$CS,E$1,FALSE)/1000</f>
        <v>1389.8117199999999</v>
      </c>
      <c r="F17" s="139">
        <f t="shared" si="0"/>
        <v>1448.2977366666667</v>
      </c>
      <c r="G17" s="223">
        <f>VLOOKUP($A17,'Customer Numbers'!$A:$Z,G$1,FALSE)/1000</f>
        <v>164.732</v>
      </c>
      <c r="H17" s="8">
        <f>VLOOKUP($A17,'Customer Numbers'!$A:$Z,H$1,FALSE)/1000</f>
        <v>167.65299999999999</v>
      </c>
      <c r="I17" s="8">
        <f>VLOOKUP($A17,'Customer Numbers'!$A:$Z,I$1,FALSE)/1000</f>
        <v>169.489</v>
      </c>
      <c r="J17" s="139">
        <f t="shared" si="1"/>
        <v>167.29133333333334</v>
      </c>
      <c r="K17" s="233">
        <f t="shared" si="2"/>
        <v>10.586927069421851</v>
      </c>
      <c r="L17" s="9">
        <f t="shared" si="3"/>
        <v>7.2237050336110897</v>
      </c>
      <c r="M17" s="9">
        <f t="shared" si="4"/>
        <v>8.2000113281687899</v>
      </c>
      <c r="N17" s="133">
        <f t="shared" si="5"/>
        <v>8.6702144770672422</v>
      </c>
    </row>
    <row r="18" spans="1:14" x14ac:dyDescent="0.25">
      <c r="A18" s="45" t="s">
        <v>16</v>
      </c>
      <c r="C18" s="130">
        <f>VLOOKUP($A18,'Trial Balance'!$A:$CS,C$1,FALSE)/1000</f>
        <v>1373.8997400000001</v>
      </c>
      <c r="D18" s="8">
        <f>VLOOKUP($A18,'Trial Balance'!$A:$CS,D$1,FALSE)/1000</f>
        <v>1344.25767</v>
      </c>
      <c r="E18" s="8">
        <f>VLOOKUP($A18,'Trial Balance'!$A:$CS,E$1,FALSE)/1000</f>
        <v>1297.94019</v>
      </c>
      <c r="F18" s="139">
        <f t="shared" si="0"/>
        <v>1338.6992</v>
      </c>
      <c r="G18" s="223">
        <f>VLOOKUP($A18,'Customer Numbers'!$A:$Z,G$1,FALSE)/1000</f>
        <v>65.403999999999996</v>
      </c>
      <c r="H18" s="8">
        <f>VLOOKUP($A18,'Customer Numbers'!$A:$Z,H$1,FALSE)/1000</f>
        <v>66.528999999999996</v>
      </c>
      <c r="I18" s="8">
        <f>VLOOKUP($A18,'Customer Numbers'!$A:$Z,I$1,FALSE)/1000</f>
        <v>67.311000000000007</v>
      </c>
      <c r="J18" s="139">
        <f t="shared" si="1"/>
        <v>66.414666666666662</v>
      </c>
      <c r="K18" s="233">
        <f t="shared" si="2"/>
        <v>21.006356491957682</v>
      </c>
      <c r="L18" s="9">
        <f t="shared" si="3"/>
        <v>20.205589592508531</v>
      </c>
      <c r="M18" s="9">
        <f t="shared" si="4"/>
        <v>19.282735214155188</v>
      </c>
      <c r="N18" s="133">
        <f t="shared" si="5"/>
        <v>20.164893766207133</v>
      </c>
    </row>
    <row r="19" spans="1:14" x14ac:dyDescent="0.25">
      <c r="A19" s="45" t="s">
        <v>17</v>
      </c>
      <c r="C19" s="130">
        <f>VLOOKUP($A19,'Trial Balance'!$A:$CS,C$1,FALSE)/1000</f>
        <v>551.55786000000001</v>
      </c>
      <c r="D19" s="8">
        <f>VLOOKUP($A19,'Trial Balance'!$A:$CS,D$1,FALSE)/1000</f>
        <v>389.09021000000001</v>
      </c>
      <c r="E19" s="8">
        <f>VLOOKUP($A19,'Trial Balance'!$A:$CS,E$1,FALSE)/1000</f>
        <v>471.72484000000003</v>
      </c>
      <c r="F19" s="139">
        <f t="shared" si="0"/>
        <v>470.79097000000002</v>
      </c>
      <c r="G19" s="223">
        <f>VLOOKUP($A19,'Customer Numbers'!$A:$Z,G$1,FALSE)/1000</f>
        <v>59.186999999999998</v>
      </c>
      <c r="H19" s="8">
        <f>VLOOKUP($A19,'Customer Numbers'!$A:$Z,H$1,FALSE)/1000</f>
        <v>59.811</v>
      </c>
      <c r="I19" s="8">
        <f>VLOOKUP($A19,'Customer Numbers'!$A:$Z,I$1,FALSE)/1000</f>
        <v>60.588000000000001</v>
      </c>
      <c r="J19" s="139">
        <f t="shared" si="1"/>
        <v>59.861999999999995</v>
      </c>
      <c r="K19" s="233">
        <f t="shared" si="2"/>
        <v>9.3189021237771819</v>
      </c>
      <c r="L19" s="9">
        <f t="shared" si="3"/>
        <v>6.5053286184815509</v>
      </c>
      <c r="M19" s="9">
        <f t="shared" si="4"/>
        <v>7.7857800224466898</v>
      </c>
      <c r="N19" s="133">
        <f t="shared" si="5"/>
        <v>7.8700035882351402</v>
      </c>
    </row>
    <row r="20" spans="1:14" x14ac:dyDescent="0.25">
      <c r="A20" s="45" t="s">
        <v>15</v>
      </c>
      <c r="C20" s="130">
        <f>VLOOKUP($A20,'Trial Balance'!$A:$CS,C$1,FALSE)/1000</f>
        <v>1301.1956</v>
      </c>
      <c r="D20" s="8">
        <f>VLOOKUP($A20,'Trial Balance'!$A:$CS,D$1,FALSE)/1000</f>
        <v>1422.3198300000001</v>
      </c>
      <c r="E20" s="8">
        <f>VLOOKUP($A20,'Trial Balance'!$A:$CS,E$1,FALSE)/1000</f>
        <v>1353.8793599999999</v>
      </c>
      <c r="F20" s="139">
        <f t="shared" si="0"/>
        <v>1359.1315966666668</v>
      </c>
      <c r="G20" s="223">
        <f>VLOOKUP($A20,'Customer Numbers'!$A:$Z,G$1,FALSE)/1000</f>
        <v>88.977999999999994</v>
      </c>
      <c r="H20" s="8">
        <f>VLOOKUP($A20,'Customer Numbers'!$A:$Z,H$1,FALSE)/1000</f>
        <v>89.561000000000007</v>
      </c>
      <c r="I20" s="8">
        <f>VLOOKUP($A20,'Customer Numbers'!$A:$Z,I$1,FALSE)/1000</f>
        <v>90.103999999999999</v>
      </c>
      <c r="J20" s="139">
        <f t="shared" si="1"/>
        <v>89.547666666666657</v>
      </c>
      <c r="K20" s="233">
        <f t="shared" si="2"/>
        <v>14.623790150374251</v>
      </c>
      <c r="L20" s="9">
        <f t="shared" si="3"/>
        <v>15.881017742097566</v>
      </c>
      <c r="M20" s="9">
        <f t="shared" si="4"/>
        <v>15.025740921601704</v>
      </c>
      <c r="N20" s="133">
        <f t="shared" si="5"/>
        <v>15.176849604691173</v>
      </c>
    </row>
    <row r="21" spans="1:14" x14ac:dyDescent="0.25">
      <c r="A21" s="45" t="s">
        <v>12</v>
      </c>
      <c r="C21" s="130">
        <f>VLOOKUP($A21,'Trial Balance'!$A:$CS,C$1,FALSE)/1000</f>
        <v>501.98419999999999</v>
      </c>
      <c r="D21" s="8">
        <f>VLOOKUP($A21,'Trial Balance'!$A:$CS,D$1,FALSE)/1000</f>
        <v>453.70133000000004</v>
      </c>
      <c r="E21" s="8">
        <f>VLOOKUP($A21,'Trial Balance'!$A:$CS,E$1,FALSE)/1000</f>
        <v>422.72787</v>
      </c>
      <c r="F21" s="139">
        <f t="shared" si="0"/>
        <v>459.47113333333328</v>
      </c>
      <c r="G21" s="223">
        <f>VLOOKUP($A21,'Customer Numbers'!$A:$Z,G$1,FALSE)/1000</f>
        <v>17.408000000000001</v>
      </c>
      <c r="H21" s="8">
        <f>VLOOKUP($A21,'Customer Numbers'!$A:$Z,H$1,FALSE)/1000</f>
        <v>17.916</v>
      </c>
      <c r="I21" s="8">
        <f>VLOOKUP($A21,'Customer Numbers'!$A:$Z,I$1,FALSE)/1000</f>
        <v>18.202999999999999</v>
      </c>
      <c r="J21" s="139">
        <f t="shared" si="1"/>
        <v>17.842333333333332</v>
      </c>
      <c r="K21" s="233">
        <f t="shared" si="2"/>
        <v>28.836408547794115</v>
      </c>
      <c r="L21" s="9">
        <f t="shared" si="3"/>
        <v>25.323807211431124</v>
      </c>
      <c r="M21" s="9">
        <f t="shared" si="4"/>
        <v>23.222978080536176</v>
      </c>
      <c r="N21" s="133">
        <f t="shared" si="5"/>
        <v>25.794397946587139</v>
      </c>
    </row>
    <row r="22" spans="1:14" x14ac:dyDescent="0.25">
      <c r="A22" s="45" t="s">
        <v>13</v>
      </c>
      <c r="C22" s="130">
        <f>VLOOKUP($A22,'Trial Balance'!$A:$CS,C$1,FALSE)/1000</f>
        <v>329.82503000000003</v>
      </c>
      <c r="D22" s="8">
        <f>VLOOKUP($A22,'Trial Balance'!$A:$CS,D$1,FALSE)/1000</f>
        <v>433.93453</v>
      </c>
      <c r="E22" s="8">
        <f>VLOOKUP($A22,'Trial Balance'!$A:$CS,E$1,FALSE)/1000</f>
        <v>433.36099999999999</v>
      </c>
      <c r="F22" s="139">
        <f t="shared" si="0"/>
        <v>399.04018666666661</v>
      </c>
      <c r="G22" s="223">
        <f>VLOOKUP($A22,'Customer Numbers'!$A:$Z,G$1,FALSE)/1000</f>
        <v>23.111000000000001</v>
      </c>
      <c r="H22" s="8">
        <f>VLOOKUP($A22,'Customer Numbers'!$A:$Z,H$1,FALSE)/1000</f>
        <v>23.384</v>
      </c>
      <c r="I22" s="8">
        <f>VLOOKUP($A22,'Customer Numbers'!$A:$Z,I$1,FALSE)/1000</f>
        <v>23.550999999999998</v>
      </c>
      <c r="J22" s="139">
        <f t="shared" si="1"/>
        <v>23.34866666666667</v>
      </c>
      <c r="K22" s="233">
        <f t="shared" si="2"/>
        <v>14.271343948768985</v>
      </c>
      <c r="L22" s="9">
        <f t="shared" si="3"/>
        <v>18.556899161820049</v>
      </c>
      <c r="M22" s="9">
        <f t="shared" si="4"/>
        <v>18.400959619549063</v>
      </c>
      <c r="N22" s="133">
        <f t="shared" si="5"/>
        <v>17.076400910046033</v>
      </c>
    </row>
    <row r="23" spans="1:14" x14ac:dyDescent="0.25">
      <c r="A23" s="45" t="s">
        <v>18</v>
      </c>
      <c r="C23" s="130">
        <f>VLOOKUP($A23,'Trial Balance'!$A:$CS,C$1,FALSE)/1000</f>
        <v>76.923729999999992</v>
      </c>
      <c r="D23" s="8">
        <f>VLOOKUP($A23,'Trial Balance'!$A:$CS,D$1,FALSE)/1000</f>
        <v>108.86172000000001</v>
      </c>
      <c r="E23" s="8">
        <f>VLOOKUP($A23,'Trial Balance'!$A:$CS,E$1,FALSE)/1000</f>
        <v>66.894859999999994</v>
      </c>
      <c r="F23" s="139">
        <f t="shared" si="0"/>
        <v>84.226770000000002</v>
      </c>
      <c r="G23" s="223">
        <f>VLOOKUP($A23,'Customer Numbers'!$A:$Z,G$1,FALSE)/1000</f>
        <v>3.3029999999999999</v>
      </c>
      <c r="H23" s="8">
        <f>VLOOKUP($A23,'Customer Numbers'!$A:$Z,H$1,FALSE)/1000</f>
        <v>3.3090000000000002</v>
      </c>
      <c r="I23" s="8">
        <f>VLOOKUP($A23,'Customer Numbers'!$A:$Z,I$1,FALSE)/1000</f>
        <v>3.3279999999999998</v>
      </c>
      <c r="J23" s="139">
        <f t="shared" si="1"/>
        <v>3.313333333333333</v>
      </c>
      <c r="K23" s="233">
        <f t="shared" si="2"/>
        <v>23.289049349076596</v>
      </c>
      <c r="L23" s="9">
        <f t="shared" si="3"/>
        <v>32.89867633726201</v>
      </c>
      <c r="M23" s="9">
        <f t="shared" si="4"/>
        <v>20.100618990384614</v>
      </c>
      <c r="N23" s="133">
        <f t="shared" si="5"/>
        <v>25.429448225574408</v>
      </c>
    </row>
    <row r="24" spans="1:14" x14ac:dyDescent="0.25">
      <c r="A24" s="45" t="s">
        <v>19</v>
      </c>
      <c r="C24" s="130">
        <f>VLOOKUP($A24,'Trial Balance'!$A:$CS,C$1,FALSE)/1000</f>
        <v>388.83614</v>
      </c>
      <c r="D24" s="8">
        <f>VLOOKUP($A24,'Trial Balance'!$A:$CS,D$1,FALSE)/1000</f>
        <v>346.78219999999999</v>
      </c>
      <c r="E24" s="8">
        <f>VLOOKUP($A24,'Trial Balance'!$A:$CS,E$1,FALSE)/1000</f>
        <v>247.34072999999998</v>
      </c>
      <c r="F24" s="139">
        <f t="shared" si="0"/>
        <v>327.65302333333335</v>
      </c>
      <c r="G24" s="223">
        <f>VLOOKUP($A24,'Customer Numbers'!$A:$Z,G$1,FALSE)/1000</f>
        <v>30.015999999999998</v>
      </c>
      <c r="H24" s="8">
        <f>VLOOKUP($A24,'Customer Numbers'!$A:$Z,H$1,FALSE)/1000</f>
        <v>30.396999999999998</v>
      </c>
      <c r="I24" s="8">
        <f>VLOOKUP($A24,'Customer Numbers'!$A:$Z,I$1,FALSE)/1000</f>
        <v>30.664999999999999</v>
      </c>
      <c r="J24" s="139">
        <f t="shared" si="1"/>
        <v>30.359333333333336</v>
      </c>
      <c r="K24" s="233">
        <f t="shared" si="2"/>
        <v>12.954295708955225</v>
      </c>
      <c r="L24" s="9">
        <f t="shared" si="3"/>
        <v>11.408435042931869</v>
      </c>
      <c r="M24" s="9">
        <f t="shared" si="4"/>
        <v>8.0658969509212461</v>
      </c>
      <c r="N24" s="133">
        <f t="shared" si="5"/>
        <v>10.809542567602781</v>
      </c>
    </row>
    <row r="25" spans="1:14" x14ac:dyDescent="0.25">
      <c r="A25" s="45" t="s">
        <v>20</v>
      </c>
      <c r="C25" s="130">
        <f>VLOOKUP($A25,'Trial Balance'!$A:$CS,C$1,FALSE)/1000</f>
        <v>626.87370999999996</v>
      </c>
      <c r="D25" s="8">
        <f>VLOOKUP($A25,'Trial Balance'!$A:$CS,D$1,FALSE)/1000</f>
        <v>615.19217999999989</v>
      </c>
      <c r="E25" s="8">
        <f>VLOOKUP($A25,'Trial Balance'!$A:$CS,E$1,FALSE)/1000</f>
        <v>615.80002000000002</v>
      </c>
      <c r="F25" s="139">
        <f t="shared" si="0"/>
        <v>619.28863666666666</v>
      </c>
      <c r="G25" s="223">
        <f>VLOOKUP($A25,'Customer Numbers'!$A:$Z,G$1,FALSE)/1000</f>
        <v>21.369</v>
      </c>
      <c r="H25" s="8">
        <f>VLOOKUP($A25,'Customer Numbers'!$A:$Z,H$1,FALSE)/1000</f>
        <v>21.382000000000001</v>
      </c>
      <c r="I25" s="8">
        <f>VLOOKUP($A25,'Customer Numbers'!$A:$Z,I$1,FALSE)/1000</f>
        <v>21.654</v>
      </c>
      <c r="J25" s="139">
        <f t="shared" si="1"/>
        <v>21.468333333333334</v>
      </c>
      <c r="K25" s="233">
        <f t="shared" si="2"/>
        <v>29.335659600355655</v>
      </c>
      <c r="L25" s="9">
        <f t="shared" si="3"/>
        <v>28.771498456645769</v>
      </c>
      <c r="M25" s="9">
        <f t="shared" si="4"/>
        <v>28.438164773252055</v>
      </c>
      <c r="N25" s="133">
        <f t="shared" si="5"/>
        <v>28.848440943417827</v>
      </c>
    </row>
    <row r="26" spans="1:14" x14ac:dyDescent="0.25">
      <c r="A26" s="45" t="s">
        <v>21</v>
      </c>
      <c r="C26" s="130">
        <f>VLOOKUP($A26,'Trial Balance'!$A:$CS,C$1,FALSE)/1000</f>
        <v>62.935400000000001</v>
      </c>
      <c r="D26" s="8">
        <f>VLOOKUP($A26,'Trial Balance'!$A:$CS,D$1,FALSE)/1000</f>
        <v>98.574269999999984</v>
      </c>
      <c r="E26" s="8">
        <f>VLOOKUP($A26,'Trial Balance'!$A:$CS,E$1,FALSE)/1000</f>
        <v>67.517489999999995</v>
      </c>
      <c r="F26" s="139">
        <f t="shared" si="0"/>
        <v>76.342386666666656</v>
      </c>
      <c r="G26" s="223">
        <f>VLOOKUP($A26,'Customer Numbers'!$A:$Z,G$1,FALSE)/1000</f>
        <v>3.7450000000000001</v>
      </c>
      <c r="H26" s="8">
        <f>VLOOKUP($A26,'Customer Numbers'!$A:$Z,H$1,FALSE)/1000</f>
        <v>3.7730000000000001</v>
      </c>
      <c r="I26" s="8">
        <f>VLOOKUP($A26,'Customer Numbers'!$A:$Z,I$1,FALSE)/1000</f>
        <v>3.7610000000000001</v>
      </c>
      <c r="J26" s="139">
        <f t="shared" si="1"/>
        <v>3.7596666666666665</v>
      </c>
      <c r="K26" s="233">
        <f t="shared" si="2"/>
        <v>16.805180240320428</v>
      </c>
      <c r="L26" s="9">
        <f t="shared" si="3"/>
        <v>26.126231115822947</v>
      </c>
      <c r="M26" s="9">
        <f t="shared" si="4"/>
        <v>17.952004785961179</v>
      </c>
      <c r="N26" s="133">
        <f t="shared" si="5"/>
        <v>20.294472047368185</v>
      </c>
    </row>
    <row r="27" spans="1:14" x14ac:dyDescent="0.25">
      <c r="A27" s="45" t="s">
        <v>22</v>
      </c>
      <c r="C27" s="130">
        <f>VLOOKUP($A27,'Trial Balance'!$A:$CS,C$1,FALSE)/1000</f>
        <v>769.53566999999998</v>
      </c>
      <c r="D27" s="8">
        <f>VLOOKUP($A27,'Trial Balance'!$A:$CS,D$1,FALSE)/1000</f>
        <v>809.72950000000003</v>
      </c>
      <c r="E27" s="8">
        <f>VLOOKUP($A27,'Trial Balance'!$A:$CS,E$1,FALSE)/1000</f>
        <v>828.87542000000008</v>
      </c>
      <c r="F27" s="139">
        <f t="shared" si="0"/>
        <v>802.71352999999999</v>
      </c>
      <c r="G27" s="223">
        <f>VLOOKUP($A27,'Customer Numbers'!$A:$Z,G$1,FALSE)/1000</f>
        <v>47.625999999999998</v>
      </c>
      <c r="H27" s="8">
        <f>VLOOKUP($A27,'Customer Numbers'!$A:$Z,H$1,FALSE)/1000</f>
        <v>47.725000000000001</v>
      </c>
      <c r="I27" s="8">
        <f>VLOOKUP($A27,'Customer Numbers'!$A:$Z,I$1,FALSE)/1000</f>
        <v>47.865000000000002</v>
      </c>
      <c r="J27" s="139">
        <f t="shared" si="1"/>
        <v>47.738666666666667</v>
      </c>
      <c r="K27" s="233">
        <f t="shared" si="2"/>
        <v>16.157890018057365</v>
      </c>
      <c r="L27" s="9">
        <f t="shared" si="3"/>
        <v>16.966568884232583</v>
      </c>
      <c r="M27" s="9">
        <f t="shared" si="4"/>
        <v>17.316941815522824</v>
      </c>
      <c r="N27" s="133">
        <f t="shared" si="5"/>
        <v>16.813800239270922</v>
      </c>
    </row>
    <row r="28" spans="1:14" x14ac:dyDescent="0.25">
      <c r="A28" s="45" t="s">
        <v>23</v>
      </c>
      <c r="C28" s="130">
        <f>VLOOKUP($A28,'Trial Balance'!$A:$CS,C$1,FALSE)/1000</f>
        <v>303.40171999999995</v>
      </c>
      <c r="D28" s="8">
        <f>VLOOKUP($A28,'Trial Balance'!$A:$CS,D$1,FALSE)/1000</f>
        <v>230.43809999999996</v>
      </c>
      <c r="E28" s="8">
        <f>VLOOKUP($A28,'Trial Balance'!$A:$CS,E$1,FALSE)/1000</f>
        <v>289.15974</v>
      </c>
      <c r="F28" s="139">
        <f t="shared" si="0"/>
        <v>274.33318666666668</v>
      </c>
      <c r="G28" s="223">
        <f>VLOOKUP($A28,'Customer Numbers'!$A:$Z,G$1,FALSE)/1000</f>
        <v>11.552</v>
      </c>
      <c r="H28" s="8">
        <f>VLOOKUP($A28,'Customer Numbers'!$A:$Z,H$1,FALSE)/1000</f>
        <v>11.632</v>
      </c>
      <c r="I28" s="8">
        <f>VLOOKUP($A28,'Customer Numbers'!$A:$Z,I$1,FALSE)/1000</f>
        <v>11.685</v>
      </c>
      <c r="J28" s="139">
        <f t="shared" si="1"/>
        <v>11.622999999999999</v>
      </c>
      <c r="K28" s="233">
        <f t="shared" si="2"/>
        <v>26.263999307479221</v>
      </c>
      <c r="L28" s="9">
        <f t="shared" si="3"/>
        <v>19.810703232462171</v>
      </c>
      <c r="M28" s="9">
        <f t="shared" si="4"/>
        <v>24.746233632862644</v>
      </c>
      <c r="N28" s="133">
        <f t="shared" si="5"/>
        <v>23.606978724268014</v>
      </c>
    </row>
    <row r="29" spans="1:14" x14ac:dyDescent="0.25">
      <c r="A29" s="45" t="s">
        <v>24</v>
      </c>
      <c r="C29" s="130">
        <f>VLOOKUP($A29,'Trial Balance'!$A:$CS,C$1,FALSE)/1000</f>
        <v>97.645959999999988</v>
      </c>
      <c r="D29" s="8">
        <f>VLOOKUP($A29,'Trial Balance'!$A:$CS,D$1,FALSE)/1000</f>
        <v>116.65209</v>
      </c>
      <c r="E29" s="8">
        <f>VLOOKUP($A29,'Trial Balance'!$A:$CS,E$1,FALSE)/1000</f>
        <v>95.757100000000008</v>
      </c>
      <c r="F29" s="139">
        <f t="shared" si="0"/>
        <v>103.35171666666668</v>
      </c>
      <c r="G29" s="223">
        <f>VLOOKUP($A29,'Customer Numbers'!$A:$Z,G$1,FALSE)/1000</f>
        <v>22.442</v>
      </c>
      <c r="H29" s="8">
        <f>VLOOKUP($A29,'Customer Numbers'!$A:$Z,H$1,FALSE)/1000</f>
        <v>22.527999999999999</v>
      </c>
      <c r="I29" s="8">
        <f>VLOOKUP($A29,'Customer Numbers'!$A:$Z,I$1,FALSE)/1000</f>
        <v>22.564</v>
      </c>
      <c r="J29" s="139">
        <f t="shared" si="1"/>
        <v>22.511333333333329</v>
      </c>
      <c r="K29" s="233">
        <f t="shared" si="2"/>
        <v>4.3510364495143028</v>
      </c>
      <c r="L29" s="9">
        <f t="shared" si="3"/>
        <v>5.1780934836647727</v>
      </c>
      <c r="M29" s="9">
        <f t="shared" si="4"/>
        <v>4.2437998581811742</v>
      </c>
      <c r="N29" s="133">
        <f t="shared" si="5"/>
        <v>4.5909765971200827</v>
      </c>
    </row>
    <row r="30" spans="1:14" x14ac:dyDescent="0.25">
      <c r="A30" s="45" t="s">
        <v>25</v>
      </c>
      <c r="C30" s="130">
        <f>VLOOKUP($A30,'Trial Balance'!$A:$CS,C$1,FALSE)/1000</f>
        <v>38.851380000000006</v>
      </c>
      <c r="D30" s="8">
        <f>VLOOKUP($A30,'Trial Balance'!$A:$CS,D$1,FALSE)/1000</f>
        <v>34.433529999999998</v>
      </c>
      <c r="E30" s="8">
        <f>VLOOKUP($A30,'Trial Balance'!$A:$CS,E$1,FALSE)/1000</f>
        <v>21.051650000000002</v>
      </c>
      <c r="F30" s="139">
        <f t="shared" si="0"/>
        <v>31.445519999999998</v>
      </c>
      <c r="G30" s="223">
        <f>VLOOKUP($A30,'Customer Numbers'!$A:$Z,G$1,FALSE)/1000</f>
        <v>2.6970000000000001</v>
      </c>
      <c r="H30" s="8">
        <f>VLOOKUP($A30,'Customer Numbers'!$A:$Z,H$1,FALSE)/1000</f>
        <v>2.7</v>
      </c>
      <c r="I30" s="8">
        <f>VLOOKUP($A30,'Customer Numbers'!$A:$Z,I$1,FALSE)/1000</f>
        <v>2.6589999999999998</v>
      </c>
      <c r="J30" s="139">
        <f t="shared" si="1"/>
        <v>2.6853333333333338</v>
      </c>
      <c r="K30" s="233">
        <f t="shared" si="2"/>
        <v>14.405406006674085</v>
      </c>
      <c r="L30" s="9">
        <f t="shared" si="3"/>
        <v>12.753159259259258</v>
      </c>
      <c r="M30" s="9">
        <f t="shared" si="4"/>
        <v>7.9171305001880423</v>
      </c>
      <c r="N30" s="133">
        <f t="shared" si="5"/>
        <v>11.691898588707128</v>
      </c>
    </row>
    <row r="31" spans="1:14" x14ac:dyDescent="0.25">
      <c r="A31" s="45" t="s">
        <v>26</v>
      </c>
      <c r="C31" s="130">
        <f>VLOOKUP($A31,'Trial Balance'!$A:$CS,C$1,FALSE)/1000</f>
        <v>15.62753</v>
      </c>
      <c r="D31" s="8">
        <f>VLOOKUP($A31,'Trial Balance'!$A:$CS,D$1,FALSE)/1000</f>
        <v>8.0716000000000001</v>
      </c>
      <c r="E31" s="8">
        <f>VLOOKUP($A31,'Trial Balance'!$A:$CS,E$1,FALSE)/1000</f>
        <v>7.5651200000000003</v>
      </c>
      <c r="F31" s="139">
        <f t="shared" si="0"/>
        <v>10.421416666666667</v>
      </c>
      <c r="G31" s="223">
        <f>VLOOKUP($A31,'Customer Numbers'!$A:$Z,G$1,FALSE)/1000</f>
        <v>1.262</v>
      </c>
      <c r="H31" s="8">
        <f>VLOOKUP($A31,'Customer Numbers'!$A:$Z,H$1,FALSE)/1000</f>
        <v>1.244</v>
      </c>
      <c r="I31" s="8">
        <f>VLOOKUP($A31,'Customer Numbers'!$A:$Z,I$1,FALSE)/1000</f>
        <v>1.2729999999999999</v>
      </c>
      <c r="J31" s="139">
        <f t="shared" si="1"/>
        <v>1.2596666666666667</v>
      </c>
      <c r="K31" s="233">
        <f t="shared" si="2"/>
        <v>12.383145800316957</v>
      </c>
      <c r="L31" s="9">
        <f t="shared" si="3"/>
        <v>6.4884244372990354</v>
      </c>
      <c r="M31" s="9">
        <f t="shared" si="4"/>
        <v>5.942749410840535</v>
      </c>
      <c r="N31" s="133">
        <f t="shared" si="5"/>
        <v>8.2714398828188411</v>
      </c>
    </row>
    <row r="32" spans="1:14" x14ac:dyDescent="0.25">
      <c r="A32" s="45" t="s">
        <v>27</v>
      </c>
      <c r="C32" s="130">
        <f>VLOOKUP($A32,'Trial Balance'!$A:$CS,C$1,FALSE)/1000</f>
        <v>46.024920000000002</v>
      </c>
      <c r="D32" s="8">
        <f>VLOOKUP($A32,'Trial Balance'!$A:$CS,D$1,FALSE)/1000</f>
        <v>34.79862</v>
      </c>
      <c r="E32" s="8">
        <f>VLOOKUP($A32,'Trial Balance'!$A:$CS,E$1,FALSE)/1000</f>
        <v>52.291530000000002</v>
      </c>
      <c r="F32" s="139">
        <f t="shared" si="0"/>
        <v>44.371690000000001</v>
      </c>
      <c r="G32" s="223">
        <f>VLOOKUP($A32,'Customer Numbers'!$A:$Z,G$1,FALSE)/1000</f>
        <v>5.5469999999999997</v>
      </c>
      <c r="H32" s="8">
        <f>VLOOKUP($A32,'Customer Numbers'!$A:$Z,H$1,FALSE)/1000</f>
        <v>5.5490000000000004</v>
      </c>
      <c r="I32" s="8">
        <f>VLOOKUP($A32,'Customer Numbers'!$A:$Z,I$1,FALSE)/1000</f>
        <v>5.4740000000000002</v>
      </c>
      <c r="J32" s="139">
        <f t="shared" si="1"/>
        <v>5.5233333333333334</v>
      </c>
      <c r="K32" s="233">
        <f t="shared" si="2"/>
        <v>8.2972633856138458</v>
      </c>
      <c r="L32" s="9">
        <f t="shared" si="3"/>
        <v>6.2711515588394304</v>
      </c>
      <c r="M32" s="9">
        <f t="shared" si="4"/>
        <v>9.5527091706247713</v>
      </c>
      <c r="N32" s="133">
        <f t="shared" si="5"/>
        <v>8.0403747050260161</v>
      </c>
    </row>
    <row r="33" spans="1:14" x14ac:dyDescent="0.25">
      <c r="A33" s="45" t="s">
        <v>28</v>
      </c>
      <c r="C33" s="130">
        <f>VLOOKUP($A33,'Trial Balance'!$A:$CS,C$1,FALSE)/1000</f>
        <v>32059.180130000004</v>
      </c>
      <c r="D33" s="8">
        <f>VLOOKUP($A33,'Trial Balance'!$A:$CS,D$1,FALSE)/1000</f>
        <v>29411.004139999997</v>
      </c>
      <c r="E33" s="8">
        <f>VLOOKUP($A33,'Trial Balance'!$A:$CS,E$1,FALSE)/1000</f>
        <v>27307.426509999998</v>
      </c>
      <c r="F33" s="139">
        <f t="shared" si="0"/>
        <v>29592.536926666664</v>
      </c>
      <c r="G33" s="223">
        <f>VLOOKUP($A33,'Customer Numbers'!$A:$Z,G$1,FALSE)/1000</f>
        <v>1385.191</v>
      </c>
      <c r="H33" s="8">
        <f>VLOOKUP($A33,'Customer Numbers'!$A:$Z,H$1,FALSE)/1000</f>
        <v>1395.934</v>
      </c>
      <c r="I33" s="8">
        <f>VLOOKUP($A33,'Customer Numbers'!$A:$Z,I$1,FALSE)/1000</f>
        <v>1413.48</v>
      </c>
      <c r="J33" s="139">
        <f t="shared" si="1"/>
        <v>1398.2016666666666</v>
      </c>
      <c r="K33" s="233">
        <f t="shared" si="2"/>
        <v>23.144230745074147</v>
      </c>
      <c r="L33" s="9">
        <f t="shared" si="3"/>
        <v>21.069050642795432</v>
      </c>
      <c r="M33" s="9">
        <f t="shared" si="4"/>
        <v>19.319287510258366</v>
      </c>
      <c r="N33" s="133">
        <f t="shared" si="5"/>
        <v>21.177522966042648</v>
      </c>
    </row>
    <row r="34" spans="1:14" x14ac:dyDescent="0.25">
      <c r="A34" s="45" t="s">
        <v>29</v>
      </c>
      <c r="C34" s="130">
        <f>VLOOKUP($A34,'Trial Balance'!$A:$CS,C$1,FALSE)/1000</f>
        <v>2535.63123</v>
      </c>
      <c r="D34" s="8">
        <f>VLOOKUP($A34,'Trial Balance'!$A:$CS,D$1,FALSE)/1000</f>
        <v>2355.2633500000002</v>
      </c>
      <c r="E34" s="8">
        <f>VLOOKUP($A34,'Trial Balance'!$A:$CS,E$1,FALSE)/1000</f>
        <v>2051.5306</v>
      </c>
      <c r="F34" s="139">
        <f t="shared" si="0"/>
        <v>2314.1417266666667</v>
      </c>
      <c r="G34" s="223">
        <f>VLOOKUP($A34,'Customer Numbers'!$A:$Z,G$1,FALSE)/1000</f>
        <v>335.32</v>
      </c>
      <c r="H34" s="8">
        <f>VLOOKUP($A34,'Customer Numbers'!$A:$Z,H$1,FALSE)/1000</f>
        <v>339.77100000000002</v>
      </c>
      <c r="I34" s="8">
        <f>VLOOKUP($A34,'Customer Numbers'!$A:$Z,I$1,FALSE)/1000</f>
        <v>346.34699999999998</v>
      </c>
      <c r="J34" s="139">
        <f t="shared" si="1"/>
        <v>340.47933333333333</v>
      </c>
      <c r="K34" s="233">
        <f t="shared" si="2"/>
        <v>7.5618252117380411</v>
      </c>
      <c r="L34" s="9">
        <f t="shared" si="3"/>
        <v>6.9319139950142894</v>
      </c>
      <c r="M34" s="9">
        <f t="shared" si="4"/>
        <v>5.9233387325427973</v>
      </c>
      <c r="N34" s="133">
        <f t="shared" si="5"/>
        <v>6.8056926464317087</v>
      </c>
    </row>
    <row r="35" spans="1:14" x14ac:dyDescent="0.25">
      <c r="A35" s="45" t="s">
        <v>30</v>
      </c>
      <c r="C35" s="130">
        <f>VLOOKUP($A35,'Trial Balance'!$A:$CS,C$1,FALSE)/1000</f>
        <v>307.93425999999999</v>
      </c>
      <c r="D35" s="8">
        <f>VLOOKUP($A35,'Trial Balance'!$A:$CS,D$1,FALSE)/1000</f>
        <v>291.09434000000005</v>
      </c>
      <c r="E35" s="8">
        <f>VLOOKUP($A35,'Trial Balance'!$A:$CS,E$1,FALSE)/1000</f>
        <v>276.20605999999998</v>
      </c>
      <c r="F35" s="139">
        <f t="shared" si="0"/>
        <v>291.74488666666667</v>
      </c>
      <c r="G35" s="223">
        <f>VLOOKUP($A35,'Customer Numbers'!$A:$Z,G$1,FALSE)/1000</f>
        <v>18.163</v>
      </c>
      <c r="H35" s="8">
        <f>VLOOKUP($A35,'Customer Numbers'!$A:$Z,H$1,FALSE)/1000</f>
        <v>18.632000000000001</v>
      </c>
      <c r="I35" s="8">
        <f>VLOOKUP($A35,'Customer Numbers'!$A:$Z,I$1,FALSE)/1000</f>
        <v>19.280999999999999</v>
      </c>
      <c r="J35" s="139">
        <f t="shared" si="1"/>
        <v>18.692</v>
      </c>
      <c r="K35" s="233">
        <f t="shared" si="2"/>
        <v>16.953931619225898</v>
      </c>
      <c r="L35" s="9">
        <f t="shared" si="3"/>
        <v>15.623354443967369</v>
      </c>
      <c r="M35" s="9">
        <f t="shared" si="4"/>
        <v>14.325297443078679</v>
      </c>
      <c r="N35" s="133">
        <f t="shared" si="5"/>
        <v>15.634194502090651</v>
      </c>
    </row>
    <row r="36" spans="1:14" x14ac:dyDescent="0.25">
      <c r="A36" s="45" t="s">
        <v>31</v>
      </c>
      <c r="C36" s="130">
        <f>VLOOKUP($A36,'Trial Balance'!$A:$CS,C$1,FALSE)/1000</f>
        <v>623.18899999999996</v>
      </c>
      <c r="D36" s="8">
        <f>VLOOKUP($A36,'Trial Balance'!$A:$CS,D$1,FALSE)/1000</f>
        <v>659.15637000000004</v>
      </c>
      <c r="E36" s="8">
        <f>VLOOKUP($A36,'Trial Balance'!$A:$CS,E$1,FALSE)/1000</f>
        <v>721.96659999999997</v>
      </c>
      <c r="F36" s="139">
        <f t="shared" si="0"/>
        <v>668.10398999999995</v>
      </c>
      <c r="G36" s="223">
        <f>VLOOKUP($A36,'Customer Numbers'!$A:$Z,G$1,FALSE)/1000</f>
        <v>27.658000000000001</v>
      </c>
      <c r="H36" s="8">
        <f>VLOOKUP($A36,'Customer Numbers'!$A:$Z,H$1,FALSE)/1000</f>
        <v>27.777999999999999</v>
      </c>
      <c r="I36" s="8">
        <f>VLOOKUP($A36,'Customer Numbers'!$A:$Z,I$1,FALSE)/1000</f>
        <v>27.718</v>
      </c>
      <c r="J36" s="139">
        <f t="shared" si="1"/>
        <v>27.718</v>
      </c>
      <c r="K36" s="233">
        <f t="shared" si="2"/>
        <v>22.531961819365101</v>
      </c>
      <c r="L36" s="9">
        <f t="shared" si="3"/>
        <v>23.729439484484125</v>
      </c>
      <c r="M36" s="9">
        <f t="shared" si="4"/>
        <v>26.046850422108378</v>
      </c>
      <c r="N36" s="133">
        <f t="shared" si="5"/>
        <v>24.102750575319202</v>
      </c>
    </row>
    <row r="37" spans="1:14" x14ac:dyDescent="0.25">
      <c r="A37" s="45" t="s">
        <v>32</v>
      </c>
      <c r="C37" s="130">
        <f>VLOOKUP($A37,'Trial Balance'!$A:$CS,C$1,FALSE)/1000</f>
        <v>1490.5511399999998</v>
      </c>
      <c r="D37" s="8">
        <f>VLOOKUP($A37,'Trial Balance'!$A:$CS,D$1,FALSE)/1000</f>
        <v>1685.2593100000001</v>
      </c>
      <c r="E37" s="8">
        <f>VLOOKUP($A37,'Trial Balance'!$A:$CS,E$1,FALSE)/1000</f>
        <v>1726.748</v>
      </c>
      <c r="F37" s="139">
        <f t="shared" si="0"/>
        <v>1634.1861500000002</v>
      </c>
      <c r="G37" s="223">
        <f>VLOOKUP($A37,'Customer Numbers'!$A:$Z,G$1,FALSE)/1000</f>
        <v>96.828000000000003</v>
      </c>
      <c r="H37" s="8">
        <f>VLOOKUP($A37,'Customer Numbers'!$A:$Z,H$1,FALSE)/1000</f>
        <v>97.695999999999998</v>
      </c>
      <c r="I37" s="8">
        <f>VLOOKUP($A37,'Customer Numbers'!$A:$Z,I$1,FALSE)/1000</f>
        <v>99.027000000000001</v>
      </c>
      <c r="J37" s="139">
        <f t="shared" si="1"/>
        <v>97.850333333333325</v>
      </c>
      <c r="K37" s="233">
        <f t="shared" si="2"/>
        <v>15.393802825628947</v>
      </c>
      <c r="L37" s="9">
        <f t="shared" si="3"/>
        <v>17.250033880609237</v>
      </c>
      <c r="M37" s="9">
        <f t="shared" si="4"/>
        <v>17.437143405333899</v>
      </c>
      <c r="N37" s="133">
        <f t="shared" si="5"/>
        <v>16.693660037190693</v>
      </c>
    </row>
    <row r="38" spans="1:14" x14ac:dyDescent="0.25">
      <c r="A38" s="45" t="s">
        <v>33</v>
      </c>
      <c r="C38" s="130">
        <f>VLOOKUP($A38,'Trial Balance'!$A:$CS,C$1,FALSE)/1000</f>
        <v>293.06865000000005</v>
      </c>
      <c r="D38" s="8">
        <f>VLOOKUP($A38,'Trial Balance'!$A:$CS,D$1,FALSE)/1000</f>
        <v>282.35313000000002</v>
      </c>
      <c r="E38" s="8">
        <f>VLOOKUP($A38,'Trial Balance'!$A:$CS,E$1,FALSE)/1000</f>
        <v>281.6952</v>
      </c>
      <c r="F38" s="139">
        <f t="shared" si="0"/>
        <v>285.70566000000002</v>
      </c>
      <c r="G38" s="223">
        <f>VLOOKUP($A38,'Customer Numbers'!$A:$Z,G$1,FALSE)/1000</f>
        <v>10.45</v>
      </c>
      <c r="H38" s="8">
        <f>VLOOKUP($A38,'Customer Numbers'!$A:$Z,H$1,FALSE)/1000</f>
        <v>10.545999999999999</v>
      </c>
      <c r="I38" s="8">
        <f>VLOOKUP($A38,'Customer Numbers'!$A:$Z,I$1,FALSE)/1000</f>
        <v>10.638999999999999</v>
      </c>
      <c r="J38" s="139">
        <f t="shared" si="1"/>
        <v>10.545</v>
      </c>
      <c r="K38" s="233">
        <f t="shared" si="2"/>
        <v>28.044846889952158</v>
      </c>
      <c r="L38" s="9">
        <f t="shared" si="3"/>
        <v>26.773480940641004</v>
      </c>
      <c r="M38" s="9">
        <f t="shared" si="4"/>
        <v>26.477601278315632</v>
      </c>
      <c r="N38" s="133">
        <f t="shared" si="5"/>
        <v>27.098643036302931</v>
      </c>
    </row>
    <row r="39" spans="1:14" x14ac:dyDescent="0.25">
      <c r="A39" s="45" t="s">
        <v>34</v>
      </c>
      <c r="C39" s="130">
        <f>VLOOKUP($A39,'Trial Balance'!$A:$CS,C$1,FALSE)/1000</f>
        <v>176.58002000000002</v>
      </c>
      <c r="D39" s="8">
        <f>VLOOKUP($A39,'Trial Balance'!$A:$CS,D$1,FALSE)/1000</f>
        <v>168.77850000000001</v>
      </c>
      <c r="E39" s="8">
        <f>VLOOKUP($A39,'Trial Balance'!$A:$CS,E$1,FALSE)/1000</f>
        <v>220.28291999999999</v>
      </c>
      <c r="F39" s="139">
        <f t="shared" si="0"/>
        <v>188.54714666666666</v>
      </c>
      <c r="G39" s="223">
        <f>VLOOKUP($A39,'Customer Numbers'!$A:$Z,G$1,FALSE)/1000</f>
        <v>13.644</v>
      </c>
      <c r="H39" s="8">
        <f>VLOOKUP($A39,'Customer Numbers'!$A:$Z,H$1,FALSE)/1000</f>
        <v>13.762</v>
      </c>
      <c r="I39" s="8">
        <f>VLOOKUP($A39,'Customer Numbers'!$A:$Z,I$1,FALSE)/1000</f>
        <v>13.936</v>
      </c>
      <c r="J39" s="139">
        <f t="shared" si="1"/>
        <v>13.780666666666667</v>
      </c>
      <c r="K39" s="233">
        <f t="shared" si="2"/>
        <v>12.9419539724421</v>
      </c>
      <c r="L39" s="9">
        <f t="shared" si="3"/>
        <v>12.26409678825752</v>
      </c>
      <c r="M39" s="9">
        <f t="shared" si="4"/>
        <v>15.806753731343283</v>
      </c>
      <c r="N39" s="133">
        <f t="shared" si="5"/>
        <v>13.670934830680968</v>
      </c>
    </row>
    <row r="40" spans="1:14" x14ac:dyDescent="0.25">
      <c r="A40" s="45" t="s">
        <v>35</v>
      </c>
      <c r="C40" s="130">
        <f>VLOOKUP($A40,'Trial Balance'!$A:$CS,C$1,FALSE)/1000</f>
        <v>3028.2990599999994</v>
      </c>
      <c r="D40" s="8">
        <f>VLOOKUP($A40,'Trial Balance'!$A:$CS,D$1,FALSE)/1000</f>
        <v>3309.7262300000007</v>
      </c>
      <c r="E40" s="8">
        <f>VLOOKUP($A40,'Trial Balance'!$A:$CS,E$1,FALSE)/1000</f>
        <v>3267.4340100000004</v>
      </c>
      <c r="F40" s="139">
        <f t="shared" si="0"/>
        <v>3201.819766666667</v>
      </c>
      <c r="G40" s="223">
        <f>VLOOKUP($A40,'Customer Numbers'!$A:$Z,G$1,FALSE)/1000</f>
        <v>159.03899999999999</v>
      </c>
      <c r="H40" s="8">
        <f>VLOOKUP($A40,'Customer Numbers'!$A:$Z,H$1,FALSE)/1000</f>
        <v>160.59800000000001</v>
      </c>
      <c r="I40" s="8">
        <f>VLOOKUP($A40,'Customer Numbers'!$A:$Z,I$1,FALSE)/1000</f>
        <v>162.13999999999999</v>
      </c>
      <c r="J40" s="139">
        <f t="shared" si="1"/>
        <v>160.59233333333333</v>
      </c>
      <c r="K40" s="233">
        <f t="shared" si="2"/>
        <v>19.041235545998148</v>
      </c>
      <c r="L40" s="9">
        <f t="shared" si="3"/>
        <v>20.608763683233917</v>
      </c>
      <c r="M40" s="9">
        <f t="shared" si="4"/>
        <v>20.151930492167267</v>
      </c>
      <c r="N40" s="133">
        <f t="shared" si="5"/>
        <v>19.933976573799779</v>
      </c>
    </row>
    <row r="41" spans="1:14" x14ac:dyDescent="0.25">
      <c r="A41" s="45" t="s">
        <v>36</v>
      </c>
      <c r="C41" s="130">
        <f>VLOOKUP($A41,'Trial Balance'!$A:$CS,C$1,FALSE)/1000</f>
        <v>679.71</v>
      </c>
      <c r="D41" s="8">
        <f>VLOOKUP($A41,'Trial Balance'!$A:$CS,D$1,FALSE)/1000</f>
        <v>636.55200000000002</v>
      </c>
      <c r="E41" s="8">
        <f>VLOOKUP($A41,'Trial Balance'!$A:$CS,E$1,FALSE)/1000</f>
        <v>705.63900000000001</v>
      </c>
      <c r="F41" s="139">
        <f t="shared" si="0"/>
        <v>673.9670000000001</v>
      </c>
      <c r="G41" s="223">
        <f>VLOOKUP($A41,'Customer Numbers'!$A:$Z,G$1,FALSE)/1000</f>
        <v>39.579000000000001</v>
      </c>
      <c r="H41" s="8">
        <f>VLOOKUP($A41,'Customer Numbers'!$A:$Z,H$1,FALSE)/1000</f>
        <v>40.387999999999998</v>
      </c>
      <c r="I41" s="8">
        <f>VLOOKUP($A41,'Customer Numbers'!$A:$Z,I$1,FALSE)/1000</f>
        <v>41.220999999999997</v>
      </c>
      <c r="J41" s="139">
        <f t="shared" si="1"/>
        <v>40.395999999999994</v>
      </c>
      <c r="K41" s="233">
        <f t="shared" si="2"/>
        <v>17.173501099067689</v>
      </c>
      <c r="L41" s="9">
        <f t="shared" si="3"/>
        <v>15.760919084876697</v>
      </c>
      <c r="M41" s="9">
        <f t="shared" si="4"/>
        <v>17.118434778389659</v>
      </c>
      <c r="N41" s="133">
        <f t="shared" si="5"/>
        <v>16.684284987444681</v>
      </c>
    </row>
    <row r="42" spans="1:14" x14ac:dyDescent="0.25">
      <c r="A42" s="45" t="s">
        <v>37</v>
      </c>
      <c r="C42" s="130">
        <f>VLOOKUP($A42,'Trial Balance'!$A:$CS,C$1,FALSE)/1000</f>
        <v>789.26543000000004</v>
      </c>
      <c r="D42" s="8">
        <f>VLOOKUP($A42,'Trial Balance'!$A:$CS,D$1,FALSE)/1000</f>
        <v>925.63976000000002</v>
      </c>
      <c r="E42" s="8">
        <f>VLOOKUP($A42,'Trial Balance'!$A:$CS,E$1,FALSE)/1000</f>
        <v>864.07846999999992</v>
      </c>
      <c r="F42" s="139">
        <f t="shared" si="0"/>
        <v>859.66121999999996</v>
      </c>
      <c r="G42" s="223">
        <f>VLOOKUP($A42,'Customer Numbers'!$A:$Z,G$1,FALSE)/1000</f>
        <v>43.524000000000001</v>
      </c>
      <c r="H42" s="8">
        <f>VLOOKUP($A42,'Customer Numbers'!$A:$Z,H$1,FALSE)/1000</f>
        <v>43.930999999999997</v>
      </c>
      <c r="I42" s="8">
        <f>VLOOKUP($A42,'Customer Numbers'!$A:$Z,I$1,FALSE)/1000</f>
        <v>44.186999999999998</v>
      </c>
      <c r="J42" s="139">
        <f t="shared" si="1"/>
        <v>43.880666666666663</v>
      </c>
      <c r="K42" s="233">
        <f t="shared" si="2"/>
        <v>18.134027892656924</v>
      </c>
      <c r="L42" s="9">
        <f t="shared" si="3"/>
        <v>21.070309348751454</v>
      </c>
      <c r="M42" s="9">
        <f t="shared" si="4"/>
        <v>19.555038133387647</v>
      </c>
      <c r="N42" s="133">
        <f t="shared" si="5"/>
        <v>19.586458458265344</v>
      </c>
    </row>
    <row r="43" spans="1:14" x14ac:dyDescent="0.25">
      <c r="A43" s="45" t="s">
        <v>38</v>
      </c>
      <c r="C43" s="130">
        <f>VLOOKUP($A43,'Trial Balance'!$A:$CS,C$1,FALSE)/1000</f>
        <v>989.63424999999995</v>
      </c>
      <c r="D43" s="8">
        <f>VLOOKUP($A43,'Trial Balance'!$A:$CS,D$1,FALSE)/1000</f>
        <v>984.08555000000001</v>
      </c>
      <c r="E43" s="8">
        <f>VLOOKUP($A43,'Trial Balance'!$A:$CS,E$1,FALSE)/1000</f>
        <v>1123.07143</v>
      </c>
      <c r="F43" s="139">
        <f t="shared" si="0"/>
        <v>1032.2637433333332</v>
      </c>
      <c r="G43" s="223">
        <f>VLOOKUP($A43,'Customer Numbers'!$A:$Z,G$1,FALSE)/1000</f>
        <v>55.593000000000004</v>
      </c>
      <c r="H43" s="8">
        <f>VLOOKUP($A43,'Customer Numbers'!$A:$Z,H$1,FALSE)/1000</f>
        <v>56.067</v>
      </c>
      <c r="I43" s="8">
        <f>VLOOKUP($A43,'Customer Numbers'!$A:$Z,I$1,FALSE)/1000</f>
        <v>56.972999999999999</v>
      </c>
      <c r="J43" s="139">
        <f t="shared" si="1"/>
        <v>56.210999999999991</v>
      </c>
      <c r="K43" s="233">
        <f t="shared" si="2"/>
        <v>17.801418344036119</v>
      </c>
      <c r="L43" s="9">
        <f t="shared" si="3"/>
        <v>17.551956587654058</v>
      </c>
      <c r="M43" s="9">
        <f t="shared" si="4"/>
        <v>19.712344970424589</v>
      </c>
      <c r="N43" s="133">
        <f t="shared" si="5"/>
        <v>18.355239967371588</v>
      </c>
    </row>
    <row r="44" spans="1:14" x14ac:dyDescent="0.25">
      <c r="A44" s="45" t="s">
        <v>39</v>
      </c>
      <c r="C44" s="130">
        <f>VLOOKUP($A44,'Trial Balance'!$A:$CS,C$1,FALSE)/1000</f>
        <v>189.92078000000004</v>
      </c>
      <c r="D44" s="8">
        <f>VLOOKUP($A44,'Trial Balance'!$A:$CS,D$1,FALSE)/1000</f>
        <v>183.19147000000001</v>
      </c>
      <c r="E44" s="8">
        <f>VLOOKUP($A44,'Trial Balance'!$A:$CS,E$1,FALSE)/1000</f>
        <v>191.29048</v>
      </c>
      <c r="F44" s="139">
        <f t="shared" si="0"/>
        <v>188.13424333333333</v>
      </c>
      <c r="G44" s="223">
        <f>VLOOKUP($A44,'Customer Numbers'!$A:$Z,G$1,FALSE)/1000</f>
        <v>9.4610000000000003</v>
      </c>
      <c r="H44" s="8">
        <f>VLOOKUP($A44,'Customer Numbers'!$A:$Z,H$1,FALSE)/1000</f>
        <v>9.5579999999999998</v>
      </c>
      <c r="I44" s="8">
        <f>VLOOKUP($A44,'Customer Numbers'!$A:$Z,I$1,FALSE)/1000</f>
        <v>9.6319999999999997</v>
      </c>
      <c r="J44" s="139">
        <f t="shared" si="1"/>
        <v>9.5503333333333327</v>
      </c>
      <c r="K44" s="233">
        <f t="shared" si="2"/>
        <v>20.074070394250082</v>
      </c>
      <c r="L44" s="9">
        <f t="shared" si="3"/>
        <v>19.166297342540283</v>
      </c>
      <c r="M44" s="9">
        <f t="shared" si="4"/>
        <v>19.859892026578073</v>
      </c>
      <c r="N44" s="133">
        <f t="shared" si="5"/>
        <v>19.700086587789478</v>
      </c>
    </row>
    <row r="45" spans="1:14" x14ac:dyDescent="0.25">
      <c r="A45" s="45" t="s">
        <v>40</v>
      </c>
      <c r="C45" s="130">
        <f>VLOOKUP($A45,'Trial Balance'!$A:$CS,C$1,FALSE)/1000</f>
        <v>530.07392000000004</v>
      </c>
      <c r="D45" s="8">
        <f>VLOOKUP($A45,'Trial Balance'!$A:$CS,D$1,FALSE)/1000</f>
        <v>578.33856000000003</v>
      </c>
      <c r="E45" s="8">
        <f>VLOOKUP($A45,'Trial Balance'!$A:$CS,E$1,FALSE)/1000</f>
        <v>630.0693948899999</v>
      </c>
      <c r="F45" s="139">
        <f t="shared" si="0"/>
        <v>579.49395829666662</v>
      </c>
      <c r="G45" s="223">
        <f>VLOOKUP($A45,'Customer Numbers'!$A:$Z,G$1,FALSE)/1000</f>
        <v>24.172000000000001</v>
      </c>
      <c r="H45" s="8">
        <f>VLOOKUP($A45,'Customer Numbers'!$A:$Z,H$1,FALSE)/1000</f>
        <v>24.199000000000002</v>
      </c>
      <c r="I45" s="8">
        <f>VLOOKUP($A45,'Customer Numbers'!$A:$Z,I$1,FALSE)/1000</f>
        <v>24.29</v>
      </c>
      <c r="J45" s="139">
        <f t="shared" si="1"/>
        <v>24.220333333333333</v>
      </c>
      <c r="K45" s="233">
        <f t="shared" si="2"/>
        <v>21.929253681946054</v>
      </c>
      <c r="L45" s="9">
        <f t="shared" si="3"/>
        <v>23.899275176660193</v>
      </c>
      <c r="M45" s="9">
        <f t="shared" si="4"/>
        <v>25.939456356113624</v>
      </c>
      <c r="N45" s="133">
        <f t="shared" si="5"/>
        <v>23.922661738239956</v>
      </c>
    </row>
    <row r="46" spans="1:14" x14ac:dyDescent="0.25">
      <c r="A46" s="45" t="s">
        <v>41</v>
      </c>
      <c r="C46" s="130">
        <f>VLOOKUP($A46,'Trial Balance'!$A:$CS,C$1,FALSE)/1000</f>
        <v>255.81666999999999</v>
      </c>
      <c r="D46" s="8">
        <f>VLOOKUP($A46,'Trial Balance'!$A:$CS,D$1,FALSE)/1000</f>
        <v>269.69702000000001</v>
      </c>
      <c r="E46" s="8">
        <f>VLOOKUP($A46,'Trial Balance'!$A:$CS,E$1,FALSE)/1000</f>
        <v>258.79039999999998</v>
      </c>
      <c r="F46" s="139">
        <f t="shared" si="0"/>
        <v>261.43469666666664</v>
      </c>
      <c r="G46" s="223">
        <f>VLOOKUP($A46,'Customer Numbers'!$A:$Z,G$1,FALSE)/1000</f>
        <v>5.9189999999999996</v>
      </c>
      <c r="H46" s="8">
        <f>VLOOKUP($A46,'Customer Numbers'!$A:$Z,H$1,FALSE)/1000</f>
        <v>5.9770000000000003</v>
      </c>
      <c r="I46" s="8">
        <f>VLOOKUP($A46,'Customer Numbers'!$A:$Z,I$1,FALSE)/1000</f>
        <v>5.9290000000000003</v>
      </c>
      <c r="J46" s="139">
        <f t="shared" si="1"/>
        <v>5.9416666666666673</v>
      </c>
      <c r="K46" s="233">
        <f t="shared" si="2"/>
        <v>43.219575941882077</v>
      </c>
      <c r="L46" s="9">
        <f t="shared" si="3"/>
        <v>45.122472812447718</v>
      </c>
      <c r="M46" s="9">
        <f t="shared" si="4"/>
        <v>43.648237476808902</v>
      </c>
      <c r="N46" s="133">
        <f t="shared" si="5"/>
        <v>43.996762077046235</v>
      </c>
    </row>
    <row r="47" spans="1:14" x14ac:dyDescent="0.25">
      <c r="A47" s="45" t="s">
        <v>42</v>
      </c>
      <c r="C47" s="130">
        <f>VLOOKUP($A47,'Trial Balance'!$A:$CS,C$1,FALSE)/1000</f>
        <v>1247.7848900000001</v>
      </c>
      <c r="D47" s="8">
        <f>VLOOKUP($A47,'Trial Balance'!$A:$CS,D$1,FALSE)/1000</f>
        <v>1362.0805499999999</v>
      </c>
      <c r="E47" s="8">
        <f>VLOOKUP($A47,'Trial Balance'!$A:$CS,E$1,FALSE)/1000</f>
        <v>1292.2183500000001</v>
      </c>
      <c r="F47" s="139">
        <f t="shared" si="0"/>
        <v>1300.6945966666667</v>
      </c>
      <c r="G47" s="223">
        <f>VLOOKUP($A47,'Customer Numbers'!$A:$Z,G$1,FALSE)/1000</f>
        <v>72.108999999999995</v>
      </c>
      <c r="H47" s="8">
        <f>VLOOKUP($A47,'Customer Numbers'!$A:$Z,H$1,FALSE)/1000</f>
        <v>73.134</v>
      </c>
      <c r="I47" s="8">
        <f>VLOOKUP($A47,'Customer Numbers'!$A:$Z,I$1,FALSE)/1000</f>
        <v>74.001999999999995</v>
      </c>
      <c r="J47" s="139">
        <f t="shared" si="1"/>
        <v>73.081666666666663</v>
      </c>
      <c r="K47" s="233">
        <f t="shared" si="2"/>
        <v>17.304149135336786</v>
      </c>
      <c r="L47" s="9">
        <f t="shared" si="3"/>
        <v>18.624450324062678</v>
      </c>
      <c r="M47" s="9">
        <f t="shared" si="4"/>
        <v>17.461938190859708</v>
      </c>
      <c r="N47" s="133">
        <f t="shared" si="5"/>
        <v>17.796845883419724</v>
      </c>
    </row>
    <row r="48" spans="1:14" x14ac:dyDescent="0.25">
      <c r="A48" s="45" t="s">
        <v>43</v>
      </c>
      <c r="C48" s="130">
        <f>VLOOKUP($A48,'Trial Balance'!$A:$CS,C$1,FALSE)/1000</f>
        <v>242.32127000000003</v>
      </c>
      <c r="D48" s="8">
        <f>VLOOKUP($A48,'Trial Balance'!$A:$CS,D$1,FALSE)/1000</f>
        <v>268.70022999999998</v>
      </c>
      <c r="E48" s="8">
        <f>VLOOKUP($A48,'Trial Balance'!$A:$CS,E$1,FALSE)/1000</f>
        <v>234.41882000000001</v>
      </c>
      <c r="F48" s="139">
        <f t="shared" si="0"/>
        <v>248.48010666666667</v>
      </c>
      <c r="G48" s="223">
        <f>VLOOKUP($A48,'Customer Numbers'!$A:$Z,G$1,FALSE)/1000</f>
        <v>12.583</v>
      </c>
      <c r="H48" s="8">
        <f>VLOOKUP($A48,'Customer Numbers'!$A:$Z,H$1,FALSE)/1000</f>
        <v>12.651999999999999</v>
      </c>
      <c r="I48" s="8">
        <f>VLOOKUP($A48,'Customer Numbers'!$A:$Z,I$1,FALSE)/1000</f>
        <v>12.696999999999999</v>
      </c>
      <c r="J48" s="139">
        <f t="shared" si="1"/>
        <v>12.644</v>
      </c>
      <c r="K48" s="233">
        <f t="shared" si="2"/>
        <v>19.257829611380437</v>
      </c>
      <c r="L48" s="9">
        <f t="shared" si="3"/>
        <v>21.237767151438508</v>
      </c>
      <c r="M48" s="9">
        <f t="shared" si="4"/>
        <v>18.462536032133578</v>
      </c>
      <c r="N48" s="133">
        <f t="shared" si="5"/>
        <v>19.652710931650841</v>
      </c>
    </row>
    <row r="49" spans="1:14" x14ac:dyDescent="0.25">
      <c r="A49" s="45" t="s">
        <v>44</v>
      </c>
      <c r="C49" s="130">
        <f>VLOOKUP($A49,'Trial Balance'!$A:$CS,C$1,FALSE)/1000</f>
        <v>896.45699999999999</v>
      </c>
      <c r="D49" s="8">
        <f>VLOOKUP($A49,'Trial Balance'!$A:$CS,D$1,FALSE)/1000</f>
        <v>1093.1849999999999</v>
      </c>
      <c r="E49" s="8">
        <f>VLOOKUP($A49,'Trial Balance'!$A:$CS,E$1,FALSE)/1000</f>
        <v>806.35329999999999</v>
      </c>
      <c r="F49" s="139">
        <f t="shared" si="0"/>
        <v>931.9984333333332</v>
      </c>
      <c r="G49" s="223">
        <f>VLOOKUP($A49,'Customer Numbers'!$A:$Z,G$1,FALSE)/1000</f>
        <v>58.744999999999997</v>
      </c>
      <c r="H49" s="8">
        <f>VLOOKUP($A49,'Customer Numbers'!$A:$Z,H$1,FALSE)/1000</f>
        <v>59.183</v>
      </c>
      <c r="I49" s="8">
        <f>VLOOKUP($A49,'Customer Numbers'!$A:$Z,I$1,FALSE)/1000</f>
        <v>59.485999999999997</v>
      </c>
      <c r="J49" s="139">
        <f t="shared" si="1"/>
        <v>59.137999999999998</v>
      </c>
      <c r="K49" s="233">
        <f t="shared" si="2"/>
        <v>15.260141288620309</v>
      </c>
      <c r="L49" s="9">
        <f t="shared" si="3"/>
        <v>18.471267086832366</v>
      </c>
      <c r="M49" s="9">
        <f t="shared" si="4"/>
        <v>13.555345795649396</v>
      </c>
      <c r="N49" s="133">
        <f t="shared" si="5"/>
        <v>15.762251390367355</v>
      </c>
    </row>
    <row r="50" spans="1:14" x14ac:dyDescent="0.25">
      <c r="A50" s="45" t="s">
        <v>45</v>
      </c>
      <c r="C50" s="130">
        <f>VLOOKUP($A50,'Trial Balance'!$A:$CS,C$1,FALSE)/1000</f>
        <v>166.66964999999999</v>
      </c>
      <c r="D50" s="8">
        <f>VLOOKUP($A50,'Trial Balance'!$A:$CS,D$1,FALSE)/1000</f>
        <v>198.12766999999999</v>
      </c>
      <c r="E50" s="8">
        <f>VLOOKUP($A50,'Trial Balance'!$A:$CS,E$1,FALSE)/1000</f>
        <v>143.67916</v>
      </c>
      <c r="F50" s="139">
        <f t="shared" si="0"/>
        <v>169.49216000000001</v>
      </c>
      <c r="G50" s="223">
        <f>VLOOKUP($A50,'Customer Numbers'!$A:$Z,G$1,FALSE)/1000</f>
        <v>11.247</v>
      </c>
      <c r="H50" s="8">
        <f>VLOOKUP($A50,'Customer Numbers'!$A:$Z,H$1,FALSE)/1000</f>
        <v>11.32</v>
      </c>
      <c r="I50" s="8">
        <f>VLOOKUP($A50,'Customer Numbers'!$A:$Z,I$1,FALSE)/1000</f>
        <v>11.442</v>
      </c>
      <c r="J50" s="139">
        <f t="shared" si="1"/>
        <v>11.336333333333334</v>
      </c>
      <c r="K50" s="233">
        <f t="shared" si="2"/>
        <v>14.819031741797811</v>
      </c>
      <c r="L50" s="9">
        <f t="shared" si="3"/>
        <v>17.502444346289753</v>
      </c>
      <c r="M50" s="9">
        <f t="shared" si="4"/>
        <v>12.557171823107847</v>
      </c>
      <c r="N50" s="133">
        <f t="shared" si="5"/>
        <v>14.959549303731805</v>
      </c>
    </row>
    <row r="51" spans="1:14" x14ac:dyDescent="0.25">
      <c r="A51" s="45" t="s">
        <v>46</v>
      </c>
      <c r="C51" s="130">
        <f>VLOOKUP($A51,'Trial Balance'!$A:$CS,C$1,FALSE)/1000</f>
        <v>727.40456999999992</v>
      </c>
      <c r="D51" s="8">
        <f>VLOOKUP($A51,'Trial Balance'!$A:$CS,D$1,FALSE)/1000</f>
        <v>722.12363000000005</v>
      </c>
      <c r="E51" s="8">
        <f>VLOOKUP($A51,'Trial Balance'!$A:$CS,E$1,FALSE)/1000</f>
        <v>684.03293000000008</v>
      </c>
      <c r="F51" s="139">
        <f t="shared" si="0"/>
        <v>711.18704333333335</v>
      </c>
      <c r="G51" s="223">
        <f>VLOOKUP($A51,'Customer Numbers'!$A:$Z,G$1,FALSE)/1000</f>
        <v>33.613</v>
      </c>
      <c r="H51" s="8">
        <f>VLOOKUP($A51,'Customer Numbers'!$A:$Z,H$1,FALSE)/1000</f>
        <v>33.646999999999998</v>
      </c>
      <c r="I51" s="8">
        <f>VLOOKUP($A51,'Customer Numbers'!$A:$Z,I$1,FALSE)/1000</f>
        <v>33.750999999999998</v>
      </c>
      <c r="J51" s="139">
        <f t="shared" si="1"/>
        <v>33.670333333333332</v>
      </c>
      <c r="K51" s="233">
        <f t="shared" si="2"/>
        <v>21.640572695088206</v>
      </c>
      <c r="L51" s="9">
        <f t="shared" si="3"/>
        <v>21.461753796772374</v>
      </c>
      <c r="M51" s="9">
        <f t="shared" si="4"/>
        <v>20.267041865426215</v>
      </c>
      <c r="N51" s="133">
        <f t="shared" si="5"/>
        <v>21.123122785762266</v>
      </c>
    </row>
    <row r="52" spans="1:14" x14ac:dyDescent="0.25">
      <c r="A52" s="45" t="s">
        <v>47</v>
      </c>
      <c r="C52" s="130">
        <f>VLOOKUP($A52,'Trial Balance'!$A:$CS,C$1,FALSE)/1000</f>
        <v>35.972970000000004</v>
      </c>
      <c r="D52" s="8">
        <f>VLOOKUP($A52,'Trial Balance'!$A:$CS,D$1,FALSE)/1000</f>
        <v>30.196530000000003</v>
      </c>
      <c r="E52" s="8">
        <f>VLOOKUP($A52,'Trial Balance'!$A:$CS,E$1,FALSE)/1000</f>
        <v>66.020269999999996</v>
      </c>
      <c r="F52" s="139">
        <f t="shared" si="0"/>
        <v>44.063256666666668</v>
      </c>
      <c r="G52" s="223">
        <f>VLOOKUP($A52,'Customer Numbers'!$A:$Z,G$1,FALSE)/1000</f>
        <v>4.3120000000000003</v>
      </c>
      <c r="H52" s="8">
        <f>VLOOKUP($A52,'Customer Numbers'!$A:$Z,H$1,FALSE)/1000</f>
        <v>4.3250000000000002</v>
      </c>
      <c r="I52" s="8">
        <f>VLOOKUP($A52,'Customer Numbers'!$A:$Z,I$1,FALSE)/1000</f>
        <v>4.3449999999999998</v>
      </c>
      <c r="J52" s="139">
        <f t="shared" si="1"/>
        <v>4.3273333333333328</v>
      </c>
      <c r="K52" s="233">
        <f t="shared" si="2"/>
        <v>8.3425255102040818</v>
      </c>
      <c r="L52" s="9">
        <f t="shared" si="3"/>
        <v>6.9818566473988444</v>
      </c>
      <c r="M52" s="9">
        <f t="shared" si="4"/>
        <v>15.194538550057537</v>
      </c>
      <c r="N52" s="133">
        <f t="shared" si="5"/>
        <v>10.172973569220154</v>
      </c>
    </row>
    <row r="53" spans="1:14" x14ac:dyDescent="0.25">
      <c r="A53" s="45" t="s">
        <v>48</v>
      </c>
      <c r="C53" s="130">
        <f>VLOOKUP($A53,'Trial Balance'!$A:$CS,C$1,FALSE)/1000</f>
        <v>98.492519999999999</v>
      </c>
      <c r="D53" s="8">
        <f>VLOOKUP($A53,'Trial Balance'!$A:$CS,D$1,FALSE)/1000</f>
        <v>72.420529999999999</v>
      </c>
      <c r="E53" s="8">
        <f>VLOOKUP($A53,'Trial Balance'!$A:$CS,E$1,FALSE)/1000</f>
        <v>83.084150000000008</v>
      </c>
      <c r="F53" s="139">
        <f t="shared" si="0"/>
        <v>84.665733333333336</v>
      </c>
      <c r="G53" s="223">
        <f>VLOOKUP($A53,'Customer Numbers'!$A:$Z,G$1,FALSE)/1000</f>
        <v>5.9089999999999998</v>
      </c>
      <c r="H53" s="8">
        <f>VLOOKUP($A53,'Customer Numbers'!$A:$Z,H$1,FALSE)/1000</f>
        <v>5.91</v>
      </c>
      <c r="I53" s="8">
        <f>VLOOKUP($A53,'Customer Numbers'!$A:$Z,I$1,FALSE)/1000</f>
        <v>5.899</v>
      </c>
      <c r="J53" s="139">
        <f t="shared" si="1"/>
        <v>5.9059999999999997</v>
      </c>
      <c r="K53" s="233">
        <f t="shared" si="2"/>
        <v>16.66822135725165</v>
      </c>
      <c r="L53" s="9">
        <f t="shared" si="3"/>
        <v>12.253896785109983</v>
      </c>
      <c r="M53" s="9">
        <f t="shared" si="4"/>
        <v>14.084446516358707</v>
      </c>
      <c r="N53" s="133">
        <f t="shared" si="5"/>
        <v>14.335521552906778</v>
      </c>
    </row>
    <row r="54" spans="1:14" x14ac:dyDescent="0.25">
      <c r="A54" s="45" t="s">
        <v>49</v>
      </c>
      <c r="C54" s="130">
        <f>VLOOKUP($A54,'Trial Balance'!$A:$CS,C$1,FALSE)/1000</f>
        <v>73.739229999999992</v>
      </c>
      <c r="D54" s="8">
        <f>VLOOKUP($A54,'Trial Balance'!$A:$CS,D$1,FALSE)/1000</f>
        <v>96.320250000000001</v>
      </c>
      <c r="E54" s="8">
        <f>VLOOKUP($A54,'Trial Balance'!$A:$CS,E$1,FALSE)/1000</f>
        <v>85.121510000000015</v>
      </c>
      <c r="F54" s="139">
        <f t="shared" si="0"/>
        <v>85.060330000000008</v>
      </c>
      <c r="G54" s="223">
        <f>VLOOKUP($A54,'Customer Numbers'!$A:$Z,G$1,FALSE)/1000</f>
        <v>2.839</v>
      </c>
      <c r="H54" s="8">
        <f>VLOOKUP($A54,'Customer Numbers'!$A:$Z,H$1,FALSE)/1000</f>
        <v>2.8479999999999999</v>
      </c>
      <c r="I54" s="8">
        <f>VLOOKUP($A54,'Customer Numbers'!$A:$Z,I$1,FALSE)/1000</f>
        <v>2.8410000000000002</v>
      </c>
      <c r="J54" s="139">
        <f t="shared" si="1"/>
        <v>2.8426666666666662</v>
      </c>
      <c r="K54" s="233">
        <f t="shared" si="2"/>
        <v>25.973663261711867</v>
      </c>
      <c r="L54" s="9">
        <f t="shared" si="3"/>
        <v>33.8203125</v>
      </c>
      <c r="M54" s="9">
        <f t="shared" si="4"/>
        <v>29.961812741992258</v>
      </c>
      <c r="N54" s="133">
        <f t="shared" si="5"/>
        <v>29.918596167901374</v>
      </c>
    </row>
    <row r="55" spans="1:14" x14ac:dyDescent="0.25">
      <c r="A55" s="45" t="s">
        <v>50</v>
      </c>
      <c r="C55" s="130">
        <f>VLOOKUP($A55,'Trial Balance'!$A:$CS,C$1,FALSE)/1000</f>
        <v>497.25362000000001</v>
      </c>
      <c r="D55" s="8">
        <f>VLOOKUP($A55,'Trial Balance'!$A:$CS,D$1,FALSE)/1000</f>
        <v>593.37608000000012</v>
      </c>
      <c r="E55" s="8">
        <f>VLOOKUP($A55,'Trial Balance'!$A:$CS,E$1,FALSE)/1000</f>
        <v>482.04057999999998</v>
      </c>
      <c r="F55" s="139">
        <f t="shared" si="0"/>
        <v>524.2234266666668</v>
      </c>
      <c r="G55" s="223">
        <f>VLOOKUP($A55,'Customer Numbers'!$A:$Z,G$1,FALSE)/1000</f>
        <v>56.515000000000001</v>
      </c>
      <c r="H55" s="8">
        <f>VLOOKUP($A55,'Customer Numbers'!$A:$Z,H$1,FALSE)/1000</f>
        <v>56.7</v>
      </c>
      <c r="I55" s="8">
        <f>VLOOKUP($A55,'Customer Numbers'!$A:$Z,I$1,FALSE)/1000</f>
        <v>56.887</v>
      </c>
      <c r="J55" s="139">
        <f t="shared" si="1"/>
        <v>56.70066666666667</v>
      </c>
      <c r="K55" s="233">
        <f t="shared" si="2"/>
        <v>8.7986131115633022</v>
      </c>
      <c r="L55" s="9">
        <f t="shared" si="3"/>
        <v>10.465186596119931</v>
      </c>
      <c r="M55" s="9">
        <f t="shared" si="4"/>
        <v>8.4736509220032694</v>
      </c>
      <c r="N55" s="133">
        <f t="shared" si="5"/>
        <v>9.2458168765621682</v>
      </c>
    </row>
    <row r="56" spans="1:14" x14ac:dyDescent="0.25">
      <c r="A56" s="45" t="s">
        <v>51</v>
      </c>
      <c r="C56" s="130">
        <f>VLOOKUP($A56,'Trial Balance'!$A:$CS,C$1,FALSE)/1000</f>
        <v>123.19637999999999</v>
      </c>
      <c r="D56" s="8">
        <f>VLOOKUP($A56,'Trial Balance'!$A:$CS,D$1,FALSE)/1000</f>
        <v>62.392949999999999</v>
      </c>
      <c r="E56" s="8">
        <f>VLOOKUP($A56,'Trial Balance'!$A:$CS,E$1,FALSE)/1000</f>
        <v>105.38559000000001</v>
      </c>
      <c r="F56" s="139">
        <f t="shared" si="0"/>
        <v>96.991640000000004</v>
      </c>
      <c r="G56" s="223">
        <f>VLOOKUP($A56,'Customer Numbers'!$A:$Z,G$1,FALSE)/1000</f>
        <v>7.1230000000000002</v>
      </c>
      <c r="H56" s="8">
        <f>VLOOKUP($A56,'Customer Numbers'!$A:$Z,H$1,FALSE)/1000</f>
        <v>7.1289999999999996</v>
      </c>
      <c r="I56" s="8">
        <f>VLOOKUP($A56,'Customer Numbers'!$A:$Z,I$1,FALSE)/1000</f>
        <v>7.7190000000000003</v>
      </c>
      <c r="J56" s="139">
        <f t="shared" si="1"/>
        <v>7.323666666666667</v>
      </c>
      <c r="K56" s="233">
        <f t="shared" si="2"/>
        <v>17.295574898217041</v>
      </c>
      <c r="L56" s="9">
        <f t="shared" si="3"/>
        <v>8.7519918642165813</v>
      </c>
      <c r="M56" s="9">
        <f t="shared" si="4"/>
        <v>13.652751651768364</v>
      </c>
      <c r="N56" s="133">
        <f t="shared" si="5"/>
        <v>13.233439471400663</v>
      </c>
    </row>
    <row r="57" spans="1:14" x14ac:dyDescent="0.25">
      <c r="A57" s="45" t="s">
        <v>52</v>
      </c>
      <c r="C57" s="130">
        <f>VLOOKUP($A57,'Trial Balance'!$A:$CS,C$1,FALSE)/1000</f>
        <v>5193.3088699999998</v>
      </c>
      <c r="D57" s="8">
        <f>VLOOKUP($A57,'Trial Balance'!$A:$CS,D$1,FALSE)/1000</f>
        <v>5556.2187399999993</v>
      </c>
      <c r="E57" s="8">
        <f>VLOOKUP($A57,'Trial Balance'!$A:$CS,E$1,FALSE)/1000</f>
        <v>5655.8415199999999</v>
      </c>
      <c r="F57" s="139">
        <f t="shared" si="0"/>
        <v>5468.4563766666661</v>
      </c>
      <c r="G57" s="223">
        <f>VLOOKUP($A57,'Customer Numbers'!$A:$Z,G$1,FALSE)/1000</f>
        <v>772.62400000000002</v>
      </c>
      <c r="H57" s="8">
        <f>VLOOKUP($A57,'Customer Numbers'!$A:$Z,H$1,FALSE)/1000</f>
        <v>777.904</v>
      </c>
      <c r="I57" s="8">
        <f>VLOOKUP($A57,'Customer Numbers'!$A:$Z,I$1,FALSE)/1000</f>
        <v>779.17600000000004</v>
      </c>
      <c r="J57" s="139">
        <f t="shared" si="1"/>
        <v>776.5680000000001</v>
      </c>
      <c r="K57" s="233">
        <f t="shared" si="2"/>
        <v>6.7216509841785914</v>
      </c>
      <c r="L57" s="9">
        <f t="shared" si="3"/>
        <v>7.1425506746333731</v>
      </c>
      <c r="M57" s="9">
        <f t="shared" si="4"/>
        <v>7.2587470866659132</v>
      </c>
      <c r="N57" s="133">
        <f t="shared" si="5"/>
        <v>7.0409829151592929</v>
      </c>
    </row>
    <row r="58" spans="1:14" x14ac:dyDescent="0.25">
      <c r="A58" s="45" t="s">
        <v>53</v>
      </c>
      <c r="C58" s="130">
        <f>VLOOKUP($A58,'Trial Balance'!$A:$CS,C$1,FALSE)/1000</f>
        <v>224.91666000000001</v>
      </c>
      <c r="D58" s="8">
        <f>VLOOKUP($A58,'Trial Balance'!$A:$CS,D$1,FALSE)/1000</f>
        <v>232.24097999999998</v>
      </c>
      <c r="E58" s="8">
        <f>VLOOKUP($A58,'Trial Balance'!$A:$CS,E$1,FALSE)/1000</f>
        <v>171.48976000000002</v>
      </c>
      <c r="F58" s="139">
        <f t="shared" si="0"/>
        <v>209.54913333333334</v>
      </c>
      <c r="G58" s="223">
        <f>VLOOKUP($A58,'Customer Numbers'!$A:$Z,G$1,FALSE)/1000</f>
        <v>13.789</v>
      </c>
      <c r="H58" s="8">
        <f>VLOOKUP($A58,'Customer Numbers'!$A:$Z,H$1,FALSE)/1000</f>
        <v>14.003</v>
      </c>
      <c r="I58" s="8">
        <f>VLOOKUP($A58,'Customer Numbers'!$A:$Z,I$1,FALSE)/1000</f>
        <v>14.238</v>
      </c>
      <c r="J58" s="139">
        <f t="shared" si="1"/>
        <v>14.01</v>
      </c>
      <c r="K58" s="233">
        <f t="shared" si="2"/>
        <v>16.311310464863297</v>
      </c>
      <c r="L58" s="9">
        <f t="shared" si="3"/>
        <v>16.585087481254014</v>
      </c>
      <c r="M58" s="9">
        <f t="shared" si="4"/>
        <v>12.044511869644614</v>
      </c>
      <c r="N58" s="133">
        <f t="shared" si="5"/>
        <v>14.980303271920642</v>
      </c>
    </row>
    <row r="59" spans="1:14" x14ac:dyDescent="0.25">
      <c r="A59" s="45" t="s">
        <v>54</v>
      </c>
      <c r="C59" s="130">
        <f>VLOOKUP($A59,'Trial Balance'!$A:$CS,C$1,FALSE)/1000</f>
        <v>819.86</v>
      </c>
      <c r="D59" s="8">
        <f>VLOOKUP($A59,'Trial Balance'!$A:$CS,D$1,FALSE)/1000</f>
        <v>867.38599999999997</v>
      </c>
      <c r="E59" s="8">
        <f>VLOOKUP($A59,'Trial Balance'!$A:$CS,E$1,FALSE)/1000</f>
        <v>910.70500000000004</v>
      </c>
      <c r="F59" s="139">
        <f t="shared" si="0"/>
        <v>865.98366666666664</v>
      </c>
      <c r="G59" s="223">
        <f>VLOOKUP($A59,'Customer Numbers'!$A:$Z,G$1,FALSE)/1000</f>
        <v>57.472000000000001</v>
      </c>
      <c r="H59" s="8">
        <f>VLOOKUP($A59,'Customer Numbers'!$A:$Z,H$1,FALSE)/1000</f>
        <v>57.856000000000002</v>
      </c>
      <c r="I59" s="8">
        <f>VLOOKUP($A59,'Customer Numbers'!$A:$Z,I$1,FALSE)/1000</f>
        <v>58.439</v>
      </c>
      <c r="J59" s="139">
        <f t="shared" si="1"/>
        <v>57.922333333333334</v>
      </c>
      <c r="K59" s="233">
        <f t="shared" si="2"/>
        <v>14.26538140311804</v>
      </c>
      <c r="L59" s="9">
        <f t="shared" si="3"/>
        <v>14.992152931415928</v>
      </c>
      <c r="M59" s="9">
        <f t="shared" si="4"/>
        <v>15.583856671058712</v>
      </c>
      <c r="N59" s="133">
        <f t="shared" si="5"/>
        <v>14.947130335197562</v>
      </c>
    </row>
    <row r="60" spans="1:14" x14ac:dyDescent="0.25">
      <c r="A60" s="45" t="s">
        <v>55</v>
      </c>
      <c r="C60" s="130">
        <f>VLOOKUP($A60,'Trial Balance'!$A:$CS,C$1,FALSE)/1000</f>
        <v>272.99852999999996</v>
      </c>
      <c r="D60" s="8">
        <f>VLOOKUP($A60,'Trial Balance'!$A:$CS,D$1,FALSE)/1000</f>
        <v>291.39542</v>
      </c>
      <c r="E60" s="8">
        <f>VLOOKUP($A60,'Trial Balance'!$A:$CS,E$1,FALSE)/1000</f>
        <v>326.16130000000004</v>
      </c>
      <c r="F60" s="139">
        <f t="shared" si="0"/>
        <v>296.85174999999998</v>
      </c>
      <c r="G60" s="223">
        <f>VLOOKUP($A60,'Customer Numbers'!$A:$Z,G$1,FALSE)/1000</f>
        <v>23.366</v>
      </c>
      <c r="H60" s="8">
        <f>VLOOKUP($A60,'Customer Numbers'!$A:$Z,H$1,FALSE)/1000</f>
        <v>23.664000000000001</v>
      </c>
      <c r="I60" s="8">
        <f>VLOOKUP($A60,'Customer Numbers'!$A:$Z,I$1,FALSE)/1000</f>
        <v>24.053999999999998</v>
      </c>
      <c r="J60" s="139">
        <f t="shared" si="1"/>
        <v>23.694666666666667</v>
      </c>
      <c r="K60" s="233">
        <f t="shared" si="2"/>
        <v>11.683579988016774</v>
      </c>
      <c r="L60" s="9">
        <f t="shared" si="3"/>
        <v>12.313870013522649</v>
      </c>
      <c r="M60" s="9">
        <f t="shared" si="4"/>
        <v>13.559545189989194</v>
      </c>
      <c r="N60" s="133">
        <f t="shared" si="5"/>
        <v>12.518998397176205</v>
      </c>
    </row>
    <row r="61" spans="1:14" x14ac:dyDescent="0.25">
      <c r="A61" s="45" t="s">
        <v>56</v>
      </c>
      <c r="C61" s="130">
        <f>VLOOKUP($A61,'Trial Balance'!$A:$CS,C$1,FALSE)/1000</f>
        <v>147.19148000000001</v>
      </c>
      <c r="D61" s="8">
        <f>VLOOKUP($A61,'Trial Balance'!$A:$CS,D$1,FALSE)/1000</f>
        <v>160.37210999999999</v>
      </c>
      <c r="E61" s="8">
        <f>VLOOKUP($A61,'Trial Balance'!$A:$CS,E$1,FALSE)/1000</f>
        <v>133.39341000000002</v>
      </c>
      <c r="F61" s="139">
        <f t="shared" si="0"/>
        <v>146.98566666666667</v>
      </c>
      <c r="G61" s="223">
        <f>VLOOKUP($A61,'Customer Numbers'!$A:$Z,G$1,FALSE)/1000</f>
        <v>3.8050000000000002</v>
      </c>
      <c r="H61" s="8">
        <f>VLOOKUP($A61,'Customer Numbers'!$A:$Z,H$1,FALSE)/1000</f>
        <v>3.83</v>
      </c>
      <c r="I61" s="8">
        <f>VLOOKUP($A61,'Customer Numbers'!$A:$Z,I$1,FALSE)/1000</f>
        <v>3.859</v>
      </c>
      <c r="J61" s="139">
        <f t="shared" si="1"/>
        <v>3.8313333333333333</v>
      </c>
      <c r="K61" s="233">
        <f t="shared" si="2"/>
        <v>38.683700394218135</v>
      </c>
      <c r="L61" s="9">
        <f t="shared" si="3"/>
        <v>41.872613577023493</v>
      </c>
      <c r="M61" s="9">
        <f t="shared" si="4"/>
        <v>34.566833376522418</v>
      </c>
      <c r="N61" s="133">
        <f t="shared" si="5"/>
        <v>38.374382449254682</v>
      </c>
    </row>
    <row r="62" spans="1:14" ht="15.75" thickBot="1" x14ac:dyDescent="0.3">
      <c r="A62" s="46" t="s">
        <v>57</v>
      </c>
      <c r="C62" s="140">
        <f>VLOOKUP($A62,'Trial Balance'!$A:$CS,C$1,FALSE)/1000</f>
        <v>547.02207999999996</v>
      </c>
      <c r="D62" s="141">
        <f>VLOOKUP($A62,'Trial Balance'!$A:$CS,D$1,FALSE)/1000</f>
        <v>562.76111000000003</v>
      </c>
      <c r="E62" s="141">
        <f>VLOOKUP($A62,'Trial Balance'!$A:$CS,E$1,FALSE)/1000</f>
        <v>445.90007999999995</v>
      </c>
      <c r="F62" s="142">
        <f t="shared" si="0"/>
        <v>518.56109000000004</v>
      </c>
      <c r="G62" s="224">
        <f>VLOOKUP($A62,'Customer Numbers'!$A:$Z,G$1,FALSE)/1000</f>
        <v>23.547000000000001</v>
      </c>
      <c r="H62" s="141">
        <f>VLOOKUP($A62,'Customer Numbers'!$A:$Z,H$1,FALSE)/1000</f>
        <v>23.774000000000001</v>
      </c>
      <c r="I62" s="141">
        <f>VLOOKUP($A62,'Customer Numbers'!$A:$Z,I$1,FALSE)/1000</f>
        <v>23.952999999999999</v>
      </c>
      <c r="J62" s="142">
        <f t="shared" si="1"/>
        <v>23.757999999999999</v>
      </c>
      <c r="K62" s="234">
        <f t="shared" si="2"/>
        <v>23.231073172803328</v>
      </c>
      <c r="L62" s="135">
        <f t="shared" si="3"/>
        <v>23.671284175990579</v>
      </c>
      <c r="M62" s="135">
        <f t="shared" si="4"/>
        <v>18.615625600133594</v>
      </c>
      <c r="N62" s="136">
        <f t="shared" si="5"/>
        <v>21.839327649642499</v>
      </c>
    </row>
    <row r="63" spans="1:14" ht="15.75" thickBot="1" x14ac:dyDescent="0.3"/>
    <row r="64" spans="1:14" ht="15.75" thickBot="1" x14ac:dyDescent="0.3">
      <c r="A64" s="253" t="s">
        <v>399</v>
      </c>
      <c r="C64" s="250"/>
      <c r="D64" s="251"/>
      <c r="E64" s="251"/>
      <c r="F64" s="252">
        <f>AVERAGEIF(F6:F62,"&lt;&gt;0")</f>
        <v>1323.4021442683622</v>
      </c>
      <c r="G64" s="250"/>
      <c r="H64" s="251"/>
      <c r="I64" s="251"/>
      <c r="J64" s="252">
        <f>AVERAGEIF(J6:J62,"&lt;&gt;0")</f>
        <v>92.197865497075995</v>
      </c>
      <c r="K64" s="250"/>
      <c r="L64" s="251"/>
      <c r="M64" s="251"/>
      <c r="N64" s="263">
        <f>AVERAGEIF(N6:N62,"&lt;&gt;0")</f>
        <v>19.675404991417732</v>
      </c>
    </row>
    <row r="65" spans="1:15" ht="15.75" thickBot="1" x14ac:dyDescent="0.3"/>
    <row r="66" spans="1:15" x14ac:dyDescent="0.25">
      <c r="A66" s="158" t="s">
        <v>395</v>
      </c>
      <c r="C66" s="254">
        <f t="shared" ref="C66:N66" si="6">MAX(C6:C62)</f>
        <v>32059.180130000004</v>
      </c>
      <c r="D66" s="255">
        <f t="shared" si="6"/>
        <v>29411.004139999997</v>
      </c>
      <c r="E66" s="255">
        <f t="shared" si="6"/>
        <v>27307.426509999998</v>
      </c>
      <c r="F66" s="239">
        <f t="shared" si="6"/>
        <v>29592.536926666664</v>
      </c>
      <c r="G66" s="254">
        <f t="shared" si="6"/>
        <v>1385.191</v>
      </c>
      <c r="H66" s="255">
        <f t="shared" si="6"/>
        <v>1395.934</v>
      </c>
      <c r="I66" s="255">
        <f t="shared" si="6"/>
        <v>1413.48</v>
      </c>
      <c r="J66" s="239">
        <f t="shared" si="6"/>
        <v>1398.2016666666666</v>
      </c>
      <c r="K66" s="256">
        <f t="shared" si="6"/>
        <v>74.85134715467963</v>
      </c>
      <c r="L66" s="257">
        <f t="shared" si="6"/>
        <v>70.718591033071945</v>
      </c>
      <c r="M66" s="257">
        <f t="shared" si="6"/>
        <v>75.25208924447378</v>
      </c>
      <c r="N66" s="258">
        <f t="shared" si="6"/>
        <v>73.607342477408451</v>
      </c>
    </row>
    <row r="67" spans="1:15" x14ac:dyDescent="0.25">
      <c r="A67" s="45" t="s">
        <v>396</v>
      </c>
      <c r="C67" s="240" cm="1">
        <f t="array" ref="C67">MIN(IF(C6:C62&gt;0,C6:C62))</f>
        <v>15.62753</v>
      </c>
      <c r="D67" s="237" cm="1">
        <f t="array" ref="D67">MIN(IF(D6:D62&gt;0,D6:D62))</f>
        <v>8.0716000000000001</v>
      </c>
      <c r="E67" s="237" cm="1">
        <f t="array" ref="E67">MIN(IF(E6:E62&gt;0,E6:E62))</f>
        <v>6.4895899999999997</v>
      </c>
      <c r="F67" s="241" cm="1">
        <f t="array" ref="F67">MIN(IF(F6:F62&gt;0,F6:F62))</f>
        <v>9.2344449999999991</v>
      </c>
      <c r="G67" s="240" cm="1">
        <f t="array" ref="G67">MIN(IF(G6:G62&gt;0,G6:G62))</f>
        <v>1.208</v>
      </c>
      <c r="H67" s="237" cm="1">
        <f t="array" ref="H67">MIN(IF(H6:H62&gt;0,H6:H62))</f>
        <v>1.222</v>
      </c>
      <c r="I67" s="237" cm="1">
        <f t="array" ref="I67">MIN(IF(I6:I62&gt;0,I6:I62))</f>
        <v>1.2230000000000001</v>
      </c>
      <c r="J67" s="241" cm="1">
        <f t="array" ref="J67">MIN(IF(J6:J62&gt;0,J6:J62))</f>
        <v>1.2176666666666665</v>
      </c>
      <c r="K67" s="245" cm="1">
        <f t="array" ref="K67">MIN(IF(K6:K62&gt;0,K6:K62))</f>
        <v>4.3510364495143028</v>
      </c>
      <c r="L67" s="238" cm="1">
        <f t="array" ref="L67">MIN(IF(L6:L62&gt;0,L6:L62))</f>
        <v>5.0631022823330509</v>
      </c>
      <c r="M67" s="238" cm="1">
        <f t="array" ref="M67">MIN(IF(M6:M62&gt;0,M6:M62))</f>
        <v>2.6938937318389375</v>
      </c>
      <c r="N67" s="246" cm="1">
        <f t="array" ref="N67">MIN(IF(N6:N62&gt;0,N6:N62))</f>
        <v>3.8784980070859945</v>
      </c>
    </row>
    <row r="68" spans="1:15" ht="15.75" thickBot="1" x14ac:dyDescent="0.3">
      <c r="A68" s="46" t="s">
        <v>397</v>
      </c>
      <c r="C68" s="140">
        <f>C66/C67</f>
        <v>2051.4553566686486</v>
      </c>
      <c r="D68" s="141">
        <f t="shared" ref="D68:N68" si="7">D66/D67</f>
        <v>3643.7638312106642</v>
      </c>
      <c r="E68" s="141">
        <f t="shared" si="7"/>
        <v>4207.8816242628573</v>
      </c>
      <c r="F68" s="142">
        <f t="shared" si="7"/>
        <v>3204.582075768134</v>
      </c>
      <c r="G68" s="140">
        <f t="shared" si="7"/>
        <v>1146.6812913907286</v>
      </c>
      <c r="H68" s="141">
        <f t="shared" si="7"/>
        <v>1142.3355155482816</v>
      </c>
      <c r="I68" s="141">
        <f t="shared" si="7"/>
        <v>1155.7481602616517</v>
      </c>
      <c r="J68" s="142">
        <f t="shared" si="7"/>
        <v>1148.2630714481249</v>
      </c>
      <c r="K68" s="264">
        <f t="shared" si="7"/>
        <v>17.203107356877034</v>
      </c>
      <c r="L68" s="265">
        <f t="shared" si="7"/>
        <v>13.967442704018453</v>
      </c>
      <c r="M68" s="265">
        <f t="shared" si="7"/>
        <v>27.934319886146479</v>
      </c>
      <c r="N68" s="266">
        <f t="shared" si="7"/>
        <v>18.978311280018254</v>
      </c>
    </row>
    <row r="74" spans="1:15" x14ac:dyDescent="0.25">
      <c r="C74" s="207"/>
      <c r="D74" s="207"/>
      <c r="E74" s="207"/>
      <c r="F74" s="207"/>
      <c r="G74" s="207"/>
      <c r="H74" s="207"/>
      <c r="I74" s="207"/>
      <c r="J74" s="207"/>
      <c r="K74" s="207"/>
      <c r="L74" s="207"/>
      <c r="M74" s="207"/>
      <c r="N74" s="207"/>
    </row>
    <row r="75" spans="1:15" x14ac:dyDescent="0.25">
      <c r="C75" s="207"/>
      <c r="D75" s="207"/>
      <c r="E75" s="207"/>
      <c r="F75" s="207"/>
      <c r="G75" s="207"/>
      <c r="H75" s="207"/>
      <c r="I75" s="207"/>
      <c r="J75" s="207"/>
      <c r="K75" s="207"/>
      <c r="L75" s="207"/>
      <c r="M75" s="207"/>
      <c r="N75" s="207"/>
    </row>
    <row r="76" spans="1:15" x14ac:dyDescent="0.25">
      <c r="C76" s="259"/>
      <c r="D76" s="259"/>
      <c r="E76" s="259"/>
      <c r="F76" s="259"/>
      <c r="G76" s="259"/>
      <c r="H76" s="259"/>
      <c r="I76" s="259"/>
      <c r="J76" s="259"/>
      <c r="K76" s="259"/>
      <c r="L76" s="259"/>
      <c r="M76" s="259"/>
      <c r="N76" s="259"/>
      <c r="O76" s="259"/>
    </row>
  </sheetData>
  <mergeCells count="8">
    <mergeCell ref="A2:A5"/>
    <mergeCell ref="C2:N2"/>
    <mergeCell ref="C3:F3"/>
    <mergeCell ref="G3:J3"/>
    <mergeCell ref="K3:N3"/>
    <mergeCell ref="K4:N4"/>
    <mergeCell ref="G4:J4"/>
    <mergeCell ref="C4:F4"/>
  </mergeCells>
  <hyperlinks>
    <hyperlink ref="A1" location="'Tab Legend'!A1" display="Tab Legend" xr:uid="{4B0BBD50-A0AD-42F3-B07C-28CE6E1843A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N74"/>
  <sheetViews>
    <sheetView showGridLines="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0.85546875" customWidth="1"/>
    <col min="15" max="15" width="0.85546875" customWidth="1"/>
  </cols>
  <sheetData>
    <row r="1" spans="1:14" ht="15.75" thickBot="1" x14ac:dyDescent="0.3">
      <c r="A1" s="26" t="s">
        <v>312</v>
      </c>
      <c r="C1" s="236">
        <f>'Trial Balance'!AF2</f>
        <v>32</v>
      </c>
      <c r="D1" s="236">
        <f>'Trial Balance'!BD2</f>
        <v>56</v>
      </c>
      <c r="E1" s="236">
        <f>'Trial Balance'!CB2</f>
        <v>80</v>
      </c>
      <c r="F1" s="236"/>
      <c r="G1" s="236">
        <v>5</v>
      </c>
      <c r="H1" s="236">
        <v>7</v>
      </c>
      <c r="I1" s="236">
        <v>9</v>
      </c>
      <c r="J1" s="236"/>
      <c r="K1" s="236"/>
      <c r="L1" s="236"/>
      <c r="M1" s="236"/>
      <c r="N1" s="236"/>
    </row>
    <row r="2" spans="1:14" ht="16.5" thickBot="1" x14ac:dyDescent="0.3">
      <c r="A2" s="379" t="s">
        <v>58</v>
      </c>
      <c r="C2" s="397" t="s">
        <v>294</v>
      </c>
      <c r="D2" s="398"/>
      <c r="E2" s="398"/>
      <c r="F2" s="398"/>
      <c r="G2" s="398"/>
      <c r="H2" s="398"/>
      <c r="I2" s="398"/>
      <c r="J2" s="398"/>
      <c r="K2" s="398"/>
      <c r="L2" s="398"/>
      <c r="M2" s="398"/>
      <c r="N2" s="398"/>
    </row>
    <row r="3" spans="1:14" x14ac:dyDescent="0.25">
      <c r="A3" s="380"/>
      <c r="C3" s="394" t="s">
        <v>270</v>
      </c>
      <c r="D3" s="395"/>
      <c r="E3" s="395"/>
      <c r="F3" s="396"/>
      <c r="G3" s="401"/>
      <c r="H3" s="374"/>
      <c r="I3" s="374"/>
      <c r="J3" s="402"/>
      <c r="K3" s="373"/>
      <c r="L3" s="374"/>
      <c r="M3" s="374"/>
      <c r="N3" s="375"/>
    </row>
    <row r="4" spans="1:14" x14ac:dyDescent="0.25">
      <c r="A4" s="380"/>
      <c r="C4" s="370" t="s">
        <v>248</v>
      </c>
      <c r="D4" s="371"/>
      <c r="E4" s="371"/>
      <c r="F4" s="372"/>
      <c r="G4" s="399" t="s">
        <v>400</v>
      </c>
      <c r="H4" s="371"/>
      <c r="I4" s="371"/>
      <c r="J4" s="400"/>
      <c r="K4" s="370" t="s">
        <v>251</v>
      </c>
      <c r="L4" s="371"/>
      <c r="M4" s="371"/>
      <c r="N4" s="372"/>
    </row>
    <row r="5" spans="1:14" ht="15.75" thickBot="1" x14ac:dyDescent="0.3">
      <c r="A5" s="381"/>
      <c r="C5" s="225">
        <v>2018</v>
      </c>
      <c r="D5" s="226">
        <v>2019</v>
      </c>
      <c r="E5" s="226">
        <v>2020</v>
      </c>
      <c r="F5" s="227" t="s">
        <v>398</v>
      </c>
      <c r="G5" s="235">
        <v>2018</v>
      </c>
      <c r="H5" s="226">
        <v>2019</v>
      </c>
      <c r="I5" s="226">
        <v>2020</v>
      </c>
      <c r="J5" s="228" t="s">
        <v>398</v>
      </c>
      <c r="K5" s="225">
        <v>2018</v>
      </c>
      <c r="L5" s="226">
        <v>2019</v>
      </c>
      <c r="M5" s="226">
        <v>2020</v>
      </c>
      <c r="N5" s="227" t="s">
        <v>398</v>
      </c>
    </row>
    <row r="6" spans="1:14" x14ac:dyDescent="0.25">
      <c r="A6" s="52" t="s">
        <v>1</v>
      </c>
      <c r="C6" s="129">
        <f>VLOOKUP($A6,'Trial Balance'!$A:$CS,C$1,FALSE)/1000</f>
        <v>5362.7154099999998</v>
      </c>
      <c r="D6" s="137">
        <f>VLOOKUP($A6,'Trial Balance'!$A:$CS,D$1,FALSE)/1000</f>
        <v>5027.3651200000004</v>
      </c>
      <c r="E6" s="137">
        <f>VLOOKUP($A6,'Trial Balance'!$A:$CS,E$1,FALSE)/1000</f>
        <v>5098.8173299999999</v>
      </c>
      <c r="F6" s="138">
        <f>AVERAGEIF(C6:E6,"&lt;&gt;0")</f>
        <v>5162.9659533333333</v>
      </c>
      <c r="G6" s="222">
        <f>VLOOKUP($A6,'Total Poles'!$A:$Y,G$1,FALSE)/1000</f>
        <v>123.489</v>
      </c>
      <c r="H6" s="137">
        <f>VLOOKUP($A6,'Total Poles'!$A:$Y,H$1,FALSE)/1000</f>
        <v>123.489</v>
      </c>
      <c r="I6" s="137">
        <f>VLOOKUP($A6,'Total Poles'!$A:$Y,I$1,FALSE)/1000</f>
        <v>134.071</v>
      </c>
      <c r="J6" s="229">
        <f>AVERAGEIF(G6:I6,"&lt;&gt;0")</f>
        <v>127.01633333333332</v>
      </c>
      <c r="K6" s="127">
        <f>C6/G6</f>
        <v>43.426664804152594</v>
      </c>
      <c r="L6" s="131">
        <f>D6/H6</f>
        <v>40.711035962717325</v>
      </c>
      <c r="M6" s="131">
        <f>E6/I6</f>
        <v>38.030724988998365</v>
      </c>
      <c r="N6" s="269">
        <f>AVERAGEIF(K6:M6,"&lt;&gt;0")</f>
        <v>40.722808585289435</v>
      </c>
    </row>
    <row r="7" spans="1:14" x14ac:dyDescent="0.25">
      <c r="A7" s="45" t="s">
        <v>2</v>
      </c>
      <c r="C7" s="130">
        <f>VLOOKUP($A7,'Trial Balance'!$A:$CS,C$1,FALSE)/1000</f>
        <v>3616.1243300000001</v>
      </c>
      <c r="D7" s="8">
        <f>VLOOKUP($A7,'Trial Balance'!$A:$CS,D$1,FALSE)/1000</f>
        <v>3620.0965099999999</v>
      </c>
      <c r="E7" s="8">
        <f>VLOOKUP($A7,'Trial Balance'!$A:$CS,E$1,FALSE)/1000</f>
        <v>3595.1620200000002</v>
      </c>
      <c r="F7" s="139">
        <f t="shared" ref="F7:F62" si="0">AVERAGEIF(C7:E7,"&lt;&gt;0")</f>
        <v>3610.4609533333332</v>
      </c>
      <c r="G7" s="223">
        <f>VLOOKUP($A7,'Total Poles'!$A:$Y,G$1,FALSE)/1000</f>
        <v>30.35</v>
      </c>
      <c r="H7" s="8">
        <f>VLOOKUP($A7,'Total Poles'!$A:$Y,H$1,FALSE)/1000</f>
        <v>30.471</v>
      </c>
      <c r="I7" s="8">
        <f>VLOOKUP($A7,'Total Poles'!$A:$Y,I$1,FALSE)/1000</f>
        <v>28.986000000000001</v>
      </c>
      <c r="J7" s="230">
        <f t="shared" ref="J7:J62" si="1">AVERAGEIF(G7:I7,"&lt;&gt;0")</f>
        <v>29.935666666666666</v>
      </c>
      <c r="K7" s="128">
        <f t="shared" ref="K7:K32" si="2">C7/G7</f>
        <v>119.14742438220757</v>
      </c>
      <c r="L7" s="9">
        <f t="shared" ref="L7:L32" si="3">D7/H7</f>
        <v>118.80465065143906</v>
      </c>
      <c r="M7" s="9">
        <f t="shared" ref="M7:M62" si="4">E7/I7</f>
        <v>124.03098116332023</v>
      </c>
      <c r="N7" s="270">
        <f t="shared" ref="N7:N62" si="5">AVERAGEIF(K7:M7,"&lt;&gt;0")</f>
        <v>120.66101873232229</v>
      </c>
    </row>
    <row r="8" spans="1:14" x14ac:dyDescent="0.25">
      <c r="A8" s="45" t="s">
        <v>3</v>
      </c>
      <c r="C8" s="130">
        <f>VLOOKUP($A8,'Trial Balance'!$A:$CS,C$1,FALSE)/1000</f>
        <v>41.588230000000003</v>
      </c>
      <c r="D8" s="8">
        <f>VLOOKUP($A8,'Trial Balance'!$A:$CS,D$1,FALSE)/1000</f>
        <v>53.478619999999999</v>
      </c>
      <c r="E8" s="8">
        <f>VLOOKUP($A8,'Trial Balance'!$A:$CS,E$1,FALSE)/1000</f>
        <v>34.126829999999998</v>
      </c>
      <c r="F8" s="139">
        <f t="shared" si="0"/>
        <v>43.06456</v>
      </c>
      <c r="G8" s="223">
        <f>VLOOKUP($A8,'Total Poles'!$A:$Y,G$1,FALSE)/1000</f>
        <v>1.327</v>
      </c>
      <c r="H8" s="8">
        <f>VLOOKUP($A8,'Total Poles'!$A:$Y,H$1,FALSE)/1000</f>
        <v>1.327</v>
      </c>
      <c r="I8" s="8">
        <f>VLOOKUP($A8,'Total Poles'!$A:$Y,I$1,FALSE)/1000</f>
        <v>1.327</v>
      </c>
      <c r="J8" s="230">
        <f t="shared" si="1"/>
        <v>1.327</v>
      </c>
      <c r="K8" s="128">
        <f t="shared" si="2"/>
        <v>31.340037678975136</v>
      </c>
      <c r="L8" s="9">
        <f t="shared" si="3"/>
        <v>40.300391861341375</v>
      </c>
      <c r="M8" s="9">
        <f t="shared" si="4"/>
        <v>25.717279577995477</v>
      </c>
      <c r="N8" s="270">
        <f t="shared" si="5"/>
        <v>32.452569706103993</v>
      </c>
    </row>
    <row r="9" spans="1:14" x14ac:dyDescent="0.25">
      <c r="A9" s="45" t="s">
        <v>4</v>
      </c>
      <c r="C9" s="130">
        <f>VLOOKUP($A9,'Trial Balance'!$A:$CS,C$1,FALSE)/1000</f>
        <v>277.55200000000002</v>
      </c>
      <c r="D9" s="8">
        <f>VLOOKUP($A9,'Trial Balance'!$A:$CS,D$1,FALSE)/1000</f>
        <v>238.01599999999999</v>
      </c>
      <c r="E9" s="8">
        <f>VLOOKUP($A9,'Trial Balance'!$A:$CS,E$1,FALSE)/1000</f>
        <v>178.35300000000001</v>
      </c>
      <c r="F9" s="139">
        <f t="shared" si="0"/>
        <v>231.30700000000002</v>
      </c>
      <c r="G9" s="223">
        <f>VLOOKUP($A9,'Total Poles'!$A:$Y,G$1,FALSE)/1000</f>
        <v>15.388</v>
      </c>
      <c r="H9" s="8">
        <f>VLOOKUP($A9,'Total Poles'!$A:$Y,H$1,FALSE)/1000</f>
        <v>15.404999999999999</v>
      </c>
      <c r="I9" s="8">
        <f>VLOOKUP($A9,'Total Poles'!$A:$Y,I$1,FALSE)/1000</f>
        <v>15.634</v>
      </c>
      <c r="J9" s="230">
        <f t="shared" si="1"/>
        <v>15.475666666666667</v>
      </c>
      <c r="K9" s="128">
        <f t="shared" si="2"/>
        <v>18.036911879386537</v>
      </c>
      <c r="L9" s="9">
        <f t="shared" si="3"/>
        <v>15.450567997403441</v>
      </c>
      <c r="M9" s="9">
        <f t="shared" si="4"/>
        <v>11.40802097991557</v>
      </c>
      <c r="N9" s="270">
        <f t="shared" si="5"/>
        <v>14.965166952235181</v>
      </c>
    </row>
    <row r="10" spans="1:14" x14ac:dyDescent="0.25">
      <c r="A10" s="45" t="s">
        <v>5</v>
      </c>
      <c r="C10" s="130">
        <f>VLOOKUP($A10,'Trial Balance'!$A:$CS,C$1,FALSE)/1000</f>
        <v>380.23996</v>
      </c>
      <c r="D10" s="8">
        <f>VLOOKUP($A10,'Trial Balance'!$A:$CS,D$1,FALSE)/1000</f>
        <v>425.89203000000003</v>
      </c>
      <c r="E10" s="8">
        <f>VLOOKUP($A10,'Trial Balance'!$A:$CS,E$1,FALSE)/1000</f>
        <v>382.7654</v>
      </c>
      <c r="F10" s="139">
        <f t="shared" si="0"/>
        <v>396.29913000000005</v>
      </c>
      <c r="G10" s="223">
        <f>VLOOKUP($A10,'Total Poles'!$A:$Y,G$1,FALSE)/1000</f>
        <v>10.029999999999999</v>
      </c>
      <c r="H10" s="8">
        <f>VLOOKUP($A10,'Total Poles'!$A:$Y,H$1,FALSE)/1000</f>
        <v>10.031000000000001</v>
      </c>
      <c r="I10" s="8">
        <f>VLOOKUP($A10,'Total Poles'!$A:$Y,I$1,FALSE)/1000</f>
        <v>10.047000000000001</v>
      </c>
      <c r="J10" s="230">
        <f t="shared" si="1"/>
        <v>10.036</v>
      </c>
      <c r="K10" s="128">
        <f t="shared" si="2"/>
        <v>37.910265204386839</v>
      </c>
      <c r="L10" s="9">
        <f t="shared" si="3"/>
        <v>42.45758448808693</v>
      </c>
      <c r="M10" s="9">
        <f t="shared" si="4"/>
        <v>38.097481835373742</v>
      </c>
      <c r="N10" s="270">
        <f t="shared" si="5"/>
        <v>39.488443842615837</v>
      </c>
    </row>
    <row r="11" spans="1:14" x14ac:dyDescent="0.25">
      <c r="A11" s="45" t="s">
        <v>6</v>
      </c>
      <c r="C11" s="130">
        <f>VLOOKUP($A11,'Trial Balance'!$A:$CS,C$1,FALSE)/1000</f>
        <v>486.69321000000002</v>
      </c>
      <c r="D11" s="8">
        <f>VLOOKUP($A11,'Trial Balance'!$A:$CS,D$1,FALSE)/1000</f>
        <v>596.24909000000002</v>
      </c>
      <c r="E11" s="8">
        <f>VLOOKUP($A11,'Trial Balance'!$A:$CS,E$1,FALSE)/1000</f>
        <v>802.35340000000008</v>
      </c>
      <c r="F11" s="139">
        <f t="shared" si="0"/>
        <v>628.43190000000004</v>
      </c>
      <c r="G11" s="223">
        <f>VLOOKUP($A11,'Total Poles'!$A:$Y,G$1,FALSE)/1000</f>
        <v>14.635999999999999</v>
      </c>
      <c r="H11" s="8">
        <f>VLOOKUP($A11,'Total Poles'!$A:$Y,H$1,FALSE)/1000</f>
        <v>14.635999999999999</v>
      </c>
      <c r="I11" s="8">
        <f>VLOOKUP($A11,'Total Poles'!$A:$Y,I$1,FALSE)/1000</f>
        <v>15.241</v>
      </c>
      <c r="J11" s="230">
        <f t="shared" si="1"/>
        <v>14.837666666666665</v>
      </c>
      <c r="K11" s="128">
        <f t="shared" si="2"/>
        <v>33.253157283410772</v>
      </c>
      <c r="L11" s="9">
        <f t="shared" si="3"/>
        <v>40.738527603170269</v>
      </c>
      <c r="M11" s="9">
        <f t="shared" si="4"/>
        <v>52.644406535004272</v>
      </c>
      <c r="N11" s="270">
        <f t="shared" si="5"/>
        <v>42.212030473861773</v>
      </c>
    </row>
    <row r="12" spans="1:14" x14ac:dyDescent="0.25">
      <c r="A12" s="45" t="s">
        <v>7</v>
      </c>
      <c r="C12" s="130">
        <f>VLOOKUP($A12,'Trial Balance'!$A:$CS,C$1,FALSE)/1000</f>
        <v>478.20074</v>
      </c>
      <c r="D12" s="8">
        <f>VLOOKUP($A12,'Trial Balance'!$A:$CS,D$1,FALSE)/1000</f>
        <v>530.23996</v>
      </c>
      <c r="E12" s="8">
        <f>VLOOKUP($A12,'Trial Balance'!$A:$CS,E$1,FALSE)/1000</f>
        <v>492.40946000000002</v>
      </c>
      <c r="F12" s="139">
        <f t="shared" si="0"/>
        <v>500.28338666666667</v>
      </c>
      <c r="G12" s="223">
        <f>VLOOKUP($A12,'Total Poles'!$A:$Y,G$1,FALSE)/1000</f>
        <v>24.459</v>
      </c>
      <c r="H12" s="8">
        <f>VLOOKUP($A12,'Total Poles'!$A:$Y,H$1,FALSE)/1000</f>
        <v>24.448</v>
      </c>
      <c r="I12" s="8">
        <f>VLOOKUP($A12,'Total Poles'!$A:$Y,I$1,FALSE)/1000</f>
        <v>19.863</v>
      </c>
      <c r="J12" s="230">
        <f t="shared" si="1"/>
        <v>22.923333333333332</v>
      </c>
      <c r="K12" s="128">
        <f t="shared" si="2"/>
        <v>19.551115744715649</v>
      </c>
      <c r="L12" s="9">
        <f t="shared" si="3"/>
        <v>21.688480039267017</v>
      </c>
      <c r="M12" s="9">
        <f t="shared" si="4"/>
        <v>24.790286462266529</v>
      </c>
      <c r="N12" s="270">
        <f t="shared" si="5"/>
        <v>22.009960748749734</v>
      </c>
    </row>
    <row r="13" spans="1:14" x14ac:dyDescent="0.25">
      <c r="A13" s="45" t="s">
        <v>8</v>
      </c>
      <c r="C13" s="130">
        <f>VLOOKUP($A13,'Trial Balance'!$A:$CS,C$1,FALSE)/1000</f>
        <v>47.220359999999999</v>
      </c>
      <c r="D13" s="8">
        <f>VLOOKUP($A13,'Trial Balance'!$A:$CS,D$1,FALSE)/1000</f>
        <v>42.737540000000003</v>
      </c>
      <c r="E13" s="8">
        <f>VLOOKUP($A13,'Trial Balance'!$A:$CS,E$1,FALSE)/1000</f>
        <v>52.013160000000006</v>
      </c>
      <c r="F13" s="139">
        <f t="shared" si="0"/>
        <v>47.323686666666667</v>
      </c>
      <c r="G13" s="223">
        <f>VLOOKUP($A13,'Total Poles'!$A:$Y,G$1,FALSE)/1000</f>
        <v>1.8160000000000001</v>
      </c>
      <c r="H13" s="8">
        <f>VLOOKUP($A13,'Total Poles'!$A:$Y,H$1,FALSE)/1000</f>
        <v>1.8580000000000001</v>
      </c>
      <c r="I13" s="8">
        <f>VLOOKUP($A13,'Total Poles'!$A:$Y,I$1,FALSE)/1000</f>
        <v>1.9079999999999999</v>
      </c>
      <c r="J13" s="230">
        <f t="shared" si="1"/>
        <v>1.8606666666666669</v>
      </c>
      <c r="K13" s="128">
        <f t="shared" si="2"/>
        <v>26.002400881057266</v>
      </c>
      <c r="L13" s="9">
        <f t="shared" si="3"/>
        <v>23.001905274488699</v>
      </c>
      <c r="M13" s="9">
        <f t="shared" si="4"/>
        <v>27.260566037735853</v>
      </c>
      <c r="N13" s="270">
        <f t="shared" si="5"/>
        <v>25.421624064427274</v>
      </c>
    </row>
    <row r="14" spans="1:14" x14ac:dyDescent="0.25">
      <c r="A14" s="45" t="s">
        <v>9</v>
      </c>
      <c r="C14" s="130">
        <f>VLOOKUP($A14,'Trial Balance'!$A:$CS,C$1,FALSE)/1000</f>
        <v>0</v>
      </c>
      <c r="D14" s="8">
        <f>VLOOKUP($A14,'Trial Balance'!$A:$CS,D$1,FALSE)/1000</f>
        <v>0</v>
      </c>
      <c r="E14" s="8">
        <f>VLOOKUP($A14,'Trial Balance'!$A:$CS,E$1,FALSE)/1000</f>
        <v>0</v>
      </c>
      <c r="F14" s="139">
        <v>0</v>
      </c>
      <c r="G14" s="223">
        <f>VLOOKUP($A14,'Total Poles'!$A:$Y,G$1,FALSE)/1000</f>
        <v>0.73</v>
      </c>
      <c r="H14" s="8">
        <f>VLOOKUP($A14,'Total Poles'!$A:$Y,H$1,FALSE)/1000</f>
        <v>0.73</v>
      </c>
      <c r="I14" s="8">
        <f>VLOOKUP($A14,'Total Poles'!$A:$Y,I$1,FALSE)/1000</f>
        <v>0.72799999999999998</v>
      </c>
      <c r="J14" s="230">
        <f t="shared" si="1"/>
        <v>0.72933333333333328</v>
      </c>
      <c r="K14" s="128">
        <f t="shared" si="2"/>
        <v>0</v>
      </c>
      <c r="L14" s="9">
        <f t="shared" si="3"/>
        <v>0</v>
      </c>
      <c r="M14" s="9">
        <f t="shared" si="4"/>
        <v>0</v>
      </c>
      <c r="N14" s="270">
        <v>0</v>
      </c>
    </row>
    <row r="15" spans="1:14" x14ac:dyDescent="0.25">
      <c r="A15" s="45" t="s">
        <v>10</v>
      </c>
      <c r="C15" s="130">
        <f>VLOOKUP($A15,'Trial Balance'!$A:$CS,C$1,FALSE)/1000</f>
        <v>17.127500000000001</v>
      </c>
      <c r="D15" s="8">
        <f>VLOOKUP($A15,'Trial Balance'!$A:$CS,D$1,FALSE)/1000</f>
        <v>9.577</v>
      </c>
      <c r="E15" s="8">
        <f>VLOOKUP($A15,'Trial Balance'!$A:$CS,E$1,FALSE)/1000</f>
        <v>6.1749999999999998</v>
      </c>
      <c r="F15" s="139">
        <f t="shared" si="0"/>
        <v>10.959833333333334</v>
      </c>
      <c r="G15" s="223">
        <f>VLOOKUP($A15,'Total Poles'!$A:$Y,G$1,FALSE)/1000</f>
        <v>0.432</v>
      </c>
      <c r="H15" s="8">
        <f>VLOOKUP($A15,'Total Poles'!$A:$Y,H$1,FALSE)/1000</f>
        <v>0.432</v>
      </c>
      <c r="I15" s="8">
        <f>VLOOKUP($A15,'Total Poles'!$A:$Y,I$1,FALSE)/1000</f>
        <v>0.34499999999999997</v>
      </c>
      <c r="J15" s="230">
        <f t="shared" si="1"/>
        <v>0.40300000000000002</v>
      </c>
      <c r="K15" s="128">
        <f t="shared" si="2"/>
        <v>39.646990740740748</v>
      </c>
      <c r="L15" s="9">
        <f t="shared" si="3"/>
        <v>22.168981481481481</v>
      </c>
      <c r="M15" s="9">
        <f t="shared" si="4"/>
        <v>17.898550724637683</v>
      </c>
      <c r="N15" s="270">
        <f t="shared" si="5"/>
        <v>26.571507648953304</v>
      </c>
    </row>
    <row r="16" spans="1:14" x14ac:dyDescent="0.25">
      <c r="A16" s="45" t="s">
        <v>11</v>
      </c>
      <c r="C16" s="130">
        <f>VLOOKUP($A16,'Trial Balance'!$A:$CS,C$1,FALSE)/1000</f>
        <v>59.604819999999997</v>
      </c>
      <c r="D16" s="8">
        <f>VLOOKUP($A16,'Trial Balance'!$A:$CS,D$1,FALSE)/1000</f>
        <v>54.099029999999999</v>
      </c>
      <c r="E16" s="8">
        <f>VLOOKUP($A16,'Trial Balance'!$A:$CS,E$1,FALSE)/1000</f>
        <v>64.737480000000005</v>
      </c>
      <c r="F16" s="139">
        <f t="shared" si="0"/>
        <v>59.480443333333334</v>
      </c>
      <c r="G16" s="223">
        <f>VLOOKUP($A16,'Total Poles'!$A:$Y,G$1,FALSE)/1000</f>
        <v>3.294</v>
      </c>
      <c r="H16" s="8">
        <f>VLOOKUP($A16,'Total Poles'!$A:$Y,H$1,FALSE)/1000</f>
        <v>3.302</v>
      </c>
      <c r="I16" s="8">
        <f>VLOOKUP($A16,'Total Poles'!$A:$Y,I$1,FALSE)/1000</f>
        <v>4.508</v>
      </c>
      <c r="J16" s="230">
        <f t="shared" si="1"/>
        <v>3.7013333333333329</v>
      </c>
      <c r="K16" s="128">
        <f t="shared" si="2"/>
        <v>18.094966605950212</v>
      </c>
      <c r="L16" s="9">
        <f t="shared" si="3"/>
        <v>16.383715929739552</v>
      </c>
      <c r="M16" s="9">
        <f t="shared" si="4"/>
        <v>14.360576752440108</v>
      </c>
      <c r="N16" s="270">
        <f t="shared" si="5"/>
        <v>16.27975309604329</v>
      </c>
    </row>
    <row r="17" spans="1:14" x14ac:dyDescent="0.25">
      <c r="A17" s="45" t="s">
        <v>14</v>
      </c>
      <c r="C17" s="130">
        <f>VLOOKUP($A17,'Trial Balance'!$A:$CS,C$1,FALSE)/1000</f>
        <v>1259.6341299999999</v>
      </c>
      <c r="D17" s="8">
        <f>VLOOKUP($A17,'Trial Balance'!$A:$CS,D$1,FALSE)/1000</f>
        <v>895.94907999999998</v>
      </c>
      <c r="E17" s="8">
        <f>VLOOKUP($A17,'Trial Balance'!$A:$CS,E$1,FALSE)/1000</f>
        <v>1034.9399699999999</v>
      </c>
      <c r="F17" s="139">
        <f t="shared" si="0"/>
        <v>1063.5077266666665</v>
      </c>
      <c r="G17" s="223">
        <f>VLOOKUP($A17,'Total Poles'!$A:$Y,G$1,FALSE)/1000</f>
        <v>34.814999999999998</v>
      </c>
      <c r="H17" s="8">
        <f>VLOOKUP($A17,'Total Poles'!$A:$Y,H$1,FALSE)/1000</f>
        <v>36.54</v>
      </c>
      <c r="I17" s="8">
        <f>VLOOKUP($A17,'Total Poles'!$A:$Y,I$1,FALSE)/1000</f>
        <v>36.768999999999998</v>
      </c>
      <c r="J17" s="230">
        <f t="shared" si="1"/>
        <v>36.041333333333334</v>
      </c>
      <c r="K17" s="128">
        <f t="shared" si="2"/>
        <v>36.180787878787882</v>
      </c>
      <c r="L17" s="9">
        <f t="shared" si="3"/>
        <v>24.519679255610288</v>
      </c>
      <c r="M17" s="9">
        <f t="shared" si="4"/>
        <v>28.147079605102121</v>
      </c>
      <c r="N17" s="270">
        <f t="shared" si="5"/>
        <v>29.615848913166761</v>
      </c>
    </row>
    <row r="18" spans="1:14" x14ac:dyDescent="0.25">
      <c r="A18" s="45" t="s">
        <v>16</v>
      </c>
      <c r="C18" s="130">
        <f>VLOOKUP($A18,'Trial Balance'!$A:$CS,C$1,FALSE)/1000</f>
        <v>516.35410999999999</v>
      </c>
      <c r="D18" s="8">
        <f>VLOOKUP($A18,'Trial Balance'!$A:$CS,D$1,FALSE)/1000</f>
        <v>545.49050999999997</v>
      </c>
      <c r="E18" s="8">
        <f>VLOOKUP($A18,'Trial Balance'!$A:$CS,E$1,FALSE)/1000</f>
        <v>511.16852</v>
      </c>
      <c r="F18" s="139">
        <f t="shared" si="0"/>
        <v>524.33771333333323</v>
      </c>
      <c r="G18" s="223">
        <f>VLOOKUP($A18,'Total Poles'!$A:$Y,G$1,FALSE)/1000</f>
        <v>21.806000000000001</v>
      </c>
      <c r="H18" s="8">
        <f>VLOOKUP($A18,'Total Poles'!$A:$Y,H$1,FALSE)/1000</f>
        <v>22.263000000000002</v>
      </c>
      <c r="I18" s="8">
        <f>VLOOKUP($A18,'Total Poles'!$A:$Y,I$1,FALSE)/1000</f>
        <v>22.547000000000001</v>
      </c>
      <c r="J18" s="230">
        <f t="shared" si="1"/>
        <v>22.205333333333332</v>
      </c>
      <c r="K18" s="128">
        <f t="shared" si="2"/>
        <v>23.679451068513252</v>
      </c>
      <c r="L18" s="9">
        <f t="shared" si="3"/>
        <v>24.502111575259395</v>
      </c>
      <c r="M18" s="9">
        <f t="shared" si="4"/>
        <v>22.671243180910984</v>
      </c>
      <c r="N18" s="270">
        <f t="shared" si="5"/>
        <v>23.617601941561208</v>
      </c>
    </row>
    <row r="19" spans="1:14" x14ac:dyDescent="0.25">
      <c r="A19" s="45" t="s">
        <v>17</v>
      </c>
      <c r="C19" s="130">
        <f>VLOOKUP($A19,'Trial Balance'!$A:$CS,C$1,FALSE)/1000</f>
        <v>280.24773999999996</v>
      </c>
      <c r="D19" s="8">
        <f>VLOOKUP($A19,'Trial Balance'!$A:$CS,D$1,FALSE)/1000</f>
        <v>270.68678000000006</v>
      </c>
      <c r="E19" s="8">
        <f>VLOOKUP($A19,'Trial Balance'!$A:$CS,E$1,FALSE)/1000</f>
        <v>115.45168</v>
      </c>
      <c r="F19" s="139">
        <f t="shared" si="0"/>
        <v>222.12873333333334</v>
      </c>
      <c r="G19" s="223">
        <f>VLOOKUP($A19,'Total Poles'!$A:$Y,G$1,FALSE)/1000</f>
        <v>20.0785625</v>
      </c>
      <c r="H19" s="8">
        <f>VLOOKUP($A19,'Total Poles'!$A:$Y,H$1,FALSE)/1000</f>
        <v>20.682312499999998</v>
      </c>
      <c r="I19" s="8">
        <f>VLOOKUP($A19,'Total Poles'!$A:$Y,I$1,FALSE)/1000</f>
        <v>20.565999999999999</v>
      </c>
      <c r="J19" s="230">
        <f t="shared" si="1"/>
        <v>20.442291666666666</v>
      </c>
      <c r="K19" s="128">
        <f t="shared" si="2"/>
        <v>13.957559959782975</v>
      </c>
      <c r="L19" s="9">
        <f t="shared" si="3"/>
        <v>13.087839186261212</v>
      </c>
      <c r="M19" s="9">
        <f t="shared" si="4"/>
        <v>5.6137158416804436</v>
      </c>
      <c r="N19" s="270">
        <f t="shared" si="5"/>
        <v>10.886371662574875</v>
      </c>
    </row>
    <row r="20" spans="1:14" x14ac:dyDescent="0.25">
      <c r="A20" s="45" t="s">
        <v>15</v>
      </c>
      <c r="C20" s="130">
        <f>VLOOKUP($A20,'Trial Balance'!$A:$CS,C$1,FALSE)/1000</f>
        <v>940.59613999999999</v>
      </c>
      <c r="D20" s="8">
        <f>VLOOKUP($A20,'Trial Balance'!$A:$CS,D$1,FALSE)/1000</f>
        <v>1044.5726999999999</v>
      </c>
      <c r="E20" s="8">
        <f>VLOOKUP($A20,'Trial Balance'!$A:$CS,E$1,FALSE)/1000</f>
        <v>1019.8530500000001</v>
      </c>
      <c r="F20" s="139">
        <f t="shared" si="0"/>
        <v>1001.6739633333333</v>
      </c>
      <c r="G20" s="223">
        <f>VLOOKUP($A20,'Total Poles'!$A:$Y,G$1,FALSE)/1000</f>
        <v>20.062999999999999</v>
      </c>
      <c r="H20" s="8">
        <f>VLOOKUP($A20,'Total Poles'!$A:$Y,H$1,FALSE)/1000</f>
        <v>20.47</v>
      </c>
      <c r="I20" s="8">
        <f>VLOOKUP($A20,'Total Poles'!$A:$Y,I$1,FALSE)/1000</f>
        <v>20.651</v>
      </c>
      <c r="J20" s="230">
        <f t="shared" si="1"/>
        <v>20.394666666666666</v>
      </c>
      <c r="K20" s="128">
        <f t="shared" si="2"/>
        <v>46.882128295868021</v>
      </c>
      <c r="L20" s="9">
        <f t="shared" si="3"/>
        <v>51.029443087445038</v>
      </c>
      <c r="M20" s="9">
        <f t="shared" si="4"/>
        <v>49.385165367294562</v>
      </c>
      <c r="N20" s="270">
        <f t="shared" si="5"/>
        <v>49.098912250202545</v>
      </c>
    </row>
    <row r="21" spans="1:14" x14ac:dyDescent="0.25">
      <c r="A21" s="45" t="s">
        <v>12</v>
      </c>
      <c r="C21" s="130">
        <f>VLOOKUP($A21,'Trial Balance'!$A:$CS,C$1,FALSE)/1000</f>
        <v>169.64125000000001</v>
      </c>
      <c r="D21" s="8">
        <f>VLOOKUP($A21,'Trial Balance'!$A:$CS,D$1,FALSE)/1000</f>
        <v>155.30653000000001</v>
      </c>
      <c r="E21" s="8">
        <f>VLOOKUP($A21,'Trial Balance'!$A:$CS,E$1,FALSE)/1000</f>
        <v>114.69319999999999</v>
      </c>
      <c r="F21" s="139">
        <f t="shared" si="0"/>
        <v>146.54699333333335</v>
      </c>
      <c r="G21" s="223">
        <f>VLOOKUP($A21,'Total Poles'!$A:$Y,G$1,FALSE)/1000</f>
        <v>5.0640000000000001</v>
      </c>
      <c r="H21" s="8">
        <f>VLOOKUP($A21,'Total Poles'!$A:$Y,H$1,FALSE)/1000</f>
        <v>5.032</v>
      </c>
      <c r="I21" s="8">
        <f>VLOOKUP($A21,'Total Poles'!$A:$Y,I$1,FALSE)/1000</f>
        <v>5.4539999999999997</v>
      </c>
      <c r="J21" s="230">
        <f t="shared" si="1"/>
        <v>5.1833333333333336</v>
      </c>
      <c r="K21" s="128">
        <f t="shared" si="2"/>
        <v>33.499456951026858</v>
      </c>
      <c r="L21" s="9">
        <f t="shared" si="3"/>
        <v>30.863777821939589</v>
      </c>
      <c r="M21" s="9">
        <f t="shared" si="4"/>
        <v>21.029189585625229</v>
      </c>
      <c r="N21" s="270">
        <f t="shared" si="5"/>
        <v>28.464141452863895</v>
      </c>
    </row>
    <row r="22" spans="1:14" x14ac:dyDescent="0.25">
      <c r="A22" s="45" t="s">
        <v>13</v>
      </c>
      <c r="C22" s="130">
        <f>VLOOKUP($A22,'Trial Balance'!$A:$CS,C$1,FALSE)/1000</f>
        <v>205.38132000000002</v>
      </c>
      <c r="D22" s="8">
        <f>VLOOKUP($A22,'Trial Balance'!$A:$CS,D$1,FALSE)/1000</f>
        <v>144.22416000000001</v>
      </c>
      <c r="E22" s="8">
        <f>VLOOKUP($A22,'Trial Balance'!$A:$CS,E$1,FALSE)/1000</f>
        <v>143.84299999999999</v>
      </c>
      <c r="F22" s="139">
        <f t="shared" si="0"/>
        <v>164.48282666666668</v>
      </c>
      <c r="G22" s="223">
        <f>VLOOKUP($A22,'Total Poles'!$A:$Y,G$1,FALSE)/1000</f>
        <v>10.558</v>
      </c>
      <c r="H22" s="8">
        <f>VLOOKUP($A22,'Total Poles'!$A:$Y,H$1,FALSE)/1000</f>
        <v>10.558</v>
      </c>
      <c r="I22" s="8">
        <f>VLOOKUP($A22,'Total Poles'!$A:$Y,I$1,FALSE)/1000</f>
        <v>9.9749999999999996</v>
      </c>
      <c r="J22" s="230">
        <f t="shared" si="1"/>
        <v>10.363666666666667</v>
      </c>
      <c r="K22" s="128">
        <f t="shared" si="2"/>
        <v>19.452672854707334</v>
      </c>
      <c r="L22" s="9">
        <f t="shared" si="3"/>
        <v>13.66017806402728</v>
      </c>
      <c r="M22" s="9">
        <f t="shared" si="4"/>
        <v>14.420350877192982</v>
      </c>
      <c r="N22" s="270">
        <f t="shared" si="5"/>
        <v>15.844400598642531</v>
      </c>
    </row>
    <row r="23" spans="1:14" x14ac:dyDescent="0.25">
      <c r="A23" s="45" t="s">
        <v>18</v>
      </c>
      <c r="C23" s="130">
        <f>VLOOKUP($A23,'Trial Balance'!$A:$CS,C$1,FALSE)/1000</f>
        <v>51.92183</v>
      </c>
      <c r="D23" s="8">
        <f>VLOOKUP($A23,'Trial Balance'!$A:$CS,D$1,FALSE)/1000</f>
        <v>91.525369999999995</v>
      </c>
      <c r="E23" s="8">
        <f>VLOOKUP($A23,'Trial Balance'!$A:$CS,E$1,FALSE)/1000</f>
        <v>111.09956</v>
      </c>
      <c r="F23" s="139">
        <f t="shared" si="0"/>
        <v>84.848920000000007</v>
      </c>
      <c r="G23" s="223">
        <f>VLOOKUP($A23,'Total Poles'!$A:$Y,G$1,FALSE)/1000</f>
        <v>1.992</v>
      </c>
      <c r="H23" s="8">
        <f>VLOOKUP($A23,'Total Poles'!$A:$Y,H$1,FALSE)/1000</f>
        <v>1.992</v>
      </c>
      <c r="I23" s="8">
        <f>VLOOKUP($A23,'Total Poles'!$A:$Y,I$1,FALSE)/1000</f>
        <v>1.9990000000000001</v>
      </c>
      <c r="J23" s="230">
        <f t="shared" si="1"/>
        <v>1.9943333333333335</v>
      </c>
      <c r="K23" s="128">
        <f t="shared" si="2"/>
        <v>26.065175702811246</v>
      </c>
      <c r="L23" s="9">
        <f t="shared" si="3"/>
        <v>45.946470883534133</v>
      </c>
      <c r="M23" s="9">
        <f t="shared" si="4"/>
        <v>55.577568784392192</v>
      </c>
      <c r="N23" s="270">
        <f t="shared" si="5"/>
        <v>42.529738456912526</v>
      </c>
    </row>
    <row r="24" spans="1:14" x14ac:dyDescent="0.25">
      <c r="A24" s="45" t="s">
        <v>19</v>
      </c>
      <c r="C24" s="130">
        <f>VLOOKUP($A24,'Trial Balance'!$A:$CS,C$1,FALSE)/1000</f>
        <v>477.07193999999998</v>
      </c>
      <c r="D24" s="8">
        <f>VLOOKUP($A24,'Trial Balance'!$A:$CS,D$1,FALSE)/1000</f>
        <v>460.91174999999998</v>
      </c>
      <c r="E24" s="8">
        <f>VLOOKUP($A24,'Trial Balance'!$A:$CS,E$1,FALSE)/1000</f>
        <v>400.55513000000002</v>
      </c>
      <c r="F24" s="139">
        <f t="shared" si="0"/>
        <v>446.17960666666664</v>
      </c>
      <c r="G24" s="223">
        <f>VLOOKUP($A24,'Total Poles'!$A:$Y,G$1,FALSE)/1000</f>
        <v>6.25</v>
      </c>
      <c r="H24" s="8">
        <f>VLOOKUP($A24,'Total Poles'!$A:$Y,H$1,FALSE)/1000</f>
        <v>6.24</v>
      </c>
      <c r="I24" s="8">
        <f>VLOOKUP($A24,'Total Poles'!$A:$Y,I$1,FALSE)/1000</f>
        <v>6.218</v>
      </c>
      <c r="J24" s="230">
        <f t="shared" si="1"/>
        <v>6.2359999999999998</v>
      </c>
      <c r="K24" s="156">
        <f t="shared" si="2"/>
        <v>76.331510399999999</v>
      </c>
      <c r="L24" s="30">
        <f t="shared" si="3"/>
        <v>73.864062499999989</v>
      </c>
      <c r="M24" s="278">
        <f t="shared" si="4"/>
        <v>64.418644258604061</v>
      </c>
      <c r="N24" s="270">
        <f t="shared" si="5"/>
        <v>71.53807238620135</v>
      </c>
    </row>
    <row r="25" spans="1:14" x14ac:dyDescent="0.25">
      <c r="A25" s="45" t="s">
        <v>20</v>
      </c>
      <c r="C25" s="130">
        <f>VLOOKUP($A25,'Trial Balance'!$A:$CS,C$1,FALSE)/1000</f>
        <v>114.01141</v>
      </c>
      <c r="D25" s="8">
        <f>VLOOKUP($A25,'Trial Balance'!$A:$CS,D$1,FALSE)/1000</f>
        <v>128.27297999999999</v>
      </c>
      <c r="E25" s="8">
        <f>VLOOKUP($A25,'Trial Balance'!$A:$CS,E$1,FALSE)/1000</f>
        <v>177.72801999999999</v>
      </c>
      <c r="F25" s="139">
        <f t="shared" si="0"/>
        <v>140.00413666666665</v>
      </c>
      <c r="G25" s="223">
        <f>VLOOKUP($A25,'Total Poles'!$A:$Y,G$1,FALSE)/1000</f>
        <v>6.01</v>
      </c>
      <c r="H25" s="8">
        <f>VLOOKUP($A25,'Total Poles'!$A:$Y,H$1,FALSE)/1000</f>
        <v>6.0019999999999998</v>
      </c>
      <c r="I25" s="8">
        <f>VLOOKUP($A25,'Total Poles'!$A:$Y,I$1,FALSE)/1000</f>
        <v>6.1020000000000003</v>
      </c>
      <c r="J25" s="230">
        <f t="shared" si="1"/>
        <v>6.0380000000000003</v>
      </c>
      <c r="K25" s="128">
        <f t="shared" si="2"/>
        <v>18.970284525790351</v>
      </c>
      <c r="L25" s="9">
        <f t="shared" si="3"/>
        <v>21.371706097967344</v>
      </c>
      <c r="M25" s="9">
        <f t="shared" si="4"/>
        <v>29.126191412651586</v>
      </c>
      <c r="N25" s="270">
        <f t="shared" si="5"/>
        <v>23.15606067880309</v>
      </c>
    </row>
    <row r="26" spans="1:14" x14ac:dyDescent="0.25">
      <c r="A26" s="45" t="s">
        <v>21</v>
      </c>
      <c r="C26" s="130">
        <f>VLOOKUP($A26,'Trial Balance'!$A:$CS,C$1,FALSE)/1000</f>
        <v>97.954050000000009</v>
      </c>
      <c r="D26" s="8">
        <f>VLOOKUP($A26,'Trial Balance'!$A:$CS,D$1,FALSE)/1000</f>
        <v>69.892259999999993</v>
      </c>
      <c r="E26" s="8">
        <f>VLOOKUP($A26,'Trial Balance'!$A:$CS,E$1,FALSE)/1000</f>
        <v>44.625550000000004</v>
      </c>
      <c r="F26" s="139">
        <f t="shared" si="0"/>
        <v>70.823953333333336</v>
      </c>
      <c r="G26" s="223">
        <f>VLOOKUP($A26,'Total Poles'!$A:$Y,G$1,FALSE)/1000</f>
        <v>1.867</v>
      </c>
      <c r="H26" s="8">
        <f>VLOOKUP($A26,'Total Poles'!$A:$Y,H$1,FALSE)/1000</f>
        <v>1.8660000000000001</v>
      </c>
      <c r="I26" s="8">
        <f>VLOOKUP($A26,'Total Poles'!$A:$Y,I$1,FALSE)/1000</f>
        <v>1.758</v>
      </c>
      <c r="J26" s="230">
        <f t="shared" si="1"/>
        <v>1.8303333333333331</v>
      </c>
      <c r="K26" s="128">
        <f t="shared" si="2"/>
        <v>52.466014997321913</v>
      </c>
      <c r="L26" s="9">
        <f t="shared" si="3"/>
        <v>37.455659163987136</v>
      </c>
      <c r="M26" s="9">
        <f t="shared" si="4"/>
        <v>25.384271899886237</v>
      </c>
      <c r="N26" s="270">
        <f t="shared" si="5"/>
        <v>38.435315353731767</v>
      </c>
    </row>
    <row r="27" spans="1:14" x14ac:dyDescent="0.25">
      <c r="A27" s="45" t="s">
        <v>22</v>
      </c>
      <c r="C27" s="130">
        <f>VLOOKUP($A27,'Trial Balance'!$A:$CS,C$1,FALSE)/1000</f>
        <v>506.75238999999999</v>
      </c>
      <c r="D27" s="8">
        <f>VLOOKUP($A27,'Trial Balance'!$A:$CS,D$1,FALSE)/1000</f>
        <v>625.32691</v>
      </c>
      <c r="E27" s="8">
        <f>VLOOKUP($A27,'Trial Balance'!$A:$CS,E$1,FALSE)/1000</f>
        <v>723.21527000000003</v>
      </c>
      <c r="F27" s="139">
        <f t="shared" si="0"/>
        <v>618.4315233333333</v>
      </c>
      <c r="G27" s="223">
        <f>VLOOKUP($A27,'Total Poles'!$A:$Y,G$1,FALSE)/1000</f>
        <v>12.037000000000001</v>
      </c>
      <c r="H27" s="8">
        <f>VLOOKUP($A27,'Total Poles'!$A:$Y,H$1,FALSE)/1000</f>
        <v>11.991</v>
      </c>
      <c r="I27" s="8">
        <f>VLOOKUP($A27,'Total Poles'!$A:$Y,I$1,FALSE)/1000</f>
        <v>11.94</v>
      </c>
      <c r="J27" s="230">
        <f t="shared" si="1"/>
        <v>11.989333333333333</v>
      </c>
      <c r="K27" s="128">
        <f t="shared" si="2"/>
        <v>42.099558860181105</v>
      </c>
      <c r="L27" s="9">
        <f t="shared" si="3"/>
        <v>52.149688099407889</v>
      </c>
      <c r="M27" s="9">
        <f t="shared" si="4"/>
        <v>60.570793132328312</v>
      </c>
      <c r="N27" s="270">
        <f t="shared" si="5"/>
        <v>51.606680030639097</v>
      </c>
    </row>
    <row r="28" spans="1:14" x14ac:dyDescent="0.25">
      <c r="A28" s="45" t="s">
        <v>23</v>
      </c>
      <c r="C28" s="130">
        <f>VLOOKUP($A28,'Trial Balance'!$A:$CS,C$1,FALSE)/1000</f>
        <v>60.752519999999997</v>
      </c>
      <c r="D28" s="8">
        <f>VLOOKUP($A28,'Trial Balance'!$A:$CS,D$1,FALSE)/1000</f>
        <v>91.043639999999996</v>
      </c>
      <c r="E28" s="8">
        <f>VLOOKUP($A28,'Trial Balance'!$A:$CS,E$1,FALSE)/1000</f>
        <v>71.514719999999997</v>
      </c>
      <c r="F28" s="139">
        <f t="shared" si="0"/>
        <v>74.436959999999999</v>
      </c>
      <c r="G28" s="223">
        <f>VLOOKUP($A28,'Total Poles'!$A:$Y,G$1,FALSE)/1000</f>
        <v>3.6720000000000002</v>
      </c>
      <c r="H28" s="8">
        <f>VLOOKUP($A28,'Total Poles'!$A:$Y,H$1,FALSE)/1000</f>
        <v>3.673</v>
      </c>
      <c r="I28" s="8">
        <f>VLOOKUP($A28,'Total Poles'!$A:$Y,I$1,FALSE)/1000</f>
        <v>3.6850000000000001</v>
      </c>
      <c r="J28" s="230">
        <f t="shared" si="1"/>
        <v>3.6766666666666672</v>
      </c>
      <c r="K28" s="128">
        <f t="shared" si="2"/>
        <v>16.544803921568626</v>
      </c>
      <c r="L28" s="9">
        <f t="shared" si="3"/>
        <v>24.7872692621835</v>
      </c>
      <c r="M28" s="9">
        <f t="shared" si="4"/>
        <v>19.406979647218453</v>
      </c>
      <c r="N28" s="270">
        <f t="shared" si="5"/>
        <v>20.246350943656861</v>
      </c>
    </row>
    <row r="29" spans="1:14" x14ac:dyDescent="0.25">
      <c r="A29" s="45" t="s">
        <v>24</v>
      </c>
      <c r="C29" s="130">
        <f>VLOOKUP($A29,'Trial Balance'!$A:$CS,C$1,FALSE)/1000</f>
        <v>237.06673000000001</v>
      </c>
      <c r="D29" s="8">
        <f>VLOOKUP($A29,'Trial Balance'!$A:$CS,D$1,FALSE)/1000</f>
        <v>202.89251999999999</v>
      </c>
      <c r="E29" s="8">
        <f>VLOOKUP($A29,'Trial Balance'!$A:$CS,E$1,FALSE)/1000</f>
        <v>221.44220999999999</v>
      </c>
      <c r="F29" s="139">
        <f t="shared" si="0"/>
        <v>220.46715333333336</v>
      </c>
      <c r="G29" s="223">
        <f>VLOOKUP($A29,'Total Poles'!$A:$Y,G$1,FALSE)/1000</f>
        <v>9.2100000000000009</v>
      </c>
      <c r="H29" s="8">
        <f>VLOOKUP($A29,'Total Poles'!$A:$Y,H$1,FALSE)/1000</f>
        <v>9.3539999999999992</v>
      </c>
      <c r="I29" s="8">
        <f>VLOOKUP($A29,'Total Poles'!$A:$Y,I$1,FALSE)/1000</f>
        <v>9.3629999999999995</v>
      </c>
      <c r="J29" s="230">
        <f t="shared" si="1"/>
        <v>9.3089999999999993</v>
      </c>
      <c r="K29" s="128">
        <f t="shared" si="2"/>
        <v>25.740144408251897</v>
      </c>
      <c r="L29" s="9">
        <f t="shared" si="3"/>
        <v>21.690455420141117</v>
      </c>
      <c r="M29" s="9">
        <f t="shared" si="4"/>
        <v>23.650775392502403</v>
      </c>
      <c r="N29" s="270">
        <f t="shared" si="5"/>
        <v>23.693791740298469</v>
      </c>
    </row>
    <row r="30" spans="1:14" x14ac:dyDescent="0.25">
      <c r="A30" s="45" t="s">
        <v>25</v>
      </c>
      <c r="C30" s="130">
        <f>VLOOKUP($A30,'Trial Balance'!$A:$CS,C$1,FALSE)/1000</f>
        <v>2.5719499999999997</v>
      </c>
      <c r="D30" s="8">
        <f>VLOOKUP($A30,'Trial Balance'!$A:$CS,D$1,FALSE)/1000</f>
        <v>14.092739999999999</v>
      </c>
      <c r="E30" s="8">
        <f>VLOOKUP($A30,'Trial Balance'!$A:$CS,E$1,FALSE)/1000</f>
        <v>13.028420000000001</v>
      </c>
      <c r="F30" s="139">
        <f t="shared" si="0"/>
        <v>9.8977033333333342</v>
      </c>
      <c r="G30" s="223">
        <f>VLOOKUP($A30,'Total Poles'!$A:$Y,G$1,FALSE)/1000</f>
        <v>1.5449999999999999</v>
      </c>
      <c r="H30" s="8">
        <f>VLOOKUP($A30,'Total Poles'!$A:$Y,H$1,FALSE)/1000</f>
        <v>1.5449999999999999</v>
      </c>
      <c r="I30" s="8">
        <f>VLOOKUP($A30,'Total Poles'!$A:$Y,I$1,FALSE)/1000</f>
        <v>1.5469999999999999</v>
      </c>
      <c r="J30" s="230">
        <f t="shared" si="1"/>
        <v>1.5456666666666665</v>
      </c>
      <c r="K30" s="128">
        <f t="shared" si="2"/>
        <v>1.664692556634304</v>
      </c>
      <c r="L30" s="9">
        <f t="shared" si="3"/>
        <v>9.1215145631067962</v>
      </c>
      <c r="M30" s="9">
        <f t="shared" si="4"/>
        <v>8.421732385261798</v>
      </c>
      <c r="N30" s="270">
        <f t="shared" si="5"/>
        <v>6.4026465016676326</v>
      </c>
    </row>
    <row r="31" spans="1:14" x14ac:dyDescent="0.25">
      <c r="A31" s="45" t="s">
        <v>26</v>
      </c>
      <c r="C31" s="130">
        <f>VLOOKUP($A31,'Trial Balance'!$A:$CS,C$1,FALSE)/1000</f>
        <v>6.9474999999999998</v>
      </c>
      <c r="D31" s="8">
        <f>VLOOKUP($A31,'Trial Balance'!$A:$CS,D$1,FALSE)/1000</f>
        <v>5</v>
      </c>
      <c r="E31" s="8">
        <f>VLOOKUP($A31,'Trial Balance'!$A:$CS,E$1,FALSE)/1000</f>
        <v>3.3424999999999998</v>
      </c>
      <c r="F31" s="139">
        <f t="shared" si="0"/>
        <v>5.0966666666666667</v>
      </c>
      <c r="G31" s="223">
        <f>VLOOKUP($A31,'Total Poles'!$A:$Y,G$1,FALSE)/1000</f>
        <v>0.36799999999999999</v>
      </c>
      <c r="H31" s="8">
        <f>VLOOKUP($A31,'Total Poles'!$A:$Y,H$1,FALSE)/1000</f>
        <v>0.36799999999999999</v>
      </c>
      <c r="I31" s="8">
        <f>VLOOKUP($A31,'Total Poles'!$A:$Y,I$1,FALSE)/1000</f>
        <v>0.36799999999999999</v>
      </c>
      <c r="J31" s="230">
        <f t="shared" si="1"/>
        <v>0.36800000000000005</v>
      </c>
      <c r="K31" s="128">
        <f t="shared" si="2"/>
        <v>18.87907608695652</v>
      </c>
      <c r="L31" s="9">
        <f t="shared" si="3"/>
        <v>13.586956521739131</v>
      </c>
      <c r="M31" s="9">
        <f t="shared" si="4"/>
        <v>9.0828804347826075</v>
      </c>
      <c r="N31" s="270">
        <f t="shared" si="5"/>
        <v>13.84963768115942</v>
      </c>
    </row>
    <row r="32" spans="1:14" x14ac:dyDescent="0.25">
      <c r="A32" s="45" t="s">
        <v>27</v>
      </c>
      <c r="C32" s="130">
        <f>VLOOKUP($A32,'Trial Balance'!$A:$CS,C$1,FALSE)/1000</f>
        <v>59.130760000000002</v>
      </c>
      <c r="D32" s="8">
        <f>VLOOKUP($A32,'Trial Balance'!$A:$CS,D$1,FALSE)/1000</f>
        <v>31.561529999999998</v>
      </c>
      <c r="E32" s="8">
        <f>VLOOKUP($A32,'Trial Balance'!$A:$CS,E$1,FALSE)/1000</f>
        <v>112.50711</v>
      </c>
      <c r="F32" s="139">
        <f t="shared" si="0"/>
        <v>67.733133333333328</v>
      </c>
      <c r="G32" s="223">
        <f>VLOOKUP($A32,'Total Poles'!$A:$Y,G$1,FALSE)/1000</f>
        <v>1.5680000000000001</v>
      </c>
      <c r="H32" s="8">
        <f>VLOOKUP($A32,'Total Poles'!$A:$Y,H$1,FALSE)/1000</f>
        <v>1.5820000000000001</v>
      </c>
      <c r="I32" s="8">
        <f>VLOOKUP($A32,'Total Poles'!$A:$Y,I$1,FALSE)/1000</f>
        <v>1.5980000000000001</v>
      </c>
      <c r="J32" s="230">
        <f t="shared" si="1"/>
        <v>1.5826666666666667</v>
      </c>
      <c r="K32" s="128">
        <f t="shared" si="2"/>
        <v>37.710943877551017</v>
      </c>
      <c r="L32" s="9">
        <f t="shared" si="3"/>
        <v>19.950398230088492</v>
      </c>
      <c r="M32" s="9">
        <f t="shared" si="4"/>
        <v>70.404949937421776</v>
      </c>
      <c r="N32" s="270">
        <f t="shared" si="5"/>
        <v>42.688764015020432</v>
      </c>
    </row>
    <row r="33" spans="1:14" x14ac:dyDescent="0.25">
      <c r="A33" s="45" t="s">
        <v>28</v>
      </c>
      <c r="C33" s="130">
        <f>VLOOKUP($A33,'Trial Balance'!$A:$CS,C$1,FALSE)/1000</f>
        <v>133717.90659999999</v>
      </c>
      <c r="D33" s="8">
        <f>VLOOKUP($A33,'Trial Balance'!$A:$CS,D$1,FALSE)/1000</f>
        <v>157817.99460000001</v>
      </c>
      <c r="E33" s="8">
        <f>VLOOKUP($A33,'Trial Balance'!$A:$CS,E$1,FALSE)/1000</f>
        <v>132653.37392000001</v>
      </c>
      <c r="F33" s="139">
        <f t="shared" si="0"/>
        <v>141396.42504</v>
      </c>
      <c r="G33" s="223">
        <f>VLOOKUP($A33,'Total Poles'!$A:$Y,G$1,FALSE)/1000</f>
        <v>1623.7529999999999</v>
      </c>
      <c r="H33" s="8">
        <f>VLOOKUP($A33,'Total Poles'!$A:$Y,H$1,FALSE)/1000</f>
        <v>1625.6289999999999</v>
      </c>
      <c r="I33" s="25" t="s">
        <v>302</v>
      </c>
      <c r="J33" s="230">
        <f t="shared" si="1"/>
        <v>1624.6909999999998</v>
      </c>
      <c r="K33" s="128">
        <f t="shared" ref="K33:K62" si="6">C33/G33</f>
        <v>82.351137519068473</v>
      </c>
      <c r="L33" s="9">
        <f t="shared" ref="L33:L62" si="7">D33/H33</f>
        <v>97.081188020144822</v>
      </c>
      <c r="M33" s="25" t="s">
        <v>302</v>
      </c>
      <c r="N33" s="270">
        <f t="shared" si="5"/>
        <v>89.716162769606655</v>
      </c>
    </row>
    <row r="34" spans="1:14" x14ac:dyDescent="0.25">
      <c r="A34" s="45" t="s">
        <v>29</v>
      </c>
      <c r="C34" s="130">
        <f>VLOOKUP($A34,'Trial Balance'!$A:$CS,C$1,FALSE)/1000</f>
        <v>3959.7679399999997</v>
      </c>
      <c r="D34" s="8">
        <f>VLOOKUP($A34,'Trial Balance'!$A:$CS,D$1,FALSE)/1000</f>
        <v>2796.06538</v>
      </c>
      <c r="E34" s="8">
        <f>VLOOKUP($A34,'Trial Balance'!$A:$CS,E$1,FALSE)/1000</f>
        <v>3509.57584</v>
      </c>
      <c r="F34" s="139">
        <f t="shared" si="0"/>
        <v>3421.8030533333331</v>
      </c>
      <c r="G34" s="223">
        <f>VLOOKUP($A34,'Total Poles'!$A:$Y,G$1,FALSE)/1000</f>
        <v>48.514000000000003</v>
      </c>
      <c r="H34" s="8">
        <f>VLOOKUP($A34,'Total Poles'!$A:$Y,H$1,FALSE)/1000</f>
        <v>48.911000000000001</v>
      </c>
      <c r="I34" s="8">
        <f>VLOOKUP($A34,'Total Poles'!$A:$Y,I$1,FALSE)/1000</f>
        <v>48.789000000000001</v>
      </c>
      <c r="J34" s="230">
        <f t="shared" si="1"/>
        <v>48.738</v>
      </c>
      <c r="K34" s="128">
        <f t="shared" si="6"/>
        <v>81.621139052644594</v>
      </c>
      <c r="L34" s="9">
        <f t="shared" si="7"/>
        <v>57.166391609249452</v>
      </c>
      <c r="M34" s="9">
        <f t="shared" si="4"/>
        <v>71.933752280227097</v>
      </c>
      <c r="N34" s="270">
        <f t="shared" si="5"/>
        <v>70.240427647373721</v>
      </c>
    </row>
    <row r="35" spans="1:14" x14ac:dyDescent="0.25">
      <c r="A35" s="45" t="s">
        <v>30</v>
      </c>
      <c r="C35" s="130">
        <f>VLOOKUP($A35,'Trial Balance'!$A:$CS,C$1,FALSE)/1000</f>
        <v>106.01078</v>
      </c>
      <c r="D35" s="8">
        <f>VLOOKUP($A35,'Trial Balance'!$A:$CS,D$1,FALSE)/1000</f>
        <v>197.09126999999998</v>
      </c>
      <c r="E35" s="8">
        <f>VLOOKUP($A35,'Trial Balance'!$A:$CS,E$1,FALSE)/1000</f>
        <v>305.57095000000004</v>
      </c>
      <c r="F35" s="139">
        <f t="shared" si="0"/>
        <v>202.89099999999999</v>
      </c>
      <c r="G35" s="223">
        <f>VLOOKUP($A35,'Total Poles'!$A:$Y,G$1,FALSE)/1000</f>
        <v>10.544</v>
      </c>
      <c r="H35" s="8">
        <f>VLOOKUP($A35,'Total Poles'!$A:$Y,H$1,FALSE)/1000</f>
        <v>10.739000000000001</v>
      </c>
      <c r="I35" s="8">
        <f>VLOOKUP($A35,'Total Poles'!$A:$Y,I$1,FALSE)/1000</f>
        <v>11.048999999999999</v>
      </c>
      <c r="J35" s="230">
        <f t="shared" si="1"/>
        <v>10.777333333333333</v>
      </c>
      <c r="K35" s="128">
        <f t="shared" si="6"/>
        <v>10.05413315629742</v>
      </c>
      <c r="L35" s="9">
        <f t="shared" si="7"/>
        <v>18.352851289691774</v>
      </c>
      <c r="M35" s="9">
        <f t="shared" si="4"/>
        <v>27.655982441849947</v>
      </c>
      <c r="N35" s="270">
        <f t="shared" si="5"/>
        <v>18.687655629279714</v>
      </c>
    </row>
    <row r="36" spans="1:14" x14ac:dyDescent="0.25">
      <c r="A36" s="45" t="s">
        <v>31</v>
      </c>
      <c r="C36" s="130">
        <f>VLOOKUP($A36,'Trial Balance'!$A:$CS,C$1,FALSE)/1000</f>
        <v>295.46600000000001</v>
      </c>
      <c r="D36" s="8">
        <f>VLOOKUP($A36,'Trial Balance'!$A:$CS,D$1,FALSE)/1000</f>
        <v>306.43867</v>
      </c>
      <c r="E36" s="8">
        <f>VLOOKUP($A36,'Trial Balance'!$A:$CS,E$1,FALSE)/1000</f>
        <v>415.24696</v>
      </c>
      <c r="F36" s="139">
        <f t="shared" si="0"/>
        <v>339.05054333333334</v>
      </c>
      <c r="G36" s="223">
        <f>VLOOKUP($A36,'Total Poles'!$A:$Y,G$1,FALSE)/1000</f>
        <v>3.50752</v>
      </c>
      <c r="H36" s="8">
        <f>VLOOKUP($A36,'Total Poles'!$A:$Y,H$1,FALSE)/1000</f>
        <v>3.5230399999999999</v>
      </c>
      <c r="I36" s="8">
        <f>VLOOKUP($A36,'Total Poles'!$A:$Y,I$1,FALSE)/1000</f>
        <v>5.048</v>
      </c>
      <c r="J36" s="230">
        <f t="shared" si="1"/>
        <v>4.0261866666666668</v>
      </c>
      <c r="K36" s="128">
        <f t="shared" si="6"/>
        <v>84.237866070614004</v>
      </c>
      <c r="L36" s="9">
        <f t="shared" si="7"/>
        <v>86.981320109905084</v>
      </c>
      <c r="M36" s="9">
        <f t="shared" si="4"/>
        <v>82.259698890649759</v>
      </c>
      <c r="N36" s="270">
        <f t="shared" si="5"/>
        <v>84.49296169038962</v>
      </c>
    </row>
    <row r="37" spans="1:14" x14ac:dyDescent="0.25">
      <c r="A37" s="45" t="s">
        <v>32</v>
      </c>
      <c r="C37" s="130">
        <f>VLOOKUP($A37,'Trial Balance'!$A:$CS,C$1,FALSE)/1000</f>
        <v>1051.5126399999999</v>
      </c>
      <c r="D37" s="8">
        <f>VLOOKUP($A37,'Trial Balance'!$A:$CS,D$1,FALSE)/1000</f>
        <v>1082.4525800000001</v>
      </c>
      <c r="E37" s="8">
        <f>VLOOKUP($A37,'Trial Balance'!$A:$CS,E$1,FALSE)/1000</f>
        <v>1052.82116</v>
      </c>
      <c r="F37" s="139">
        <f t="shared" si="0"/>
        <v>1062.2621266666667</v>
      </c>
      <c r="G37" s="223">
        <f>VLOOKUP($A37,'Total Poles'!$A:$Y,G$1,FALSE)/1000</f>
        <v>23.134</v>
      </c>
      <c r="H37" s="8">
        <f>VLOOKUP($A37,'Total Poles'!$A:$Y,H$1,FALSE)/1000</f>
        <v>23.163</v>
      </c>
      <c r="I37" s="8">
        <f>VLOOKUP($A37,'Total Poles'!$A:$Y,I$1,FALSE)/1000</f>
        <v>23.256</v>
      </c>
      <c r="J37" s="230">
        <f t="shared" si="1"/>
        <v>23.184333333333331</v>
      </c>
      <c r="K37" s="128">
        <f t="shared" si="6"/>
        <v>45.453126999221922</v>
      </c>
      <c r="L37" s="9">
        <f t="shared" si="7"/>
        <v>46.731968225186726</v>
      </c>
      <c r="M37" s="9">
        <f t="shared" si="4"/>
        <v>45.270947712418298</v>
      </c>
      <c r="N37" s="270">
        <f t="shared" si="5"/>
        <v>45.818680978942318</v>
      </c>
    </row>
    <row r="38" spans="1:14" x14ac:dyDescent="0.25">
      <c r="A38" s="45" t="s">
        <v>33</v>
      </c>
      <c r="C38" s="130">
        <f>VLOOKUP($A38,'Trial Balance'!$A:$CS,C$1,FALSE)/1000</f>
        <v>48.328269999999996</v>
      </c>
      <c r="D38" s="8">
        <f>VLOOKUP($A38,'Trial Balance'!$A:$CS,D$1,FALSE)/1000</f>
        <v>52.817440000000005</v>
      </c>
      <c r="E38" s="8">
        <f>VLOOKUP($A38,'Trial Balance'!$A:$CS,E$1,FALSE)/1000</f>
        <v>65.962570000000014</v>
      </c>
      <c r="F38" s="139">
        <f t="shared" si="0"/>
        <v>55.702760000000012</v>
      </c>
      <c r="G38" s="223">
        <f>VLOOKUP($A38,'Total Poles'!$A:$Y,G$1,FALSE)/1000</f>
        <v>3.1379999999999999</v>
      </c>
      <c r="H38" s="8">
        <f>VLOOKUP($A38,'Total Poles'!$A:$Y,H$1,FALSE)/1000</f>
        <v>3.1379999999999999</v>
      </c>
      <c r="I38" s="8">
        <f>VLOOKUP($A38,'Total Poles'!$A:$Y,I$1,FALSE)/1000</f>
        <v>3.145</v>
      </c>
      <c r="J38" s="230">
        <f t="shared" si="1"/>
        <v>3.140333333333333</v>
      </c>
      <c r="K38" s="128">
        <f t="shared" si="6"/>
        <v>15.400978330146589</v>
      </c>
      <c r="L38" s="9">
        <f t="shared" si="7"/>
        <v>16.831561504142769</v>
      </c>
      <c r="M38" s="9">
        <f t="shared" si="4"/>
        <v>20.973790143084265</v>
      </c>
      <c r="N38" s="270">
        <f t="shared" si="5"/>
        <v>17.735443325791206</v>
      </c>
    </row>
    <row r="39" spans="1:14" x14ac:dyDescent="0.25">
      <c r="A39" s="45" t="s">
        <v>34</v>
      </c>
      <c r="C39" s="130">
        <f>VLOOKUP($A39,'Trial Balance'!$A:$CS,C$1,FALSE)/1000</f>
        <v>193.64189000000002</v>
      </c>
      <c r="D39" s="8">
        <f>VLOOKUP($A39,'Trial Balance'!$A:$CS,D$1,FALSE)/1000</f>
        <v>180.42419000000001</v>
      </c>
      <c r="E39" s="8">
        <f>VLOOKUP($A39,'Trial Balance'!$A:$CS,E$1,FALSE)/1000</f>
        <v>208.0549</v>
      </c>
      <c r="F39" s="139">
        <f t="shared" si="0"/>
        <v>194.04032666666669</v>
      </c>
      <c r="G39" s="223">
        <f>VLOOKUP($A39,'Total Poles'!$A:$Y,G$1,FALSE)/1000</f>
        <v>6.3470000000000004</v>
      </c>
      <c r="H39" s="8">
        <f>VLOOKUP($A39,'Total Poles'!$A:$Y,H$1,FALSE)/1000</f>
        <v>6.3369999999999997</v>
      </c>
      <c r="I39" s="8">
        <f>VLOOKUP($A39,'Total Poles'!$A:$Y,I$1,FALSE)/1000</f>
        <v>6.36</v>
      </c>
      <c r="J39" s="230">
        <f t="shared" si="1"/>
        <v>6.3479999999999999</v>
      </c>
      <c r="K39" s="128">
        <f t="shared" si="6"/>
        <v>30.5091996218686</v>
      </c>
      <c r="L39" s="9">
        <f t="shared" si="7"/>
        <v>28.471546473094527</v>
      </c>
      <c r="M39" s="9">
        <f t="shared" si="4"/>
        <v>32.713034591194969</v>
      </c>
      <c r="N39" s="270">
        <f t="shared" si="5"/>
        <v>30.564593562052696</v>
      </c>
    </row>
    <row r="40" spans="1:14" x14ac:dyDescent="0.25">
      <c r="A40" s="45" t="s">
        <v>35</v>
      </c>
      <c r="C40" s="130">
        <f>VLOOKUP($A40,'Trial Balance'!$A:$CS,C$1,FALSE)/1000</f>
        <v>1090.82927</v>
      </c>
      <c r="D40" s="8">
        <f>VLOOKUP($A40,'Trial Balance'!$A:$CS,D$1,FALSE)/1000</f>
        <v>1111.8281999999999</v>
      </c>
      <c r="E40" s="8">
        <f>VLOOKUP($A40,'Trial Balance'!$A:$CS,E$1,FALSE)/1000</f>
        <v>1200.57782</v>
      </c>
      <c r="F40" s="139">
        <f t="shared" si="0"/>
        <v>1134.4117633333333</v>
      </c>
      <c r="G40" s="223">
        <f>VLOOKUP($A40,'Total Poles'!$A:$Y,G$1,FALSE)/1000</f>
        <v>26.988</v>
      </c>
      <c r="H40" s="8">
        <f>VLOOKUP($A40,'Total Poles'!$A:$Y,H$1,FALSE)/1000</f>
        <v>26.991</v>
      </c>
      <c r="I40" s="8">
        <f>VLOOKUP($A40,'Total Poles'!$A:$Y,I$1,FALSE)/1000</f>
        <v>26.946999999999999</v>
      </c>
      <c r="J40" s="230">
        <f t="shared" si="1"/>
        <v>26.975333333333335</v>
      </c>
      <c r="K40" s="128">
        <f t="shared" si="6"/>
        <v>40.419048095449831</v>
      </c>
      <c r="L40" s="9">
        <f t="shared" si="7"/>
        <v>41.192553073246636</v>
      </c>
      <c r="M40" s="9">
        <f t="shared" si="4"/>
        <v>44.553301666233722</v>
      </c>
      <c r="N40" s="270">
        <f t="shared" si="5"/>
        <v>42.054967611643399</v>
      </c>
    </row>
    <row r="41" spans="1:14" x14ac:dyDescent="0.25">
      <c r="A41" s="45" t="s">
        <v>36</v>
      </c>
      <c r="C41" s="130">
        <f>VLOOKUP($A41,'Trial Balance'!$A:$CS,C$1,FALSE)/1000</f>
        <v>373.69099999999997</v>
      </c>
      <c r="D41" s="8">
        <f>VLOOKUP($A41,'Trial Balance'!$A:$CS,D$1,FALSE)/1000</f>
        <v>325.31400000000002</v>
      </c>
      <c r="E41" s="8">
        <f>VLOOKUP($A41,'Trial Balance'!$A:$CS,E$1,FALSE)/1000</f>
        <v>473.37900000000002</v>
      </c>
      <c r="F41" s="139">
        <f t="shared" si="0"/>
        <v>390.79466666666667</v>
      </c>
      <c r="G41" s="223">
        <f>VLOOKUP($A41,'Total Poles'!$A:$Y,G$1,FALSE)/1000</f>
        <v>9.7080000000000002</v>
      </c>
      <c r="H41" s="8">
        <f>VLOOKUP($A41,'Total Poles'!$A:$Y,H$1,FALSE)/1000</f>
        <v>9.7189999999999994</v>
      </c>
      <c r="I41" s="8">
        <f>VLOOKUP($A41,'Total Poles'!$A:$Y,I$1,FALSE)/1000</f>
        <v>9.8000000000000007</v>
      </c>
      <c r="J41" s="230">
        <f t="shared" si="1"/>
        <v>9.7423333333333328</v>
      </c>
      <c r="K41" s="128">
        <f t="shared" si="6"/>
        <v>38.493098475484132</v>
      </c>
      <c r="L41" s="9">
        <f t="shared" si="7"/>
        <v>33.471962136022228</v>
      </c>
      <c r="M41" s="9">
        <f t="shared" si="4"/>
        <v>48.303979591836736</v>
      </c>
      <c r="N41" s="270">
        <f t="shared" si="5"/>
        <v>40.089680067781032</v>
      </c>
    </row>
    <row r="42" spans="1:14" x14ac:dyDescent="0.25">
      <c r="A42" s="45" t="s">
        <v>37</v>
      </c>
      <c r="C42" s="130">
        <f>VLOOKUP($A42,'Trial Balance'!$A:$CS,C$1,FALSE)/1000</f>
        <v>106.13508</v>
      </c>
      <c r="D42" s="8">
        <f>VLOOKUP($A42,'Trial Balance'!$A:$CS,D$1,FALSE)/1000</f>
        <v>218.2944</v>
      </c>
      <c r="E42" s="8">
        <f>VLOOKUP($A42,'Trial Balance'!$A:$CS,E$1,FALSE)/1000</f>
        <v>200.83344</v>
      </c>
      <c r="F42" s="139">
        <f t="shared" si="0"/>
        <v>175.08763999999999</v>
      </c>
      <c r="G42" s="223">
        <f>VLOOKUP($A42,'Total Poles'!$A:$Y,G$1,FALSE)/1000</f>
        <v>8.4770000000000003</v>
      </c>
      <c r="H42" s="8">
        <f>VLOOKUP($A42,'Total Poles'!$A:$Y,H$1,FALSE)/1000</f>
        <v>8.4770000000000003</v>
      </c>
      <c r="I42" s="8">
        <f>VLOOKUP($A42,'Total Poles'!$A:$Y,I$1,FALSE)/1000</f>
        <v>8.5109999999999992</v>
      </c>
      <c r="J42" s="230">
        <f t="shared" si="1"/>
        <v>8.4883333333333333</v>
      </c>
      <c r="K42" s="128">
        <f t="shared" si="6"/>
        <v>12.520358617435413</v>
      </c>
      <c r="L42" s="9">
        <f t="shared" si="7"/>
        <v>25.751374306948211</v>
      </c>
      <c r="M42" s="9">
        <f t="shared" si="4"/>
        <v>23.59692633063095</v>
      </c>
      <c r="N42" s="270">
        <f t="shared" si="5"/>
        <v>20.622886418338194</v>
      </c>
    </row>
    <row r="43" spans="1:14" x14ac:dyDescent="0.25">
      <c r="A43" s="45" t="s">
        <v>38</v>
      </c>
      <c r="C43" s="130">
        <f>VLOOKUP($A43,'Trial Balance'!$A:$CS,C$1,FALSE)/1000</f>
        <v>346.94504999999998</v>
      </c>
      <c r="D43" s="8">
        <f>VLOOKUP($A43,'Trial Balance'!$A:$CS,D$1,FALSE)/1000</f>
        <v>371.11634999999995</v>
      </c>
      <c r="E43" s="8">
        <f>VLOOKUP($A43,'Trial Balance'!$A:$CS,E$1,FALSE)/1000</f>
        <v>344.3184</v>
      </c>
      <c r="F43" s="139">
        <f t="shared" si="0"/>
        <v>354.1266</v>
      </c>
      <c r="G43" s="223">
        <f>VLOOKUP($A43,'Total Poles'!$A:$Y,G$1,FALSE)/1000</f>
        <v>24.821999999999999</v>
      </c>
      <c r="H43" s="8">
        <f>VLOOKUP($A43,'Total Poles'!$A:$Y,H$1,FALSE)/1000</f>
        <v>24.824000000000002</v>
      </c>
      <c r="I43" s="8">
        <f>VLOOKUP($A43,'Total Poles'!$A:$Y,I$1,FALSE)/1000</f>
        <v>24.957000000000001</v>
      </c>
      <c r="J43" s="230">
        <f t="shared" si="1"/>
        <v>24.867666666666668</v>
      </c>
      <c r="K43" s="128">
        <f t="shared" si="6"/>
        <v>13.977320522117477</v>
      </c>
      <c r="L43" s="9">
        <f t="shared" si="7"/>
        <v>14.949901305188524</v>
      </c>
      <c r="M43" s="9">
        <f t="shared" si="4"/>
        <v>13.796465921384781</v>
      </c>
      <c r="N43" s="270">
        <f t="shared" si="5"/>
        <v>14.241229249563593</v>
      </c>
    </row>
    <row r="44" spans="1:14" x14ac:dyDescent="0.25">
      <c r="A44" s="45" t="s">
        <v>39</v>
      </c>
      <c r="C44" s="130">
        <f>VLOOKUP($A44,'Trial Balance'!$A:$CS,C$1,FALSE)/1000</f>
        <v>74.813749999999999</v>
      </c>
      <c r="D44" s="8">
        <f>VLOOKUP($A44,'Trial Balance'!$A:$CS,D$1,FALSE)/1000</f>
        <v>76.205250000000007</v>
      </c>
      <c r="E44" s="8">
        <f>VLOOKUP($A44,'Trial Balance'!$A:$CS,E$1,FALSE)/1000</f>
        <v>49.327249999999999</v>
      </c>
      <c r="F44" s="139">
        <f t="shared" si="0"/>
        <v>66.782083333333333</v>
      </c>
      <c r="G44" s="223">
        <f>VLOOKUP($A44,'Total Poles'!$A:$Y,G$1,FALSE)/1000</f>
        <v>4.774</v>
      </c>
      <c r="H44" s="8">
        <f>VLOOKUP($A44,'Total Poles'!$A:$Y,H$1,FALSE)/1000</f>
        <v>4.774</v>
      </c>
      <c r="I44" s="8">
        <f>VLOOKUP($A44,'Total Poles'!$A:$Y,I$1,FALSE)/1000</f>
        <v>4.774</v>
      </c>
      <c r="J44" s="230">
        <f t="shared" si="1"/>
        <v>4.774</v>
      </c>
      <c r="K44" s="128">
        <f t="shared" si="6"/>
        <v>15.671082949308756</v>
      </c>
      <c r="L44" s="9">
        <f t="shared" si="7"/>
        <v>15.962557603686637</v>
      </c>
      <c r="M44" s="9">
        <f t="shared" si="4"/>
        <v>10.332478005865102</v>
      </c>
      <c r="N44" s="270">
        <f t="shared" si="5"/>
        <v>13.988706186286834</v>
      </c>
    </row>
    <row r="45" spans="1:14" x14ac:dyDescent="0.25">
      <c r="A45" s="45" t="s">
        <v>40</v>
      </c>
      <c r="C45" s="130">
        <f>VLOOKUP($A45,'Trial Balance'!$A:$CS,C$1,FALSE)/1000</f>
        <v>515.99358000000007</v>
      </c>
      <c r="D45" s="8">
        <f>VLOOKUP($A45,'Trial Balance'!$A:$CS,D$1,FALSE)/1000</f>
        <v>550.37293999999997</v>
      </c>
      <c r="E45" s="8">
        <f>VLOOKUP($A45,'Trial Balance'!$A:$CS,E$1,FALSE)/1000</f>
        <v>630.0667694</v>
      </c>
      <c r="F45" s="139">
        <f t="shared" si="0"/>
        <v>565.47776313333327</v>
      </c>
      <c r="G45" s="223">
        <f>VLOOKUP($A45,'Total Poles'!$A:$Y,G$1,FALSE)/1000</f>
        <v>10.443</v>
      </c>
      <c r="H45" s="8">
        <f>VLOOKUP($A45,'Total Poles'!$A:$Y,H$1,FALSE)/1000</f>
        <v>10.443</v>
      </c>
      <c r="I45" s="8">
        <f>VLOOKUP($A45,'Total Poles'!$A:$Y,I$1,FALSE)/1000</f>
        <v>10.048</v>
      </c>
      <c r="J45" s="230">
        <f t="shared" si="1"/>
        <v>10.311333333333332</v>
      </c>
      <c r="K45" s="128">
        <f t="shared" si="6"/>
        <v>49.410474001723649</v>
      </c>
      <c r="L45" s="9">
        <f t="shared" si="7"/>
        <v>52.702570142679306</v>
      </c>
      <c r="M45" s="9">
        <f t="shared" si="4"/>
        <v>62.705689629777069</v>
      </c>
      <c r="N45" s="270">
        <f t="shared" si="5"/>
        <v>54.939577924726677</v>
      </c>
    </row>
    <row r="46" spans="1:14" x14ac:dyDescent="0.25">
      <c r="A46" s="45" t="s">
        <v>41</v>
      </c>
      <c r="C46" s="130">
        <f>VLOOKUP($A46,'Trial Balance'!$A:$CS,C$1,FALSE)/1000</f>
        <v>93.066999999999993</v>
      </c>
      <c r="D46" s="8">
        <f>VLOOKUP($A46,'Trial Balance'!$A:$CS,D$1,FALSE)/1000</f>
        <v>94.373829999999998</v>
      </c>
      <c r="E46" s="8">
        <f>VLOOKUP($A46,'Trial Balance'!$A:$CS,E$1,FALSE)/1000</f>
        <v>102.392</v>
      </c>
      <c r="F46" s="139">
        <f t="shared" si="0"/>
        <v>96.610943333333339</v>
      </c>
      <c r="G46" s="223">
        <f>VLOOKUP($A46,'Total Poles'!$A:$Y,G$1,FALSE)/1000</f>
        <v>3.03</v>
      </c>
      <c r="H46" s="8">
        <f>VLOOKUP($A46,'Total Poles'!$A:$Y,H$1,FALSE)/1000</f>
        <v>3.036</v>
      </c>
      <c r="I46" s="8">
        <f>VLOOKUP($A46,'Total Poles'!$A:$Y,I$1,FALSE)/1000</f>
        <v>3.036</v>
      </c>
      <c r="J46" s="230">
        <f t="shared" si="1"/>
        <v>3.0340000000000003</v>
      </c>
      <c r="K46" s="128">
        <f t="shared" si="6"/>
        <v>30.715181518151816</v>
      </c>
      <c r="L46" s="9">
        <f t="shared" si="7"/>
        <v>31.08492424242424</v>
      </c>
      <c r="M46" s="9">
        <f t="shared" si="4"/>
        <v>33.725955204216071</v>
      </c>
      <c r="N46" s="270">
        <f t="shared" si="5"/>
        <v>31.842020321597374</v>
      </c>
    </row>
    <row r="47" spans="1:14" x14ac:dyDescent="0.25">
      <c r="A47" s="45" t="s">
        <v>42</v>
      </c>
      <c r="C47" s="130">
        <f>VLOOKUP($A47,'Trial Balance'!$A:$CS,C$1,FALSE)/1000</f>
        <v>536.39377999999999</v>
      </c>
      <c r="D47" s="8">
        <f>VLOOKUP($A47,'Trial Balance'!$A:$CS,D$1,FALSE)/1000</f>
        <v>396.24353000000002</v>
      </c>
      <c r="E47" s="8">
        <f>VLOOKUP($A47,'Trial Balance'!$A:$CS,E$1,FALSE)/1000</f>
        <v>343.17950000000002</v>
      </c>
      <c r="F47" s="139">
        <f t="shared" si="0"/>
        <v>425.27226999999999</v>
      </c>
      <c r="G47" s="223">
        <f>VLOOKUP($A47,'Total Poles'!$A:$Y,G$1,FALSE)/1000</f>
        <v>8.4429999999999996</v>
      </c>
      <c r="H47" s="8">
        <f>VLOOKUP($A47,'Total Poles'!$A:$Y,H$1,FALSE)/1000</f>
        <v>8.5307999999999886</v>
      </c>
      <c r="I47" s="8">
        <f>VLOOKUP($A47,'Total Poles'!$A:$Y,I$1,FALSE)/1000</f>
        <v>8.6069999999999993</v>
      </c>
      <c r="J47" s="230">
        <f t="shared" si="1"/>
        <v>8.5269333333333304</v>
      </c>
      <c r="K47" s="128">
        <f t="shared" si="6"/>
        <v>63.531183228710177</v>
      </c>
      <c r="L47" s="9">
        <f t="shared" si="7"/>
        <v>46.448578093496572</v>
      </c>
      <c r="M47" s="9">
        <f t="shared" si="4"/>
        <v>39.872138956663186</v>
      </c>
      <c r="N47" s="270">
        <f t="shared" si="5"/>
        <v>49.950633426289976</v>
      </c>
    </row>
    <row r="48" spans="1:14" x14ac:dyDescent="0.25">
      <c r="A48" s="45" t="s">
        <v>43</v>
      </c>
      <c r="C48" s="130">
        <f>VLOOKUP($A48,'Trial Balance'!$A:$CS,C$1,FALSE)/1000</f>
        <v>118.00583</v>
      </c>
      <c r="D48" s="8">
        <f>VLOOKUP($A48,'Trial Balance'!$A:$CS,D$1,FALSE)/1000</f>
        <v>143.97197</v>
      </c>
      <c r="E48" s="8">
        <f>VLOOKUP($A48,'Trial Balance'!$A:$CS,E$1,FALSE)/1000</f>
        <v>84.470359999999999</v>
      </c>
      <c r="F48" s="139">
        <f t="shared" si="0"/>
        <v>115.48272000000001</v>
      </c>
      <c r="G48" s="223">
        <f>VLOOKUP($A48,'Total Poles'!$A:$Y,G$1,FALSE)/1000</f>
        <v>1.726</v>
      </c>
      <c r="H48" s="8">
        <f>VLOOKUP($A48,'Total Poles'!$A:$Y,H$1,FALSE)/1000</f>
        <v>1.7070000000000001</v>
      </c>
      <c r="I48" s="8">
        <f>VLOOKUP($A48,'Total Poles'!$A:$Y,I$1,FALSE)/1000</f>
        <v>1.696</v>
      </c>
      <c r="J48" s="230">
        <f t="shared" si="1"/>
        <v>1.7096666666666664</v>
      </c>
      <c r="K48" s="128">
        <f t="shared" si="6"/>
        <v>68.36954229432213</v>
      </c>
      <c r="L48" s="9">
        <f t="shared" si="7"/>
        <v>84.342103104862332</v>
      </c>
      <c r="M48" s="9">
        <f t="shared" si="4"/>
        <v>49.80563679245283</v>
      </c>
      <c r="N48" s="270">
        <f t="shared" si="5"/>
        <v>67.505760730545774</v>
      </c>
    </row>
    <row r="49" spans="1:14" x14ac:dyDescent="0.25">
      <c r="A49" s="45" t="s">
        <v>44</v>
      </c>
      <c r="C49" s="355">
        <f>VLOOKUP($A49,'Trial Balance'!$A:$CS,C$1,FALSE)/1000</f>
        <v>132.32210000000001</v>
      </c>
      <c r="D49" s="285">
        <f>VLOOKUP($A49,'Trial Balance'!$A:$CS,D$1,FALSE)/1000</f>
        <v>139.72355999999999</v>
      </c>
      <c r="E49" s="285">
        <f>VLOOKUP($A49,'Trial Balance'!$A:$CS,E$1,FALSE)/1000</f>
        <v>133.06205</v>
      </c>
      <c r="F49" s="286">
        <f t="shared" si="0"/>
        <v>135.03590333333332</v>
      </c>
      <c r="G49" s="223">
        <f>VLOOKUP($A49,'Total Poles'!$A:$Y,G$1,FALSE)/1000</f>
        <v>10.452999999999999</v>
      </c>
      <c r="H49" s="8">
        <f>VLOOKUP($A49,'Total Poles'!$A:$Y,H$1,FALSE)/1000</f>
        <v>12.38</v>
      </c>
      <c r="I49" s="8">
        <f>VLOOKUP($A49,'Total Poles'!$A:$Y,I$1,FALSE)/1000</f>
        <v>10.959</v>
      </c>
      <c r="J49" s="230">
        <f t="shared" si="1"/>
        <v>11.264000000000001</v>
      </c>
      <c r="K49" s="128">
        <f t="shared" si="6"/>
        <v>12.658767817851336</v>
      </c>
      <c r="L49" s="9">
        <f t="shared" si="7"/>
        <v>11.286232633279482</v>
      </c>
      <c r="M49" s="9">
        <f t="shared" si="4"/>
        <v>12.141805821699061</v>
      </c>
      <c r="N49" s="270">
        <f t="shared" si="5"/>
        <v>12.028935424276625</v>
      </c>
    </row>
    <row r="50" spans="1:14" x14ac:dyDescent="0.25">
      <c r="A50" s="45" t="s">
        <v>45</v>
      </c>
      <c r="C50" s="355">
        <f>VLOOKUP($A50,'Trial Balance'!$A:$CS,C$1,FALSE)/1000</f>
        <v>168.15966</v>
      </c>
      <c r="D50" s="285">
        <f>VLOOKUP($A50,'Trial Balance'!$A:$CS,D$1,FALSE)/1000</f>
        <v>217.30515</v>
      </c>
      <c r="E50" s="285">
        <f>VLOOKUP($A50,'Trial Balance'!$A:$CS,E$1,FALSE)/1000</f>
        <v>100.54727</v>
      </c>
      <c r="F50" s="286">
        <f t="shared" si="0"/>
        <v>162.00402666666665</v>
      </c>
      <c r="G50" s="223">
        <f>VLOOKUP($A50,'Total Poles'!$A:$Y,G$1,FALSE)/1000</f>
        <v>4.0839999999999996</v>
      </c>
      <c r="H50" s="8">
        <f>VLOOKUP($A50,'Total Poles'!$A:$Y,H$1,FALSE)/1000</f>
        <v>4.0839999999999996</v>
      </c>
      <c r="I50" s="8">
        <f>VLOOKUP($A50,'Total Poles'!$A:$Y,I$1,FALSE)/1000</f>
        <v>5.5</v>
      </c>
      <c r="J50" s="230">
        <f t="shared" si="1"/>
        <v>4.556</v>
      </c>
      <c r="K50" s="128">
        <f t="shared" si="6"/>
        <v>41.175235063663081</v>
      </c>
      <c r="L50" s="9">
        <f t="shared" si="7"/>
        <v>53.208900587659159</v>
      </c>
      <c r="M50" s="9">
        <f t="shared" si="4"/>
        <v>18.281321818181819</v>
      </c>
      <c r="N50" s="270">
        <f t="shared" si="5"/>
        <v>37.55515248983469</v>
      </c>
    </row>
    <row r="51" spans="1:14" x14ac:dyDescent="0.25">
      <c r="A51" s="45" t="s">
        <v>46</v>
      </c>
      <c r="C51" s="130">
        <f>VLOOKUP($A51,'Trial Balance'!$A:$CS,C$1,FALSE)/1000</f>
        <v>621.96955000000003</v>
      </c>
      <c r="D51" s="8">
        <f>VLOOKUP($A51,'Trial Balance'!$A:$CS,D$1,FALSE)/1000</f>
        <v>617.32246999999995</v>
      </c>
      <c r="E51" s="8">
        <f>VLOOKUP($A51,'Trial Balance'!$A:$CS,E$1,FALSE)/1000</f>
        <v>651.63072999999997</v>
      </c>
      <c r="F51" s="139">
        <f t="shared" si="0"/>
        <v>630.30758333333324</v>
      </c>
      <c r="G51" s="223">
        <f>VLOOKUP($A51,'Total Poles'!$A:$Y,G$1,FALSE)/1000</f>
        <v>18.125</v>
      </c>
      <c r="H51" s="8">
        <f>VLOOKUP($A51,'Total Poles'!$A:$Y,H$1,FALSE)/1000</f>
        <v>18.125</v>
      </c>
      <c r="I51" s="25" t="s">
        <v>302</v>
      </c>
      <c r="J51" s="230">
        <f t="shared" si="1"/>
        <v>18.125</v>
      </c>
      <c r="K51" s="128">
        <f t="shared" si="6"/>
        <v>34.315561379310346</v>
      </c>
      <c r="L51" s="9">
        <f t="shared" si="7"/>
        <v>34.059170758620688</v>
      </c>
      <c r="M51" s="25" t="s">
        <v>302</v>
      </c>
      <c r="N51" s="270">
        <f t="shared" si="5"/>
        <v>34.187366068965517</v>
      </c>
    </row>
    <row r="52" spans="1:14" x14ac:dyDescent="0.25">
      <c r="A52" s="45" t="s">
        <v>47</v>
      </c>
      <c r="C52" s="130">
        <f>VLOOKUP($A52,'Trial Balance'!$A:$CS,C$1,FALSE)/1000</f>
        <v>69.812179999999998</v>
      </c>
      <c r="D52" s="8">
        <f>VLOOKUP($A52,'Trial Balance'!$A:$CS,D$1,FALSE)/1000</f>
        <v>105.43057</v>
      </c>
      <c r="E52" s="8">
        <f>VLOOKUP($A52,'Trial Balance'!$A:$CS,E$1,FALSE)/1000</f>
        <v>64.730760000000004</v>
      </c>
      <c r="F52" s="139">
        <f t="shared" si="0"/>
        <v>79.991169999999997</v>
      </c>
      <c r="G52" s="223">
        <f>VLOOKUP($A52,'Total Poles'!$A:$Y,G$1,FALSE)/1000</f>
        <v>1.78</v>
      </c>
      <c r="H52" s="8">
        <f>VLOOKUP($A52,'Total Poles'!$A:$Y,H$1,FALSE)/1000</f>
        <v>1.782</v>
      </c>
      <c r="I52" s="8">
        <f>VLOOKUP($A52,'Total Poles'!$A:$Y,I$1,FALSE)/1000</f>
        <v>1.784</v>
      </c>
      <c r="J52" s="230">
        <f t="shared" si="1"/>
        <v>1.782</v>
      </c>
      <c r="K52" s="128">
        <f t="shared" si="6"/>
        <v>39.220325842696624</v>
      </c>
      <c r="L52" s="9">
        <f t="shared" si="7"/>
        <v>59.164180695847364</v>
      </c>
      <c r="M52" s="9">
        <f t="shared" si="4"/>
        <v>36.28405829596413</v>
      </c>
      <c r="N52" s="270">
        <f t="shared" si="5"/>
        <v>44.889521611502708</v>
      </c>
    </row>
    <row r="53" spans="1:14" x14ac:dyDescent="0.25">
      <c r="A53" s="45" t="s">
        <v>48</v>
      </c>
      <c r="C53" s="130">
        <f>VLOOKUP($A53,'Trial Balance'!$A:$CS,C$1,FALSE)/1000</f>
        <v>76.463220000000007</v>
      </c>
      <c r="D53" s="8">
        <f>VLOOKUP($A53,'Trial Balance'!$A:$CS,D$1,FALSE)/1000</f>
        <v>69.861009999999993</v>
      </c>
      <c r="E53" s="8">
        <f>VLOOKUP($A53,'Trial Balance'!$A:$CS,E$1,FALSE)/1000</f>
        <v>45.33417</v>
      </c>
      <c r="F53" s="139">
        <f t="shared" si="0"/>
        <v>63.886133333333333</v>
      </c>
      <c r="G53" s="223">
        <f>VLOOKUP($A53,'Total Poles'!$A:$Y,G$1,FALSE)/1000</f>
        <v>2.113</v>
      </c>
      <c r="H53" s="8">
        <f>VLOOKUP($A53,'Total Poles'!$A:$Y,H$1,FALSE)/1000</f>
        <v>2.1219999999999999</v>
      </c>
      <c r="I53" s="25" t="s">
        <v>302</v>
      </c>
      <c r="J53" s="230">
        <f t="shared" si="1"/>
        <v>2.1174999999999997</v>
      </c>
      <c r="K53" s="128">
        <f t="shared" si="6"/>
        <v>36.18704212020824</v>
      </c>
      <c r="L53" s="9">
        <f t="shared" si="7"/>
        <v>32.922247879359091</v>
      </c>
      <c r="M53" s="25" t="s">
        <v>302</v>
      </c>
      <c r="N53" s="270">
        <f t="shared" si="5"/>
        <v>34.554644999783662</v>
      </c>
    </row>
    <row r="54" spans="1:14" x14ac:dyDescent="0.25">
      <c r="A54" s="45" t="s">
        <v>49</v>
      </c>
      <c r="C54" s="130">
        <f>VLOOKUP($A54,'Trial Balance'!$A:$CS,C$1,FALSE)/1000</f>
        <v>84.329700000000003</v>
      </c>
      <c r="D54" s="8">
        <f>VLOOKUP($A54,'Trial Balance'!$A:$CS,D$1,FALSE)/1000</f>
        <v>88.046220000000005</v>
      </c>
      <c r="E54" s="8">
        <f>VLOOKUP($A54,'Trial Balance'!$A:$CS,E$1,FALSE)/1000</f>
        <v>66.665559999999999</v>
      </c>
      <c r="F54" s="139">
        <f t="shared" si="0"/>
        <v>79.680493333333331</v>
      </c>
      <c r="G54" s="223">
        <f>VLOOKUP($A54,'Total Poles'!$A:$Y,G$1,FALSE)/1000</f>
        <v>2.7269999999999999</v>
      </c>
      <c r="H54" s="8">
        <f>VLOOKUP($A54,'Total Poles'!$A:$Y,H$1,FALSE)/1000</f>
        <v>2.7370000000000001</v>
      </c>
      <c r="I54" s="8">
        <f>VLOOKUP($A54,'Total Poles'!$A:$Y,I$1,FALSE)/1000</f>
        <v>2.7450000000000001</v>
      </c>
      <c r="J54" s="230">
        <f t="shared" si="1"/>
        <v>2.7363333333333331</v>
      </c>
      <c r="K54" s="128">
        <f t="shared" si="6"/>
        <v>30.923982398239826</v>
      </c>
      <c r="L54" s="9">
        <f t="shared" si="7"/>
        <v>32.168878333942274</v>
      </c>
      <c r="M54" s="9">
        <f t="shared" si="4"/>
        <v>24.286178506375226</v>
      </c>
      <c r="N54" s="270">
        <f t="shared" si="5"/>
        <v>29.126346412852442</v>
      </c>
    </row>
    <row r="55" spans="1:14" x14ac:dyDescent="0.25">
      <c r="A55" s="45" t="s">
        <v>50</v>
      </c>
      <c r="C55" s="130">
        <f>VLOOKUP($A55,'Trial Balance'!$A:$CS,C$1,FALSE)/1000</f>
        <v>838.94336999999996</v>
      </c>
      <c r="D55" s="8">
        <f>VLOOKUP($A55,'Trial Balance'!$A:$CS,D$1,FALSE)/1000</f>
        <v>825.18462999999997</v>
      </c>
      <c r="E55" s="8">
        <f>VLOOKUP($A55,'Trial Balance'!$A:$CS,E$1,FALSE)/1000</f>
        <v>899.49387999999999</v>
      </c>
      <c r="F55" s="139">
        <f t="shared" si="0"/>
        <v>854.54062666666653</v>
      </c>
      <c r="G55" s="223">
        <f>VLOOKUP($A55,'Total Poles'!$A:$Y,G$1,FALSE)/1000</f>
        <v>23.32</v>
      </c>
      <c r="H55" s="8">
        <f>VLOOKUP($A55,'Total Poles'!$A:$Y,H$1,FALSE)/1000</f>
        <v>23.396000000000001</v>
      </c>
      <c r="I55" s="8">
        <f>VLOOKUP($A55,'Total Poles'!$A:$Y,I$1,FALSE)/1000</f>
        <v>23.518999999999998</v>
      </c>
      <c r="J55" s="230">
        <f t="shared" si="1"/>
        <v>23.411666666666665</v>
      </c>
      <c r="K55" s="128">
        <f t="shared" si="6"/>
        <v>35.975273156089195</v>
      </c>
      <c r="L55" s="9">
        <f t="shared" si="7"/>
        <v>35.270329543511707</v>
      </c>
      <c r="M55" s="9">
        <f t="shared" si="4"/>
        <v>38.245413495471752</v>
      </c>
      <c r="N55" s="270">
        <f t="shared" si="5"/>
        <v>36.497005398357551</v>
      </c>
    </row>
    <row r="56" spans="1:14" x14ac:dyDescent="0.25">
      <c r="A56" s="45" t="s">
        <v>51</v>
      </c>
      <c r="C56" s="130">
        <f>VLOOKUP($A56,'Trial Balance'!$A:$CS,C$1,FALSE)/1000</f>
        <v>61.420940000000002</v>
      </c>
      <c r="D56" s="8">
        <f>VLOOKUP($A56,'Trial Balance'!$A:$CS,D$1,FALSE)/1000</f>
        <v>69.376960000000011</v>
      </c>
      <c r="E56" s="8">
        <f>VLOOKUP($A56,'Trial Balance'!$A:$CS,E$1,FALSE)/1000</f>
        <v>66.549600000000012</v>
      </c>
      <c r="F56" s="139">
        <f t="shared" si="0"/>
        <v>65.782500000000013</v>
      </c>
      <c r="G56" s="223">
        <f>VLOOKUP($A56,'Total Poles'!$A:$Y,G$1,FALSE)/1000</f>
        <v>2.3919999999999999</v>
      </c>
      <c r="H56" s="8">
        <f>VLOOKUP($A56,'Total Poles'!$A:$Y,H$1,FALSE)/1000</f>
        <v>2.4470000000000001</v>
      </c>
      <c r="I56" s="25" t="s">
        <v>302</v>
      </c>
      <c r="J56" s="230">
        <f t="shared" si="1"/>
        <v>2.4195000000000002</v>
      </c>
      <c r="K56" s="128">
        <f t="shared" si="6"/>
        <v>25.677650501672243</v>
      </c>
      <c r="L56" s="9">
        <f t="shared" si="7"/>
        <v>28.3518430731508</v>
      </c>
      <c r="M56" s="25" t="s">
        <v>302</v>
      </c>
      <c r="N56" s="270">
        <f t="shared" si="5"/>
        <v>27.014746787411521</v>
      </c>
    </row>
    <row r="57" spans="1:14" x14ac:dyDescent="0.25">
      <c r="A57" s="45" t="s">
        <v>52</v>
      </c>
      <c r="C57" s="130">
        <f>VLOOKUP($A57,'Trial Balance'!$A:$CS,C$1,FALSE)/1000</f>
        <v>3309.2972</v>
      </c>
      <c r="D57" s="8">
        <f>VLOOKUP($A57,'Trial Balance'!$A:$CS,D$1,FALSE)/1000</f>
        <v>2826.1865400000002</v>
      </c>
      <c r="E57" s="8">
        <f>VLOOKUP($A57,'Trial Balance'!$A:$CS,E$1,FALSE)/1000</f>
        <v>3229.7627699999998</v>
      </c>
      <c r="F57" s="139">
        <f t="shared" si="0"/>
        <v>3121.7488366666662</v>
      </c>
      <c r="G57" s="223">
        <f>VLOOKUP($A57,'Total Poles'!$A:$Y,G$1,FALSE)/1000</f>
        <v>179.41499999999999</v>
      </c>
      <c r="H57" s="8">
        <f>VLOOKUP($A57,'Total Poles'!$A:$Y,H$1,FALSE)/1000</f>
        <v>180.303</v>
      </c>
      <c r="I57" s="8">
        <f>VLOOKUP($A57,'Total Poles'!$A:$Y,I$1,FALSE)/1000</f>
        <v>181.822</v>
      </c>
      <c r="J57" s="230">
        <f t="shared" si="1"/>
        <v>180.51333333333332</v>
      </c>
      <c r="K57" s="128">
        <f t="shared" si="6"/>
        <v>18.444930468466964</v>
      </c>
      <c r="L57" s="9">
        <f t="shared" si="7"/>
        <v>15.674650671369863</v>
      </c>
      <c r="M57" s="9">
        <f t="shared" si="4"/>
        <v>17.763322205233688</v>
      </c>
      <c r="N57" s="270">
        <f t="shared" si="5"/>
        <v>17.294301115023504</v>
      </c>
    </row>
    <row r="58" spans="1:14" x14ac:dyDescent="0.25">
      <c r="A58" s="45" t="s">
        <v>53</v>
      </c>
      <c r="C58" s="130">
        <f>VLOOKUP($A58,'Trial Balance'!$A:$CS,C$1,FALSE)/1000</f>
        <v>180.97601999999998</v>
      </c>
      <c r="D58" s="8">
        <f>VLOOKUP($A58,'Trial Balance'!$A:$CS,D$1,FALSE)/1000</f>
        <v>181.0538</v>
      </c>
      <c r="E58" s="8">
        <f>VLOOKUP($A58,'Trial Balance'!$A:$CS,E$1,FALSE)/1000</f>
        <v>117.43942</v>
      </c>
      <c r="F58" s="139">
        <f t="shared" si="0"/>
        <v>159.82307999999998</v>
      </c>
      <c r="G58" s="223">
        <f>VLOOKUP($A58,'Total Poles'!$A:$Y,G$1,FALSE)/1000</f>
        <v>5.1950000000000003</v>
      </c>
      <c r="H58" s="8">
        <f>VLOOKUP($A58,'Total Poles'!$A:$Y,H$1,FALSE)/1000</f>
        <v>5.1970000000000001</v>
      </c>
      <c r="I58" s="8">
        <f>VLOOKUP($A58,'Total Poles'!$A:$Y,I$1,FALSE)/1000</f>
        <v>5.2329999999999997</v>
      </c>
      <c r="J58" s="230">
        <f t="shared" si="1"/>
        <v>5.208333333333333</v>
      </c>
      <c r="K58" s="128">
        <f t="shared" si="6"/>
        <v>34.836577478344559</v>
      </c>
      <c r="L58" s="9">
        <f t="shared" si="7"/>
        <v>34.83813738695401</v>
      </c>
      <c r="M58" s="9">
        <f t="shared" si="4"/>
        <v>22.442082935218806</v>
      </c>
      <c r="N58" s="270">
        <f t="shared" si="5"/>
        <v>30.705599266839126</v>
      </c>
    </row>
    <row r="59" spans="1:14" x14ac:dyDescent="0.25">
      <c r="A59" s="45" t="s">
        <v>54</v>
      </c>
      <c r="C59" s="130">
        <f>VLOOKUP($A59,'Trial Balance'!$A:$CS,C$1,FALSE)/1000</f>
        <v>316.476</v>
      </c>
      <c r="D59" s="8">
        <f>VLOOKUP($A59,'Trial Balance'!$A:$CS,D$1,FALSE)/1000</f>
        <v>370.70299999999997</v>
      </c>
      <c r="E59" s="8">
        <f>VLOOKUP($A59,'Trial Balance'!$A:$CS,E$1,FALSE)/1000</f>
        <v>349.53500000000003</v>
      </c>
      <c r="F59" s="139">
        <f t="shared" si="0"/>
        <v>345.57133333333331</v>
      </c>
      <c r="G59" s="223">
        <f>VLOOKUP($A59,'Total Poles'!$A:$Y,G$1,FALSE)/1000</f>
        <v>21.411000000000001</v>
      </c>
      <c r="H59" s="8">
        <f>VLOOKUP($A59,'Total Poles'!$A:$Y,H$1,FALSE)/1000</f>
        <v>21.806999999999999</v>
      </c>
      <c r="I59" s="8">
        <f>VLOOKUP($A59,'Total Poles'!$A:$Y,I$1,FALSE)/1000</f>
        <v>21.675999999999998</v>
      </c>
      <c r="J59" s="230">
        <f t="shared" si="1"/>
        <v>21.631333333333334</v>
      </c>
      <c r="K59" s="128">
        <f t="shared" si="6"/>
        <v>14.781000420344682</v>
      </c>
      <c r="L59" s="9">
        <f t="shared" si="7"/>
        <v>16.99926629064062</v>
      </c>
      <c r="M59" s="9">
        <f t="shared" si="4"/>
        <v>16.125438272744052</v>
      </c>
      <c r="N59" s="270">
        <f t="shared" si="5"/>
        <v>15.968568327909784</v>
      </c>
    </row>
    <row r="60" spans="1:14" x14ac:dyDescent="0.25">
      <c r="A60" s="45" t="s">
        <v>55</v>
      </c>
      <c r="C60" s="130">
        <f>VLOOKUP($A60,'Trial Balance'!$A:$CS,C$1,FALSE)/1000</f>
        <v>206.40782999999999</v>
      </c>
      <c r="D60" s="8">
        <f>VLOOKUP($A60,'Trial Balance'!$A:$CS,D$1,FALSE)/1000</f>
        <v>247.49691000000001</v>
      </c>
      <c r="E60" s="8">
        <f>VLOOKUP($A60,'Trial Balance'!$A:$CS,E$1,FALSE)/1000</f>
        <v>212.13810999999998</v>
      </c>
      <c r="F60" s="139">
        <f t="shared" si="0"/>
        <v>222.01428333333334</v>
      </c>
      <c r="G60" s="223">
        <f>VLOOKUP($A60,'Total Poles'!$A:$Y,G$1,FALSE)/1000</f>
        <v>7.8479999999999999</v>
      </c>
      <c r="H60" s="8">
        <f>VLOOKUP($A60,'Total Poles'!$A:$Y,H$1,FALSE)/1000</f>
        <v>7.86</v>
      </c>
      <c r="I60" s="8">
        <f>VLOOKUP($A60,'Total Poles'!$A:$Y,I$1,FALSE)/1000</f>
        <v>7.8620000000000001</v>
      </c>
      <c r="J60" s="230">
        <f t="shared" si="1"/>
        <v>7.8566666666666665</v>
      </c>
      <c r="K60" s="128">
        <f t="shared" si="6"/>
        <v>26.300691896024464</v>
      </c>
      <c r="L60" s="9">
        <f t="shared" si="7"/>
        <v>31.48815648854962</v>
      </c>
      <c r="M60" s="9">
        <f t="shared" si="4"/>
        <v>26.982715593996435</v>
      </c>
      <c r="N60" s="270">
        <f t="shared" si="5"/>
        <v>28.257187992856839</v>
      </c>
    </row>
    <row r="61" spans="1:14" x14ac:dyDescent="0.25">
      <c r="A61" s="45" t="s">
        <v>56</v>
      </c>
      <c r="C61" s="130">
        <f>VLOOKUP($A61,'Trial Balance'!$A:$CS,C$1,FALSE)/1000</f>
        <v>77.56953</v>
      </c>
      <c r="D61" s="8">
        <f>VLOOKUP($A61,'Trial Balance'!$A:$CS,D$1,FALSE)/1000</f>
        <v>50.933819999999997</v>
      </c>
      <c r="E61" s="8">
        <f>VLOOKUP($A61,'Trial Balance'!$A:$CS,E$1,FALSE)/1000</f>
        <v>66.95571000000001</v>
      </c>
      <c r="F61" s="139">
        <f t="shared" si="0"/>
        <v>65.153020000000012</v>
      </c>
      <c r="G61" s="223">
        <f>VLOOKUP($A61,'Total Poles'!$A:$Y,G$1,FALSE)/1000</f>
        <v>1.887</v>
      </c>
      <c r="H61" s="8">
        <f>VLOOKUP($A61,'Total Poles'!$A:$Y,H$1,FALSE)/1000</f>
        <v>1.893</v>
      </c>
      <c r="I61" s="8">
        <f>VLOOKUP($A61,'Total Poles'!$A:$Y,I$1,FALSE)/1000</f>
        <v>1.899</v>
      </c>
      <c r="J61" s="230">
        <f t="shared" si="1"/>
        <v>1.893</v>
      </c>
      <c r="K61" s="128">
        <f t="shared" si="6"/>
        <v>41.107329093799684</v>
      </c>
      <c r="L61" s="9">
        <f t="shared" si="7"/>
        <v>26.906402535657683</v>
      </c>
      <c r="M61" s="9">
        <f t="shared" si="4"/>
        <v>35.258404423380732</v>
      </c>
      <c r="N61" s="270">
        <f t="shared" si="5"/>
        <v>34.424045350946038</v>
      </c>
    </row>
    <row r="62" spans="1:14" ht="15.75" thickBot="1" x14ac:dyDescent="0.3">
      <c r="A62" s="46" t="s">
        <v>57</v>
      </c>
      <c r="C62" s="140">
        <f>VLOOKUP($A62,'Trial Balance'!$A:$CS,C$1,FALSE)/1000</f>
        <v>125.8728</v>
      </c>
      <c r="D62" s="141">
        <f>VLOOKUP($A62,'Trial Balance'!$A:$CS,D$1,FALSE)/1000</f>
        <v>153.2576</v>
      </c>
      <c r="E62" s="141">
        <f>VLOOKUP($A62,'Trial Balance'!$A:$CS,E$1,FALSE)/1000</f>
        <v>316.76839000000001</v>
      </c>
      <c r="F62" s="142">
        <f t="shared" si="0"/>
        <v>198.63292999999999</v>
      </c>
      <c r="G62" s="224">
        <f>VLOOKUP($A62,'Total Poles'!$A:$Y,G$1,FALSE)/1000</f>
        <v>10.391999999999999</v>
      </c>
      <c r="H62" s="141">
        <f>VLOOKUP($A62,'Total Poles'!$A:$Y,H$1,FALSE)/1000</f>
        <v>10.31</v>
      </c>
      <c r="I62" s="141">
        <f>VLOOKUP($A62,'Total Poles'!$A:$Y,I$1,FALSE)/1000</f>
        <v>10.387</v>
      </c>
      <c r="J62" s="231">
        <f t="shared" si="1"/>
        <v>10.363</v>
      </c>
      <c r="K62" s="134">
        <f t="shared" si="6"/>
        <v>12.112471131639722</v>
      </c>
      <c r="L62" s="135">
        <f t="shared" si="7"/>
        <v>14.864946653734238</v>
      </c>
      <c r="M62" s="135">
        <f t="shared" si="4"/>
        <v>30.496619813228072</v>
      </c>
      <c r="N62" s="266">
        <f t="shared" si="5"/>
        <v>19.158012532867343</v>
      </c>
    </row>
    <row r="63" spans="1:14" ht="15.75" thickBot="1" x14ac:dyDescent="0.3"/>
    <row r="64" spans="1:14" ht="15.75" thickBot="1" x14ac:dyDescent="0.3">
      <c r="A64" s="253" t="s">
        <v>399</v>
      </c>
      <c r="C64" s="250"/>
      <c r="D64" s="251"/>
      <c r="E64" s="251"/>
      <c r="F64" s="252">
        <f>AVERAGEIF(F6:F62,"&lt;&gt;0")</f>
        <v>3066.6351389249985</v>
      </c>
      <c r="G64" s="250"/>
      <c r="H64" s="251"/>
      <c r="I64" s="251"/>
      <c r="J64" s="252">
        <f>AVERAGEIF(J6:J62,"&lt;&gt;0")</f>
        <v>43.871211900584782</v>
      </c>
      <c r="K64" s="250"/>
      <c r="L64" s="251"/>
      <c r="M64" s="251"/>
      <c r="N64" s="252">
        <f>AVERAGEIF(N6:N62,"&lt;&gt;0")</f>
        <v>35.118072138881068</v>
      </c>
    </row>
    <row r="65" spans="1:14" ht="15.75" thickBot="1" x14ac:dyDescent="0.3"/>
    <row r="66" spans="1:14" x14ac:dyDescent="0.25">
      <c r="A66" s="158" t="s">
        <v>395</v>
      </c>
      <c r="C66" s="254">
        <f t="shared" ref="C66:N66" si="8">MAX(C6:C62)</f>
        <v>133717.90659999999</v>
      </c>
      <c r="D66" s="255">
        <f t="shared" si="8"/>
        <v>157817.99460000001</v>
      </c>
      <c r="E66" s="255">
        <f t="shared" si="8"/>
        <v>132653.37392000001</v>
      </c>
      <c r="F66" s="239">
        <f t="shared" si="8"/>
        <v>141396.42504</v>
      </c>
      <c r="G66" s="254">
        <f t="shared" si="8"/>
        <v>1623.7529999999999</v>
      </c>
      <c r="H66" s="255">
        <f t="shared" si="8"/>
        <v>1625.6289999999999</v>
      </c>
      <c r="I66" s="255">
        <f t="shared" si="8"/>
        <v>181.822</v>
      </c>
      <c r="J66" s="239">
        <f t="shared" si="8"/>
        <v>1624.6909999999998</v>
      </c>
      <c r="K66" s="256">
        <f t="shared" si="8"/>
        <v>119.14742438220757</v>
      </c>
      <c r="L66" s="257">
        <f t="shared" si="8"/>
        <v>118.80465065143906</v>
      </c>
      <c r="M66" s="257">
        <f t="shared" si="8"/>
        <v>124.03098116332023</v>
      </c>
      <c r="N66" s="258">
        <f t="shared" si="8"/>
        <v>120.66101873232229</v>
      </c>
    </row>
    <row r="67" spans="1:14" x14ac:dyDescent="0.25">
      <c r="A67" s="45" t="s">
        <v>396</v>
      </c>
      <c r="C67" s="240" cm="1">
        <f t="array" ref="C67">MIN(IF(C6:C62&gt;0,C6:C62))</f>
        <v>2.5719499999999997</v>
      </c>
      <c r="D67" s="237" cm="1">
        <f t="array" ref="D67">MIN(IF(D6:D62&gt;0,D6:D62))</f>
        <v>5</v>
      </c>
      <c r="E67" s="237" cm="1">
        <f t="array" ref="E67">MIN(IF(E6:E62&gt;0,E6:E62))</f>
        <v>3.3424999999999998</v>
      </c>
      <c r="F67" s="241" cm="1">
        <f t="array" ref="F67">MIN(IF(F6:F62&gt;0,F6:F62))</f>
        <v>5.0966666666666667</v>
      </c>
      <c r="G67" s="240" cm="1">
        <f t="array" ref="G67">MIN(IF(G6:G62&gt;0,G6:G62))</f>
        <v>0.36799999999999999</v>
      </c>
      <c r="H67" s="237" cm="1">
        <f t="array" ref="H67">MIN(IF(H6:H62&gt;0,H6:H62))</f>
        <v>0.36799999999999999</v>
      </c>
      <c r="I67" s="237" cm="1">
        <f t="array" ref="I67">MIN(IF(I6:I62&gt;0,I6:I62))</f>
        <v>0.34499999999999997</v>
      </c>
      <c r="J67" s="241" cm="1">
        <f t="array" ref="J67">MIN(IF(J6:J62&gt;0,J6:J62))</f>
        <v>0.36800000000000005</v>
      </c>
      <c r="K67" s="245" cm="1">
        <f t="array" ref="K67">MIN(IF(K6:K62&gt;0,K6:K62))</f>
        <v>1.664692556634304</v>
      </c>
      <c r="L67" s="238" cm="1">
        <f t="array" ref="L67">MIN(IF(L6:L62&gt;0,L6:L62))</f>
        <v>9.1215145631067962</v>
      </c>
      <c r="M67" s="238" cm="1">
        <f t="array" ref="M67">MIN(IF(M6:M62&gt;0,M6:M62))</f>
        <v>5.6137158416804436</v>
      </c>
      <c r="N67" s="246" cm="1">
        <f t="array" ref="N67">MIN(IF(N6:N62&gt;0,N6:N62))</f>
        <v>6.4026465016676326</v>
      </c>
    </row>
    <row r="68" spans="1:14" ht="15.75" thickBot="1" x14ac:dyDescent="0.3">
      <c r="A68" s="46" t="s">
        <v>397</v>
      </c>
      <c r="C68" s="242">
        <f>C66/C67</f>
        <v>51990.865530045296</v>
      </c>
      <c r="D68" s="243">
        <f t="shared" ref="D68:N68" si="9">D66/D67</f>
        <v>31563.59892</v>
      </c>
      <c r="E68" s="243">
        <f t="shared" si="9"/>
        <v>39686.873274495141</v>
      </c>
      <c r="F68" s="244">
        <f t="shared" si="9"/>
        <v>27742.921852190975</v>
      </c>
      <c r="G68" s="242">
        <f t="shared" si="9"/>
        <v>4412.372282608696</v>
      </c>
      <c r="H68" s="243">
        <f t="shared" si="9"/>
        <v>4417.470108695652</v>
      </c>
      <c r="I68" s="243">
        <f t="shared" si="9"/>
        <v>527.02028985507252</v>
      </c>
      <c r="J68" s="244">
        <f t="shared" si="9"/>
        <v>4414.9211956521731</v>
      </c>
      <c r="K68" s="247">
        <f t="shared" si="9"/>
        <v>71.573230688975571</v>
      </c>
      <c r="L68" s="248">
        <f t="shared" si="9"/>
        <v>13.024662716865091</v>
      </c>
      <c r="M68" s="248">
        <f t="shared" si="9"/>
        <v>22.094274926140908</v>
      </c>
      <c r="N68" s="249">
        <f t="shared" si="9"/>
        <v>18.845491266915165</v>
      </c>
    </row>
    <row r="73" spans="1:14" x14ac:dyDescent="0.25">
      <c r="C73" s="207"/>
      <c r="D73" s="207"/>
      <c r="E73" s="207"/>
      <c r="F73" s="207"/>
      <c r="G73" s="207"/>
      <c r="H73" s="207"/>
      <c r="I73" s="207"/>
      <c r="J73" s="207"/>
      <c r="K73" s="207"/>
      <c r="L73" s="207"/>
      <c r="M73" s="207"/>
      <c r="N73" s="207"/>
    </row>
    <row r="74" spans="1:14" x14ac:dyDescent="0.25">
      <c r="C74" s="207"/>
      <c r="D74" s="207"/>
      <c r="E74" s="207"/>
      <c r="F74" s="207"/>
      <c r="G74" s="207"/>
      <c r="H74" s="207"/>
      <c r="I74" s="207"/>
      <c r="J74" s="207"/>
      <c r="K74" s="207"/>
      <c r="L74" s="207"/>
      <c r="M74" s="207"/>
      <c r="N74" s="207"/>
    </row>
  </sheetData>
  <mergeCells count="8">
    <mergeCell ref="A2:A5"/>
    <mergeCell ref="C2:N2"/>
    <mergeCell ref="C3:F3"/>
    <mergeCell ref="C4:F4"/>
    <mergeCell ref="G4:J4"/>
    <mergeCell ref="G3:J3"/>
    <mergeCell ref="K3:N3"/>
    <mergeCell ref="K4:N4"/>
  </mergeCells>
  <hyperlinks>
    <hyperlink ref="A1" location="'Tab Legend'!A1" display="Tab Legend" xr:uid="{4FDBEE56-DFCD-4303-8F26-7C2DCD6CEB3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O77"/>
  <sheetViews>
    <sheetView showGridLines="0" workbookViewId="0">
      <pane xSplit="1" ySplit="5" topLeftCell="B6" activePane="bottomRight" state="frozen"/>
      <selection pane="topRight" activeCell="B1" sqref="B1"/>
      <selection pane="bottomLeft" activeCell="A6" sqref="A6"/>
      <selection pane="bottomRight" activeCell="A2" sqref="A2:A5"/>
    </sheetView>
  </sheetViews>
  <sheetFormatPr defaultRowHeight="15" x14ac:dyDescent="0.25"/>
  <cols>
    <col min="1" max="1" width="45.85546875" bestFit="1" customWidth="1"/>
    <col min="2" max="2" width="0.85546875" customWidth="1"/>
    <col min="3" max="14" width="11.85546875" customWidth="1"/>
    <col min="15" max="15" width="0.85546875" customWidth="1"/>
  </cols>
  <sheetData>
    <row r="1" spans="1:14" ht="15.75" thickBot="1" x14ac:dyDescent="0.3">
      <c r="A1" s="26" t="s">
        <v>312</v>
      </c>
      <c r="C1">
        <f>'Trial Balance'!AR2</f>
        <v>44</v>
      </c>
      <c r="D1">
        <f>'Trial Balance'!BP2</f>
        <v>68</v>
      </c>
      <c r="E1">
        <f>'Trial Balance'!CN2</f>
        <v>92</v>
      </c>
      <c r="G1">
        <v>5</v>
      </c>
      <c r="H1">
        <v>5</v>
      </c>
      <c r="I1">
        <v>9</v>
      </c>
    </row>
    <row r="2" spans="1:14" ht="16.5" thickBot="1" x14ac:dyDescent="0.3">
      <c r="A2" s="403" t="s">
        <v>58</v>
      </c>
      <c r="C2" s="397" t="s">
        <v>295</v>
      </c>
      <c r="D2" s="398"/>
      <c r="E2" s="398"/>
      <c r="F2" s="398"/>
      <c r="G2" s="398"/>
      <c r="H2" s="398"/>
      <c r="I2" s="398"/>
      <c r="J2" s="398"/>
      <c r="K2" s="398"/>
      <c r="L2" s="398"/>
      <c r="M2" s="398"/>
      <c r="N2" s="398"/>
    </row>
    <row r="3" spans="1:14" ht="31.5" customHeight="1" x14ac:dyDescent="0.25">
      <c r="A3" s="404"/>
      <c r="C3" s="406" t="s">
        <v>253</v>
      </c>
      <c r="D3" s="407"/>
      <c r="E3" s="407"/>
      <c r="F3" s="408"/>
      <c r="G3" s="373"/>
      <c r="H3" s="374"/>
      <c r="I3" s="374"/>
      <c r="J3" s="402"/>
      <c r="K3" s="373"/>
      <c r="L3" s="374"/>
      <c r="M3" s="374"/>
      <c r="N3" s="375"/>
    </row>
    <row r="4" spans="1:14" x14ac:dyDescent="0.25">
      <c r="A4" s="404"/>
      <c r="C4" s="370" t="s">
        <v>248</v>
      </c>
      <c r="D4" s="371"/>
      <c r="E4" s="371"/>
      <c r="F4" s="400"/>
      <c r="G4" s="370" t="s">
        <v>252</v>
      </c>
      <c r="H4" s="371"/>
      <c r="I4" s="371"/>
      <c r="J4" s="400"/>
      <c r="K4" s="370" t="s">
        <v>271</v>
      </c>
      <c r="L4" s="371"/>
      <c r="M4" s="371"/>
      <c r="N4" s="372"/>
    </row>
    <row r="5" spans="1:14" ht="15.75" thickBot="1" x14ac:dyDescent="0.3">
      <c r="A5" s="405"/>
      <c r="C5" s="225">
        <v>2018</v>
      </c>
      <c r="D5" s="226">
        <v>2019</v>
      </c>
      <c r="E5" s="226">
        <v>2020</v>
      </c>
      <c r="F5" s="228" t="s">
        <v>398</v>
      </c>
      <c r="G5" s="275" t="s">
        <v>334</v>
      </c>
      <c r="H5" s="226">
        <v>2019</v>
      </c>
      <c r="I5" s="277">
        <v>2020</v>
      </c>
      <c r="J5" s="228" t="s">
        <v>398</v>
      </c>
      <c r="K5" s="276">
        <v>2018</v>
      </c>
      <c r="L5" s="277">
        <v>2019</v>
      </c>
      <c r="M5" s="277">
        <v>2020</v>
      </c>
      <c r="N5" s="227" t="s">
        <v>398</v>
      </c>
    </row>
    <row r="6" spans="1:14" x14ac:dyDescent="0.25">
      <c r="A6" s="52" t="s">
        <v>1</v>
      </c>
      <c r="C6" s="129">
        <f>VLOOKUP($A6,'Trial Balance'!$A:$CS,C$1,FALSE)/1000</f>
        <v>29980.014179999998</v>
      </c>
      <c r="D6" s="137">
        <f>VLOOKUP($A6,'Trial Balance'!$A:$CS,D$1,FALSE)/1000</f>
        <v>48237.995830000007</v>
      </c>
      <c r="E6" s="137">
        <f>VLOOKUP($A6,'Trial Balance'!$A:$CS,E$1,FALSE)/1000</f>
        <v>48090.720599999993</v>
      </c>
      <c r="F6" s="138">
        <f>AVERAGEIF(C6:E6,"&lt;&gt;0")</f>
        <v>42102.910203333333</v>
      </c>
      <c r="G6" s="129">
        <f>VLOOKUP($A6,'Primary Circuit km'!$A:$Z,G$1,FALSE)</f>
        <v>21112</v>
      </c>
      <c r="H6" s="137">
        <f>VLOOKUP($A6,'Primary Circuit km'!$A:$Z,H$1,FALSE)</f>
        <v>21112</v>
      </c>
      <c r="I6" s="137">
        <f>VLOOKUP($A6,'Primary Circuit km'!$A:$Z,I$1,FALSE)</f>
        <v>21171</v>
      </c>
      <c r="J6" s="229">
        <f>AVERAGEIF(G6:I6,"&lt;&gt;0")</f>
        <v>21131.666666666668</v>
      </c>
      <c r="K6" s="273">
        <f t="shared" ref="K6:K44" si="0">C6/G6*1000</f>
        <v>1420.0461434255399</v>
      </c>
      <c r="L6" s="267">
        <f t="shared" ref="L6:L44" si="1">D6/H6*1000</f>
        <v>2284.861492516105</v>
      </c>
      <c r="M6" s="267">
        <f t="shared" ref="M6:M44" si="2">E6/I6*1000</f>
        <v>2271.5375088564542</v>
      </c>
      <c r="N6" s="269">
        <f>AVERAGEIF(K6:M6,"&lt;&gt;0")</f>
        <v>1992.1483815993663</v>
      </c>
    </row>
    <row r="7" spans="1:14" x14ac:dyDescent="0.25">
      <c r="A7" s="45" t="s">
        <v>2</v>
      </c>
      <c r="C7" s="130">
        <f>VLOOKUP($A7,'Trial Balance'!$A:$CS,C$1,FALSE)/1000</f>
        <v>1049.7239099999999</v>
      </c>
      <c r="D7" s="8">
        <f>VLOOKUP($A7,'Trial Balance'!$A:$CS,D$1,FALSE)/1000</f>
        <v>980.52257999999995</v>
      </c>
      <c r="E7" s="8">
        <f>VLOOKUP($A7,'Trial Balance'!$A:$CS,E$1,FALSE)/1000</f>
        <v>1452.5645000000002</v>
      </c>
      <c r="F7" s="230">
        <f t="shared" ref="F7:F62" si="3">AVERAGEIF(C7:E7,"&lt;&gt;0")</f>
        <v>1160.9369966666666</v>
      </c>
      <c r="G7" s="130">
        <f>VLOOKUP($A7,'Primary Circuit km'!$A:$Z,G$1,FALSE)</f>
        <v>1851</v>
      </c>
      <c r="H7" s="8">
        <f>VLOOKUP($A7,'Primary Circuit km'!$A:$Z,H$1,FALSE)</f>
        <v>1851</v>
      </c>
      <c r="I7" s="8">
        <f>VLOOKUP($A7,'Primary Circuit km'!$A:$Z,I$1,FALSE)</f>
        <v>1878</v>
      </c>
      <c r="J7" s="230">
        <f t="shared" ref="J7:J62" si="4">AVERAGEIF(G7:I7,"&lt;&gt;0")</f>
        <v>1860</v>
      </c>
      <c r="K7" s="274">
        <f t="shared" si="0"/>
        <v>567.11178282009723</v>
      </c>
      <c r="L7" s="268">
        <f t="shared" si="1"/>
        <v>529.72586709886548</v>
      </c>
      <c r="M7" s="268">
        <f t="shared" si="2"/>
        <v>773.46352502662421</v>
      </c>
      <c r="N7" s="270">
        <f t="shared" ref="N7:N62" si="5">AVERAGEIF(K7:M7,"&lt;&gt;0")</f>
        <v>623.43372498186227</v>
      </c>
    </row>
    <row r="8" spans="1:14" x14ac:dyDescent="0.25">
      <c r="A8" s="45" t="s">
        <v>3</v>
      </c>
      <c r="C8" s="130">
        <f>VLOOKUP($A8,'Trial Balance'!$A:$CS,C$1,FALSE)/1000</f>
        <v>383.14344</v>
      </c>
      <c r="D8" s="8">
        <f>VLOOKUP($A8,'Trial Balance'!$A:$CS,D$1,FALSE)/1000</f>
        <v>370.33139999999997</v>
      </c>
      <c r="E8" s="8">
        <f>VLOOKUP($A8,'Trial Balance'!$A:$CS,E$1,FALSE)/1000</f>
        <v>380.90872999999999</v>
      </c>
      <c r="F8" s="230">
        <f t="shared" si="3"/>
        <v>378.12785666666667</v>
      </c>
      <c r="G8" s="130">
        <f>VLOOKUP($A8,'Primary Circuit km'!$A:$Z,G$1,FALSE)</f>
        <v>92</v>
      </c>
      <c r="H8" s="8">
        <f>VLOOKUP($A8,'Primary Circuit km'!$A:$Z,H$1,FALSE)</f>
        <v>92</v>
      </c>
      <c r="I8" s="8">
        <f>VLOOKUP($A8,'Primary Circuit km'!$A:$Z,I$1,FALSE)</f>
        <v>92</v>
      </c>
      <c r="J8" s="230">
        <f t="shared" si="4"/>
        <v>92</v>
      </c>
      <c r="K8" s="274">
        <f t="shared" si="0"/>
        <v>4164.6026086956526</v>
      </c>
      <c r="L8" s="268">
        <f t="shared" si="1"/>
        <v>4025.3413043478263</v>
      </c>
      <c r="M8" s="268">
        <f t="shared" si="2"/>
        <v>4140.3122826086956</v>
      </c>
      <c r="N8" s="270">
        <f t="shared" si="5"/>
        <v>4110.0853985507247</v>
      </c>
    </row>
    <row r="9" spans="1:14" x14ac:dyDescent="0.25">
      <c r="A9" s="45" t="s">
        <v>4</v>
      </c>
      <c r="C9" s="130">
        <f>VLOOKUP($A9,'Trial Balance'!$A:$CS,C$1,FALSE)/1000</f>
        <v>1830.452</v>
      </c>
      <c r="D9" s="8">
        <f>VLOOKUP($A9,'Trial Balance'!$A:$CS,D$1,FALSE)/1000</f>
        <v>1543.115</v>
      </c>
      <c r="E9" s="8">
        <f>VLOOKUP($A9,'Trial Balance'!$A:$CS,E$1,FALSE)/1000</f>
        <v>1654.1690000000001</v>
      </c>
      <c r="F9" s="230">
        <f t="shared" si="3"/>
        <v>1675.912</v>
      </c>
      <c r="G9" s="130">
        <f>VLOOKUP($A9,'Primary Circuit km'!$A:$Z,G$1,FALSE)</f>
        <v>773</v>
      </c>
      <c r="H9" s="8">
        <f>VLOOKUP($A9,'Primary Circuit km'!$A:$Z,H$1,FALSE)</f>
        <v>773</v>
      </c>
      <c r="I9" s="8">
        <f>VLOOKUP($A9,'Primary Circuit km'!$A:$Z,I$1,FALSE)</f>
        <v>781</v>
      </c>
      <c r="J9" s="230">
        <f t="shared" si="4"/>
        <v>775.66666666666663</v>
      </c>
      <c r="K9" s="274">
        <f t="shared" si="0"/>
        <v>2367.9844760672704</v>
      </c>
      <c r="L9" s="268">
        <f t="shared" si="1"/>
        <v>1996.2677878395859</v>
      </c>
      <c r="M9" s="268">
        <f t="shared" si="2"/>
        <v>2118.0140845070423</v>
      </c>
      <c r="N9" s="270">
        <f t="shared" si="5"/>
        <v>2160.7554494712999</v>
      </c>
    </row>
    <row r="10" spans="1:14" x14ac:dyDescent="0.25">
      <c r="A10" s="45" t="s">
        <v>5</v>
      </c>
      <c r="C10" s="130">
        <f>VLOOKUP($A10,'Trial Balance'!$A:$CS,C$1,FALSE)/1000</f>
        <v>1195.5620100000001</v>
      </c>
      <c r="D10" s="8">
        <f>VLOOKUP($A10,'Trial Balance'!$A:$CS,D$1,FALSE)/1000</f>
        <v>1294.2021399999999</v>
      </c>
      <c r="E10" s="8">
        <f>VLOOKUP($A10,'Trial Balance'!$A:$CS,E$1,FALSE)/1000</f>
        <v>1161.36052</v>
      </c>
      <c r="F10" s="230">
        <f t="shared" si="3"/>
        <v>1217.0415566666668</v>
      </c>
      <c r="G10" s="130">
        <f>VLOOKUP($A10,'Primary Circuit km'!$A:$Z,G$1,FALSE)</f>
        <v>515</v>
      </c>
      <c r="H10" s="8">
        <f>VLOOKUP($A10,'Primary Circuit km'!$A:$Z,H$1,FALSE)</f>
        <v>515</v>
      </c>
      <c r="I10" s="8">
        <f>VLOOKUP($A10,'Primary Circuit km'!$A:$Z,I$1,FALSE)</f>
        <v>534</v>
      </c>
      <c r="J10" s="230">
        <f t="shared" si="4"/>
        <v>521.33333333333337</v>
      </c>
      <c r="K10" s="274">
        <f t="shared" si="0"/>
        <v>2321.4796310679617</v>
      </c>
      <c r="L10" s="268">
        <f t="shared" si="1"/>
        <v>2513.01386407767</v>
      </c>
      <c r="M10" s="268">
        <f t="shared" si="2"/>
        <v>2174.8324344569287</v>
      </c>
      <c r="N10" s="270">
        <f t="shared" si="5"/>
        <v>2336.4419765341868</v>
      </c>
    </row>
    <row r="11" spans="1:14" x14ac:dyDescent="0.25">
      <c r="A11" s="45" t="s">
        <v>6</v>
      </c>
      <c r="C11" s="130">
        <f>VLOOKUP($A11,'Trial Balance'!$A:$CS,C$1,FALSE)/1000</f>
        <v>4452.2403899999999</v>
      </c>
      <c r="D11" s="8">
        <f>VLOOKUP($A11,'Trial Balance'!$A:$CS,D$1,FALSE)/1000</f>
        <v>3921.1151499999996</v>
      </c>
      <c r="E11" s="8">
        <f>VLOOKUP($A11,'Trial Balance'!$A:$CS,E$1,FALSE)/1000</f>
        <v>4065.9632799999999</v>
      </c>
      <c r="F11" s="230">
        <f t="shared" si="3"/>
        <v>4146.4396066666668</v>
      </c>
      <c r="G11" s="130">
        <f>VLOOKUP($A11,'Primary Circuit km'!$A:$Z,G$1,FALSE)</f>
        <v>1539</v>
      </c>
      <c r="H11" s="8">
        <f>VLOOKUP($A11,'Primary Circuit km'!$A:$Z,H$1,FALSE)</f>
        <v>1539</v>
      </c>
      <c r="I11" s="8">
        <f>VLOOKUP($A11,'Primary Circuit km'!$A:$Z,I$1,FALSE)</f>
        <v>1513</v>
      </c>
      <c r="J11" s="230">
        <f t="shared" si="4"/>
        <v>1530.3333333333333</v>
      </c>
      <c r="K11" s="274">
        <f t="shared" si="0"/>
        <v>2892.9437231968809</v>
      </c>
      <c r="L11" s="268">
        <f t="shared" si="1"/>
        <v>2547.83310591293</v>
      </c>
      <c r="M11" s="268">
        <f t="shared" si="2"/>
        <v>2687.3518043621943</v>
      </c>
      <c r="N11" s="270">
        <f t="shared" si="5"/>
        <v>2709.3762111573351</v>
      </c>
    </row>
    <row r="12" spans="1:14" x14ac:dyDescent="0.25">
      <c r="A12" s="45" t="s">
        <v>7</v>
      </c>
      <c r="C12" s="130">
        <f>VLOOKUP($A12,'Trial Balance'!$A:$CS,C$1,FALSE)/1000</f>
        <v>1366.8346600000002</v>
      </c>
      <c r="D12" s="8">
        <f>VLOOKUP($A12,'Trial Balance'!$A:$CS,D$1,FALSE)/1000</f>
        <v>1175.3901199999998</v>
      </c>
      <c r="E12" s="8">
        <f>VLOOKUP($A12,'Trial Balance'!$A:$CS,E$1,FALSE)/1000</f>
        <v>1416.77872</v>
      </c>
      <c r="F12" s="230">
        <f t="shared" si="3"/>
        <v>1319.6678333333332</v>
      </c>
      <c r="G12" s="130">
        <f>VLOOKUP($A12,'Primary Circuit km'!$A:$Z,G$1,FALSE)</f>
        <v>1038</v>
      </c>
      <c r="H12" s="8">
        <f>VLOOKUP($A12,'Primary Circuit km'!$A:$Z,H$1,FALSE)</f>
        <v>1038</v>
      </c>
      <c r="I12" s="8">
        <f>VLOOKUP($A12,'Primary Circuit km'!$A:$Z,I$1,FALSE)</f>
        <v>1035</v>
      </c>
      <c r="J12" s="230">
        <f t="shared" si="4"/>
        <v>1037</v>
      </c>
      <c r="K12" s="274">
        <f t="shared" si="0"/>
        <v>1316.7963969171485</v>
      </c>
      <c r="L12" s="268">
        <f t="shared" si="1"/>
        <v>1132.3604238920998</v>
      </c>
      <c r="M12" s="268">
        <f t="shared" si="2"/>
        <v>1368.8683285024154</v>
      </c>
      <c r="N12" s="270">
        <f t="shared" si="5"/>
        <v>1272.6750497705546</v>
      </c>
    </row>
    <row r="13" spans="1:14" x14ac:dyDescent="0.25">
      <c r="A13" s="45" t="s">
        <v>8</v>
      </c>
      <c r="C13" s="130">
        <f>VLOOKUP($A13,'Trial Balance'!$A:$CS,C$1,FALSE)/1000</f>
        <v>232.15049999999999</v>
      </c>
      <c r="D13" s="8">
        <f>VLOOKUP($A13,'Trial Balance'!$A:$CS,D$1,FALSE)/1000</f>
        <v>284.04803999999996</v>
      </c>
      <c r="E13" s="8">
        <f>VLOOKUP($A13,'Trial Balance'!$A:$CS,E$1,FALSE)/1000</f>
        <v>243.23364999999998</v>
      </c>
      <c r="F13" s="230">
        <f t="shared" si="3"/>
        <v>253.14406333333332</v>
      </c>
      <c r="G13" s="130">
        <f>VLOOKUP($A13,'Primary Circuit km'!$A:$Z,G$1,FALSE)</f>
        <v>159</v>
      </c>
      <c r="H13" s="8">
        <f>VLOOKUP($A13,'Primary Circuit km'!$A:$Z,H$1,FALSE)</f>
        <v>159</v>
      </c>
      <c r="I13" s="8">
        <f>VLOOKUP($A13,'Primary Circuit km'!$A:$Z,I$1,FALSE)</f>
        <v>160</v>
      </c>
      <c r="J13" s="230">
        <f t="shared" si="4"/>
        <v>159.33333333333334</v>
      </c>
      <c r="K13" s="274">
        <f t="shared" si="0"/>
        <v>1460.066037735849</v>
      </c>
      <c r="L13" s="268">
        <f t="shared" si="1"/>
        <v>1786.4656603773583</v>
      </c>
      <c r="M13" s="268">
        <f t="shared" si="2"/>
        <v>1520.2103124999999</v>
      </c>
      <c r="N13" s="270">
        <f t="shared" si="5"/>
        <v>1588.9140035377357</v>
      </c>
    </row>
    <row r="14" spans="1:14" x14ac:dyDescent="0.25">
      <c r="A14" s="45" t="s">
        <v>9</v>
      </c>
      <c r="C14" s="130">
        <f>VLOOKUP($A14,'Trial Balance'!$A:$CS,C$1,FALSE)/1000</f>
        <v>166.39793</v>
      </c>
      <c r="D14" s="8">
        <f>VLOOKUP($A14,'Trial Balance'!$A:$CS,D$1,FALSE)/1000</f>
        <v>177.95063999999999</v>
      </c>
      <c r="E14" s="8">
        <f>VLOOKUP($A14,'Trial Balance'!$A:$CS,E$1,FALSE)/1000</f>
        <v>210.42747</v>
      </c>
      <c r="F14" s="230">
        <f t="shared" si="3"/>
        <v>184.92534666666666</v>
      </c>
      <c r="G14" s="130">
        <f>VLOOKUP($A14,'Primary Circuit km'!$A:$Z,G$1,FALSE)</f>
        <v>30</v>
      </c>
      <c r="H14" s="8">
        <f>VLOOKUP($A14,'Primary Circuit km'!$A:$Z,H$1,FALSE)</f>
        <v>30</v>
      </c>
      <c r="I14" s="8">
        <f>VLOOKUP($A14,'Primary Circuit km'!$A:$Z,I$1,FALSE)</f>
        <v>30</v>
      </c>
      <c r="J14" s="230">
        <f t="shared" si="4"/>
        <v>30</v>
      </c>
      <c r="K14" s="274">
        <f t="shared" si="0"/>
        <v>5546.5976666666666</v>
      </c>
      <c r="L14" s="268">
        <f t="shared" si="1"/>
        <v>5931.6879999999992</v>
      </c>
      <c r="M14" s="268">
        <f t="shared" si="2"/>
        <v>7014.2490000000007</v>
      </c>
      <c r="N14" s="270">
        <f t="shared" si="5"/>
        <v>6164.1782222222218</v>
      </c>
    </row>
    <row r="15" spans="1:14" x14ac:dyDescent="0.25">
      <c r="A15" s="45" t="s">
        <v>10</v>
      </c>
      <c r="C15" s="130">
        <f>VLOOKUP($A15,'Trial Balance'!$A:$CS,C$1,FALSE)/1000</f>
        <v>13.5985</v>
      </c>
      <c r="D15" s="8">
        <f>VLOOKUP($A15,'Trial Balance'!$A:$CS,D$1,FALSE)/1000</f>
        <v>11.09238</v>
      </c>
      <c r="E15" s="8">
        <f>VLOOKUP($A15,'Trial Balance'!$A:$CS,E$1,FALSE)/1000</f>
        <v>15.300660000000001</v>
      </c>
      <c r="F15" s="230">
        <f t="shared" si="3"/>
        <v>13.330513333333334</v>
      </c>
      <c r="G15" s="130">
        <f>VLOOKUP($A15,'Primary Circuit km'!$A:$Z,G$1,FALSE)</f>
        <v>36</v>
      </c>
      <c r="H15" s="8">
        <f>VLOOKUP($A15,'Primary Circuit km'!$A:$Z,H$1,FALSE)</f>
        <v>36</v>
      </c>
      <c r="I15" s="8">
        <f>VLOOKUP($A15,'Primary Circuit km'!$A:$Z,I$1,FALSE)</f>
        <v>37</v>
      </c>
      <c r="J15" s="230">
        <f t="shared" si="4"/>
        <v>36.333333333333336</v>
      </c>
      <c r="K15" s="274">
        <f t="shared" si="0"/>
        <v>377.73611111111109</v>
      </c>
      <c r="L15" s="268">
        <f t="shared" si="1"/>
        <v>308.12166666666667</v>
      </c>
      <c r="M15" s="268">
        <f t="shared" si="2"/>
        <v>413.53135135135136</v>
      </c>
      <c r="N15" s="270">
        <f t="shared" si="5"/>
        <v>366.463043043043</v>
      </c>
    </row>
    <row r="16" spans="1:14" x14ac:dyDescent="0.25">
      <c r="A16" s="45" t="s">
        <v>11</v>
      </c>
      <c r="C16" s="130">
        <f>VLOOKUP($A16,'Trial Balance'!$A:$CS,C$1,FALSE)/1000</f>
        <v>618.06861000000004</v>
      </c>
      <c r="D16" s="8">
        <f>VLOOKUP($A16,'Trial Balance'!$A:$CS,D$1,FALSE)/1000</f>
        <v>746.92399</v>
      </c>
      <c r="E16" s="8">
        <f>VLOOKUP($A16,'Trial Balance'!$A:$CS,E$1,FALSE)/1000</f>
        <v>484.03319999999997</v>
      </c>
      <c r="F16" s="230">
        <f t="shared" si="3"/>
        <v>616.34193333333326</v>
      </c>
      <c r="G16" s="130">
        <f>VLOOKUP($A16,'Primary Circuit km'!$A:$Z,G$1,FALSE)</f>
        <v>165</v>
      </c>
      <c r="H16" s="8">
        <f>VLOOKUP($A16,'Primary Circuit km'!$A:$Z,H$1,FALSE)</f>
        <v>165</v>
      </c>
      <c r="I16" s="8">
        <f>VLOOKUP($A16,'Primary Circuit km'!$A:$Z,I$1,FALSE)</f>
        <v>168</v>
      </c>
      <c r="J16" s="230">
        <f t="shared" si="4"/>
        <v>166</v>
      </c>
      <c r="K16" s="274">
        <f t="shared" si="0"/>
        <v>3745.8703636363639</v>
      </c>
      <c r="L16" s="268">
        <f t="shared" si="1"/>
        <v>4526.8120606060602</v>
      </c>
      <c r="M16" s="268">
        <f t="shared" si="2"/>
        <v>2881.15</v>
      </c>
      <c r="N16" s="270">
        <f t="shared" si="5"/>
        <v>3717.9441414141415</v>
      </c>
    </row>
    <row r="17" spans="1:14" x14ac:dyDescent="0.25">
      <c r="A17" s="45" t="s">
        <v>14</v>
      </c>
      <c r="C17" s="130">
        <f>VLOOKUP($A17,'Trial Balance'!$A:$CS,C$1,FALSE)/1000</f>
        <v>5145.1097300000001</v>
      </c>
      <c r="D17" s="8">
        <f>VLOOKUP($A17,'Trial Balance'!$A:$CS,D$1,FALSE)/1000</f>
        <v>3911.6182699999995</v>
      </c>
      <c r="E17" s="8">
        <f>VLOOKUP($A17,'Trial Balance'!$A:$CS,E$1,FALSE)/1000</f>
        <v>4263.2582499999999</v>
      </c>
      <c r="F17" s="230">
        <f t="shared" si="3"/>
        <v>4439.9954166666657</v>
      </c>
      <c r="G17" s="130">
        <f>VLOOKUP($A17,'Primary Circuit km'!$A:$Z,G$1,FALSE)</f>
        <v>3823</v>
      </c>
      <c r="H17" s="8">
        <f>VLOOKUP($A17,'Primary Circuit km'!$A:$Z,H$1,FALSE)</f>
        <v>3823</v>
      </c>
      <c r="I17" s="8">
        <f>VLOOKUP($A17,'Primary Circuit km'!$A:$Z,I$1,FALSE)</f>
        <v>3867</v>
      </c>
      <c r="J17" s="230">
        <f t="shared" si="4"/>
        <v>3837.6666666666665</v>
      </c>
      <c r="K17" s="274">
        <f t="shared" si="0"/>
        <v>1345.8304289824746</v>
      </c>
      <c r="L17" s="268">
        <f t="shared" si="1"/>
        <v>1023.1802955793878</v>
      </c>
      <c r="M17" s="268">
        <f t="shared" si="2"/>
        <v>1102.4717481251616</v>
      </c>
      <c r="N17" s="270">
        <f t="shared" si="5"/>
        <v>1157.1608242290079</v>
      </c>
    </row>
    <row r="18" spans="1:14" x14ac:dyDescent="0.25">
      <c r="A18" s="45" t="s">
        <v>16</v>
      </c>
      <c r="C18" s="130">
        <f>VLOOKUP($A18,'Trial Balance'!$A:$CS,C$1,FALSE)/1000</f>
        <v>2676.6950300000003</v>
      </c>
      <c r="D18" s="8">
        <f>VLOOKUP($A18,'Trial Balance'!$A:$CS,D$1,FALSE)/1000</f>
        <v>2648.4989000000005</v>
      </c>
      <c r="E18" s="8">
        <f>VLOOKUP($A18,'Trial Balance'!$A:$CS,E$1,FALSE)/1000</f>
        <v>3190.5228400000005</v>
      </c>
      <c r="F18" s="230">
        <f t="shared" si="3"/>
        <v>2838.5722566666677</v>
      </c>
      <c r="G18" s="130">
        <f>VLOOKUP($A18,'Primary Circuit km'!$A:$Z,G$1,FALSE)</f>
        <v>1523</v>
      </c>
      <c r="H18" s="8">
        <f>VLOOKUP($A18,'Primary Circuit km'!$A:$Z,H$1,FALSE)</f>
        <v>1523</v>
      </c>
      <c r="I18" s="8">
        <f>VLOOKUP($A18,'Primary Circuit km'!$A:$Z,I$1,FALSE)</f>
        <v>1530</v>
      </c>
      <c r="J18" s="230">
        <f t="shared" si="4"/>
        <v>1525.3333333333333</v>
      </c>
      <c r="K18" s="274">
        <f t="shared" si="0"/>
        <v>1757.5147931713725</v>
      </c>
      <c r="L18" s="268">
        <f t="shared" si="1"/>
        <v>1739.0012475377548</v>
      </c>
      <c r="M18" s="268">
        <f t="shared" si="2"/>
        <v>2085.3090457516346</v>
      </c>
      <c r="N18" s="270">
        <f t="shared" si="5"/>
        <v>1860.6083621535872</v>
      </c>
    </row>
    <row r="19" spans="1:14" x14ac:dyDescent="0.25">
      <c r="A19" s="45" t="s">
        <v>17</v>
      </c>
      <c r="C19" s="130">
        <f>VLOOKUP($A19,'Trial Balance'!$A:$CS,C$1,FALSE)/1000</f>
        <v>1372.8269300000002</v>
      </c>
      <c r="D19" s="8">
        <f>VLOOKUP($A19,'Trial Balance'!$A:$CS,D$1,FALSE)/1000</f>
        <v>1656.5201200000001</v>
      </c>
      <c r="E19" s="8">
        <f>VLOOKUP($A19,'Trial Balance'!$A:$CS,E$1,FALSE)/1000</f>
        <v>1734.5699</v>
      </c>
      <c r="F19" s="230">
        <f t="shared" si="3"/>
        <v>1587.972316666667</v>
      </c>
      <c r="G19" s="130">
        <f>VLOOKUP($A19,'Primary Circuit km'!$A:$Z,G$1,FALSE)</f>
        <v>980</v>
      </c>
      <c r="H19" s="8">
        <f>VLOOKUP($A19,'Primary Circuit km'!$A:$Z,H$1,FALSE)</f>
        <v>980</v>
      </c>
      <c r="I19" s="8">
        <f>VLOOKUP($A19,'Primary Circuit km'!$A:$Z,I$1,FALSE)</f>
        <v>992</v>
      </c>
      <c r="J19" s="230">
        <f t="shared" si="4"/>
        <v>984</v>
      </c>
      <c r="K19" s="274">
        <f t="shared" si="0"/>
        <v>1400.843806122449</v>
      </c>
      <c r="L19" s="268">
        <f t="shared" si="1"/>
        <v>1690.3266530612248</v>
      </c>
      <c r="M19" s="268">
        <f t="shared" si="2"/>
        <v>1748.5583669354837</v>
      </c>
      <c r="N19" s="270">
        <f t="shared" si="5"/>
        <v>1613.2429420397191</v>
      </c>
    </row>
    <row r="20" spans="1:14" x14ac:dyDescent="0.25">
      <c r="A20" s="45" t="s">
        <v>15</v>
      </c>
      <c r="C20" s="130">
        <f>VLOOKUP($A20,'Trial Balance'!$A:$CS,C$1,FALSE)/1000</f>
        <v>3957.3878000000004</v>
      </c>
      <c r="D20" s="8">
        <f>VLOOKUP($A20,'Trial Balance'!$A:$CS,D$1,FALSE)/1000</f>
        <v>3746.8977</v>
      </c>
      <c r="E20" s="8">
        <f>VLOOKUP($A20,'Trial Balance'!$A:$CS,E$1,FALSE)/1000</f>
        <v>4175.0616</v>
      </c>
      <c r="F20" s="230">
        <f t="shared" si="3"/>
        <v>3959.7823666666663</v>
      </c>
      <c r="G20" s="130">
        <f>VLOOKUP($A20,'Primary Circuit km'!$A:$Z,G$1,FALSE)</f>
        <v>1144</v>
      </c>
      <c r="H20" s="8">
        <f>VLOOKUP($A20,'Primary Circuit km'!$A:$Z,H$1,FALSE)</f>
        <v>1144</v>
      </c>
      <c r="I20" s="8">
        <f>VLOOKUP($A20,'Primary Circuit km'!$A:$Z,I$1,FALSE)</f>
        <v>1150</v>
      </c>
      <c r="J20" s="230">
        <f t="shared" si="4"/>
        <v>1146</v>
      </c>
      <c r="K20" s="274">
        <f t="shared" si="0"/>
        <v>3459.2550699300705</v>
      </c>
      <c r="L20" s="268">
        <f t="shared" si="1"/>
        <v>3275.2602272727272</v>
      </c>
      <c r="M20" s="268">
        <f t="shared" si="2"/>
        <v>3630.4883478260867</v>
      </c>
      <c r="N20" s="270">
        <f t="shared" si="5"/>
        <v>3455.0012150096281</v>
      </c>
    </row>
    <row r="21" spans="1:14" x14ac:dyDescent="0.25">
      <c r="A21" s="45" t="s">
        <v>12</v>
      </c>
      <c r="C21" s="130">
        <f>VLOOKUP($A21,'Trial Balance'!$A:$CS,C$1,FALSE)/1000</f>
        <v>622.59156999999993</v>
      </c>
      <c r="D21" s="8">
        <f>VLOOKUP($A21,'Trial Balance'!$A:$CS,D$1,FALSE)/1000</f>
        <v>690.71978999999999</v>
      </c>
      <c r="E21" s="8">
        <f>VLOOKUP($A21,'Trial Balance'!$A:$CS,E$1,FALSE)/1000</f>
        <v>845.27230999999995</v>
      </c>
      <c r="F21" s="230">
        <f t="shared" si="3"/>
        <v>719.52788999999996</v>
      </c>
      <c r="G21" s="130">
        <f>VLOOKUP($A21,'Primary Circuit km'!$A:$Z,G$1,FALSE)</f>
        <v>371</v>
      </c>
      <c r="H21" s="8">
        <f>VLOOKUP($A21,'Primary Circuit km'!$A:$Z,H$1,FALSE)</f>
        <v>371</v>
      </c>
      <c r="I21" s="8">
        <f>VLOOKUP($A21,'Primary Circuit km'!$A:$Z,I$1,FALSE)</f>
        <v>376</v>
      </c>
      <c r="J21" s="230">
        <f t="shared" si="4"/>
        <v>372.66666666666669</v>
      </c>
      <c r="K21" s="274">
        <f t="shared" si="0"/>
        <v>1678.1443935309971</v>
      </c>
      <c r="L21" s="268">
        <f t="shared" si="1"/>
        <v>1861.7784097035039</v>
      </c>
      <c r="M21" s="268">
        <f t="shared" si="2"/>
        <v>2248.0646542553191</v>
      </c>
      <c r="N21" s="270">
        <f t="shared" si="5"/>
        <v>1929.3291524966069</v>
      </c>
    </row>
    <row r="22" spans="1:14" x14ac:dyDescent="0.25">
      <c r="A22" s="45" t="s">
        <v>13</v>
      </c>
      <c r="C22" s="130">
        <f>VLOOKUP($A22,'Trial Balance'!$A:$CS,C$1,FALSE)/1000</f>
        <v>608.03140000000008</v>
      </c>
      <c r="D22" s="8">
        <f>VLOOKUP($A22,'Trial Balance'!$A:$CS,D$1,FALSE)/1000</f>
        <v>667.57442999999989</v>
      </c>
      <c r="E22" s="8">
        <f>VLOOKUP($A22,'Trial Balance'!$A:$CS,E$1,FALSE)/1000</f>
        <v>843.61199999999997</v>
      </c>
      <c r="F22" s="230">
        <f t="shared" si="3"/>
        <v>706.40594333333331</v>
      </c>
      <c r="G22" s="130">
        <f>VLOOKUP($A22,'Primary Circuit km'!$A:$Z,G$1,FALSE)</f>
        <v>437</v>
      </c>
      <c r="H22" s="8">
        <f>VLOOKUP($A22,'Primary Circuit km'!$A:$Z,H$1,FALSE)</f>
        <v>437</v>
      </c>
      <c r="I22" s="8">
        <f>VLOOKUP($A22,'Primary Circuit km'!$A:$Z,I$1,FALSE)</f>
        <v>443</v>
      </c>
      <c r="J22" s="230">
        <f t="shared" si="4"/>
        <v>439</v>
      </c>
      <c r="K22" s="274">
        <f t="shared" si="0"/>
        <v>1391.3762013729977</v>
      </c>
      <c r="L22" s="268">
        <f t="shared" si="1"/>
        <v>1527.630274599542</v>
      </c>
      <c r="M22" s="268">
        <f t="shared" si="2"/>
        <v>1904.316027088036</v>
      </c>
      <c r="N22" s="270">
        <f t="shared" si="5"/>
        <v>1607.7741676868584</v>
      </c>
    </row>
    <row r="23" spans="1:14" x14ac:dyDescent="0.25">
      <c r="A23" s="45" t="s">
        <v>18</v>
      </c>
      <c r="C23" s="130">
        <f>VLOOKUP($A23,'Trial Balance'!$A:$CS,C$1,FALSE)/1000</f>
        <v>301.80166000000003</v>
      </c>
      <c r="D23" s="8">
        <f>VLOOKUP($A23,'Trial Balance'!$A:$CS,D$1,FALSE)/1000</f>
        <v>314.77233999999999</v>
      </c>
      <c r="E23" s="8">
        <f>VLOOKUP($A23,'Trial Balance'!$A:$CS,E$1,FALSE)/1000</f>
        <v>303.57747999999992</v>
      </c>
      <c r="F23" s="230">
        <f t="shared" si="3"/>
        <v>306.71715999999998</v>
      </c>
      <c r="G23" s="130">
        <f>VLOOKUP($A23,'Primary Circuit km'!$A:$Z,G$1,FALSE)</f>
        <v>141</v>
      </c>
      <c r="H23" s="8">
        <f>VLOOKUP($A23,'Primary Circuit km'!$A:$Z,H$1,FALSE)</f>
        <v>141</v>
      </c>
      <c r="I23" s="8">
        <f>VLOOKUP($A23,'Primary Circuit km'!$A:$Z,I$1,FALSE)</f>
        <v>101</v>
      </c>
      <c r="J23" s="230">
        <f t="shared" si="4"/>
        <v>127.66666666666667</v>
      </c>
      <c r="K23" s="274">
        <f t="shared" si="0"/>
        <v>2140.4373049645392</v>
      </c>
      <c r="L23" s="268">
        <f t="shared" si="1"/>
        <v>2232.4279432624112</v>
      </c>
      <c r="M23" s="268">
        <f t="shared" si="2"/>
        <v>3005.7176237623753</v>
      </c>
      <c r="N23" s="270">
        <f t="shared" si="5"/>
        <v>2459.5276239964419</v>
      </c>
    </row>
    <row r="24" spans="1:14" x14ac:dyDescent="0.25">
      <c r="A24" s="45" t="s">
        <v>19</v>
      </c>
      <c r="C24" s="130">
        <f>VLOOKUP($A24,'Trial Balance'!$A:$CS,C$1,FALSE)/1000</f>
        <v>934.39287000000013</v>
      </c>
      <c r="D24" s="8">
        <f>VLOOKUP($A24,'Trial Balance'!$A:$CS,D$1,FALSE)/1000</f>
        <v>778.09924000000001</v>
      </c>
      <c r="E24" s="8">
        <f>VLOOKUP($A24,'Trial Balance'!$A:$CS,E$1,FALSE)/1000</f>
        <v>742.16700000000003</v>
      </c>
      <c r="F24" s="230">
        <f t="shared" si="3"/>
        <v>818.21970333333331</v>
      </c>
      <c r="G24" s="130">
        <f>VLOOKUP($A24,'Primary Circuit km'!$A:$Z,G$1,FALSE)</f>
        <v>456</v>
      </c>
      <c r="H24" s="8">
        <f>VLOOKUP($A24,'Primary Circuit km'!$A:$Z,H$1,FALSE)</f>
        <v>456</v>
      </c>
      <c r="I24" s="8">
        <f>VLOOKUP($A24,'Primary Circuit km'!$A:$Z,I$1,FALSE)</f>
        <v>455</v>
      </c>
      <c r="J24" s="230">
        <f t="shared" si="4"/>
        <v>455.66666666666669</v>
      </c>
      <c r="K24" s="274">
        <f t="shared" si="0"/>
        <v>2049.1071710526317</v>
      </c>
      <c r="L24" s="268">
        <f t="shared" si="1"/>
        <v>1706.3579824561402</v>
      </c>
      <c r="M24" s="268">
        <f t="shared" si="2"/>
        <v>1631.1362637362638</v>
      </c>
      <c r="N24" s="270">
        <f t="shared" si="5"/>
        <v>1795.5338057483452</v>
      </c>
    </row>
    <row r="25" spans="1:14" x14ac:dyDescent="0.25">
      <c r="A25" s="45" t="s">
        <v>20</v>
      </c>
      <c r="C25" s="130">
        <f>VLOOKUP($A25,'Trial Balance'!$A:$CS,C$1,FALSE)/1000</f>
        <v>1205.1834799999999</v>
      </c>
      <c r="D25" s="8">
        <f>VLOOKUP($A25,'Trial Balance'!$A:$CS,D$1,FALSE)/1000</f>
        <v>1241.1428100000001</v>
      </c>
      <c r="E25" s="8">
        <f>VLOOKUP($A25,'Trial Balance'!$A:$CS,E$1,FALSE)/1000</f>
        <v>1261.2941499999999</v>
      </c>
      <c r="F25" s="230">
        <f t="shared" si="3"/>
        <v>1235.87348</v>
      </c>
      <c r="G25" s="130">
        <f>VLOOKUP($A25,'Primary Circuit km'!$A:$Z,G$1,FALSE)</f>
        <v>261</v>
      </c>
      <c r="H25" s="8">
        <f>VLOOKUP($A25,'Primary Circuit km'!$A:$Z,H$1,FALSE)</f>
        <v>261</v>
      </c>
      <c r="I25" s="8">
        <f>VLOOKUP($A25,'Primary Circuit km'!$A:$Z,I$1,FALSE)</f>
        <v>263</v>
      </c>
      <c r="J25" s="230">
        <f t="shared" si="4"/>
        <v>261.66666666666669</v>
      </c>
      <c r="K25" s="274">
        <f t="shared" si="0"/>
        <v>4617.5612260536391</v>
      </c>
      <c r="L25" s="268">
        <f t="shared" si="1"/>
        <v>4755.3364367816093</v>
      </c>
      <c r="M25" s="268">
        <f t="shared" si="2"/>
        <v>4795.7952471482886</v>
      </c>
      <c r="N25" s="270">
        <f t="shared" si="5"/>
        <v>4722.8976366611787</v>
      </c>
    </row>
    <row r="26" spans="1:14" x14ac:dyDescent="0.25">
      <c r="A26" s="45" t="s">
        <v>21</v>
      </c>
      <c r="C26" s="130">
        <f>VLOOKUP($A26,'Trial Balance'!$A:$CS,C$1,FALSE)/1000</f>
        <v>38.517889999999994</v>
      </c>
      <c r="D26" s="8">
        <f>VLOOKUP($A26,'Trial Balance'!$A:$CS,D$1,FALSE)/1000</f>
        <v>43.146620000000006</v>
      </c>
      <c r="E26" s="8">
        <f>VLOOKUP($A26,'Trial Balance'!$A:$CS,E$1,FALSE)/1000</f>
        <v>58.391159999999999</v>
      </c>
      <c r="F26" s="230">
        <f t="shared" si="3"/>
        <v>46.68522333333334</v>
      </c>
      <c r="G26" s="130">
        <f>VLOOKUP($A26,'Primary Circuit km'!$A:$Z,G$1,FALSE)</f>
        <v>81</v>
      </c>
      <c r="H26" s="8">
        <f>VLOOKUP($A26,'Primary Circuit km'!$A:$Z,H$1,FALSE)</f>
        <v>81</v>
      </c>
      <c r="I26" s="8">
        <f>VLOOKUP($A26,'Primary Circuit km'!$A:$Z,I$1,FALSE)</f>
        <v>81</v>
      </c>
      <c r="J26" s="230">
        <f t="shared" si="4"/>
        <v>81</v>
      </c>
      <c r="K26" s="274">
        <f t="shared" si="0"/>
        <v>475.52950617283943</v>
      </c>
      <c r="L26" s="268">
        <f t="shared" si="1"/>
        <v>532.67432098765448</v>
      </c>
      <c r="M26" s="268">
        <f t="shared" si="2"/>
        <v>720.87851851851849</v>
      </c>
      <c r="N26" s="270">
        <f t="shared" si="5"/>
        <v>576.36078189300417</v>
      </c>
    </row>
    <row r="27" spans="1:14" x14ac:dyDescent="0.25">
      <c r="A27" s="45" t="s">
        <v>22</v>
      </c>
      <c r="C27" s="130">
        <f>VLOOKUP($A27,'Trial Balance'!$A:$CS,C$1,FALSE)/1000</f>
        <v>1256.8289700000003</v>
      </c>
      <c r="D27" s="8">
        <f>VLOOKUP($A27,'Trial Balance'!$A:$CS,D$1,FALSE)/1000</f>
        <v>1362.9853599999999</v>
      </c>
      <c r="E27" s="8">
        <f>VLOOKUP($A27,'Trial Balance'!$A:$CS,E$1,FALSE)/1000</f>
        <v>1436.2624899999998</v>
      </c>
      <c r="F27" s="230">
        <f t="shared" si="3"/>
        <v>1352.0256066666668</v>
      </c>
      <c r="G27" s="130">
        <f>VLOOKUP($A27,'Primary Circuit km'!$A:$Z,G$1,FALSE)</f>
        <v>1015</v>
      </c>
      <c r="H27" s="8">
        <f>VLOOKUP($A27,'Primary Circuit km'!$A:$Z,H$1,FALSE)</f>
        <v>1015</v>
      </c>
      <c r="I27" s="8">
        <f>VLOOKUP($A27,'Primary Circuit km'!$A:$Z,I$1,FALSE)</f>
        <v>1015</v>
      </c>
      <c r="J27" s="230">
        <f t="shared" si="4"/>
        <v>1015</v>
      </c>
      <c r="K27" s="274">
        <f t="shared" si="0"/>
        <v>1238.255142857143</v>
      </c>
      <c r="L27" s="268">
        <f t="shared" si="1"/>
        <v>1342.8427192118227</v>
      </c>
      <c r="M27" s="268">
        <f t="shared" si="2"/>
        <v>1415.0369359605909</v>
      </c>
      <c r="N27" s="270">
        <f t="shared" si="5"/>
        <v>1332.044932676519</v>
      </c>
    </row>
    <row r="28" spans="1:14" x14ac:dyDescent="0.25">
      <c r="A28" s="45" t="s">
        <v>23</v>
      </c>
      <c r="C28" s="130">
        <f>VLOOKUP($A28,'Trial Balance'!$A:$CS,C$1,FALSE)/1000</f>
        <v>252.15427</v>
      </c>
      <c r="D28" s="8">
        <f>VLOOKUP($A28,'Trial Balance'!$A:$CS,D$1,FALSE)/1000</f>
        <v>280.06438999999995</v>
      </c>
      <c r="E28" s="8">
        <f>VLOOKUP($A28,'Trial Balance'!$A:$CS,E$1,FALSE)/1000</f>
        <v>321.98015000000004</v>
      </c>
      <c r="F28" s="230">
        <f t="shared" si="3"/>
        <v>284.73293666666672</v>
      </c>
      <c r="G28" s="130">
        <f>VLOOKUP($A28,'Primary Circuit km'!$A:$Z,G$1,FALSE)</f>
        <v>251</v>
      </c>
      <c r="H28" s="8">
        <f>VLOOKUP($A28,'Primary Circuit km'!$A:$Z,H$1,FALSE)</f>
        <v>251</v>
      </c>
      <c r="I28" s="8">
        <f>VLOOKUP($A28,'Primary Circuit km'!$A:$Z,I$1,FALSE)</f>
        <v>252</v>
      </c>
      <c r="J28" s="230">
        <f t="shared" si="4"/>
        <v>251.33333333333334</v>
      </c>
      <c r="K28" s="274">
        <f t="shared" si="0"/>
        <v>1004.5986852589641</v>
      </c>
      <c r="L28" s="268">
        <f t="shared" si="1"/>
        <v>1115.7943824701192</v>
      </c>
      <c r="M28" s="268">
        <f t="shared" si="2"/>
        <v>1277.699007936508</v>
      </c>
      <c r="N28" s="270">
        <f t="shared" si="5"/>
        <v>1132.6973585551971</v>
      </c>
    </row>
    <row r="29" spans="1:14" x14ac:dyDescent="0.25">
      <c r="A29" s="45" t="s">
        <v>24</v>
      </c>
      <c r="C29" s="130">
        <f>VLOOKUP($A29,'Trial Balance'!$A:$CS,C$1,FALSE)/1000</f>
        <v>618.9709600000001</v>
      </c>
      <c r="D29" s="8">
        <f>VLOOKUP($A29,'Trial Balance'!$A:$CS,D$1,FALSE)/1000</f>
        <v>599.08505999999988</v>
      </c>
      <c r="E29" s="8">
        <f>VLOOKUP($A29,'Trial Balance'!$A:$CS,E$1,FALSE)/1000</f>
        <v>617.09940000000006</v>
      </c>
      <c r="F29" s="230">
        <f t="shared" si="3"/>
        <v>611.71847333333335</v>
      </c>
      <c r="G29" s="130">
        <f>VLOOKUP($A29,'Primary Circuit km'!$A:$Z,G$1,FALSE)</f>
        <v>903</v>
      </c>
      <c r="H29" s="8">
        <f>VLOOKUP($A29,'Primary Circuit km'!$A:$Z,H$1,FALSE)</f>
        <v>903</v>
      </c>
      <c r="I29" s="8">
        <f>VLOOKUP($A29,'Primary Circuit km'!$A:$Z,I$1,FALSE)</f>
        <v>890</v>
      </c>
      <c r="J29" s="230">
        <f t="shared" si="4"/>
        <v>898.66666666666663</v>
      </c>
      <c r="K29" s="274">
        <f t="shared" si="0"/>
        <v>685.46064230343302</v>
      </c>
      <c r="L29" s="268">
        <f t="shared" si="1"/>
        <v>663.43860465116268</v>
      </c>
      <c r="M29" s="268">
        <f t="shared" si="2"/>
        <v>693.3701123595506</v>
      </c>
      <c r="N29" s="270">
        <f t="shared" si="5"/>
        <v>680.75645310471543</v>
      </c>
    </row>
    <row r="30" spans="1:14" x14ac:dyDescent="0.25">
      <c r="A30" s="45" t="s">
        <v>25</v>
      </c>
      <c r="C30" s="130">
        <f>VLOOKUP($A30,'Trial Balance'!$A:$CS,C$1,FALSE)/1000</f>
        <v>194.50906999999998</v>
      </c>
      <c r="D30" s="8">
        <f>VLOOKUP($A30,'Trial Balance'!$A:$CS,D$1,FALSE)/1000</f>
        <v>243.28326999999999</v>
      </c>
      <c r="E30" s="8">
        <f>VLOOKUP($A30,'Trial Balance'!$A:$CS,E$1,FALSE)/1000</f>
        <v>179.55205000000001</v>
      </c>
      <c r="F30" s="230">
        <f t="shared" si="3"/>
        <v>205.78146333333333</v>
      </c>
      <c r="G30" s="130">
        <f>VLOOKUP($A30,'Primary Circuit km'!$A:$Z,G$1,FALSE)</f>
        <v>71</v>
      </c>
      <c r="H30" s="8">
        <f>VLOOKUP($A30,'Primary Circuit km'!$A:$Z,H$1,FALSE)</f>
        <v>71</v>
      </c>
      <c r="I30" s="8">
        <f>VLOOKUP($A30,'Primary Circuit km'!$A:$Z,I$1,FALSE)</f>
        <v>71</v>
      </c>
      <c r="J30" s="230">
        <f t="shared" si="4"/>
        <v>71</v>
      </c>
      <c r="K30" s="274">
        <f t="shared" si="0"/>
        <v>2739.5643661971831</v>
      </c>
      <c r="L30" s="268">
        <f t="shared" si="1"/>
        <v>3426.5249295774643</v>
      </c>
      <c r="M30" s="268">
        <f t="shared" si="2"/>
        <v>2528.9021126760563</v>
      </c>
      <c r="N30" s="270">
        <f t="shared" si="5"/>
        <v>2898.3304694835679</v>
      </c>
    </row>
    <row r="31" spans="1:14" x14ac:dyDescent="0.25">
      <c r="A31" s="45" t="s">
        <v>26</v>
      </c>
      <c r="C31" s="130">
        <f>VLOOKUP($A31,'Trial Balance'!$A:$CS,C$1,FALSE)/1000</f>
        <v>20.98179</v>
      </c>
      <c r="D31" s="8">
        <f>VLOOKUP($A31,'Trial Balance'!$A:$CS,D$1,FALSE)/1000</f>
        <v>16.545110000000001</v>
      </c>
      <c r="E31" s="8">
        <f>VLOOKUP($A31,'Trial Balance'!$A:$CS,E$1,FALSE)/1000</f>
        <v>14.439360000000001</v>
      </c>
      <c r="F31" s="230">
        <f t="shared" si="3"/>
        <v>17.322086666666667</v>
      </c>
      <c r="G31" s="130">
        <f>VLOOKUP($A31,'Primary Circuit km'!$A:$Z,G$1,FALSE)</f>
        <v>21</v>
      </c>
      <c r="H31" s="8">
        <f>VLOOKUP($A31,'Primary Circuit km'!$A:$Z,H$1,FALSE)</f>
        <v>21</v>
      </c>
      <c r="I31" s="8">
        <f>VLOOKUP($A31,'Primary Circuit km'!$A:$Z,I$1,FALSE)</f>
        <v>21</v>
      </c>
      <c r="J31" s="230">
        <f t="shared" si="4"/>
        <v>21</v>
      </c>
      <c r="K31" s="274">
        <f t="shared" si="0"/>
        <v>999.13285714285712</v>
      </c>
      <c r="L31" s="268">
        <f t="shared" si="1"/>
        <v>787.86238095238105</v>
      </c>
      <c r="M31" s="268">
        <f t="shared" si="2"/>
        <v>687.58857142857141</v>
      </c>
      <c r="N31" s="270">
        <f t="shared" si="5"/>
        <v>824.86126984126986</v>
      </c>
    </row>
    <row r="32" spans="1:14" x14ac:dyDescent="0.25">
      <c r="A32" s="45" t="s">
        <v>27</v>
      </c>
      <c r="C32" s="130">
        <f>VLOOKUP($A32,'Trial Balance'!$A:$CS,C$1,FALSE)/1000</f>
        <v>122.29666999999998</v>
      </c>
      <c r="D32" s="8">
        <f>VLOOKUP($A32,'Trial Balance'!$A:$CS,D$1,FALSE)/1000</f>
        <v>54.040069999999993</v>
      </c>
      <c r="E32" s="8">
        <f>VLOOKUP($A32,'Trial Balance'!$A:$CS,E$1,FALSE)/1000</f>
        <v>63.544710000000002</v>
      </c>
      <c r="F32" s="230">
        <f t="shared" si="3"/>
        <v>79.960483333333329</v>
      </c>
      <c r="G32" s="130">
        <f>VLOOKUP($A32,'Primary Circuit km'!$A:$Z,G$1,FALSE)</f>
        <v>71</v>
      </c>
      <c r="H32" s="8">
        <f>VLOOKUP($A32,'Primary Circuit km'!$A:$Z,H$1,FALSE)</f>
        <v>71</v>
      </c>
      <c r="I32" s="8">
        <f>VLOOKUP($A32,'Primary Circuit km'!$A:$Z,I$1,FALSE)</f>
        <v>71</v>
      </c>
      <c r="J32" s="230">
        <f t="shared" si="4"/>
        <v>71</v>
      </c>
      <c r="K32" s="274">
        <f t="shared" si="0"/>
        <v>1722.4883098591545</v>
      </c>
      <c r="L32" s="268">
        <f t="shared" si="1"/>
        <v>761.12774647887318</v>
      </c>
      <c r="M32" s="268">
        <f t="shared" si="2"/>
        <v>894.99591549295781</v>
      </c>
      <c r="N32" s="270">
        <f t="shared" si="5"/>
        <v>1126.2039906103284</v>
      </c>
    </row>
    <row r="33" spans="1:14" x14ac:dyDescent="0.25">
      <c r="A33" s="45" t="s">
        <v>28</v>
      </c>
      <c r="C33" s="130">
        <f>VLOOKUP($A33,'Trial Balance'!$A:$CS,C$1,FALSE)/1000</f>
        <v>63193.018450000003</v>
      </c>
      <c r="D33" s="8">
        <f>VLOOKUP($A33,'Trial Balance'!$A:$CS,D$1,FALSE)/1000</f>
        <v>68950.68303</v>
      </c>
      <c r="E33" s="8">
        <f>VLOOKUP($A33,'Trial Balance'!$A:$CS,E$1,FALSE)/1000</f>
        <v>70485.21987999999</v>
      </c>
      <c r="F33" s="230">
        <f t="shared" si="3"/>
        <v>67542.973786666655</v>
      </c>
      <c r="G33" s="130">
        <f>VLOOKUP($A33,'Primary Circuit km'!$A:$Z,G$1,FALSE)</f>
        <v>123956</v>
      </c>
      <c r="H33" s="8">
        <f>VLOOKUP($A33,'Primary Circuit km'!$A:$Z,H$1,FALSE)</f>
        <v>123956</v>
      </c>
      <c r="I33" s="8">
        <f>VLOOKUP($A33,'Primary Circuit km'!$A:$Z,I$1,FALSE)</f>
        <v>124310</v>
      </c>
      <c r="J33" s="230">
        <f t="shared" si="4"/>
        <v>124074</v>
      </c>
      <c r="K33" s="274">
        <f t="shared" si="0"/>
        <v>509.80201402110424</v>
      </c>
      <c r="L33" s="268">
        <f t="shared" si="1"/>
        <v>556.25127488786336</v>
      </c>
      <c r="M33" s="268">
        <f t="shared" si="2"/>
        <v>567.0116634220899</v>
      </c>
      <c r="N33" s="270">
        <f t="shared" si="5"/>
        <v>544.35498411035258</v>
      </c>
    </row>
    <row r="34" spans="1:14" x14ac:dyDescent="0.25">
      <c r="A34" s="45" t="s">
        <v>29</v>
      </c>
      <c r="C34" s="130">
        <f>VLOOKUP($A34,'Trial Balance'!$A:$CS,C$1,FALSE)/1000</f>
        <v>6644.5751700000001</v>
      </c>
      <c r="D34" s="8">
        <f>VLOOKUP($A34,'Trial Balance'!$A:$CS,D$1,FALSE)/1000</f>
        <v>6311.8653899999999</v>
      </c>
      <c r="E34" s="8">
        <f>VLOOKUP($A34,'Trial Balance'!$A:$CS,E$1,FALSE)/1000</f>
        <v>6243.7610000000004</v>
      </c>
      <c r="F34" s="230">
        <f t="shared" si="3"/>
        <v>6400.0671866666671</v>
      </c>
      <c r="G34" s="130">
        <f>VLOOKUP($A34,'Primary Circuit km'!$A:$Z,G$1,FALSE)</f>
        <v>5836</v>
      </c>
      <c r="H34" s="8">
        <f>VLOOKUP($A34,'Primary Circuit km'!$A:$Z,H$1,FALSE)</f>
        <v>5836</v>
      </c>
      <c r="I34" s="8">
        <f>VLOOKUP($A34,'Primary Circuit km'!$A:$Z,I$1,FALSE)</f>
        <v>5913</v>
      </c>
      <c r="J34" s="230">
        <f t="shared" si="4"/>
        <v>5861.666666666667</v>
      </c>
      <c r="K34" s="274">
        <f t="shared" si="0"/>
        <v>1138.549549348869</v>
      </c>
      <c r="L34" s="268">
        <f t="shared" si="1"/>
        <v>1081.5396487320081</v>
      </c>
      <c r="M34" s="268">
        <f t="shared" si="2"/>
        <v>1055.9379333671573</v>
      </c>
      <c r="N34" s="270">
        <f t="shared" si="5"/>
        <v>1092.0090438160116</v>
      </c>
    </row>
    <row r="35" spans="1:14" x14ac:dyDescent="0.25">
      <c r="A35" s="45" t="s">
        <v>30</v>
      </c>
      <c r="C35" s="130">
        <f>VLOOKUP($A35,'Trial Balance'!$A:$CS,C$1,FALSE)/1000</f>
        <v>468.29218000000003</v>
      </c>
      <c r="D35" s="8">
        <f>VLOOKUP($A35,'Trial Balance'!$A:$CS,D$1,FALSE)/1000</f>
        <v>462.60870999999997</v>
      </c>
      <c r="E35" s="8">
        <f>VLOOKUP($A35,'Trial Balance'!$A:$CS,E$1,FALSE)/1000</f>
        <v>483.00467999999995</v>
      </c>
      <c r="F35" s="230">
        <f t="shared" si="3"/>
        <v>471.30185666666665</v>
      </c>
      <c r="G35" s="130">
        <f>VLOOKUP($A35,'Primary Circuit km'!$A:$Z,G$1,FALSE)</f>
        <v>796</v>
      </c>
      <c r="H35" s="8">
        <f>VLOOKUP($A35,'Primary Circuit km'!$A:$Z,H$1,FALSE)</f>
        <v>796</v>
      </c>
      <c r="I35" s="8">
        <f>VLOOKUP($A35,'Primary Circuit km'!$A:$Z,I$1,FALSE)</f>
        <v>804</v>
      </c>
      <c r="J35" s="230">
        <f t="shared" si="4"/>
        <v>798.66666666666663</v>
      </c>
      <c r="K35" s="274">
        <f t="shared" si="0"/>
        <v>588.30675879396983</v>
      </c>
      <c r="L35" s="268">
        <f t="shared" si="1"/>
        <v>581.16672110552759</v>
      </c>
      <c r="M35" s="268">
        <f t="shared" si="2"/>
        <v>600.75208955223877</v>
      </c>
      <c r="N35" s="270">
        <f t="shared" si="5"/>
        <v>590.07518981724536</v>
      </c>
    </row>
    <row r="36" spans="1:14" x14ac:dyDescent="0.25">
      <c r="A36" s="45" t="s">
        <v>31</v>
      </c>
      <c r="C36" s="130">
        <f>VLOOKUP($A36,'Trial Balance'!$A:$CS,C$1,FALSE)/1000</f>
        <v>1071.0340000000001</v>
      </c>
      <c r="D36" s="8">
        <f>VLOOKUP($A36,'Trial Balance'!$A:$CS,D$1,FALSE)/1000</f>
        <v>904.72927000000004</v>
      </c>
      <c r="E36" s="8">
        <f>VLOOKUP($A36,'Trial Balance'!$A:$CS,E$1,FALSE)/1000</f>
        <v>714.37681999999995</v>
      </c>
      <c r="F36" s="230">
        <f t="shared" si="3"/>
        <v>896.71336333333329</v>
      </c>
      <c r="G36" s="130">
        <f>VLOOKUP($A36,'Primary Circuit km'!$A:$Z,G$1,FALSE)</f>
        <v>335</v>
      </c>
      <c r="H36" s="8">
        <f>VLOOKUP($A36,'Primary Circuit km'!$A:$Z,H$1,FALSE)</f>
        <v>335</v>
      </c>
      <c r="I36" s="8">
        <f>VLOOKUP($A36,'Primary Circuit km'!$A:$Z,I$1,FALSE)</f>
        <v>335</v>
      </c>
      <c r="J36" s="230">
        <f t="shared" si="4"/>
        <v>335</v>
      </c>
      <c r="K36" s="274">
        <f t="shared" si="0"/>
        <v>3197.116417910448</v>
      </c>
      <c r="L36" s="268">
        <f t="shared" si="1"/>
        <v>2700.6843880597016</v>
      </c>
      <c r="M36" s="268">
        <f t="shared" si="2"/>
        <v>2132.4681194029849</v>
      </c>
      <c r="N36" s="270">
        <f t="shared" si="5"/>
        <v>2676.7563084577118</v>
      </c>
    </row>
    <row r="37" spans="1:14" x14ac:dyDescent="0.25">
      <c r="A37" s="45" t="s">
        <v>32</v>
      </c>
      <c r="C37" s="130">
        <f>VLOOKUP($A37,'Trial Balance'!$A:$CS,C$1,FALSE)/1000</f>
        <v>4376.9016200000005</v>
      </c>
      <c r="D37" s="8">
        <f>VLOOKUP($A37,'Trial Balance'!$A:$CS,D$1,FALSE)/1000</f>
        <v>4241.2050799999997</v>
      </c>
      <c r="E37" s="8">
        <f>VLOOKUP($A37,'Trial Balance'!$A:$CS,E$1,FALSE)/1000</f>
        <v>4224.2061499999991</v>
      </c>
      <c r="F37" s="230">
        <f t="shared" si="3"/>
        <v>4280.7709499999992</v>
      </c>
      <c r="G37" s="130">
        <f>VLOOKUP($A37,'Primary Circuit km'!$A:$Z,G$1,FALSE)</f>
        <v>1980</v>
      </c>
      <c r="H37" s="8">
        <f>VLOOKUP($A37,'Primary Circuit km'!$A:$Z,H$1,FALSE)</f>
        <v>1980</v>
      </c>
      <c r="I37" s="8">
        <f>VLOOKUP($A37,'Primary Circuit km'!$A:$Z,I$1,FALSE)</f>
        <v>1993</v>
      </c>
      <c r="J37" s="230">
        <f t="shared" si="4"/>
        <v>1984.3333333333333</v>
      </c>
      <c r="K37" s="274">
        <f t="shared" si="0"/>
        <v>2210.5563737373741</v>
      </c>
      <c r="L37" s="268">
        <f t="shared" si="1"/>
        <v>2142.0227676767672</v>
      </c>
      <c r="M37" s="268">
        <f t="shared" si="2"/>
        <v>2119.5213998996483</v>
      </c>
      <c r="N37" s="270">
        <f t="shared" si="5"/>
        <v>2157.3668471045967</v>
      </c>
    </row>
    <row r="38" spans="1:14" x14ac:dyDescent="0.25">
      <c r="A38" s="45" t="s">
        <v>33</v>
      </c>
      <c r="C38" s="130">
        <f>VLOOKUP($A38,'Trial Balance'!$A:$CS,C$1,FALSE)/1000</f>
        <v>505.50926999999996</v>
      </c>
      <c r="D38" s="8">
        <f>VLOOKUP($A38,'Trial Balance'!$A:$CS,D$1,FALSE)/1000</f>
        <v>515.51365999999996</v>
      </c>
      <c r="E38" s="8">
        <f>VLOOKUP($A38,'Trial Balance'!$A:$CS,E$1,FALSE)/1000</f>
        <v>497.96423000000004</v>
      </c>
      <c r="F38" s="230">
        <f t="shared" si="3"/>
        <v>506.32905333333332</v>
      </c>
      <c r="G38" s="130">
        <f>VLOOKUP($A38,'Primary Circuit km'!$A:$Z,G$1,FALSE)</f>
        <v>221</v>
      </c>
      <c r="H38" s="8">
        <f>VLOOKUP($A38,'Primary Circuit km'!$A:$Z,H$1,FALSE)</f>
        <v>221</v>
      </c>
      <c r="I38" s="8">
        <f>VLOOKUP($A38,'Primary Circuit km'!$A:$Z,I$1,FALSE)</f>
        <v>221</v>
      </c>
      <c r="J38" s="230">
        <f t="shared" si="4"/>
        <v>221</v>
      </c>
      <c r="K38" s="274">
        <f t="shared" si="0"/>
        <v>2287.372262443439</v>
      </c>
      <c r="L38" s="268">
        <f t="shared" si="1"/>
        <v>2332.640995475113</v>
      </c>
      <c r="M38" s="268">
        <f t="shared" si="2"/>
        <v>2253.231809954751</v>
      </c>
      <c r="N38" s="270">
        <f t="shared" si="5"/>
        <v>2291.0816892911012</v>
      </c>
    </row>
    <row r="39" spans="1:14" x14ac:dyDescent="0.25">
      <c r="A39" s="45" t="s">
        <v>34</v>
      </c>
      <c r="C39" s="130">
        <f>VLOOKUP($A39,'Trial Balance'!$A:$CS,C$1,FALSE)/1000</f>
        <v>876.34264999999994</v>
      </c>
      <c r="D39" s="8">
        <f>VLOOKUP($A39,'Trial Balance'!$A:$CS,D$1,FALSE)/1000</f>
        <v>763.51242000000002</v>
      </c>
      <c r="E39" s="8">
        <f>VLOOKUP($A39,'Trial Balance'!$A:$CS,E$1,FALSE)/1000</f>
        <v>1007.9364300000001</v>
      </c>
      <c r="F39" s="230">
        <f t="shared" si="3"/>
        <v>882.59716666666679</v>
      </c>
      <c r="G39" s="130">
        <f>VLOOKUP($A39,'Primary Circuit km'!$A:$Z,G$1,FALSE)</f>
        <v>358</v>
      </c>
      <c r="H39" s="8">
        <f>VLOOKUP($A39,'Primary Circuit km'!$A:$Z,H$1,FALSE)</f>
        <v>358</v>
      </c>
      <c r="I39" s="8">
        <f>VLOOKUP($A39,'Primary Circuit km'!$A:$Z,I$1,FALSE)</f>
        <v>353</v>
      </c>
      <c r="J39" s="230">
        <f t="shared" si="4"/>
        <v>356.33333333333331</v>
      </c>
      <c r="K39" s="274">
        <f t="shared" si="0"/>
        <v>2447.8844972067036</v>
      </c>
      <c r="L39" s="268">
        <f t="shared" si="1"/>
        <v>2132.7162569832403</v>
      </c>
      <c r="M39" s="268">
        <f t="shared" si="2"/>
        <v>2855.3439943342778</v>
      </c>
      <c r="N39" s="270">
        <f t="shared" si="5"/>
        <v>2478.6482495080741</v>
      </c>
    </row>
    <row r="40" spans="1:14" x14ac:dyDescent="0.25">
      <c r="A40" s="45" t="s">
        <v>35</v>
      </c>
      <c r="C40" s="130">
        <f>VLOOKUP($A40,'Trial Balance'!$A:$CS,C$1,FALSE)/1000</f>
        <v>5138.3623399999988</v>
      </c>
      <c r="D40" s="8">
        <f>VLOOKUP($A40,'Trial Balance'!$A:$CS,D$1,FALSE)/1000</f>
        <v>4844.0337</v>
      </c>
      <c r="E40" s="8">
        <f>VLOOKUP($A40,'Trial Balance'!$A:$CS,E$1,FALSE)/1000</f>
        <v>4978.9109600000002</v>
      </c>
      <c r="F40" s="230">
        <f t="shared" si="3"/>
        <v>4987.1023333333333</v>
      </c>
      <c r="G40" s="130">
        <f>VLOOKUP($A40,'Primary Circuit km'!$A:$Z,G$1,FALSE)</f>
        <v>3060</v>
      </c>
      <c r="H40" s="8">
        <f>VLOOKUP($A40,'Primary Circuit km'!$A:$Z,H$1,FALSE)</f>
        <v>3060</v>
      </c>
      <c r="I40" s="8">
        <f>VLOOKUP($A40,'Primary Circuit km'!$A:$Z,I$1,FALSE)</f>
        <v>3070</v>
      </c>
      <c r="J40" s="230">
        <f t="shared" si="4"/>
        <v>3063.3333333333335</v>
      </c>
      <c r="K40" s="274">
        <f t="shared" si="0"/>
        <v>1679.2033790849671</v>
      </c>
      <c r="L40" s="268">
        <f t="shared" si="1"/>
        <v>1583.0175490196079</v>
      </c>
      <c r="M40" s="268">
        <f t="shared" si="2"/>
        <v>1621.7951009771987</v>
      </c>
      <c r="N40" s="270">
        <f t="shared" si="5"/>
        <v>1628.005343027258</v>
      </c>
    </row>
    <row r="41" spans="1:14" x14ac:dyDescent="0.25">
      <c r="A41" s="45" t="s">
        <v>36</v>
      </c>
      <c r="C41" s="130">
        <f>VLOOKUP($A41,'Trial Balance'!$A:$CS,C$1,FALSE)/1000</f>
        <v>852.77800000000002</v>
      </c>
      <c r="D41" s="8">
        <f>VLOOKUP($A41,'Trial Balance'!$A:$CS,D$1,FALSE)/1000</f>
        <v>946.096</v>
      </c>
      <c r="E41" s="8">
        <f>VLOOKUP($A41,'Trial Balance'!$A:$CS,E$1,FALSE)/1000</f>
        <v>888.36</v>
      </c>
      <c r="F41" s="230">
        <f t="shared" si="3"/>
        <v>895.7446666666666</v>
      </c>
      <c r="G41" s="130">
        <f>VLOOKUP($A41,'Primary Circuit km'!$A:$Z,G$1,FALSE)</f>
        <v>1097</v>
      </c>
      <c r="H41" s="8">
        <f>VLOOKUP($A41,'Primary Circuit km'!$A:$Z,H$1,FALSE)</f>
        <v>1097</v>
      </c>
      <c r="I41" s="8">
        <f>VLOOKUP($A41,'Primary Circuit km'!$A:$Z,I$1,FALSE)</f>
        <v>1116</v>
      </c>
      <c r="J41" s="230">
        <f t="shared" si="4"/>
        <v>1103.3333333333333</v>
      </c>
      <c r="K41" s="274">
        <f t="shared" si="0"/>
        <v>777.37283500455794</v>
      </c>
      <c r="L41" s="268">
        <f t="shared" si="1"/>
        <v>862.43938012762078</v>
      </c>
      <c r="M41" s="268">
        <f t="shared" si="2"/>
        <v>796.02150537634407</v>
      </c>
      <c r="N41" s="270">
        <f t="shared" si="5"/>
        <v>811.94457350284085</v>
      </c>
    </row>
    <row r="42" spans="1:14" x14ac:dyDescent="0.25">
      <c r="A42" s="45" t="s">
        <v>37</v>
      </c>
      <c r="C42" s="130">
        <f>VLOOKUP($A42,'Trial Balance'!$A:$CS,C$1,FALSE)/1000</f>
        <v>1207.3147900000001</v>
      </c>
      <c r="D42" s="8">
        <f>VLOOKUP($A42,'Trial Balance'!$A:$CS,D$1,FALSE)/1000</f>
        <v>1323.2362800000001</v>
      </c>
      <c r="E42" s="8">
        <f>VLOOKUP($A42,'Trial Balance'!$A:$CS,E$1,FALSE)/1000</f>
        <v>1021.16296</v>
      </c>
      <c r="F42" s="230">
        <f t="shared" si="3"/>
        <v>1183.9046766666668</v>
      </c>
      <c r="G42" s="130">
        <f>VLOOKUP($A42,'Primary Circuit km'!$A:$Z,G$1,FALSE)</f>
        <v>1028</v>
      </c>
      <c r="H42" s="8">
        <f>VLOOKUP($A42,'Primary Circuit km'!$A:$Z,H$1,FALSE)</f>
        <v>1028</v>
      </c>
      <c r="I42" s="8">
        <f>VLOOKUP($A42,'Primary Circuit km'!$A:$Z,I$1,FALSE)</f>
        <v>1029</v>
      </c>
      <c r="J42" s="230">
        <f t="shared" si="4"/>
        <v>1028.3333333333333</v>
      </c>
      <c r="K42" s="274">
        <f t="shared" si="0"/>
        <v>1174.4307295719846</v>
      </c>
      <c r="L42" s="268">
        <f t="shared" si="1"/>
        <v>1287.1948249027239</v>
      </c>
      <c r="M42" s="268">
        <f t="shared" si="2"/>
        <v>992.38382896015548</v>
      </c>
      <c r="N42" s="270">
        <f t="shared" si="5"/>
        <v>1151.3364611449545</v>
      </c>
    </row>
    <row r="43" spans="1:14" x14ac:dyDescent="0.25">
      <c r="A43" s="45" t="s">
        <v>38</v>
      </c>
      <c r="C43" s="130">
        <f>VLOOKUP($A43,'Trial Balance'!$A:$CS,C$1,FALSE)/1000</f>
        <v>2420.9200900000005</v>
      </c>
      <c r="D43" s="8">
        <f>VLOOKUP($A43,'Trial Balance'!$A:$CS,D$1,FALSE)/1000</f>
        <v>2602.53827</v>
      </c>
      <c r="E43" s="8">
        <f>VLOOKUP($A43,'Trial Balance'!$A:$CS,E$1,FALSE)/1000</f>
        <v>2727.3387200000002</v>
      </c>
      <c r="F43" s="230">
        <f t="shared" si="3"/>
        <v>2583.5990266666668</v>
      </c>
      <c r="G43" s="130">
        <f>VLOOKUP($A43,'Primary Circuit km'!$A:$Z,G$1,FALSE)</f>
        <v>2041</v>
      </c>
      <c r="H43" s="8">
        <f>VLOOKUP($A43,'Primary Circuit km'!$A:$Z,H$1,FALSE)</f>
        <v>2041</v>
      </c>
      <c r="I43" s="8">
        <f>VLOOKUP($A43,'Primary Circuit km'!$A:$Z,I$1,FALSE)</f>
        <v>2071</v>
      </c>
      <c r="J43" s="230">
        <f t="shared" si="4"/>
        <v>2051</v>
      </c>
      <c r="K43" s="274">
        <f t="shared" si="0"/>
        <v>1186.1440911317984</v>
      </c>
      <c r="L43" s="268">
        <f t="shared" si="1"/>
        <v>1275.1289906908378</v>
      </c>
      <c r="M43" s="268">
        <f t="shared" si="2"/>
        <v>1316.9187445678417</v>
      </c>
      <c r="N43" s="270">
        <f t="shared" si="5"/>
        <v>1259.3972754634926</v>
      </c>
    </row>
    <row r="44" spans="1:14" x14ac:dyDescent="0.25">
      <c r="A44" s="45" t="s">
        <v>39</v>
      </c>
      <c r="C44" s="130">
        <f>VLOOKUP($A44,'Trial Balance'!$A:$CS,C$1,FALSE)/1000</f>
        <v>454.94496999999996</v>
      </c>
      <c r="D44" s="8">
        <f>VLOOKUP($A44,'Trial Balance'!$A:$CS,D$1,FALSE)/1000</f>
        <v>468.28593999999993</v>
      </c>
      <c r="E44" s="8">
        <f>VLOOKUP($A44,'Trial Balance'!$A:$CS,E$1,FALSE)/1000</f>
        <v>416.29257000000001</v>
      </c>
      <c r="F44" s="230">
        <f t="shared" si="3"/>
        <v>446.50782666666663</v>
      </c>
      <c r="G44" s="130">
        <f>VLOOKUP($A44,'Primary Circuit km'!$A:$Z,G$1,FALSE)</f>
        <v>368</v>
      </c>
      <c r="H44" s="8">
        <f>VLOOKUP($A44,'Primary Circuit km'!$A:$Z,H$1,FALSE)</f>
        <v>368</v>
      </c>
      <c r="I44" s="8">
        <f>VLOOKUP($A44,'Primary Circuit km'!$A:$Z,I$1,FALSE)</f>
        <v>369</v>
      </c>
      <c r="J44" s="230">
        <f t="shared" si="4"/>
        <v>368.33333333333331</v>
      </c>
      <c r="K44" s="274">
        <f t="shared" si="0"/>
        <v>1236.2635054347825</v>
      </c>
      <c r="L44" s="268">
        <f t="shared" si="1"/>
        <v>1272.5161413043475</v>
      </c>
      <c r="M44" s="268">
        <f t="shared" si="2"/>
        <v>1128.1641463414633</v>
      </c>
      <c r="N44" s="270">
        <f t="shared" si="5"/>
        <v>1212.3145976935311</v>
      </c>
    </row>
    <row r="45" spans="1:14" x14ac:dyDescent="0.25">
      <c r="A45" s="45" t="s">
        <v>40</v>
      </c>
      <c r="C45" s="130">
        <f>VLOOKUP($A45,'Trial Balance'!$A:$CS,C$1,FALSE)/1000</f>
        <v>1034.84995</v>
      </c>
      <c r="D45" s="8">
        <f>VLOOKUP($A45,'Trial Balance'!$A:$CS,D$1,FALSE)/1000</f>
        <v>1148.42273</v>
      </c>
      <c r="E45" s="8">
        <f>VLOOKUP($A45,'Trial Balance'!$A:$CS,E$1,FALSE)/1000</f>
        <v>1227.8954325769998</v>
      </c>
      <c r="F45" s="230">
        <f t="shared" si="3"/>
        <v>1137.0560375256666</v>
      </c>
      <c r="G45" s="351">
        <f>VLOOKUP($A45,'Primary Circuit km'!$A:$Z,G$1,FALSE)</f>
        <v>573</v>
      </c>
      <c r="H45" s="352">
        <f>VLOOKUP($A45,'Primary Circuit km'!$A:$Z,H$1,FALSE)</f>
        <v>573</v>
      </c>
      <c r="I45" s="285">
        <f>VLOOKUP($A45,'Primary Circuit km'!$A:$Z,I$1,FALSE)</f>
        <v>574</v>
      </c>
      <c r="J45" s="353">
        <f t="shared" si="4"/>
        <v>573.33333333333337</v>
      </c>
      <c r="K45" s="304">
        <f t="shared" ref="K45" si="6">C45/G45*1000</f>
        <v>1806.0208551483422</v>
      </c>
      <c r="L45" s="305">
        <f t="shared" ref="L45" si="7">D45/H45*1000</f>
        <v>2004.2281500872598</v>
      </c>
      <c r="M45" s="305">
        <f t="shared" ref="M45:M62" si="8">E45/I45*1000</f>
        <v>2139.19064908885</v>
      </c>
      <c r="N45" s="354">
        <f t="shared" si="5"/>
        <v>1983.146551441484</v>
      </c>
    </row>
    <row r="46" spans="1:14" x14ac:dyDescent="0.25">
      <c r="A46" s="45" t="s">
        <v>41</v>
      </c>
      <c r="C46" s="130">
        <f>VLOOKUP($A46,'Trial Balance'!$A:$CS,C$1,FALSE)/1000</f>
        <v>447.13206000000002</v>
      </c>
      <c r="D46" s="8">
        <f>VLOOKUP($A46,'Trial Balance'!$A:$CS,D$1,FALSE)/1000</f>
        <v>410.7795999999999</v>
      </c>
      <c r="E46" s="8">
        <f>VLOOKUP($A46,'Trial Balance'!$A:$CS,E$1,FALSE)/1000</f>
        <v>555.2385700000001</v>
      </c>
      <c r="F46" s="230">
        <f t="shared" si="3"/>
        <v>471.05007666666671</v>
      </c>
      <c r="G46" s="130">
        <f>VLOOKUP($A46,'Primary Circuit km'!$A:$Z,G$1,FALSE)</f>
        <v>370</v>
      </c>
      <c r="H46" s="8">
        <f>VLOOKUP($A46,'Primary Circuit km'!$A:$Z,H$1,FALSE)</f>
        <v>370</v>
      </c>
      <c r="I46" s="8">
        <f>VLOOKUP($A46,'Primary Circuit km'!$A:$Z,I$1,FALSE)</f>
        <v>370</v>
      </c>
      <c r="J46" s="230">
        <f t="shared" si="4"/>
        <v>370</v>
      </c>
      <c r="K46" s="274">
        <f t="shared" ref="K46:K54" si="9">C46/G46*1000</f>
        <v>1208.4650270270272</v>
      </c>
      <c r="L46" s="268">
        <f t="shared" ref="L46:L54" si="10">D46/H46*1000</f>
        <v>1110.2151351351349</v>
      </c>
      <c r="M46" s="268">
        <f t="shared" si="8"/>
        <v>1500.6447837837841</v>
      </c>
      <c r="N46" s="270">
        <f t="shared" si="5"/>
        <v>1273.1083153153154</v>
      </c>
    </row>
    <row r="47" spans="1:14" x14ac:dyDescent="0.25">
      <c r="A47" s="45" t="s">
        <v>42</v>
      </c>
      <c r="C47" s="130">
        <f>VLOOKUP($A47,'Trial Balance'!$A:$CS,C$1,FALSE)/1000</f>
        <v>1487.05315</v>
      </c>
      <c r="D47" s="8">
        <f>VLOOKUP($A47,'Trial Balance'!$A:$CS,D$1,FALSE)/1000</f>
        <v>903.97201999999993</v>
      </c>
      <c r="E47" s="8">
        <f>VLOOKUP($A47,'Trial Balance'!$A:$CS,E$1,FALSE)/1000</f>
        <v>1003.8521699999999</v>
      </c>
      <c r="F47" s="230">
        <f t="shared" si="3"/>
        <v>1131.6257800000001</v>
      </c>
      <c r="G47" s="130">
        <f>VLOOKUP($A47,'Primary Circuit km'!$A:$Z,G$1,FALSE)</f>
        <v>1914</v>
      </c>
      <c r="H47" s="8">
        <f>VLOOKUP($A47,'Primary Circuit km'!$A:$Z,H$1,FALSE)</f>
        <v>1914</v>
      </c>
      <c r="I47" s="8">
        <f>VLOOKUP($A47,'Primary Circuit km'!$A:$Z,I$1,FALSE)</f>
        <v>2000</v>
      </c>
      <c r="J47" s="230">
        <f t="shared" si="4"/>
        <v>1942.6666666666667</v>
      </c>
      <c r="K47" s="274">
        <f t="shared" si="9"/>
        <v>776.93477011494247</v>
      </c>
      <c r="L47" s="268">
        <f t="shared" si="10"/>
        <v>472.29468129571575</v>
      </c>
      <c r="M47" s="268">
        <f t="shared" si="8"/>
        <v>501.92608499999989</v>
      </c>
      <c r="N47" s="270">
        <f t="shared" si="5"/>
        <v>583.71851213688603</v>
      </c>
    </row>
    <row r="48" spans="1:14" x14ac:dyDescent="0.25">
      <c r="A48" s="45" t="s">
        <v>43</v>
      </c>
      <c r="C48" s="130">
        <f>VLOOKUP($A48,'Trial Balance'!$A:$CS,C$1,FALSE)/1000</f>
        <v>143.34519</v>
      </c>
      <c r="D48" s="8">
        <f>VLOOKUP($A48,'Trial Balance'!$A:$CS,D$1,FALSE)/1000</f>
        <v>186.02569</v>
      </c>
      <c r="E48" s="8">
        <f>VLOOKUP($A48,'Trial Balance'!$A:$CS,E$1,FALSE)/1000</f>
        <v>123.68310000000001</v>
      </c>
      <c r="F48" s="230">
        <f t="shared" si="3"/>
        <v>151.01799333333335</v>
      </c>
      <c r="G48" s="130">
        <f>VLOOKUP($A48,'Primary Circuit km'!$A:$Z,G$1,FALSE)</f>
        <v>221</v>
      </c>
      <c r="H48" s="8">
        <f>VLOOKUP($A48,'Primary Circuit km'!$A:$Z,H$1,FALSE)</f>
        <v>221</v>
      </c>
      <c r="I48" s="8">
        <f>VLOOKUP($A48,'Primary Circuit km'!$A:$Z,I$1,FALSE)</f>
        <v>222</v>
      </c>
      <c r="J48" s="230">
        <f t="shared" si="4"/>
        <v>221.33333333333334</v>
      </c>
      <c r="K48" s="274">
        <f t="shared" si="9"/>
        <v>648.62076923076927</v>
      </c>
      <c r="L48" s="268">
        <f t="shared" si="10"/>
        <v>841.74520361990949</v>
      </c>
      <c r="M48" s="268">
        <f t="shared" si="8"/>
        <v>557.13108108108111</v>
      </c>
      <c r="N48" s="270">
        <f t="shared" si="5"/>
        <v>682.49901797725317</v>
      </c>
    </row>
    <row r="49" spans="1:14" x14ac:dyDescent="0.25">
      <c r="A49" s="45" t="s">
        <v>44</v>
      </c>
      <c r="C49" s="130">
        <f>VLOOKUP($A49,'Trial Balance'!$A:$CS,C$1,FALSE)/1000</f>
        <v>913.447</v>
      </c>
      <c r="D49" s="8">
        <f>VLOOKUP($A49,'Trial Balance'!$A:$CS,D$1,FALSE)/1000</f>
        <v>696.98199999999997</v>
      </c>
      <c r="E49" s="8">
        <f>VLOOKUP($A49,'Trial Balance'!$A:$CS,E$1,FALSE)/1000</f>
        <v>572.33147000000008</v>
      </c>
      <c r="F49" s="230">
        <f t="shared" si="3"/>
        <v>727.58682333333343</v>
      </c>
      <c r="G49" s="130">
        <f>VLOOKUP($A49,'Primary Circuit km'!$A:$Z,G$1,FALSE)</f>
        <v>1010</v>
      </c>
      <c r="H49" s="8">
        <f>VLOOKUP($A49,'Primary Circuit km'!$A:$Z,H$1,FALSE)</f>
        <v>1010</v>
      </c>
      <c r="I49" s="8">
        <f>VLOOKUP($A49,'Primary Circuit km'!$A:$Z,I$1,FALSE)</f>
        <v>1006</v>
      </c>
      <c r="J49" s="230">
        <f t="shared" si="4"/>
        <v>1008.6666666666666</v>
      </c>
      <c r="K49" s="274">
        <f t="shared" si="9"/>
        <v>904.4029702970297</v>
      </c>
      <c r="L49" s="268">
        <f t="shared" si="10"/>
        <v>690.08118811881184</v>
      </c>
      <c r="M49" s="268">
        <f t="shared" si="8"/>
        <v>568.91796222664027</v>
      </c>
      <c r="N49" s="270">
        <f t="shared" si="5"/>
        <v>721.13404021416056</v>
      </c>
    </row>
    <row r="50" spans="1:14" x14ac:dyDescent="0.25">
      <c r="A50" s="45" t="s">
        <v>45</v>
      </c>
      <c r="C50" s="130">
        <f>VLOOKUP($A50,'Trial Balance'!$A:$CS,C$1,FALSE)/1000</f>
        <v>52.897169999999996</v>
      </c>
      <c r="D50" s="8">
        <f>VLOOKUP($A50,'Trial Balance'!$A:$CS,D$1,FALSE)/1000</f>
        <v>247.06461999999999</v>
      </c>
      <c r="E50" s="8">
        <f>VLOOKUP($A50,'Trial Balance'!$A:$CS,E$1,FALSE)/1000</f>
        <v>227.04911999999996</v>
      </c>
      <c r="F50" s="230">
        <f t="shared" si="3"/>
        <v>175.67030333333332</v>
      </c>
      <c r="G50" s="130">
        <f>VLOOKUP($A50,'Primary Circuit km'!$A:$Z,G$1,FALSE)</f>
        <v>200</v>
      </c>
      <c r="H50" s="8">
        <f>VLOOKUP($A50,'Primary Circuit km'!$A:$Z,H$1,FALSE)</f>
        <v>200</v>
      </c>
      <c r="I50" s="8">
        <f>VLOOKUP($A50,'Primary Circuit km'!$A:$Z,I$1,FALSE)</f>
        <v>200</v>
      </c>
      <c r="J50" s="230">
        <f t="shared" si="4"/>
        <v>200</v>
      </c>
      <c r="K50" s="274">
        <f t="shared" si="9"/>
        <v>264.48584999999997</v>
      </c>
      <c r="L50" s="268">
        <f t="shared" si="10"/>
        <v>1235.3231000000001</v>
      </c>
      <c r="M50" s="268">
        <f t="shared" si="8"/>
        <v>1135.2455999999997</v>
      </c>
      <c r="N50" s="270">
        <f t="shared" si="5"/>
        <v>878.35151666666661</v>
      </c>
    </row>
    <row r="51" spans="1:14" x14ac:dyDescent="0.25">
      <c r="A51" s="45" t="s">
        <v>46</v>
      </c>
      <c r="C51" s="130">
        <f>VLOOKUP($A51,'Trial Balance'!$A:$CS,C$1,FALSE)/1000</f>
        <v>2314.7287700000002</v>
      </c>
      <c r="D51" s="8">
        <f>VLOOKUP($A51,'Trial Balance'!$A:$CS,D$1,FALSE)/1000</f>
        <v>2377.0514099999996</v>
      </c>
      <c r="E51" s="8">
        <f>VLOOKUP($A51,'Trial Balance'!$A:$CS,E$1,FALSE)/1000</f>
        <v>2224.1152700000002</v>
      </c>
      <c r="F51" s="230">
        <f t="shared" si="3"/>
        <v>2305.2984833333335</v>
      </c>
      <c r="G51" s="130">
        <f>VLOOKUP($A51,'Primary Circuit km'!$A:$Z,G$1,FALSE)</f>
        <v>738</v>
      </c>
      <c r="H51" s="8">
        <f>VLOOKUP($A51,'Primary Circuit km'!$A:$Z,H$1,FALSE)</f>
        <v>738</v>
      </c>
      <c r="I51" s="8">
        <f>VLOOKUP($A51,'Primary Circuit km'!$A:$Z,I$1,FALSE)</f>
        <v>615</v>
      </c>
      <c r="J51" s="230">
        <f t="shared" si="4"/>
        <v>697</v>
      </c>
      <c r="K51" s="274">
        <f t="shared" si="9"/>
        <v>3136.4888482384827</v>
      </c>
      <c r="L51" s="268">
        <f t="shared" si="10"/>
        <v>3220.9368699186984</v>
      </c>
      <c r="M51" s="268">
        <f t="shared" si="8"/>
        <v>3616.4475934959355</v>
      </c>
      <c r="N51" s="270">
        <f t="shared" si="5"/>
        <v>3324.6244372177057</v>
      </c>
    </row>
    <row r="52" spans="1:14" x14ac:dyDescent="0.25">
      <c r="A52" s="45" t="s">
        <v>47</v>
      </c>
      <c r="C52" s="130">
        <f>VLOOKUP($A52,'Trial Balance'!$A:$CS,C$1,FALSE)/1000</f>
        <v>103.10578000000001</v>
      </c>
      <c r="D52" s="8">
        <f>VLOOKUP($A52,'Trial Balance'!$A:$CS,D$1,FALSE)/1000</f>
        <v>104.28098000000001</v>
      </c>
      <c r="E52" s="8">
        <f>VLOOKUP($A52,'Trial Balance'!$A:$CS,E$1,FALSE)/1000</f>
        <v>120.82041</v>
      </c>
      <c r="F52" s="230">
        <f t="shared" si="3"/>
        <v>109.40239000000001</v>
      </c>
      <c r="G52" s="130">
        <f>VLOOKUP($A52,'Primary Circuit km'!$A:$Z,G$1,FALSE)</f>
        <v>81</v>
      </c>
      <c r="H52" s="8">
        <f>VLOOKUP($A52,'Primary Circuit km'!$A:$Z,H$1,FALSE)</f>
        <v>81</v>
      </c>
      <c r="I52" s="8">
        <f>VLOOKUP($A52,'Primary Circuit km'!$A:$Z,I$1,FALSE)</f>
        <v>81</v>
      </c>
      <c r="J52" s="230">
        <f t="shared" si="4"/>
        <v>81</v>
      </c>
      <c r="K52" s="274">
        <f t="shared" si="9"/>
        <v>1272.9108641975311</v>
      </c>
      <c r="L52" s="268">
        <f t="shared" si="10"/>
        <v>1287.4195061728396</v>
      </c>
      <c r="M52" s="268">
        <f t="shared" si="8"/>
        <v>1491.61</v>
      </c>
      <c r="N52" s="270">
        <f t="shared" si="5"/>
        <v>1350.6467901234566</v>
      </c>
    </row>
    <row r="53" spans="1:14" x14ac:dyDescent="0.25">
      <c r="A53" s="45" t="s">
        <v>48</v>
      </c>
      <c r="C53" s="130">
        <f>VLOOKUP($A53,'Trial Balance'!$A:$CS,C$1,FALSE)/1000</f>
        <v>247.46411999999998</v>
      </c>
      <c r="D53" s="8">
        <f>VLOOKUP($A53,'Trial Balance'!$A:$CS,D$1,FALSE)/1000</f>
        <v>326.87525999999997</v>
      </c>
      <c r="E53" s="8">
        <f>VLOOKUP($A53,'Trial Balance'!$A:$CS,E$1,FALSE)/1000</f>
        <v>309.97420000000005</v>
      </c>
      <c r="F53" s="230">
        <f t="shared" si="3"/>
        <v>294.77119333333331</v>
      </c>
      <c r="G53" s="271">
        <f>VLOOKUP($A53,'Primary Circuit km'!$A:$Z,G$1,FALSE)</f>
        <v>107</v>
      </c>
      <c r="H53" s="272">
        <f>VLOOKUP($A53,'Primary Circuit km'!$A:$Z,H$1,FALSE)</f>
        <v>107</v>
      </c>
      <c r="I53" s="8">
        <f>VLOOKUP($A53,'Primary Circuit km'!$A:$Z,I$1,FALSE)</f>
        <v>107</v>
      </c>
      <c r="J53" s="230">
        <f t="shared" si="4"/>
        <v>107</v>
      </c>
      <c r="K53" s="274">
        <f t="shared" si="9"/>
        <v>2312.7487850467292</v>
      </c>
      <c r="L53" s="268">
        <f t="shared" si="10"/>
        <v>3054.9089719626163</v>
      </c>
      <c r="M53" s="268">
        <f t="shared" si="8"/>
        <v>2896.9551401869167</v>
      </c>
      <c r="N53" s="270">
        <f t="shared" si="5"/>
        <v>2754.8709657320869</v>
      </c>
    </row>
    <row r="54" spans="1:14" x14ac:dyDescent="0.25">
      <c r="A54" s="45" t="s">
        <v>49</v>
      </c>
      <c r="C54" s="130">
        <f>VLOOKUP($A54,'Trial Balance'!$A:$CS,C$1,FALSE)/1000</f>
        <v>433.75093000000004</v>
      </c>
      <c r="D54" s="8">
        <f>VLOOKUP($A54,'Trial Balance'!$A:$CS,D$1,FALSE)/1000</f>
        <v>468.91072000000003</v>
      </c>
      <c r="E54" s="8">
        <f>VLOOKUP($A54,'Trial Balance'!$A:$CS,E$1,FALSE)/1000</f>
        <v>501.33873000000006</v>
      </c>
      <c r="F54" s="230">
        <f t="shared" si="3"/>
        <v>468.00012666666663</v>
      </c>
      <c r="G54" s="351">
        <f>VLOOKUP($A54,'Primary Circuit km'!$A:$Z,G$1,FALSE)</f>
        <v>610</v>
      </c>
      <c r="H54" s="352">
        <f>VLOOKUP($A54,'Primary Circuit km'!$A:$Z,H$1,FALSE)</f>
        <v>610</v>
      </c>
      <c r="I54" s="285">
        <f>VLOOKUP($A54,'Primary Circuit km'!$A:$Z,I$1,FALSE)</f>
        <v>610</v>
      </c>
      <c r="J54" s="353">
        <f t="shared" si="4"/>
        <v>610</v>
      </c>
      <c r="K54" s="304">
        <f t="shared" si="9"/>
        <v>711.06709836065579</v>
      </c>
      <c r="L54" s="305">
        <f t="shared" si="10"/>
        <v>768.70609836065569</v>
      </c>
      <c r="M54" s="305">
        <f t="shared" si="8"/>
        <v>821.86677049180332</v>
      </c>
      <c r="N54" s="354">
        <f t="shared" si="5"/>
        <v>767.21332240437152</v>
      </c>
    </row>
    <row r="55" spans="1:14" x14ac:dyDescent="0.25">
      <c r="A55" s="45" t="s">
        <v>50</v>
      </c>
      <c r="C55" s="130">
        <f>VLOOKUP($A55,'Trial Balance'!$A:$CS,C$1,FALSE)/1000</f>
        <v>3515.6787899999999</v>
      </c>
      <c r="D55" s="8">
        <f>VLOOKUP($A55,'Trial Balance'!$A:$CS,D$1,FALSE)/1000</f>
        <v>3550.6863000000008</v>
      </c>
      <c r="E55" s="8">
        <f>VLOOKUP($A55,'Trial Balance'!$A:$CS,E$1,FALSE)/1000</f>
        <v>2661.38393</v>
      </c>
      <c r="F55" s="230">
        <f t="shared" si="3"/>
        <v>3242.5830066666672</v>
      </c>
      <c r="G55" s="351">
        <f>VLOOKUP($A55,'Primary Circuit km'!$A:$Z,G$1,FALSE)</f>
        <v>1268</v>
      </c>
      <c r="H55" s="352">
        <f>VLOOKUP($A55,'Primary Circuit km'!$A:$Z,H$1,FALSE)</f>
        <v>1268</v>
      </c>
      <c r="I55" s="285">
        <f>VLOOKUP($A55,'Primary Circuit km'!$A:$Z,I$1,FALSE)</f>
        <v>1266</v>
      </c>
      <c r="J55" s="353">
        <f t="shared" si="4"/>
        <v>1267.3333333333333</v>
      </c>
      <c r="K55" s="304">
        <f t="shared" ref="K55:K59" si="11">C55/G55*1000</f>
        <v>2772.6173422712936</v>
      </c>
      <c r="L55" s="305">
        <f t="shared" ref="L55:L59" si="12">D55/H55*1000</f>
        <v>2800.2257886435336</v>
      </c>
      <c r="M55" s="305">
        <f t="shared" si="8"/>
        <v>2102.1989968404423</v>
      </c>
      <c r="N55" s="354">
        <f t="shared" si="5"/>
        <v>2558.347375918423</v>
      </c>
    </row>
    <row r="56" spans="1:14" x14ac:dyDescent="0.25">
      <c r="A56" s="45" t="s">
        <v>51</v>
      </c>
      <c r="C56" s="130">
        <f>VLOOKUP($A56,'Trial Balance'!$A:$CS,C$1,FALSE)/1000</f>
        <v>105.29474999999999</v>
      </c>
      <c r="D56" s="8">
        <f>VLOOKUP($A56,'Trial Balance'!$A:$CS,D$1,FALSE)/1000</f>
        <v>116.44788</v>
      </c>
      <c r="E56" s="8">
        <f>VLOOKUP($A56,'Trial Balance'!$A:$CS,E$1,FALSE)/1000</f>
        <v>150.55543000000003</v>
      </c>
      <c r="F56" s="230">
        <f t="shared" si="3"/>
        <v>124.09935333333334</v>
      </c>
      <c r="G56" s="351">
        <f>VLOOKUP($A56,'Primary Circuit km'!$A:$Z,G$1,FALSE)</f>
        <v>132</v>
      </c>
      <c r="H56" s="352">
        <f>VLOOKUP($A56,'Primary Circuit km'!$A:$Z,H$1,FALSE)</f>
        <v>132</v>
      </c>
      <c r="I56" s="285">
        <f>VLOOKUP($A56,'Primary Circuit km'!$A:$Z,I$1,FALSE)</f>
        <v>67</v>
      </c>
      <c r="J56" s="353">
        <f t="shared" si="4"/>
        <v>110.33333333333333</v>
      </c>
      <c r="K56" s="304">
        <f t="shared" si="11"/>
        <v>797.6875</v>
      </c>
      <c r="L56" s="305">
        <f t="shared" si="12"/>
        <v>882.18090909090904</v>
      </c>
      <c r="M56" s="305">
        <f t="shared" si="8"/>
        <v>2247.0959701492543</v>
      </c>
      <c r="N56" s="354">
        <f t="shared" si="5"/>
        <v>1308.9881264133878</v>
      </c>
    </row>
    <row r="57" spans="1:14" x14ac:dyDescent="0.25">
      <c r="A57" s="45" t="s">
        <v>52</v>
      </c>
      <c r="C57" s="130">
        <f>VLOOKUP($A57,'Trial Balance'!$A:$CS,C$1,FALSE)/1000</f>
        <v>35994.719680000002</v>
      </c>
      <c r="D57" s="8">
        <f>VLOOKUP($A57,'Trial Balance'!$A:$CS,D$1,FALSE)/1000</f>
        <v>21868.962840000004</v>
      </c>
      <c r="E57" s="8">
        <f>VLOOKUP($A57,'Trial Balance'!$A:$CS,E$1,FALSE)/1000</f>
        <v>23263.633530000003</v>
      </c>
      <c r="F57" s="230">
        <f t="shared" si="3"/>
        <v>27042.438683333337</v>
      </c>
      <c r="G57" s="351">
        <f>VLOOKUP($A57,'Primary Circuit km'!$A:$Z,G$1,FALSE)</f>
        <v>10528</v>
      </c>
      <c r="H57" s="352">
        <f>VLOOKUP($A57,'Primary Circuit km'!$A:$Z,H$1,FALSE)</f>
        <v>10528</v>
      </c>
      <c r="I57" s="285">
        <f>VLOOKUP($A57,'Primary Circuit km'!$A:$Z,I$1,FALSE)</f>
        <v>10597</v>
      </c>
      <c r="J57" s="353">
        <f t="shared" si="4"/>
        <v>10551</v>
      </c>
      <c r="K57" s="304">
        <f t="shared" si="11"/>
        <v>3418.9513373860186</v>
      </c>
      <c r="L57" s="305">
        <f t="shared" si="12"/>
        <v>2077.219114741642</v>
      </c>
      <c r="M57" s="305">
        <f t="shared" si="8"/>
        <v>2195.3037208643959</v>
      </c>
      <c r="N57" s="354">
        <f t="shared" si="5"/>
        <v>2563.8247243306855</v>
      </c>
    </row>
    <row r="58" spans="1:14" x14ac:dyDescent="0.25">
      <c r="A58" s="45" t="s">
        <v>53</v>
      </c>
      <c r="C58" s="130">
        <f>VLOOKUP($A58,'Trial Balance'!$A:$CS,C$1,FALSE)/1000</f>
        <v>539.81255999999996</v>
      </c>
      <c r="D58" s="8">
        <f>VLOOKUP($A58,'Trial Balance'!$A:$CS,D$1,FALSE)/1000</f>
        <v>575.63909999999998</v>
      </c>
      <c r="E58" s="8">
        <f>VLOOKUP($A58,'Trial Balance'!$A:$CS,E$1,FALSE)/1000</f>
        <v>455.76389999999998</v>
      </c>
      <c r="F58" s="230">
        <f t="shared" si="3"/>
        <v>523.73851999999999</v>
      </c>
      <c r="G58" s="351">
        <f>VLOOKUP($A58,'Primary Circuit km'!$A:$Z,G$1,FALSE)</f>
        <v>286</v>
      </c>
      <c r="H58" s="352">
        <f>VLOOKUP($A58,'Primary Circuit km'!$A:$Z,H$1,FALSE)</f>
        <v>286</v>
      </c>
      <c r="I58" s="285">
        <f>VLOOKUP($A58,'Primary Circuit km'!$A:$Z,I$1,FALSE)</f>
        <v>291</v>
      </c>
      <c r="J58" s="353">
        <f t="shared" si="4"/>
        <v>287.66666666666669</v>
      </c>
      <c r="K58" s="304">
        <f t="shared" si="11"/>
        <v>1887.4565034965035</v>
      </c>
      <c r="L58" s="305">
        <f t="shared" si="12"/>
        <v>2012.7241258741258</v>
      </c>
      <c r="M58" s="305">
        <f t="shared" si="8"/>
        <v>1566.198969072165</v>
      </c>
      <c r="N58" s="354">
        <f t="shared" si="5"/>
        <v>1822.1265328142647</v>
      </c>
    </row>
    <row r="59" spans="1:14" x14ac:dyDescent="0.25">
      <c r="A59" s="45" t="s">
        <v>54</v>
      </c>
      <c r="C59" s="130">
        <f>VLOOKUP($A59,'Trial Balance'!$A:$CS,C$1,FALSE)/1000</f>
        <v>1966.729</v>
      </c>
      <c r="D59" s="8">
        <f>VLOOKUP($A59,'Trial Balance'!$A:$CS,D$1,FALSE)/1000</f>
        <v>1655.662</v>
      </c>
      <c r="E59" s="8">
        <f>VLOOKUP($A59,'Trial Balance'!$A:$CS,E$1,FALSE)/1000</f>
        <v>1619.0409999999999</v>
      </c>
      <c r="F59" s="230">
        <f t="shared" si="3"/>
        <v>1747.144</v>
      </c>
      <c r="G59" s="355">
        <f>VLOOKUP($A59,'Primary Circuit km'!$A:$Z,G$1,FALSE)</f>
        <v>1648</v>
      </c>
      <c r="H59" s="285">
        <f>VLOOKUP($A59,'Primary Circuit km'!$A:$Z,H$1,FALSE)</f>
        <v>1648</v>
      </c>
      <c r="I59" s="285">
        <f>VLOOKUP($A59,'Primary Circuit km'!$A:$Z,I$1,FALSE)</f>
        <v>1654</v>
      </c>
      <c r="J59" s="353">
        <f t="shared" si="4"/>
        <v>1650</v>
      </c>
      <c r="K59" s="304">
        <f t="shared" si="11"/>
        <v>1193.4035194174758</v>
      </c>
      <c r="L59" s="305">
        <f t="shared" si="12"/>
        <v>1004.6492718446602</v>
      </c>
      <c r="M59" s="305">
        <f t="shared" si="8"/>
        <v>978.86396614268438</v>
      </c>
      <c r="N59" s="354">
        <f t="shared" si="5"/>
        <v>1058.9722524682736</v>
      </c>
    </row>
    <row r="60" spans="1:14" x14ac:dyDescent="0.25">
      <c r="A60" s="45" t="s">
        <v>55</v>
      </c>
      <c r="C60" s="130">
        <f>VLOOKUP($A60,'Trial Balance'!$A:$CS,C$1,FALSE)/1000</f>
        <v>1598.4360300000003</v>
      </c>
      <c r="D60" s="8">
        <f>VLOOKUP($A60,'Trial Balance'!$A:$CS,D$1,FALSE)/1000</f>
        <v>1921.8537699999999</v>
      </c>
      <c r="E60" s="8">
        <f>VLOOKUP($A60,'Trial Balance'!$A:$CS,E$1,FALSE)/1000</f>
        <v>1704.5025000000001</v>
      </c>
      <c r="F60" s="230">
        <f t="shared" si="3"/>
        <v>1741.5974333333336</v>
      </c>
      <c r="G60" s="130">
        <f>VLOOKUP($A60,'Primary Circuit km'!$A:$Z,G$1,FALSE)</f>
        <v>490</v>
      </c>
      <c r="H60" s="8">
        <f>VLOOKUP($A60,'Primary Circuit km'!$A:$Z,H$1,FALSE)</f>
        <v>490</v>
      </c>
      <c r="I60" s="8">
        <f>VLOOKUP($A60,'Primary Circuit km'!$A:$Z,I$1,FALSE)</f>
        <v>494</v>
      </c>
      <c r="J60" s="230">
        <f t="shared" si="4"/>
        <v>491.33333333333331</v>
      </c>
      <c r="K60" s="274">
        <f t="shared" ref="K60:L62" si="13">C60/G60*1000</f>
        <v>3262.1143469387762</v>
      </c>
      <c r="L60" s="268">
        <f t="shared" si="13"/>
        <v>3922.1505510204083</v>
      </c>
      <c r="M60" s="268">
        <f t="shared" si="8"/>
        <v>3450.40991902834</v>
      </c>
      <c r="N60" s="270">
        <f t="shared" si="5"/>
        <v>3544.891605662508</v>
      </c>
    </row>
    <row r="61" spans="1:14" x14ac:dyDescent="0.25">
      <c r="A61" s="45" t="s">
        <v>56</v>
      </c>
      <c r="C61" s="130">
        <f>VLOOKUP($A61,'Trial Balance'!$A:$CS,C$1,FALSE)/1000</f>
        <v>59.94697</v>
      </c>
      <c r="D61" s="8">
        <f>VLOOKUP($A61,'Trial Balance'!$A:$CS,D$1,FALSE)/1000</f>
        <v>44.106970000000004</v>
      </c>
      <c r="E61" s="8">
        <f>VLOOKUP($A61,'Trial Balance'!$A:$CS,E$1,FALSE)/1000</f>
        <v>57.574080000000002</v>
      </c>
      <c r="F61" s="230">
        <f t="shared" si="3"/>
        <v>53.876006666666676</v>
      </c>
      <c r="G61" s="130">
        <f>VLOOKUP($A61,'Primary Circuit km'!$A:$Z,G$1,FALSE)</f>
        <v>86</v>
      </c>
      <c r="H61" s="8">
        <f>VLOOKUP($A61,'Primary Circuit km'!$A:$Z,H$1,FALSE)</f>
        <v>86</v>
      </c>
      <c r="I61" s="8">
        <f>VLOOKUP($A61,'Primary Circuit km'!$A:$Z,I$1,FALSE)</f>
        <v>87</v>
      </c>
      <c r="J61" s="230">
        <f t="shared" si="4"/>
        <v>86.333333333333329</v>
      </c>
      <c r="K61" s="274">
        <f t="shared" si="13"/>
        <v>697.05779069767436</v>
      </c>
      <c r="L61" s="268">
        <f t="shared" si="13"/>
        <v>512.8717441860465</v>
      </c>
      <c r="M61" s="268">
        <f t="shared" si="8"/>
        <v>661.77103448275864</v>
      </c>
      <c r="N61" s="270">
        <f t="shared" si="5"/>
        <v>623.90018978882654</v>
      </c>
    </row>
    <row r="62" spans="1:14" ht="15.75" thickBot="1" x14ac:dyDescent="0.3">
      <c r="A62" s="46" t="s">
        <v>57</v>
      </c>
      <c r="C62" s="140">
        <f>VLOOKUP($A62,'Trial Balance'!$A:$CS,C$1,FALSE)/1000</f>
        <v>950.54192999999998</v>
      </c>
      <c r="D62" s="141">
        <f>VLOOKUP($A62,'Trial Balance'!$A:$CS,D$1,FALSE)/1000</f>
        <v>825.69028000000003</v>
      </c>
      <c r="E62" s="141">
        <f>VLOOKUP($A62,'Trial Balance'!$A:$CS,E$1,FALSE)/1000</f>
        <v>767.62036999999998</v>
      </c>
      <c r="F62" s="231">
        <f t="shared" si="3"/>
        <v>847.95086000000003</v>
      </c>
      <c r="G62" s="140">
        <f>VLOOKUP($A62,'Primary Circuit km'!$A:$Z,G$1,FALSE)</f>
        <v>560</v>
      </c>
      <c r="H62" s="141">
        <f>VLOOKUP($A62,'Primary Circuit km'!$A:$Z,H$1,FALSE)</f>
        <v>560</v>
      </c>
      <c r="I62" s="141">
        <f>VLOOKUP($A62,'Primary Circuit km'!$A:$Z,I$1,FALSE)</f>
        <v>577</v>
      </c>
      <c r="J62" s="231">
        <f t="shared" si="4"/>
        <v>565.66666666666663</v>
      </c>
      <c r="K62" s="264">
        <f t="shared" si="13"/>
        <v>1697.3963035714285</v>
      </c>
      <c r="L62" s="265">
        <f t="shared" si="13"/>
        <v>1474.4469285714285</v>
      </c>
      <c r="M62" s="265">
        <f t="shared" si="8"/>
        <v>1330.3645927209704</v>
      </c>
      <c r="N62" s="266">
        <f t="shared" si="5"/>
        <v>1500.735941621276</v>
      </c>
    </row>
    <row r="63" spans="1:14" ht="15.75" thickBot="1" x14ac:dyDescent="0.3"/>
    <row r="64" spans="1:14" ht="15.75" thickBot="1" x14ac:dyDescent="0.3">
      <c r="A64" s="253" t="s">
        <v>399</v>
      </c>
      <c r="C64" s="250"/>
      <c r="D64" s="251"/>
      <c r="E64" s="251"/>
      <c r="F64" s="252">
        <f>AVERAGEIF(F6:F62,"&lt;&gt;0")</f>
        <v>3607.9401698396318</v>
      </c>
      <c r="G64" s="250"/>
      <c r="H64" s="251"/>
      <c r="I64" s="251"/>
      <c r="J64" s="252">
        <f>AVERAGEIF(J6:J62,"&lt;&gt;0")</f>
        <v>3525.690058479533</v>
      </c>
      <c r="K64" s="250"/>
      <c r="L64" s="251"/>
      <c r="M64" s="251"/>
      <c r="N64" s="252">
        <f>AVERAGEIF(N6:N62,"&lt;&gt;0")</f>
        <v>1814.1953924500458</v>
      </c>
    </row>
    <row r="65" spans="1:15" ht="15.75" thickBot="1" x14ac:dyDescent="0.3"/>
    <row r="66" spans="1:15" x14ac:dyDescent="0.25">
      <c r="A66" s="158" t="s">
        <v>395</v>
      </c>
      <c r="C66" s="254">
        <f t="shared" ref="C66:N66" si="14">MAX(C6:C62)</f>
        <v>63193.018450000003</v>
      </c>
      <c r="D66" s="255">
        <f t="shared" si="14"/>
        <v>68950.68303</v>
      </c>
      <c r="E66" s="255">
        <f t="shared" si="14"/>
        <v>70485.21987999999</v>
      </c>
      <c r="F66" s="239">
        <f t="shared" si="14"/>
        <v>67542.973786666655</v>
      </c>
      <c r="G66" s="254">
        <f t="shared" si="14"/>
        <v>123956</v>
      </c>
      <c r="H66" s="255">
        <f t="shared" si="14"/>
        <v>123956</v>
      </c>
      <c r="I66" s="255">
        <f t="shared" si="14"/>
        <v>124310</v>
      </c>
      <c r="J66" s="239">
        <f t="shared" si="14"/>
        <v>124074</v>
      </c>
      <c r="K66" s="256">
        <f t="shared" si="14"/>
        <v>5546.5976666666666</v>
      </c>
      <c r="L66" s="257">
        <f t="shared" si="14"/>
        <v>5931.6879999999992</v>
      </c>
      <c r="M66" s="257">
        <f t="shared" si="14"/>
        <v>7014.2490000000007</v>
      </c>
      <c r="N66" s="258">
        <f t="shared" si="14"/>
        <v>6164.1782222222218</v>
      </c>
    </row>
    <row r="67" spans="1:15" x14ac:dyDescent="0.25">
      <c r="A67" s="45" t="s">
        <v>396</v>
      </c>
      <c r="C67" s="240" cm="1">
        <f t="array" ref="C67">MIN(IF(C6:C62&gt;0,C6:C62))</f>
        <v>13.5985</v>
      </c>
      <c r="D67" s="237" cm="1">
        <f t="array" ref="D67">MIN(IF(D6:D62&gt;0,D6:D62))</f>
        <v>11.09238</v>
      </c>
      <c r="E67" s="237" cm="1">
        <f t="array" ref="E67">MIN(IF(E6:E62&gt;0,E6:E62))</f>
        <v>14.439360000000001</v>
      </c>
      <c r="F67" s="241" cm="1">
        <f t="array" ref="F67">MIN(IF(F6:F62&gt;0,F6:F62))</f>
        <v>13.330513333333334</v>
      </c>
      <c r="G67" s="240" cm="1">
        <f t="array" ref="G67">MIN(IF(G6:G62&gt;0,G6:G62))</f>
        <v>21</v>
      </c>
      <c r="H67" s="237" cm="1">
        <f t="array" ref="H67">MIN(IF(H6:H62&gt;0,H6:H62))</f>
        <v>21</v>
      </c>
      <c r="I67" s="237" cm="1">
        <f t="array" ref="I67">MIN(IF(I6:I62&gt;0,I6:I62))</f>
        <v>21</v>
      </c>
      <c r="J67" s="241" cm="1">
        <f t="array" ref="J67">MIN(IF(J6:J62&gt;0,J6:J62))</f>
        <v>21</v>
      </c>
      <c r="K67" s="245" cm="1">
        <f t="array" ref="K67">MIN(IF(K6:K62&gt;0,K6:K62))</f>
        <v>264.48584999999997</v>
      </c>
      <c r="L67" s="238" cm="1">
        <f t="array" ref="L67">MIN(IF(L6:L62&gt;0,L6:L62))</f>
        <v>308.12166666666667</v>
      </c>
      <c r="M67" s="238" cm="1">
        <f t="array" ref="M67">MIN(IF(M6:M62&gt;0,M6:M62))</f>
        <v>413.53135135135136</v>
      </c>
      <c r="N67" s="246" cm="1">
        <f t="array" ref="N67">MIN(IF(N6:N62&gt;0,N6:N62))</f>
        <v>366.463043043043</v>
      </c>
    </row>
    <row r="68" spans="1:15" ht="15.75" thickBot="1" x14ac:dyDescent="0.3">
      <c r="A68" s="46" t="s">
        <v>397</v>
      </c>
      <c r="C68" s="242">
        <f>C66/C67</f>
        <v>4647.0580174283932</v>
      </c>
      <c r="D68" s="243">
        <f t="shared" ref="D68:N68" si="15">D66/D67</f>
        <v>6216.0404737306153</v>
      </c>
      <c r="E68" s="243">
        <f t="shared" si="15"/>
        <v>4881.4642671143311</v>
      </c>
      <c r="F68" s="244">
        <f t="shared" si="15"/>
        <v>5066.794661070815</v>
      </c>
      <c r="G68" s="242">
        <f t="shared" si="15"/>
        <v>5902.666666666667</v>
      </c>
      <c r="H68" s="243">
        <f t="shared" si="15"/>
        <v>5902.666666666667</v>
      </c>
      <c r="I68" s="243">
        <f t="shared" si="15"/>
        <v>5919.5238095238092</v>
      </c>
      <c r="J68" s="244">
        <f t="shared" si="15"/>
        <v>5908.2857142857147</v>
      </c>
      <c r="K68" s="247">
        <f t="shared" si="15"/>
        <v>20.971245405630082</v>
      </c>
      <c r="L68" s="248">
        <f t="shared" si="15"/>
        <v>19.251122662584581</v>
      </c>
      <c r="M68" s="248">
        <f t="shared" si="15"/>
        <v>16.961831254338051</v>
      </c>
      <c r="N68" s="249">
        <f t="shared" si="15"/>
        <v>16.820736331380097</v>
      </c>
    </row>
    <row r="74" spans="1:15" x14ac:dyDescent="0.25">
      <c r="A74" s="11" t="s">
        <v>335</v>
      </c>
    </row>
    <row r="76" spans="1:15" x14ac:dyDescent="0.25">
      <c r="C76" s="221"/>
      <c r="D76" s="221"/>
      <c r="E76" s="221"/>
      <c r="F76" s="221"/>
      <c r="G76" s="221"/>
      <c r="H76" s="221"/>
      <c r="I76" s="221"/>
      <c r="J76" s="221"/>
      <c r="K76" s="221"/>
      <c r="L76" s="221"/>
      <c r="M76" s="221"/>
      <c r="N76" s="221"/>
      <c r="O76" s="221">
        <f t="shared" ref="O76" si="16">SUM(O6:O62)</f>
        <v>0</v>
      </c>
    </row>
    <row r="77" spans="1:15" x14ac:dyDescent="0.25">
      <c r="C77" s="221"/>
      <c r="D77" s="221"/>
      <c r="E77" s="221"/>
      <c r="F77" s="221"/>
      <c r="G77" s="221"/>
      <c r="H77" s="221"/>
      <c r="I77" s="221"/>
      <c r="J77" s="221"/>
      <c r="K77" s="221"/>
      <c r="L77" s="221"/>
      <c r="M77" s="221"/>
      <c r="N77" s="221"/>
      <c r="O77" s="221">
        <v>0</v>
      </c>
    </row>
  </sheetData>
  <mergeCells count="8">
    <mergeCell ref="A2:A5"/>
    <mergeCell ref="C2:N2"/>
    <mergeCell ref="C3:F3"/>
    <mergeCell ref="G3:J3"/>
    <mergeCell ref="K3:N3"/>
    <mergeCell ref="C4:F4"/>
    <mergeCell ref="G4:J4"/>
    <mergeCell ref="K4:N4"/>
  </mergeCells>
  <hyperlinks>
    <hyperlink ref="A1" location="'Tab Legend'!A1" display="Tab Legend" xr:uid="{89AAF6EE-01A3-4050-B15A-C94F9B9109F5}"/>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O77"/>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0" width="10.85546875" customWidth="1"/>
    <col min="11" max="12" width="12.7109375" bestFit="1" customWidth="1"/>
    <col min="13" max="13" width="10.85546875" customWidth="1"/>
    <col min="14" max="14" width="12.5703125" bestFit="1" customWidth="1"/>
    <col min="15" max="15" width="0.85546875" customWidth="1"/>
  </cols>
  <sheetData>
    <row r="1" spans="1:14" ht="15.75" thickBot="1" x14ac:dyDescent="0.3">
      <c r="A1" s="26" t="s">
        <v>312</v>
      </c>
      <c r="C1" s="236">
        <f>'Trial Balance'!AV2</f>
        <v>48</v>
      </c>
      <c r="D1" s="236">
        <f>'Trial Balance'!BT2</f>
        <v>72</v>
      </c>
      <c r="E1" s="236">
        <f>'Trial Balance'!CR2</f>
        <v>96</v>
      </c>
      <c r="F1" s="236"/>
      <c r="G1" s="236">
        <v>11</v>
      </c>
      <c r="H1" s="236">
        <v>16</v>
      </c>
      <c r="I1" s="236">
        <v>21</v>
      </c>
      <c r="J1" s="236"/>
      <c r="K1" s="236"/>
      <c r="L1" s="236"/>
      <c r="M1" s="236"/>
      <c r="N1" s="236"/>
    </row>
    <row r="2" spans="1:14" ht="16.5" thickBot="1" x14ac:dyDescent="0.3">
      <c r="A2" s="379" t="s">
        <v>58</v>
      </c>
      <c r="C2" s="376" t="s">
        <v>285</v>
      </c>
      <c r="D2" s="377"/>
      <c r="E2" s="377"/>
      <c r="F2" s="377"/>
      <c r="G2" s="377"/>
      <c r="H2" s="377"/>
      <c r="I2" s="377"/>
      <c r="J2" s="377"/>
      <c r="K2" s="377"/>
      <c r="L2" s="377"/>
      <c r="M2" s="377"/>
      <c r="N2" s="378"/>
    </row>
    <row r="3" spans="1:14" x14ac:dyDescent="0.25">
      <c r="A3" s="380"/>
      <c r="C3" s="394" t="s">
        <v>255</v>
      </c>
      <c r="D3" s="395"/>
      <c r="E3" s="395"/>
      <c r="F3" s="396"/>
      <c r="G3" s="373"/>
      <c r="H3" s="374"/>
      <c r="I3" s="374"/>
      <c r="J3" s="375"/>
      <c r="K3" s="373"/>
      <c r="L3" s="374"/>
      <c r="M3" s="374"/>
      <c r="N3" s="375"/>
    </row>
    <row r="4" spans="1:14" x14ac:dyDescent="0.25">
      <c r="A4" s="380"/>
      <c r="C4" s="370" t="s">
        <v>248</v>
      </c>
      <c r="D4" s="371"/>
      <c r="E4" s="371"/>
      <c r="F4" s="372"/>
      <c r="G4" s="370" t="s">
        <v>278</v>
      </c>
      <c r="H4" s="371"/>
      <c r="I4" s="371"/>
      <c r="J4" s="372"/>
      <c r="K4" s="370" t="s">
        <v>279</v>
      </c>
      <c r="L4" s="371"/>
      <c r="M4" s="371"/>
      <c r="N4" s="372"/>
    </row>
    <row r="5" spans="1:14" ht="15.75" thickBot="1" x14ac:dyDescent="0.3">
      <c r="A5" s="381"/>
      <c r="C5" s="213">
        <v>2018</v>
      </c>
      <c r="D5" s="214">
        <v>2019</v>
      </c>
      <c r="E5" s="214">
        <v>2020</v>
      </c>
      <c r="F5" s="215" t="s">
        <v>398</v>
      </c>
      <c r="G5" s="57">
        <v>2018</v>
      </c>
      <c r="H5" s="56">
        <v>2019</v>
      </c>
      <c r="I5" s="56">
        <v>2020</v>
      </c>
      <c r="J5" s="215" t="s">
        <v>398</v>
      </c>
      <c r="K5" s="57">
        <v>2018</v>
      </c>
      <c r="L5" s="56">
        <v>2019</v>
      </c>
      <c r="M5" s="56">
        <v>2020</v>
      </c>
      <c r="N5" s="215" t="s">
        <v>398</v>
      </c>
    </row>
    <row r="6" spans="1:14" x14ac:dyDescent="0.25">
      <c r="A6" s="52" t="s">
        <v>1</v>
      </c>
      <c r="C6" s="129">
        <f>VLOOKUP($A6,'Trial Balance'!$A:$CS,C$1,FALSE)/1000</f>
        <v>4586.1802300000008</v>
      </c>
      <c r="D6" s="137">
        <f>VLOOKUP($A6,'Trial Balance'!$A:$CS,D$1,FALSE)/1000</f>
        <v>8516.5437500000007</v>
      </c>
      <c r="E6" s="137">
        <f>VLOOKUP($A6,'Trial Balance'!$A:$CS,E$1,FALSE)/1000</f>
        <v>7155.0264800000004</v>
      </c>
      <c r="F6" s="289">
        <f>AVERAGEIF(C6:E6,"&lt;&gt;0")</f>
        <v>6752.5834866666673</v>
      </c>
      <c r="G6" s="162">
        <f>VLOOKUP($A6,'MVA per Station'!$A:$Z,G$1,FALSE)</f>
        <v>41.046242774566473</v>
      </c>
      <c r="H6" s="160">
        <f>VLOOKUP($A6,'MVA per Station'!$A:$Z,H$1,FALSE)</f>
        <v>42.299401197604787</v>
      </c>
      <c r="I6" s="160">
        <f>VLOOKUP($A6,'MVA per Station'!$A:$Z,I$1,FALSE)</f>
        <v>26.317073170731707</v>
      </c>
      <c r="J6" s="293">
        <f>AVERAGEIF(G6:I6,"&lt;&gt;0")</f>
        <v>36.554239047634319</v>
      </c>
      <c r="K6" s="273">
        <f t="shared" ref="K6:M9" si="0">C6/G6*1000</f>
        <v>111732.03489508522</v>
      </c>
      <c r="L6" s="267">
        <f t="shared" si="0"/>
        <v>201339.58185872028</v>
      </c>
      <c r="M6" s="267">
        <f t="shared" si="0"/>
        <v>271877.74391102872</v>
      </c>
      <c r="N6" s="269">
        <f>AVERAGEIF(K6:M6,"&lt;&gt;0")</f>
        <v>194983.12022161143</v>
      </c>
    </row>
    <row r="7" spans="1:14" x14ac:dyDescent="0.25">
      <c r="A7" s="45" t="s">
        <v>2</v>
      </c>
      <c r="C7" s="130">
        <f>VLOOKUP($A7,'Trial Balance'!$A:$CS,C$1,FALSE)/1000</f>
        <v>114.82547</v>
      </c>
      <c r="D7" s="8">
        <f>VLOOKUP($A7,'Trial Balance'!$A:$CS,D$1,FALSE)/1000</f>
        <v>87.028880000000001</v>
      </c>
      <c r="E7" s="8">
        <f>VLOOKUP($A7,'Trial Balance'!$A:$CS,E$1,FALSE)/1000</f>
        <v>46.732850000000006</v>
      </c>
      <c r="F7" s="290">
        <f t="shared" ref="F7:F62" si="1">AVERAGEIF(C7:E7,"&lt;&gt;0")</f>
        <v>82.862400000000008</v>
      </c>
      <c r="G7" s="163">
        <f>VLOOKUP($A7,'MVA per Station'!$A:$Z,G$1,FALSE)</f>
        <v>17.766666666666666</v>
      </c>
      <c r="H7" s="23">
        <f>VLOOKUP($A7,'MVA per Station'!$A:$Z,H$1,FALSE)</f>
        <v>15.081818181818182</v>
      </c>
      <c r="I7" s="23">
        <f>VLOOKUP($A7,'MVA per Station'!$A:$Z,I$1,FALSE)</f>
        <v>15.090909090909092</v>
      </c>
      <c r="J7" s="294">
        <f t="shared" ref="J7:J62" si="2">AVERAGEIF(G7:I7,"&lt;&gt;0")</f>
        <v>15.979797979797979</v>
      </c>
      <c r="K7" s="274">
        <f t="shared" si="0"/>
        <v>6462.9720450281429</v>
      </c>
      <c r="L7" s="268">
        <f t="shared" si="0"/>
        <v>5770.4501506931892</v>
      </c>
      <c r="M7" s="268">
        <f t="shared" si="0"/>
        <v>3096.7551204819279</v>
      </c>
      <c r="N7" s="312">
        <f t="shared" ref="N7:N62" si="3">AVERAGEIF(K7:M7,"&lt;&gt;0")</f>
        <v>5110.0591054010865</v>
      </c>
    </row>
    <row r="8" spans="1:14" x14ac:dyDescent="0.25">
      <c r="A8" s="45" t="s">
        <v>3</v>
      </c>
      <c r="C8" s="130">
        <f>VLOOKUP($A8,'Trial Balance'!$A:$CS,C$1,FALSE)/1000</f>
        <v>23.054019999999998</v>
      </c>
      <c r="D8" s="8">
        <f>VLOOKUP($A8,'Trial Balance'!$A:$CS,D$1,FALSE)/1000</f>
        <v>12.873749999999999</v>
      </c>
      <c r="E8" s="8">
        <f>VLOOKUP($A8,'Trial Balance'!$A:$CS,E$1,FALSE)/1000</f>
        <v>13.635669999999999</v>
      </c>
      <c r="F8" s="290">
        <f t="shared" si="1"/>
        <v>16.521146666666663</v>
      </c>
      <c r="G8" s="163">
        <f>VLOOKUP($A8,'MVA per Station'!$A:$Z,G$1,FALSE)</f>
        <v>4</v>
      </c>
      <c r="H8" s="23">
        <f>VLOOKUP($A8,'MVA per Station'!$A:$Z,H$1,FALSE)</f>
        <v>4</v>
      </c>
      <c r="I8" s="23">
        <f>VLOOKUP($A8,'MVA per Station'!$A:$Z,I$1,FALSE)</f>
        <v>4</v>
      </c>
      <c r="J8" s="294">
        <f t="shared" si="2"/>
        <v>4</v>
      </c>
      <c r="K8" s="274">
        <f t="shared" si="0"/>
        <v>5763.5049999999992</v>
      </c>
      <c r="L8" s="268">
        <f t="shared" si="0"/>
        <v>3218.4375</v>
      </c>
      <c r="M8" s="268">
        <f t="shared" si="0"/>
        <v>3408.9175</v>
      </c>
      <c r="N8" s="312">
        <f t="shared" si="3"/>
        <v>4130.286666666666</v>
      </c>
    </row>
    <row r="9" spans="1:14" x14ac:dyDescent="0.25">
      <c r="A9" s="45" t="s">
        <v>4</v>
      </c>
      <c r="C9" s="130">
        <f>VLOOKUP($A9,'Trial Balance'!$A:$CS,C$1,FALSE)/1000</f>
        <v>102.42100000000001</v>
      </c>
      <c r="D9" s="8">
        <f>VLOOKUP($A9,'Trial Balance'!$A:$CS,D$1,FALSE)/1000</f>
        <v>190.25399999999999</v>
      </c>
      <c r="E9" s="8">
        <f>VLOOKUP($A9,'Trial Balance'!$A:$CS,E$1,FALSE)/1000</f>
        <v>135.97300000000001</v>
      </c>
      <c r="F9" s="290">
        <f t="shared" si="1"/>
        <v>142.88266666666667</v>
      </c>
      <c r="G9" s="163">
        <f>VLOOKUP($A9,'MVA per Station'!$A:$Z,G$1,FALSE)</f>
        <v>6.3549999999999995</v>
      </c>
      <c r="H9" s="23">
        <f>VLOOKUP($A9,'MVA per Station'!$A:$Z,H$1,FALSE)</f>
        <v>6.3549999999999995</v>
      </c>
      <c r="I9" s="23">
        <f>VLOOKUP($A9,'MVA per Station'!$A:$Z,I$1,FALSE)</f>
        <v>5.4588235294117649</v>
      </c>
      <c r="J9" s="294">
        <f t="shared" si="2"/>
        <v>6.056274509803921</v>
      </c>
      <c r="K9" s="274">
        <f t="shared" si="0"/>
        <v>16116.601101494887</v>
      </c>
      <c r="L9" s="268">
        <f t="shared" si="0"/>
        <v>29937.686860739574</v>
      </c>
      <c r="M9" s="268">
        <f t="shared" si="0"/>
        <v>24908.846982758623</v>
      </c>
      <c r="N9" s="312">
        <f t="shared" si="3"/>
        <v>23654.378314997695</v>
      </c>
    </row>
    <row r="10" spans="1:14" x14ac:dyDescent="0.25">
      <c r="A10" s="45" t="s">
        <v>5</v>
      </c>
      <c r="C10" s="280">
        <f>VLOOKUP($A10,'Trial Balance'!$A:$CS,C$1,FALSE)/1000</f>
        <v>1.8020799999999999</v>
      </c>
      <c r="D10" s="281">
        <f>VLOOKUP($A10,'Trial Balance'!$A:$CS,D$1,FALSE)/1000</f>
        <v>2.9531099999999997</v>
      </c>
      <c r="E10" s="281">
        <f>VLOOKUP($A10,'Trial Balance'!$A:$CS,E$1,FALSE)/1000</f>
        <v>0</v>
      </c>
      <c r="F10" s="291">
        <f t="shared" si="1"/>
        <v>2.3775949999999999</v>
      </c>
      <c r="G10" s="176">
        <f>VLOOKUP($A10,'MVA per Station'!$A:$Z,G$1,FALSE)</f>
        <v>0</v>
      </c>
      <c r="H10" s="177">
        <f>VLOOKUP($A10,'MVA per Station'!$A:$Z,H$1,FALSE)</f>
        <v>0</v>
      </c>
      <c r="I10" s="177">
        <f>VLOOKUP($A10,'MVA per Station'!$A:$Z,I$1,FALSE)</f>
        <v>0</v>
      </c>
      <c r="J10" s="178">
        <v>0</v>
      </c>
      <c r="K10" s="298">
        <v>0</v>
      </c>
      <c r="L10" s="299">
        <v>0</v>
      </c>
      <c r="M10" s="299">
        <v>0</v>
      </c>
      <c r="N10" s="300">
        <v>0</v>
      </c>
    </row>
    <row r="11" spans="1:14" x14ac:dyDescent="0.25">
      <c r="A11" s="45" t="s">
        <v>6</v>
      </c>
      <c r="C11" s="130">
        <f>VLOOKUP($A11,'Trial Balance'!$A:$CS,C$1,FALSE)/1000</f>
        <v>821.38321999999994</v>
      </c>
      <c r="D11" s="8">
        <f>VLOOKUP($A11,'Trial Balance'!$A:$CS,D$1,FALSE)/1000</f>
        <v>1007.84808</v>
      </c>
      <c r="E11" s="8">
        <f>VLOOKUP($A11,'Trial Balance'!$A:$CS,E$1,FALSE)/1000</f>
        <v>1025.58709</v>
      </c>
      <c r="F11" s="290">
        <f t="shared" si="1"/>
        <v>951.60613000000001</v>
      </c>
      <c r="G11" s="163">
        <f>VLOOKUP($A11,'MVA per Station'!$A:$Z,G$1,FALSE)</f>
        <v>15.262499999999999</v>
      </c>
      <c r="H11" s="23">
        <f>VLOOKUP($A11,'MVA per Station'!$A:$Z,H$1,FALSE)</f>
        <v>15.340624999999999</v>
      </c>
      <c r="I11" s="23">
        <f>VLOOKUP($A11,'MVA per Station'!$A:$Z,I$1,FALSE)</f>
        <v>15.53125</v>
      </c>
      <c r="J11" s="294">
        <f t="shared" si="2"/>
        <v>15.378124999999999</v>
      </c>
      <c r="K11" s="274">
        <f t="shared" ref="K11:M15" si="4">C11/G11*1000</f>
        <v>53817.082391482385</v>
      </c>
      <c r="L11" s="268">
        <f t="shared" si="4"/>
        <v>65697.980362599308</v>
      </c>
      <c r="M11" s="268">
        <f t="shared" si="4"/>
        <v>66033.776418511072</v>
      </c>
      <c r="N11" s="312">
        <f t="shared" si="3"/>
        <v>61849.613057530922</v>
      </c>
    </row>
    <row r="12" spans="1:14" x14ac:dyDescent="0.25">
      <c r="A12" s="45" t="s">
        <v>7</v>
      </c>
      <c r="C12" s="130">
        <f>VLOOKUP($A12,'Trial Balance'!$A:$CS,C$1,FALSE)/1000</f>
        <v>165.32026000000002</v>
      </c>
      <c r="D12" s="8">
        <f>VLOOKUP($A12,'Trial Balance'!$A:$CS,D$1,FALSE)/1000</f>
        <v>129.34352999999999</v>
      </c>
      <c r="E12" s="8">
        <f>VLOOKUP($A12,'Trial Balance'!$A:$CS,E$1,FALSE)/1000</f>
        <v>201.68067000000002</v>
      </c>
      <c r="F12" s="290">
        <f t="shared" si="1"/>
        <v>165.44815333333335</v>
      </c>
      <c r="G12" s="163">
        <f>VLOOKUP($A12,'MVA per Station'!$A:$Z,G$1,FALSE)</f>
        <v>18.454545454545453</v>
      </c>
      <c r="H12" s="35">
        <f>VLOOKUP($A12,'MVA per Station'!$A:$Z,H$1,FALSE)</f>
        <v>18.454545454545453</v>
      </c>
      <c r="I12" s="35">
        <f>VLOOKUP($A12,'MVA per Station'!$A:$Z,I$1,FALSE)</f>
        <v>27.272727272727273</v>
      </c>
      <c r="J12" s="295">
        <f t="shared" si="2"/>
        <v>21.393939393939394</v>
      </c>
      <c r="K12" s="274">
        <f t="shared" si="4"/>
        <v>8958.2406896551747</v>
      </c>
      <c r="L12" s="268">
        <f t="shared" si="4"/>
        <v>7008.7627093596057</v>
      </c>
      <c r="M12" s="268">
        <f t="shared" si="4"/>
        <v>7394.9579000000003</v>
      </c>
      <c r="N12" s="312">
        <f t="shared" si="3"/>
        <v>7787.3204330049266</v>
      </c>
    </row>
    <row r="13" spans="1:14" x14ac:dyDescent="0.25">
      <c r="A13" s="45" t="s">
        <v>8</v>
      </c>
      <c r="C13" s="130">
        <f>VLOOKUP($A13,'Trial Balance'!$A:$CS,C$1,FALSE)/1000</f>
        <v>47.381010000000003</v>
      </c>
      <c r="D13" s="8">
        <f>VLOOKUP($A13,'Trial Balance'!$A:$CS,D$1,FALSE)/1000</f>
        <v>82.99736</v>
      </c>
      <c r="E13" s="8">
        <f>VLOOKUP($A13,'Trial Balance'!$A:$CS,E$1,FALSE)/1000</f>
        <v>54.206289999999996</v>
      </c>
      <c r="F13" s="290">
        <f t="shared" si="1"/>
        <v>61.528220000000005</v>
      </c>
      <c r="G13" s="163">
        <f>VLOOKUP($A13,'MVA per Station'!$A:$Z,G$1,FALSE)</f>
        <v>5.5</v>
      </c>
      <c r="H13" s="23">
        <f>VLOOKUP($A13,'MVA per Station'!$A:$Z,H$1,FALSE)</f>
        <v>6</v>
      </c>
      <c r="I13" s="23">
        <f>VLOOKUP($A13,'MVA per Station'!$A:$Z,I$1,FALSE)</f>
        <v>5.333333333333333</v>
      </c>
      <c r="J13" s="294">
        <f t="shared" si="2"/>
        <v>5.6111111111111107</v>
      </c>
      <c r="K13" s="274">
        <f t="shared" si="4"/>
        <v>8614.7290909090916</v>
      </c>
      <c r="L13" s="268">
        <f t="shared" si="4"/>
        <v>13832.893333333333</v>
      </c>
      <c r="M13" s="268">
        <f t="shared" si="4"/>
        <v>10163.679375</v>
      </c>
      <c r="N13" s="312">
        <f t="shared" si="3"/>
        <v>10870.433933080809</v>
      </c>
    </row>
    <row r="14" spans="1:14" x14ac:dyDescent="0.25">
      <c r="A14" s="45" t="s">
        <v>9</v>
      </c>
      <c r="C14" s="130">
        <f>VLOOKUP($A14,'Trial Balance'!$A:$CS,C$1,FALSE)/1000</f>
        <v>2.3310900000000001</v>
      </c>
      <c r="D14" s="8">
        <f>VLOOKUP($A14,'Trial Balance'!$A:$CS,D$1,FALSE)/1000</f>
        <v>2.45425</v>
      </c>
      <c r="E14" s="8">
        <f>VLOOKUP($A14,'Trial Balance'!$A:$CS,E$1,FALSE)/1000</f>
        <v>1.4129100000000001</v>
      </c>
      <c r="F14" s="290">
        <f t="shared" si="1"/>
        <v>2.0660833333333333</v>
      </c>
      <c r="G14" s="163">
        <f>VLOOKUP($A14,'MVA per Station'!$A:$Z,G$1,FALSE)</f>
        <v>6.25</v>
      </c>
      <c r="H14" s="23">
        <f>VLOOKUP($A14,'MVA per Station'!$A:$Z,H$1,FALSE)</f>
        <v>6.25</v>
      </c>
      <c r="I14" s="23">
        <f>VLOOKUP($A14,'MVA per Station'!$A:$Z,I$1,FALSE)</f>
        <v>6.25</v>
      </c>
      <c r="J14" s="294">
        <f t="shared" si="2"/>
        <v>6.25</v>
      </c>
      <c r="K14" s="274">
        <f t="shared" si="4"/>
        <v>372.97440000000006</v>
      </c>
      <c r="L14" s="268">
        <f t="shared" si="4"/>
        <v>392.68</v>
      </c>
      <c r="M14" s="268">
        <f t="shared" si="4"/>
        <v>226.06560000000002</v>
      </c>
      <c r="N14" s="312">
        <f t="shared" si="3"/>
        <v>330.57333333333338</v>
      </c>
    </row>
    <row r="15" spans="1:14" x14ac:dyDescent="0.25">
      <c r="A15" s="45" t="s">
        <v>10</v>
      </c>
      <c r="C15" s="130">
        <f>VLOOKUP($A15,'Trial Balance'!$A:$CS,C$1,FALSE)/1000</f>
        <v>6.8469499999999996</v>
      </c>
      <c r="D15" s="8">
        <f>VLOOKUP($A15,'Trial Balance'!$A:$CS,D$1,FALSE)/1000</f>
        <v>3.6331599999999997</v>
      </c>
      <c r="E15" s="8">
        <f>VLOOKUP($A15,'Trial Balance'!$A:$CS,E$1,FALSE)/1000</f>
        <v>24.765250000000002</v>
      </c>
      <c r="F15" s="290">
        <f t="shared" si="1"/>
        <v>11.748453333333336</v>
      </c>
      <c r="G15" s="163">
        <f>VLOOKUP($A15,'MVA per Station'!$A:$Z,G$1,FALSE)</f>
        <v>11.5</v>
      </c>
      <c r="H15" s="23">
        <f>VLOOKUP($A15,'MVA per Station'!$A:$Z,H$1,FALSE)</f>
        <v>11.5</v>
      </c>
      <c r="I15" s="23">
        <f>VLOOKUP($A15,'MVA per Station'!$A:$Z,I$1,FALSE)</f>
        <v>11.65</v>
      </c>
      <c r="J15" s="294">
        <f t="shared" si="2"/>
        <v>11.549999999999999</v>
      </c>
      <c r="K15" s="274">
        <f t="shared" si="4"/>
        <v>595.38695652173908</v>
      </c>
      <c r="L15" s="268">
        <f t="shared" si="4"/>
        <v>315.92695652173916</v>
      </c>
      <c r="M15" s="268">
        <f t="shared" si="4"/>
        <v>2125.7725321888415</v>
      </c>
      <c r="N15" s="312">
        <f t="shared" si="3"/>
        <v>1012.3621484107733</v>
      </c>
    </row>
    <row r="16" spans="1:14" x14ac:dyDescent="0.25">
      <c r="A16" s="45" t="s">
        <v>11</v>
      </c>
      <c r="C16" s="280">
        <f>VLOOKUP($A16,'Trial Balance'!$A:$CS,C$1,FALSE)/1000</f>
        <v>8.5674400000000013</v>
      </c>
      <c r="D16" s="281">
        <f>VLOOKUP($A16,'Trial Balance'!$A:$CS,D$1,FALSE)/1000</f>
        <v>0</v>
      </c>
      <c r="E16" s="281">
        <f>VLOOKUP($A16,'Trial Balance'!$A:$CS,E$1,FALSE)/1000</f>
        <v>0</v>
      </c>
      <c r="F16" s="291">
        <f t="shared" si="1"/>
        <v>8.5674400000000013</v>
      </c>
      <c r="G16" s="164">
        <f>VLOOKUP($A16,'MVA per Station'!$A:$Z,G$1,FALSE)</f>
        <v>0</v>
      </c>
      <c r="H16" s="33">
        <f>VLOOKUP($A16,'MVA per Station'!$A:$Z,H$1,FALSE)</f>
        <v>0</v>
      </c>
      <c r="I16" s="33">
        <f>VLOOKUP($A16,'MVA per Station'!$A:$Z,I$1,FALSE)</f>
        <v>0</v>
      </c>
      <c r="J16" s="171">
        <v>0</v>
      </c>
      <c r="K16" s="301">
        <v>0</v>
      </c>
      <c r="L16" s="302">
        <v>0</v>
      </c>
      <c r="M16" s="302">
        <v>0</v>
      </c>
      <c r="N16" s="303">
        <v>0</v>
      </c>
    </row>
    <row r="17" spans="1:14" x14ac:dyDescent="0.25">
      <c r="A17" s="45" t="s">
        <v>14</v>
      </c>
      <c r="C17" s="130">
        <f>VLOOKUP($A17,'Trial Balance'!$A:$CS,C$1,FALSE)/1000</f>
        <v>1042.1281899999999</v>
      </c>
      <c r="D17" s="8">
        <f>VLOOKUP($A17,'Trial Balance'!$A:$CS,D$1,FALSE)/1000</f>
        <v>484.69941000000006</v>
      </c>
      <c r="E17" s="8">
        <f>VLOOKUP($A17,'Trial Balance'!$A:$CS,E$1,FALSE)/1000</f>
        <v>686.38063999999997</v>
      </c>
      <c r="F17" s="290">
        <f t="shared" si="1"/>
        <v>737.73608000000002</v>
      </c>
      <c r="G17" s="165">
        <f>VLOOKUP($A17,'MVA per Station'!$A:$Z,G$1,FALSE)</f>
        <v>11.698412698412698</v>
      </c>
      <c r="H17" s="35">
        <f>VLOOKUP($A17,'MVA per Station'!$A:$Z,H$1,FALSE)</f>
        <v>11.9375</v>
      </c>
      <c r="I17" s="35">
        <f>VLOOKUP($A17,'MVA per Station'!$A:$Z,I$1,FALSE)</f>
        <v>18.95967741935484</v>
      </c>
      <c r="J17" s="295">
        <f t="shared" si="2"/>
        <v>14.198530039255845</v>
      </c>
      <c r="K17" s="304">
        <f>C17/G17*1000</f>
        <v>89082.871058344637</v>
      </c>
      <c r="L17" s="305">
        <f>D17/H17*1000</f>
        <v>40603.09193717278</v>
      </c>
      <c r="M17" s="305">
        <f>E17/I17*1000</f>
        <v>36202.126482347936</v>
      </c>
      <c r="N17" s="313">
        <f t="shared" si="3"/>
        <v>55296.029825955113</v>
      </c>
    </row>
    <row r="18" spans="1:14" x14ac:dyDescent="0.25">
      <c r="A18" s="45" t="s">
        <v>16</v>
      </c>
      <c r="C18" s="280">
        <f>VLOOKUP($A18,'Trial Balance'!$A:$CS,C$1,FALSE)/1000</f>
        <v>52.339919999999999</v>
      </c>
      <c r="D18" s="281">
        <f>VLOOKUP($A18,'Trial Balance'!$A:$CS,D$1,FALSE)/1000</f>
        <v>0</v>
      </c>
      <c r="E18" s="281">
        <f>VLOOKUP($A18,'Trial Balance'!$A:$CS,E$1,FALSE)/1000</f>
        <v>0</v>
      </c>
      <c r="F18" s="291">
        <f t="shared" si="1"/>
        <v>52.339919999999999</v>
      </c>
      <c r="G18" s="164">
        <f>VLOOKUP($A18,'MVA per Station'!$A:$Z,G$1,FALSE)</f>
        <v>0</v>
      </c>
      <c r="H18" s="33">
        <f>VLOOKUP($A18,'MVA per Station'!$A:$Z,H$1,FALSE)</f>
        <v>0</v>
      </c>
      <c r="I18" s="33">
        <f>VLOOKUP($A18,'MVA per Station'!$A:$Z,I$1,FALSE)</f>
        <v>0</v>
      </c>
      <c r="J18" s="171">
        <v>0</v>
      </c>
      <c r="K18" s="301">
        <v>0</v>
      </c>
      <c r="L18" s="302">
        <v>0</v>
      </c>
      <c r="M18" s="302">
        <v>0</v>
      </c>
      <c r="N18" s="303">
        <v>0</v>
      </c>
    </row>
    <row r="19" spans="1:14" x14ac:dyDescent="0.25">
      <c r="A19" s="45" t="s">
        <v>17</v>
      </c>
      <c r="C19" s="130">
        <f>VLOOKUP($A19,'Trial Balance'!$A:$CS,C$1,FALSE)/1000</f>
        <v>320.08534999999995</v>
      </c>
      <c r="D19" s="8">
        <f>VLOOKUP($A19,'Trial Balance'!$A:$CS,D$1,FALSE)/1000</f>
        <v>314.86839000000003</v>
      </c>
      <c r="E19" s="8">
        <f>VLOOKUP($A19,'Trial Balance'!$A:$CS,E$1,FALSE)/1000</f>
        <v>259.68594999999999</v>
      </c>
      <c r="F19" s="290">
        <f t="shared" si="1"/>
        <v>298.21323000000001</v>
      </c>
      <c r="G19" s="163">
        <f>VLOOKUP($A19,'MVA per Station'!$A:$Z,G$1,FALSE)</f>
        <v>5.7142857142857144</v>
      </c>
      <c r="H19" s="23">
        <f>VLOOKUP($A19,'MVA per Station'!$A:$Z,H$1,FALSE)</f>
        <v>5.1052631578947372</v>
      </c>
      <c r="I19" s="23">
        <f>VLOOKUP($A19,'MVA per Station'!$A:$Z,I$1,FALSE)</f>
        <v>4.6899999999999995</v>
      </c>
      <c r="J19" s="294">
        <f t="shared" si="2"/>
        <v>5.1698496240601504</v>
      </c>
      <c r="K19" s="274">
        <f>C19/G19*1000</f>
        <v>56014.936249999992</v>
      </c>
      <c r="L19" s="268">
        <f>D19/H19*1000</f>
        <v>61675.251649484533</v>
      </c>
      <c r="M19" s="268">
        <f>E19/I19*1000</f>
        <v>55370.138592750533</v>
      </c>
      <c r="N19" s="312">
        <f t="shared" si="3"/>
        <v>57686.775497411691</v>
      </c>
    </row>
    <row r="20" spans="1:14" x14ac:dyDescent="0.25">
      <c r="A20" s="45" t="s">
        <v>15</v>
      </c>
      <c r="C20" s="280">
        <f>VLOOKUP($A20,'Trial Balance'!$A:$CS,C$1,FALSE)/1000</f>
        <v>27.430730000000001</v>
      </c>
      <c r="D20" s="281">
        <f>VLOOKUP($A20,'Trial Balance'!$A:$CS,D$1,FALSE)/1000</f>
        <v>-79.89143</v>
      </c>
      <c r="E20" s="281">
        <f>VLOOKUP($A20,'Trial Balance'!$A:$CS,E$1,FALSE)/1000</f>
        <v>20.71602</v>
      </c>
      <c r="F20" s="291">
        <f t="shared" si="1"/>
        <v>-10.581560000000001</v>
      </c>
      <c r="G20" s="164">
        <f>VLOOKUP($A20,'MVA per Station'!$A:$Z,G$1,FALSE)</f>
        <v>0</v>
      </c>
      <c r="H20" s="33">
        <f>VLOOKUP($A20,'MVA per Station'!$A:$Z,H$1,FALSE)</f>
        <v>0</v>
      </c>
      <c r="I20" s="33">
        <f>VLOOKUP($A20,'MVA per Station'!$A:$Z,I$1,FALSE)</f>
        <v>0</v>
      </c>
      <c r="J20" s="171">
        <v>0</v>
      </c>
      <c r="K20" s="301">
        <v>0</v>
      </c>
      <c r="L20" s="302">
        <v>0</v>
      </c>
      <c r="M20" s="302">
        <v>0</v>
      </c>
      <c r="N20" s="303">
        <v>0</v>
      </c>
    </row>
    <row r="21" spans="1:14" x14ac:dyDescent="0.25">
      <c r="A21" s="45" t="s">
        <v>12</v>
      </c>
      <c r="C21" s="130">
        <f>VLOOKUP($A21,'Trial Balance'!$A:$CS,C$1,FALSE)/1000</f>
        <v>77.454089999999994</v>
      </c>
      <c r="D21" s="8">
        <f>VLOOKUP($A21,'Trial Balance'!$A:$CS,D$1,FALSE)/1000</f>
        <v>76.766329999999996</v>
      </c>
      <c r="E21" s="8">
        <f>VLOOKUP($A21,'Trial Balance'!$A:$CS,E$1,FALSE)/1000</f>
        <v>201.23501999999999</v>
      </c>
      <c r="F21" s="290">
        <f t="shared" si="1"/>
        <v>118.48514666666665</v>
      </c>
      <c r="G21" s="163">
        <f>VLOOKUP($A21,'MVA per Station'!$A:$Z,G$1,FALSE)</f>
        <v>6</v>
      </c>
      <c r="H21" s="23">
        <f>VLOOKUP($A21,'MVA per Station'!$A:$Z,H$1,FALSE)</f>
        <v>6</v>
      </c>
      <c r="I21" s="23">
        <f>VLOOKUP($A21,'MVA per Station'!$A:$Z,I$1,FALSE)</f>
        <v>6.0476428571428569</v>
      </c>
      <c r="J21" s="294">
        <f t="shared" si="2"/>
        <v>6.0158809523809529</v>
      </c>
      <c r="K21" s="274">
        <f t="shared" ref="K21:M23" si="5">C21/G21*1000</f>
        <v>12909.014999999998</v>
      </c>
      <c r="L21" s="268">
        <f t="shared" si="5"/>
        <v>12794.388333333332</v>
      </c>
      <c r="M21" s="268">
        <f t="shared" si="5"/>
        <v>33274.951043499823</v>
      </c>
      <c r="N21" s="312">
        <f t="shared" si="3"/>
        <v>19659.451458944382</v>
      </c>
    </row>
    <row r="22" spans="1:14" x14ac:dyDescent="0.25">
      <c r="A22" s="45" t="s">
        <v>13</v>
      </c>
      <c r="C22" s="130">
        <f>VLOOKUP($A22,'Trial Balance'!$A:$CS,C$1,FALSE)/1000</f>
        <v>59.796810000000001</v>
      </c>
      <c r="D22" s="8">
        <f>VLOOKUP($A22,'Trial Balance'!$A:$CS,D$1,FALSE)/1000</f>
        <v>136.84405999999998</v>
      </c>
      <c r="E22" s="8">
        <f>VLOOKUP($A22,'Trial Balance'!$A:$CS,E$1,FALSE)/1000</f>
        <v>107.11799999999999</v>
      </c>
      <c r="F22" s="290">
        <f t="shared" si="1"/>
        <v>101.25295666666666</v>
      </c>
      <c r="G22" s="163">
        <f>VLOOKUP($A22,'MVA per Station'!$A:$Z,G$1,FALSE)</f>
        <v>4.333333333333333</v>
      </c>
      <c r="H22" s="23">
        <f>VLOOKUP($A22,'MVA per Station'!$A:$Z,H$1,FALSE)</f>
        <v>4.9090909090909092</v>
      </c>
      <c r="I22" s="23">
        <f>VLOOKUP($A22,'MVA per Station'!$A:$Z,I$1,FALSE)</f>
        <v>4.9636363636363638</v>
      </c>
      <c r="J22" s="294">
        <f t="shared" si="2"/>
        <v>4.7353535353535356</v>
      </c>
      <c r="K22" s="274">
        <f t="shared" si="5"/>
        <v>13799.263846153848</v>
      </c>
      <c r="L22" s="268">
        <f t="shared" si="5"/>
        <v>27875.641851851848</v>
      </c>
      <c r="M22" s="268">
        <f t="shared" si="5"/>
        <v>21580.549450549446</v>
      </c>
      <c r="N22" s="312">
        <f t="shared" si="3"/>
        <v>21085.151716185046</v>
      </c>
    </row>
    <row r="23" spans="1:14" x14ac:dyDescent="0.25">
      <c r="A23" s="45" t="s">
        <v>18</v>
      </c>
      <c r="C23" s="130">
        <f>VLOOKUP($A23,'Trial Balance'!$A:$CS,C$1,FALSE)/1000</f>
        <v>37.480509999999995</v>
      </c>
      <c r="D23" s="8">
        <f>VLOOKUP($A23,'Trial Balance'!$A:$CS,D$1,FALSE)/1000</f>
        <v>30.317049999999998</v>
      </c>
      <c r="E23" s="8">
        <f>VLOOKUP($A23,'Trial Balance'!$A:$CS,E$1,FALSE)/1000</f>
        <v>23.442</v>
      </c>
      <c r="F23" s="290">
        <f t="shared" si="1"/>
        <v>30.413186666666661</v>
      </c>
      <c r="G23" s="163">
        <f>VLOOKUP($A23,'MVA per Station'!$A:$Z,G$1,FALSE)</f>
        <v>4.5</v>
      </c>
      <c r="H23" s="23">
        <f>VLOOKUP($A23,'MVA per Station'!$A:$Z,H$1,FALSE)</f>
        <v>4.5</v>
      </c>
      <c r="I23" s="23">
        <f>VLOOKUP($A23,'MVA per Station'!$A:$Z,I$1,FALSE)</f>
        <v>4.5</v>
      </c>
      <c r="J23" s="294">
        <f t="shared" si="2"/>
        <v>4.5</v>
      </c>
      <c r="K23" s="274">
        <f t="shared" si="5"/>
        <v>8329.0022222222215</v>
      </c>
      <c r="L23" s="268">
        <f t="shared" si="5"/>
        <v>6737.1222222222223</v>
      </c>
      <c r="M23" s="268">
        <f t="shared" si="5"/>
        <v>5209.333333333333</v>
      </c>
      <c r="N23" s="312">
        <f t="shared" si="3"/>
        <v>6758.4859259259256</v>
      </c>
    </row>
    <row r="24" spans="1:14" x14ac:dyDescent="0.25">
      <c r="A24" s="45" t="s">
        <v>19</v>
      </c>
      <c r="C24" s="280">
        <f>VLOOKUP($A24,'Trial Balance'!$A:$CS,C$1,FALSE)/1000</f>
        <v>0</v>
      </c>
      <c r="D24" s="281">
        <f>VLOOKUP($A24,'Trial Balance'!$A:$CS,D$1,FALSE)/1000</f>
        <v>0</v>
      </c>
      <c r="E24" s="281">
        <f>VLOOKUP($A24,'Trial Balance'!$A:$CS,E$1,FALSE)/1000</f>
        <v>0</v>
      </c>
      <c r="F24" s="291">
        <v>0</v>
      </c>
      <c r="G24" s="166">
        <f>VLOOKUP($A24,'MVA per Station'!$A:$Z,G$1,FALSE)</f>
        <v>0</v>
      </c>
      <c r="H24" s="31">
        <f>VLOOKUP($A24,'MVA per Station'!$A:$Z,H$1,FALSE)</f>
        <v>0</v>
      </c>
      <c r="I24" s="31">
        <f>VLOOKUP($A24,'MVA per Station'!$A:$Z,I$1,FALSE)</f>
        <v>0</v>
      </c>
      <c r="J24" s="171">
        <v>0</v>
      </c>
      <c r="K24" s="306">
        <v>0</v>
      </c>
      <c r="L24" s="307">
        <v>0</v>
      </c>
      <c r="M24" s="307">
        <v>0</v>
      </c>
      <c r="N24" s="303">
        <v>0</v>
      </c>
    </row>
    <row r="25" spans="1:14" x14ac:dyDescent="0.25">
      <c r="A25" s="45" t="s">
        <v>20</v>
      </c>
      <c r="C25" s="130">
        <f>VLOOKUP($A25,'Trial Balance'!$A:$CS,C$1,FALSE)/1000</f>
        <v>15.133139999999999</v>
      </c>
      <c r="D25" s="8">
        <f>VLOOKUP($A25,'Trial Balance'!$A:$CS,D$1,FALSE)/1000</f>
        <v>0</v>
      </c>
      <c r="E25" s="8">
        <f>VLOOKUP($A25,'Trial Balance'!$A:$CS,E$1,FALSE)/1000</f>
        <v>0.93</v>
      </c>
      <c r="F25" s="290">
        <f t="shared" si="1"/>
        <v>8.0315700000000003</v>
      </c>
      <c r="G25" s="163">
        <f>VLOOKUP($A25,'MVA per Station'!$A:$Z,G$1,FALSE)</f>
        <v>5</v>
      </c>
      <c r="H25" s="23">
        <f>VLOOKUP($A25,'MVA per Station'!$A:$Z,H$1,FALSE)</f>
        <v>5</v>
      </c>
      <c r="I25" s="23">
        <f>VLOOKUP($A25,'MVA per Station'!$A:$Z,I$1,FALSE)</f>
        <v>5</v>
      </c>
      <c r="J25" s="294">
        <f t="shared" si="2"/>
        <v>5</v>
      </c>
      <c r="K25" s="274">
        <f>C25/G25*1000</f>
        <v>3026.6279999999997</v>
      </c>
      <c r="L25" s="268">
        <f>D25/H25*1000</f>
        <v>0</v>
      </c>
      <c r="M25" s="268">
        <f>E25/I25*1000</f>
        <v>186</v>
      </c>
      <c r="N25" s="312">
        <f t="shared" si="3"/>
        <v>1606.3139999999999</v>
      </c>
    </row>
    <row r="26" spans="1:14" x14ac:dyDescent="0.25">
      <c r="A26" s="45" t="s">
        <v>21</v>
      </c>
      <c r="C26" s="280">
        <f>VLOOKUP($A26,'Trial Balance'!$A:$CS,C$1,FALSE)/1000</f>
        <v>0</v>
      </c>
      <c r="D26" s="281">
        <f>VLOOKUP($A26,'Trial Balance'!$A:$CS,D$1,FALSE)/1000</f>
        <v>0</v>
      </c>
      <c r="E26" s="281">
        <f>VLOOKUP($A26,'Trial Balance'!$A:$CS,E$1,FALSE)/1000</f>
        <v>0</v>
      </c>
      <c r="F26" s="291">
        <v>0</v>
      </c>
      <c r="G26" s="166">
        <f>VLOOKUP($A26,'MVA per Station'!$A:$Z,G$1,FALSE)</f>
        <v>0</v>
      </c>
      <c r="H26" s="31">
        <f>VLOOKUP($A26,'MVA per Station'!$A:$Z,H$1,FALSE)</f>
        <v>0</v>
      </c>
      <c r="I26" s="31">
        <f>VLOOKUP($A26,'MVA per Station'!$A:$Z,I$1,FALSE)</f>
        <v>0</v>
      </c>
      <c r="J26" s="171">
        <v>0</v>
      </c>
      <c r="K26" s="306">
        <v>0</v>
      </c>
      <c r="L26" s="307">
        <v>0</v>
      </c>
      <c r="M26" s="307">
        <v>0</v>
      </c>
      <c r="N26" s="303">
        <v>0</v>
      </c>
    </row>
    <row r="27" spans="1:14" x14ac:dyDescent="0.25">
      <c r="A27" s="45" t="s">
        <v>22</v>
      </c>
      <c r="C27" s="130">
        <f>VLOOKUP($A27,'Trial Balance'!$A:$CS,C$1,FALSE)/1000</f>
        <v>733.69090999999992</v>
      </c>
      <c r="D27" s="8">
        <f>VLOOKUP($A27,'Trial Balance'!$A:$CS,D$1,FALSE)/1000</f>
        <v>821.93990999999994</v>
      </c>
      <c r="E27" s="8">
        <f>VLOOKUP($A27,'Trial Balance'!$A:$CS,E$1,FALSE)/1000</f>
        <v>855.60205999999994</v>
      </c>
      <c r="F27" s="290">
        <f t="shared" si="1"/>
        <v>803.74429333333319</v>
      </c>
      <c r="G27" s="165">
        <f>VLOOKUP($A27,'MVA per Station'!$A:$Z,G$1,FALSE)</f>
        <v>11.333333333333334</v>
      </c>
      <c r="H27" s="35">
        <f>VLOOKUP($A27,'MVA per Station'!$A:$Z,H$1,FALSE)</f>
        <v>11.323333333333332</v>
      </c>
      <c r="I27" s="35">
        <f>VLOOKUP($A27,'MVA per Station'!$A:$Z,I$1,FALSE)</f>
        <v>11.973333333333333</v>
      </c>
      <c r="J27" s="295">
        <f t="shared" si="2"/>
        <v>11.543333333333331</v>
      </c>
      <c r="K27" s="304">
        <f>C27/G27*1000</f>
        <v>64737.433235294106</v>
      </c>
      <c r="L27" s="305">
        <f>D27/H27*1000</f>
        <v>72588.158080659414</v>
      </c>
      <c r="M27" s="305">
        <f>E27/I27*1000</f>
        <v>71458.969376391979</v>
      </c>
      <c r="N27" s="313">
        <f t="shared" si="3"/>
        <v>69594.853564115168</v>
      </c>
    </row>
    <row r="28" spans="1:14" x14ac:dyDescent="0.25">
      <c r="A28" s="45" t="s">
        <v>23</v>
      </c>
      <c r="C28" s="280">
        <f>VLOOKUP($A28,'Trial Balance'!$A:$CS,C$1,FALSE)/1000</f>
        <v>2.9367899999999998</v>
      </c>
      <c r="D28" s="281">
        <f>VLOOKUP($A28,'Trial Balance'!$A:$CS,D$1,FALSE)/1000</f>
        <v>2.6598000000000002</v>
      </c>
      <c r="E28" s="281">
        <f>VLOOKUP($A28,'Trial Balance'!$A:$CS,E$1,FALSE)/1000</f>
        <v>4.0722500000000004</v>
      </c>
      <c r="F28" s="291">
        <f t="shared" si="1"/>
        <v>3.2229466666666666</v>
      </c>
      <c r="G28" s="164">
        <f>VLOOKUP($A28,'MVA per Station'!$A:$Z,G$1,FALSE)</f>
        <v>0</v>
      </c>
      <c r="H28" s="33">
        <f>VLOOKUP($A28,'MVA per Station'!$A:$Z,H$1,FALSE)</f>
        <v>0</v>
      </c>
      <c r="I28" s="33">
        <f>VLOOKUP($A28,'MVA per Station'!$A:$Z,I$1,FALSE)</f>
        <v>0</v>
      </c>
      <c r="J28" s="171">
        <v>0</v>
      </c>
      <c r="K28" s="301">
        <v>0</v>
      </c>
      <c r="L28" s="302">
        <v>0</v>
      </c>
      <c r="M28" s="302">
        <v>0</v>
      </c>
      <c r="N28" s="303">
        <v>0</v>
      </c>
    </row>
    <row r="29" spans="1:14" x14ac:dyDescent="0.25">
      <c r="A29" s="45" t="s">
        <v>24</v>
      </c>
      <c r="C29" s="130">
        <f>VLOOKUP($A29,'Trial Balance'!$A:$CS,C$1,FALSE)/1000</f>
        <v>221.16508999999999</v>
      </c>
      <c r="D29" s="8">
        <f>VLOOKUP($A29,'Trial Balance'!$A:$CS,D$1,FALSE)/1000</f>
        <v>231.49030999999999</v>
      </c>
      <c r="E29" s="8">
        <f>VLOOKUP($A29,'Trial Balance'!$A:$CS,E$1,FALSE)/1000</f>
        <v>318.06314000000003</v>
      </c>
      <c r="F29" s="290">
        <f t="shared" si="1"/>
        <v>256.90618000000001</v>
      </c>
      <c r="G29" s="163">
        <f>VLOOKUP($A29,'MVA per Station'!$A:$Z,G$1,FALSE)</f>
        <v>8.1666666666666661</v>
      </c>
      <c r="H29" s="23">
        <f>VLOOKUP($A29,'MVA per Station'!$A:$Z,H$1,FALSE)</f>
        <v>8.5</v>
      </c>
      <c r="I29" s="23">
        <f>VLOOKUP($A29,'MVA per Station'!$A:$Z,I$1,FALSE)</f>
        <v>7.083333333333333</v>
      </c>
      <c r="J29" s="294">
        <f t="shared" si="2"/>
        <v>7.9166666666666652</v>
      </c>
      <c r="K29" s="274">
        <f>C29/G29*1000</f>
        <v>27081.439591836737</v>
      </c>
      <c r="L29" s="268">
        <f>D29/H29*1000</f>
        <v>27234.15411764706</v>
      </c>
      <c r="M29" s="268">
        <f>E29/I29*1000</f>
        <v>44903.031529411768</v>
      </c>
      <c r="N29" s="312">
        <f t="shared" si="3"/>
        <v>33072.875079631856</v>
      </c>
    </row>
    <row r="30" spans="1:14" x14ac:dyDescent="0.25">
      <c r="A30" s="45" t="s">
        <v>25</v>
      </c>
      <c r="C30" s="280">
        <f>VLOOKUP($A30,'Trial Balance'!$A:$CS,C$1,FALSE)/1000</f>
        <v>0</v>
      </c>
      <c r="D30" s="281">
        <f>VLOOKUP($A30,'Trial Balance'!$A:$CS,D$1,FALSE)/1000</f>
        <v>0</v>
      </c>
      <c r="E30" s="281">
        <f>VLOOKUP($A30,'Trial Balance'!$A:$CS,E$1,FALSE)/1000</f>
        <v>0</v>
      </c>
      <c r="F30" s="291">
        <v>0</v>
      </c>
      <c r="G30" s="166">
        <f>VLOOKUP($A30,'MVA per Station'!$A:$Z,G$1,FALSE)</f>
        <v>0</v>
      </c>
      <c r="H30" s="31">
        <f>VLOOKUP($A30,'MVA per Station'!$A:$Z,H$1,FALSE)</f>
        <v>0</v>
      </c>
      <c r="I30" s="31">
        <f>VLOOKUP($A30,'MVA per Station'!$A:$Z,I$1,FALSE)</f>
        <v>0</v>
      </c>
      <c r="J30" s="171">
        <v>0</v>
      </c>
      <c r="K30" s="306">
        <v>0</v>
      </c>
      <c r="L30" s="307">
        <v>0</v>
      </c>
      <c r="M30" s="307">
        <v>0</v>
      </c>
      <c r="N30" s="303">
        <v>0</v>
      </c>
    </row>
    <row r="31" spans="1:14" x14ac:dyDescent="0.25">
      <c r="A31" s="45" t="s">
        <v>26</v>
      </c>
      <c r="C31" s="130">
        <f>VLOOKUP($A31,'Trial Balance'!$A:$CS,C$1,FALSE)/1000</f>
        <v>0</v>
      </c>
      <c r="D31" s="8">
        <f>VLOOKUP($A31,'Trial Balance'!$A:$CS,D$1,FALSE)/1000</f>
        <v>0</v>
      </c>
      <c r="E31" s="8">
        <f>VLOOKUP($A31,'Trial Balance'!$A:$CS,E$1,FALSE)/1000</f>
        <v>0</v>
      </c>
      <c r="F31" s="290">
        <v>0</v>
      </c>
      <c r="G31" s="163">
        <f>VLOOKUP($A31,'MVA per Station'!$A:$Z,G$1,FALSE)</f>
        <v>6.25</v>
      </c>
      <c r="H31" s="23">
        <f>VLOOKUP($A31,'MVA per Station'!$A:$Z,H$1,FALSE)</f>
        <v>6.25</v>
      </c>
      <c r="I31" s="23">
        <f>VLOOKUP($A31,'MVA per Station'!$A:$Z,I$1,FALSE)</f>
        <v>6.5</v>
      </c>
      <c r="J31" s="294">
        <f t="shared" si="2"/>
        <v>6.333333333333333</v>
      </c>
      <c r="K31" s="274">
        <f t="shared" ref="K31:M32" si="6">C31/G31*1000</f>
        <v>0</v>
      </c>
      <c r="L31" s="268">
        <f t="shared" si="6"/>
        <v>0</v>
      </c>
      <c r="M31" s="268">
        <f t="shared" si="6"/>
        <v>0</v>
      </c>
      <c r="N31" s="312">
        <v>0</v>
      </c>
    </row>
    <row r="32" spans="1:14" x14ac:dyDescent="0.25">
      <c r="A32" s="45" t="s">
        <v>27</v>
      </c>
      <c r="C32" s="130">
        <f>VLOOKUP($A32,'Trial Balance'!$A:$CS,C$1,FALSE)/1000</f>
        <v>6.1156199999999998</v>
      </c>
      <c r="D32" s="8">
        <f>VLOOKUP($A32,'Trial Balance'!$A:$CS,D$1,FALSE)/1000</f>
        <v>30.355139999999999</v>
      </c>
      <c r="E32" s="8">
        <f>VLOOKUP($A32,'Trial Balance'!$A:$CS,E$1,FALSE)/1000</f>
        <v>9.5752799999999993</v>
      </c>
      <c r="F32" s="290">
        <f t="shared" si="1"/>
        <v>15.34868</v>
      </c>
      <c r="G32" s="163">
        <f>VLOOKUP($A32,'MVA per Station'!$A:$Z,G$1,FALSE)</f>
        <v>21.5</v>
      </c>
      <c r="H32" s="23">
        <f>VLOOKUP($A32,'MVA per Station'!$A:$Z,H$1,FALSE)</f>
        <v>21.5</v>
      </c>
      <c r="I32" s="23">
        <f>VLOOKUP($A32,'MVA per Station'!$A:$Z,I$1,FALSE)</f>
        <v>21.25</v>
      </c>
      <c r="J32" s="294">
        <f t="shared" si="2"/>
        <v>21.416666666666668</v>
      </c>
      <c r="K32" s="274">
        <f t="shared" si="6"/>
        <v>284.44744186046512</v>
      </c>
      <c r="L32" s="268">
        <f t="shared" si="6"/>
        <v>1411.8669767441861</v>
      </c>
      <c r="M32" s="268">
        <f t="shared" si="6"/>
        <v>450.60141176470586</v>
      </c>
      <c r="N32" s="270">
        <f t="shared" si="3"/>
        <v>715.63861012311907</v>
      </c>
    </row>
    <row r="33" spans="1:14" x14ac:dyDescent="0.25">
      <c r="A33" s="45" t="s">
        <v>28</v>
      </c>
      <c r="C33" s="130">
        <f>VLOOKUP($A33,'Trial Balance'!$A:$CS,C$1,FALSE)/1000</f>
        <v>13539.625480000001</v>
      </c>
      <c r="D33" s="8">
        <f>VLOOKUP($A33,'Trial Balance'!$A:$CS,D$1,FALSE)/1000</f>
        <v>13844.964620000001</v>
      </c>
      <c r="E33" s="8">
        <f>VLOOKUP($A33,'Trial Balance'!$A:$CS,E$1,FALSE)/1000</f>
        <v>14847.208490000001</v>
      </c>
      <c r="F33" s="290">
        <f t="shared" si="1"/>
        <v>14077.266196666669</v>
      </c>
      <c r="G33" s="163">
        <f>VLOOKUP($A33,'MVA per Station'!$A:$Z,G$1,FALSE)</f>
        <v>7.9182115594329332</v>
      </c>
      <c r="H33" s="23">
        <f>VLOOKUP($A33,'MVA per Station'!$A:$Z,H$1,FALSE)</f>
        <v>7.9162191192266382</v>
      </c>
      <c r="I33" s="287" t="s">
        <v>302</v>
      </c>
      <c r="J33" s="296">
        <f t="shared" si="2"/>
        <v>7.9172153393297862</v>
      </c>
      <c r="K33" s="274">
        <f>C33/G33*1000</f>
        <v>1709934.7975705827</v>
      </c>
      <c r="L33" s="268">
        <f>D33/H33*1000</f>
        <v>1748936.5076282227</v>
      </c>
      <c r="M33" s="308" t="s">
        <v>302</v>
      </c>
      <c r="N33" s="309">
        <f t="shared" si="3"/>
        <v>1729435.6525994027</v>
      </c>
    </row>
    <row r="34" spans="1:14" x14ac:dyDescent="0.25">
      <c r="A34" s="45" t="s">
        <v>29</v>
      </c>
      <c r="C34" s="130">
        <f>VLOOKUP($A34,'Trial Balance'!$A:$CS,C$1,FALSE)/1000</f>
        <v>1144.9220399999999</v>
      </c>
      <c r="D34" s="8">
        <f>VLOOKUP($A34,'Trial Balance'!$A:$CS,D$1,FALSE)/1000</f>
        <v>918.17358000000013</v>
      </c>
      <c r="E34" s="8">
        <f>VLOOKUP($A34,'Trial Balance'!$A:$CS,E$1,FALSE)/1000</f>
        <v>1849.65949</v>
      </c>
      <c r="F34" s="290">
        <f t="shared" si="1"/>
        <v>1304.2517033333334</v>
      </c>
      <c r="G34" s="210">
        <f>VLOOKUP($A34,'MVA per Station'!$A:$Z,G$1,FALSE)</f>
        <v>0</v>
      </c>
      <c r="H34" s="23">
        <f>VLOOKUP($A34,'MVA per Station'!$A:$Z,H$1,FALSE)</f>
        <v>20.706896551724139</v>
      </c>
      <c r="I34" s="23">
        <f>VLOOKUP($A34,'MVA per Station'!$A:$Z,I$1,FALSE)</f>
        <v>25.252747252747252</v>
      </c>
      <c r="J34" s="294">
        <f t="shared" si="2"/>
        <v>22.979821902235695</v>
      </c>
      <c r="K34" s="274">
        <v>0</v>
      </c>
      <c r="L34" s="268">
        <f t="shared" ref="L34:L43" si="7">D34/H34*1000</f>
        <v>44341.438501248966</v>
      </c>
      <c r="M34" s="268">
        <f t="shared" ref="M34:M43" si="8">E34/I34*1000</f>
        <v>73245.871884247186</v>
      </c>
      <c r="N34" s="270">
        <f t="shared" si="3"/>
        <v>58793.655192748076</v>
      </c>
    </row>
    <row r="35" spans="1:14" x14ac:dyDescent="0.25">
      <c r="A35" s="45" t="s">
        <v>30</v>
      </c>
      <c r="C35" s="130">
        <f>VLOOKUP($A35,'Trial Balance'!$A:$CS,C$1,FALSE)/1000</f>
        <v>131.56824</v>
      </c>
      <c r="D35" s="8">
        <f>VLOOKUP($A35,'Trial Balance'!$A:$CS,D$1,FALSE)/1000</f>
        <v>78.459890000000001</v>
      </c>
      <c r="E35" s="8">
        <f>VLOOKUP($A35,'Trial Balance'!$A:$CS,E$1,FALSE)/1000</f>
        <v>41.032059999999994</v>
      </c>
      <c r="F35" s="290">
        <f t="shared" si="1"/>
        <v>83.686729999999997</v>
      </c>
      <c r="G35" s="163">
        <f>VLOOKUP($A35,'MVA per Station'!$A:$Z,G$1,FALSE)</f>
        <v>8.5</v>
      </c>
      <c r="H35" s="23">
        <f>VLOOKUP($A35,'MVA per Station'!$A:$Z,H$1,FALSE)</f>
        <v>8.5</v>
      </c>
      <c r="I35" s="23">
        <f>VLOOKUP($A35,'MVA per Station'!$A:$Z,I$1,FALSE)</f>
        <v>8.5</v>
      </c>
      <c r="J35" s="294">
        <f t="shared" si="2"/>
        <v>8.5</v>
      </c>
      <c r="K35" s="274">
        <f t="shared" ref="K35:K41" si="9">C35/G35*1000</f>
        <v>15478.616470588237</v>
      </c>
      <c r="L35" s="268">
        <f t="shared" si="7"/>
        <v>9230.575294117647</v>
      </c>
      <c r="M35" s="268">
        <f t="shared" si="8"/>
        <v>4827.301176470588</v>
      </c>
      <c r="N35" s="270">
        <f t="shared" si="3"/>
        <v>9845.4976470588244</v>
      </c>
    </row>
    <row r="36" spans="1:14" x14ac:dyDescent="0.25">
      <c r="A36" s="45" t="s">
        <v>31</v>
      </c>
      <c r="C36" s="130">
        <f>VLOOKUP($A36,'Trial Balance'!$A:$CS,C$1,FALSE)/1000</f>
        <v>345.86099999999999</v>
      </c>
      <c r="D36" s="8">
        <f>VLOOKUP($A36,'Trial Balance'!$A:$CS,D$1,FALSE)/1000</f>
        <v>314.61345999999998</v>
      </c>
      <c r="E36" s="8">
        <f>VLOOKUP($A36,'Trial Balance'!$A:$CS,E$1,FALSE)/1000</f>
        <v>225.86595</v>
      </c>
      <c r="F36" s="290">
        <f t="shared" si="1"/>
        <v>295.44680333333332</v>
      </c>
      <c r="G36" s="163">
        <f>VLOOKUP($A36,'MVA per Station'!$A:$Z,G$1,FALSE)</f>
        <v>13.176470588235293</v>
      </c>
      <c r="H36" s="23">
        <f>VLOOKUP($A36,'MVA per Station'!$A:$Z,H$1,FALSE)</f>
        <v>14</v>
      </c>
      <c r="I36" s="23">
        <f>VLOOKUP($A36,'MVA per Station'!$A:$Z,I$1,FALSE)</f>
        <v>14.331250000000001</v>
      </c>
      <c r="J36" s="294">
        <f t="shared" si="2"/>
        <v>13.835906862745098</v>
      </c>
      <c r="K36" s="274">
        <f t="shared" si="9"/>
        <v>26248.379464285714</v>
      </c>
      <c r="L36" s="268">
        <f t="shared" si="7"/>
        <v>22472.389999999996</v>
      </c>
      <c r="M36" s="268">
        <f t="shared" si="8"/>
        <v>15760.380287832533</v>
      </c>
      <c r="N36" s="270">
        <f t="shared" si="3"/>
        <v>21493.716584039415</v>
      </c>
    </row>
    <row r="37" spans="1:14" x14ac:dyDescent="0.25">
      <c r="A37" s="45" t="s">
        <v>32</v>
      </c>
      <c r="C37" s="130">
        <f>VLOOKUP($A37,'Trial Balance'!$A:$CS,C$1,FALSE)/1000</f>
        <v>83.735500000000002</v>
      </c>
      <c r="D37" s="8">
        <f>VLOOKUP($A37,'Trial Balance'!$A:$CS,D$1,FALSE)/1000</f>
        <v>113.51575</v>
      </c>
      <c r="E37" s="8">
        <f>VLOOKUP($A37,'Trial Balance'!$A:$CS,E$1,FALSE)/1000</f>
        <v>75.335789999999989</v>
      </c>
      <c r="F37" s="290">
        <f t="shared" si="1"/>
        <v>90.862346666666667</v>
      </c>
      <c r="G37" s="163">
        <f>VLOOKUP($A37,'MVA per Station'!$A:$Z,G$1,FALSE)</f>
        <v>5.5714285714285712</v>
      </c>
      <c r="H37" s="23">
        <f>VLOOKUP($A37,'MVA per Station'!$A:$Z,H$1,FALSE)</f>
        <v>5.666666666666667</v>
      </c>
      <c r="I37" s="23">
        <f>VLOOKUP($A37,'MVA per Station'!$A:$Z,I$1,FALSE)</f>
        <v>5.666666666666667</v>
      </c>
      <c r="J37" s="294">
        <f t="shared" si="2"/>
        <v>5.6349206349206353</v>
      </c>
      <c r="K37" s="274">
        <f t="shared" si="9"/>
        <v>15029.448717948719</v>
      </c>
      <c r="L37" s="268">
        <f t="shared" si="7"/>
        <v>20032.191176470587</v>
      </c>
      <c r="M37" s="268">
        <f t="shared" si="8"/>
        <v>13294.551176470586</v>
      </c>
      <c r="N37" s="270">
        <f t="shared" si="3"/>
        <v>16118.730356963299</v>
      </c>
    </row>
    <row r="38" spans="1:14" x14ac:dyDescent="0.25">
      <c r="A38" s="45" t="s">
        <v>33</v>
      </c>
      <c r="C38" s="130">
        <f>VLOOKUP($A38,'Trial Balance'!$A:$CS,C$1,FALSE)/1000</f>
        <v>43.533830000000002</v>
      </c>
      <c r="D38" s="8">
        <f>VLOOKUP($A38,'Trial Balance'!$A:$CS,D$1,FALSE)/1000</f>
        <v>65.255240000000001</v>
      </c>
      <c r="E38" s="8">
        <f>VLOOKUP($A38,'Trial Balance'!$A:$CS,E$1,FALSE)/1000</f>
        <v>61.722639999999998</v>
      </c>
      <c r="F38" s="290">
        <f t="shared" si="1"/>
        <v>56.837236666666662</v>
      </c>
      <c r="G38" s="163">
        <f>VLOOKUP($A38,'MVA per Station'!$A:$Z,G$1,FALSE)</f>
        <v>12.419142857142857</v>
      </c>
      <c r="H38" s="23">
        <f>VLOOKUP($A38,'MVA per Station'!$A:$Z,H$1,FALSE)</f>
        <v>12.419142857142857</v>
      </c>
      <c r="I38" s="23">
        <f>VLOOKUP($A38,'MVA per Station'!$A:$Z,I$1,FALSE)</f>
        <v>12.9</v>
      </c>
      <c r="J38" s="294">
        <f t="shared" si="2"/>
        <v>12.579428571428572</v>
      </c>
      <c r="K38" s="274">
        <f t="shared" si="9"/>
        <v>3505.3812087330621</v>
      </c>
      <c r="L38" s="268">
        <f t="shared" si="7"/>
        <v>5254.4077115973032</v>
      </c>
      <c r="M38" s="268">
        <f t="shared" si="8"/>
        <v>4784.7007751937981</v>
      </c>
      <c r="N38" s="270">
        <f t="shared" si="3"/>
        <v>4514.8298985080546</v>
      </c>
    </row>
    <row r="39" spans="1:14" x14ac:dyDescent="0.25">
      <c r="A39" s="45" t="s">
        <v>34</v>
      </c>
      <c r="C39" s="130">
        <f>VLOOKUP($A39,'Trial Balance'!$A:$CS,C$1,FALSE)/1000</f>
        <v>55.27178</v>
      </c>
      <c r="D39" s="8">
        <f>VLOOKUP($A39,'Trial Balance'!$A:$CS,D$1,FALSE)/1000</f>
        <v>67.324799999999996</v>
      </c>
      <c r="E39" s="8">
        <f>VLOOKUP($A39,'Trial Balance'!$A:$CS,E$1,FALSE)/1000</f>
        <v>74.598889999999997</v>
      </c>
      <c r="F39" s="290">
        <f t="shared" si="1"/>
        <v>65.731823333333338</v>
      </c>
      <c r="G39" s="163">
        <f>VLOOKUP($A39,'MVA per Station'!$A:$Z,G$1,FALSE)</f>
        <v>7.3181818181818183</v>
      </c>
      <c r="H39" s="23">
        <f>VLOOKUP($A39,'MVA per Station'!$A:$Z,H$1,FALSE)</f>
        <v>7.55</v>
      </c>
      <c r="I39" s="23">
        <f>VLOOKUP($A39,'MVA per Station'!$A:$Z,I$1,FALSE)</f>
        <v>7.6</v>
      </c>
      <c r="J39" s="294">
        <f t="shared" si="2"/>
        <v>7.4893939393939393</v>
      </c>
      <c r="K39" s="274">
        <f t="shared" si="9"/>
        <v>7552.6655900621117</v>
      </c>
      <c r="L39" s="268">
        <f t="shared" si="7"/>
        <v>8917.1920529801318</v>
      </c>
      <c r="M39" s="268">
        <f t="shared" si="8"/>
        <v>9815.6434210526331</v>
      </c>
      <c r="N39" s="270">
        <f t="shared" si="3"/>
        <v>8761.8336880316256</v>
      </c>
    </row>
    <row r="40" spans="1:14" x14ac:dyDescent="0.25">
      <c r="A40" s="45" t="s">
        <v>35</v>
      </c>
      <c r="C40" s="130">
        <f>VLOOKUP($A40,'Trial Balance'!$A:$CS,C$1,FALSE)/1000</f>
        <v>980.97483999999997</v>
      </c>
      <c r="D40" s="8">
        <f>VLOOKUP($A40,'Trial Balance'!$A:$CS,D$1,FALSE)/1000</f>
        <v>1010.2992399999999</v>
      </c>
      <c r="E40" s="8">
        <f>VLOOKUP($A40,'Trial Balance'!$A:$CS,E$1,FALSE)/1000</f>
        <v>1122.8722499999999</v>
      </c>
      <c r="F40" s="290">
        <f t="shared" si="1"/>
        <v>1038.0487766666665</v>
      </c>
      <c r="G40" s="163">
        <f>VLOOKUP($A40,'MVA per Station'!$A:$Z,G$1,FALSE)</f>
        <v>5.4</v>
      </c>
      <c r="H40" s="23">
        <f>VLOOKUP($A40,'MVA per Station'!$A:$Z,H$1,FALSE)</f>
        <v>5.4358974358974361</v>
      </c>
      <c r="I40" s="23">
        <f>VLOOKUP($A40,'MVA per Station'!$A:$Z,I$1,FALSE)</f>
        <v>4.354166666666667</v>
      </c>
      <c r="J40" s="294">
        <f t="shared" si="2"/>
        <v>5.0633547008547017</v>
      </c>
      <c r="K40" s="274">
        <f t="shared" si="9"/>
        <v>181662.00740740739</v>
      </c>
      <c r="L40" s="268">
        <f t="shared" si="7"/>
        <v>185856.93566037732</v>
      </c>
      <c r="M40" s="268">
        <f t="shared" si="8"/>
        <v>257884.5358851674</v>
      </c>
      <c r="N40" s="270">
        <f t="shared" si="3"/>
        <v>208467.8263176507</v>
      </c>
    </row>
    <row r="41" spans="1:14" x14ac:dyDescent="0.25">
      <c r="A41" s="45" t="s">
        <v>36</v>
      </c>
      <c r="C41" s="130">
        <f>VLOOKUP($A41,'Trial Balance'!$A:$CS,C$1,FALSE)/1000</f>
        <v>37.96</v>
      </c>
      <c r="D41" s="8">
        <f>VLOOKUP($A41,'Trial Balance'!$A:$CS,D$1,FALSE)/1000</f>
        <v>42.165999999999997</v>
      </c>
      <c r="E41" s="8">
        <f>VLOOKUP($A41,'Trial Balance'!$A:$CS,E$1,FALSE)/1000</f>
        <v>93.846000000000004</v>
      </c>
      <c r="F41" s="290">
        <f t="shared" si="1"/>
        <v>57.990666666666669</v>
      </c>
      <c r="G41" s="163">
        <f>VLOOKUP($A41,'MVA per Station'!$A:$Z,G$1,FALSE)</f>
        <v>9</v>
      </c>
      <c r="H41" s="23">
        <f>VLOOKUP($A41,'MVA per Station'!$A:$Z,H$1,FALSE)</f>
        <v>9</v>
      </c>
      <c r="I41" s="23">
        <f>VLOOKUP($A41,'MVA per Station'!$A:$Z,I$1,FALSE)</f>
        <v>9</v>
      </c>
      <c r="J41" s="294">
        <f t="shared" si="2"/>
        <v>9</v>
      </c>
      <c r="K41" s="274">
        <f t="shared" si="9"/>
        <v>4217.7777777777783</v>
      </c>
      <c r="L41" s="268">
        <f t="shared" si="7"/>
        <v>4685.1111111111104</v>
      </c>
      <c r="M41" s="268">
        <f t="shared" si="8"/>
        <v>10427.333333333334</v>
      </c>
      <c r="N41" s="270">
        <f t="shared" si="3"/>
        <v>6443.4074074074078</v>
      </c>
    </row>
    <row r="42" spans="1:14" x14ac:dyDescent="0.25">
      <c r="A42" s="45" t="s">
        <v>37</v>
      </c>
      <c r="C42" s="130">
        <f>VLOOKUP($A42,'Trial Balance'!$A:$CS,C$1,FALSE)/1000</f>
        <v>111.15429</v>
      </c>
      <c r="D42" s="8">
        <f>VLOOKUP($A42,'Trial Balance'!$A:$CS,D$1,FALSE)/1000</f>
        <v>161.65045999999998</v>
      </c>
      <c r="E42" s="8">
        <f>VLOOKUP($A42,'Trial Balance'!$A:$CS,E$1,FALSE)/1000</f>
        <v>99.182190000000006</v>
      </c>
      <c r="F42" s="290">
        <f t="shared" si="1"/>
        <v>123.99564666666667</v>
      </c>
      <c r="G42" s="210">
        <f>VLOOKUP($A42,'MVA per Station'!$A:$Z,G$1,FALSE)</f>
        <v>0</v>
      </c>
      <c r="H42" s="23">
        <f>VLOOKUP($A42,'MVA per Station'!$A:$Z,H$1,FALSE)</f>
        <v>16.529411764705884</v>
      </c>
      <c r="I42" s="23">
        <f>VLOOKUP($A42,'MVA per Station'!$A:$Z,I$1,FALSE)</f>
        <v>17.941176470588236</v>
      </c>
      <c r="J42" s="294">
        <f t="shared" si="2"/>
        <v>17.235294117647058</v>
      </c>
      <c r="K42" s="310">
        <v>0</v>
      </c>
      <c r="L42" s="268">
        <f t="shared" si="7"/>
        <v>9779.5651957295358</v>
      </c>
      <c r="M42" s="268">
        <f t="shared" si="8"/>
        <v>5528.1876393442626</v>
      </c>
      <c r="N42" s="270">
        <f t="shared" si="3"/>
        <v>7653.8764175368997</v>
      </c>
    </row>
    <row r="43" spans="1:14" x14ac:dyDescent="0.25">
      <c r="A43" s="45" t="s">
        <v>38</v>
      </c>
      <c r="C43" s="130">
        <f>VLOOKUP($A43,'Trial Balance'!$A:$CS,C$1,FALSE)/1000</f>
        <v>41.546320000000001</v>
      </c>
      <c r="D43" s="8">
        <f>VLOOKUP($A43,'Trial Balance'!$A:$CS,D$1,FALSE)/1000</f>
        <v>22.933119999999999</v>
      </c>
      <c r="E43" s="8">
        <f>VLOOKUP($A43,'Trial Balance'!$A:$CS,E$1,FALSE)/1000</f>
        <v>8.7551600000000001</v>
      </c>
      <c r="F43" s="290">
        <f t="shared" si="1"/>
        <v>24.411533333333335</v>
      </c>
      <c r="G43" s="163">
        <f>VLOOKUP($A43,'MVA per Station'!$A:$Z,G$1,FALSE)</f>
        <v>9.7222222222222214</v>
      </c>
      <c r="H43" s="23">
        <f>VLOOKUP($A43,'MVA per Station'!$A:$Z,H$1,FALSE)</f>
        <v>10.3125</v>
      </c>
      <c r="I43" s="23">
        <f>VLOOKUP($A43,'MVA per Station'!$A:$Z,I$1,FALSE)</f>
        <v>10.0625</v>
      </c>
      <c r="J43" s="294">
        <f t="shared" si="2"/>
        <v>10.032407407407407</v>
      </c>
      <c r="K43" s="274">
        <f>C43/G43*1000</f>
        <v>4273.3357714285721</v>
      </c>
      <c r="L43" s="268">
        <f t="shared" si="7"/>
        <v>2223.817696969697</v>
      </c>
      <c r="M43" s="268">
        <f t="shared" si="8"/>
        <v>870.0780124223603</v>
      </c>
      <c r="N43" s="312">
        <f t="shared" si="3"/>
        <v>2455.7438269402096</v>
      </c>
    </row>
    <row r="44" spans="1:14" x14ac:dyDescent="0.25">
      <c r="A44" s="45" t="s">
        <v>39</v>
      </c>
      <c r="C44" s="280">
        <f>VLOOKUP($A44,'Trial Balance'!$A:$CS,C$1,FALSE)/1000</f>
        <v>0</v>
      </c>
      <c r="D44" s="281">
        <f>VLOOKUP($A44,'Trial Balance'!$A:$CS,D$1,FALSE)/1000</f>
        <v>0</v>
      </c>
      <c r="E44" s="281">
        <f>VLOOKUP($A44,'Trial Balance'!$A:$CS,E$1,FALSE)/1000</f>
        <v>1.40425</v>
      </c>
      <c r="F44" s="291">
        <f t="shared" si="1"/>
        <v>1.40425</v>
      </c>
      <c r="G44" s="164">
        <f>VLOOKUP($A44,'MVA per Station'!$A:$Z,G$1,FALSE)</f>
        <v>0</v>
      </c>
      <c r="H44" s="33">
        <f>VLOOKUP($A44,'MVA per Station'!$A:$Z,H$1,FALSE)</f>
        <v>0</v>
      </c>
      <c r="I44" s="33">
        <f>VLOOKUP($A44,'MVA per Station'!$A:$Z,I$1,FALSE)</f>
        <v>0</v>
      </c>
      <c r="J44" s="171">
        <v>0</v>
      </c>
      <c r="K44" s="301">
        <v>0</v>
      </c>
      <c r="L44" s="302">
        <v>0</v>
      </c>
      <c r="M44" s="302">
        <v>0</v>
      </c>
      <c r="N44" s="303">
        <v>0</v>
      </c>
    </row>
    <row r="45" spans="1:14" x14ac:dyDescent="0.25">
      <c r="A45" s="45" t="s">
        <v>40</v>
      </c>
      <c r="C45" s="130">
        <f>VLOOKUP($A45,'Trial Balance'!$A:$CS,C$1,FALSE)/1000</f>
        <v>92.17116</v>
      </c>
      <c r="D45" s="8">
        <f>VLOOKUP($A45,'Trial Balance'!$A:$CS,D$1,FALSE)/1000</f>
        <v>127.36194</v>
      </c>
      <c r="E45" s="8">
        <f>VLOOKUP($A45,'Trial Balance'!$A:$CS,E$1,FALSE)/1000</f>
        <v>118.717269489</v>
      </c>
      <c r="F45" s="290">
        <f t="shared" si="1"/>
        <v>112.750123163</v>
      </c>
      <c r="G45" s="163">
        <f>VLOOKUP($A45,'MVA per Station'!$A:$Z,G$1,FALSE)</f>
        <v>8.8235294117647065</v>
      </c>
      <c r="H45" s="23">
        <f>VLOOKUP($A45,'MVA per Station'!$A:$Z,H$1,FALSE)</f>
        <v>8.8235294117647065</v>
      </c>
      <c r="I45" s="23">
        <f>VLOOKUP($A45,'MVA per Station'!$A:$Z,I$1,FALSE)</f>
        <v>8.8235294117647065</v>
      </c>
      <c r="J45" s="294">
        <f t="shared" si="2"/>
        <v>8.8235294117647065</v>
      </c>
      <c r="K45" s="274">
        <f t="shared" ref="K45:M52" si="10">C45/G45*1000</f>
        <v>10446.064799999998</v>
      </c>
      <c r="L45" s="268">
        <f t="shared" si="10"/>
        <v>14434.3532</v>
      </c>
      <c r="M45" s="268">
        <f t="shared" si="10"/>
        <v>13454.623875419999</v>
      </c>
      <c r="N45" s="312">
        <f t="shared" si="3"/>
        <v>12778.347291806664</v>
      </c>
    </row>
    <row r="46" spans="1:14" x14ac:dyDescent="0.25">
      <c r="A46" s="45" t="s">
        <v>41</v>
      </c>
      <c r="C46" s="130">
        <f>VLOOKUP($A46,'Trial Balance'!$A:$CS,C$1,FALSE)/1000</f>
        <v>17.942610000000002</v>
      </c>
      <c r="D46" s="8">
        <f>VLOOKUP($A46,'Trial Balance'!$A:$CS,D$1,FALSE)/1000</f>
        <v>25.088520000000003</v>
      </c>
      <c r="E46" s="8">
        <f>VLOOKUP($A46,'Trial Balance'!$A:$CS,E$1,FALSE)/1000</f>
        <v>28.060320000000001</v>
      </c>
      <c r="F46" s="290">
        <f t="shared" si="1"/>
        <v>23.697150000000004</v>
      </c>
      <c r="G46" s="163">
        <f>VLOOKUP($A46,'MVA per Station'!$A:$Z,G$1,FALSE)</f>
        <v>6.8</v>
      </c>
      <c r="H46" s="23">
        <f>VLOOKUP($A46,'MVA per Station'!$A:$Z,H$1,FALSE)</f>
        <v>6.8</v>
      </c>
      <c r="I46" s="23">
        <f>VLOOKUP($A46,'MVA per Station'!$A:$Z,I$1,FALSE)</f>
        <v>6.8</v>
      </c>
      <c r="J46" s="294">
        <f t="shared" si="2"/>
        <v>6.8</v>
      </c>
      <c r="K46" s="274">
        <f t="shared" si="10"/>
        <v>2638.6191176470588</v>
      </c>
      <c r="L46" s="268">
        <f t="shared" si="10"/>
        <v>3689.4882352941181</v>
      </c>
      <c r="M46" s="268">
        <f t="shared" si="10"/>
        <v>4126.517647058824</v>
      </c>
      <c r="N46" s="312">
        <f t="shared" si="3"/>
        <v>3484.875</v>
      </c>
    </row>
    <row r="47" spans="1:14" x14ac:dyDescent="0.25">
      <c r="A47" s="45" t="s">
        <v>42</v>
      </c>
      <c r="C47" s="130">
        <f>VLOOKUP($A47,'Trial Balance'!$A:$CS,C$1,FALSE)/1000</f>
        <v>165.53975</v>
      </c>
      <c r="D47" s="8">
        <f>VLOOKUP($A47,'Trial Balance'!$A:$CS,D$1,FALSE)/1000</f>
        <v>65.061899999999994</v>
      </c>
      <c r="E47" s="8">
        <f>VLOOKUP($A47,'Trial Balance'!$A:$CS,E$1,FALSE)/1000</f>
        <v>204.19523999999998</v>
      </c>
      <c r="F47" s="290">
        <f t="shared" si="1"/>
        <v>144.93229666666664</v>
      </c>
      <c r="G47" s="163">
        <f>VLOOKUP($A47,'MVA per Station'!$A:$Z,G$1,FALSE)</f>
        <v>10.684210526315789</v>
      </c>
      <c r="H47" s="23">
        <f>VLOOKUP($A47,'MVA per Station'!$A:$Z,H$1,FALSE)</f>
        <v>10.736842105263158</v>
      </c>
      <c r="I47" s="23">
        <f>VLOOKUP($A47,'MVA per Station'!$A:$Z,I$1,FALSE)</f>
        <v>10.736842105263158</v>
      </c>
      <c r="J47" s="294">
        <f t="shared" si="2"/>
        <v>10.719298245614034</v>
      </c>
      <c r="K47" s="274">
        <f t="shared" si="10"/>
        <v>15493.868226600986</v>
      </c>
      <c r="L47" s="268">
        <f t="shared" si="10"/>
        <v>6059.6867647058816</v>
      </c>
      <c r="M47" s="268">
        <f t="shared" si="10"/>
        <v>19018.184117647055</v>
      </c>
      <c r="N47" s="312">
        <f t="shared" si="3"/>
        <v>13523.913036317974</v>
      </c>
    </row>
    <row r="48" spans="1:14" x14ac:dyDescent="0.25">
      <c r="A48" s="45" t="s">
        <v>43</v>
      </c>
      <c r="C48" s="130">
        <f>VLOOKUP($A48,'Trial Balance'!$A:$CS,C$1,FALSE)/1000</f>
        <v>34.548160000000003</v>
      </c>
      <c r="D48" s="8">
        <f>VLOOKUP($A48,'Trial Balance'!$A:$CS,D$1,FALSE)/1000</f>
        <v>45.091629999999995</v>
      </c>
      <c r="E48" s="8">
        <f>VLOOKUP($A48,'Trial Balance'!$A:$CS,E$1,FALSE)/1000</f>
        <v>35.691180000000003</v>
      </c>
      <c r="F48" s="290">
        <f t="shared" si="1"/>
        <v>38.443656666666669</v>
      </c>
      <c r="G48" s="163">
        <f>VLOOKUP($A48,'MVA per Station'!$A:$Z,G$1,FALSE)</f>
        <v>5</v>
      </c>
      <c r="H48" s="311">
        <f>VLOOKUP($A48,'MVA per Station'!$A:$Z,H$1,FALSE)</f>
        <v>5</v>
      </c>
      <c r="I48" s="23">
        <f>VLOOKUP($A48,'MVA per Station'!$A:$Z,I$1,FALSE)</f>
        <v>5</v>
      </c>
      <c r="J48" s="294">
        <f t="shared" si="2"/>
        <v>5</v>
      </c>
      <c r="K48" s="274">
        <f t="shared" si="10"/>
        <v>6909.6320000000005</v>
      </c>
      <c r="L48" s="268">
        <f t="shared" si="10"/>
        <v>9018.3259999999991</v>
      </c>
      <c r="M48" s="268">
        <f t="shared" si="10"/>
        <v>7138.2360000000008</v>
      </c>
      <c r="N48" s="270">
        <f t="shared" si="3"/>
        <v>7688.7313333333332</v>
      </c>
    </row>
    <row r="49" spans="1:14" x14ac:dyDescent="0.25">
      <c r="A49" s="45" t="s">
        <v>44</v>
      </c>
      <c r="C49" s="130">
        <f>VLOOKUP($A49,'Trial Balance'!$A:$CS,C$1,FALSE)/1000</f>
        <v>203.155</v>
      </c>
      <c r="D49" s="8">
        <f>VLOOKUP($A49,'Trial Balance'!$A:$CS,D$1,FALSE)/1000</f>
        <v>222.637</v>
      </c>
      <c r="E49" s="8">
        <f>VLOOKUP($A49,'Trial Balance'!$A:$CS,E$1,FALSE)/1000</f>
        <v>177.83041</v>
      </c>
      <c r="F49" s="290">
        <f t="shared" si="1"/>
        <v>201.20747000000003</v>
      </c>
      <c r="G49" s="163">
        <f>VLOOKUP($A49,'MVA per Station'!$A:$Z,G$1,FALSE)</f>
        <v>46.666666666666664</v>
      </c>
      <c r="H49" s="23">
        <f>VLOOKUP($A49,'MVA per Station'!$A:$Z,H$1,FALSE)</f>
        <v>46.666666666666664</v>
      </c>
      <c r="I49" s="23">
        <f>VLOOKUP($A49,'MVA per Station'!$A:$Z,I$1,FALSE)</f>
        <v>46.666666666666664</v>
      </c>
      <c r="J49" s="294">
        <f t="shared" si="2"/>
        <v>46.666666666666664</v>
      </c>
      <c r="K49" s="274">
        <f t="shared" si="10"/>
        <v>4353.3214285714294</v>
      </c>
      <c r="L49" s="268">
        <f t="shared" si="10"/>
        <v>4770.7928571428574</v>
      </c>
      <c r="M49" s="268">
        <f t="shared" si="10"/>
        <v>3810.6516428571431</v>
      </c>
      <c r="N49" s="270">
        <f t="shared" si="3"/>
        <v>4311.5886428571439</v>
      </c>
    </row>
    <row r="50" spans="1:14" x14ac:dyDescent="0.25">
      <c r="A50" s="45" t="s">
        <v>45</v>
      </c>
      <c r="C50" s="130">
        <f>VLOOKUP($A50,'Trial Balance'!$A:$CS,C$1,FALSE)/1000</f>
        <v>149.39532</v>
      </c>
      <c r="D50" s="8">
        <f>VLOOKUP($A50,'Trial Balance'!$A:$CS,D$1,FALSE)/1000</f>
        <v>112.99839999999999</v>
      </c>
      <c r="E50" s="8">
        <f>VLOOKUP($A50,'Trial Balance'!$A:$CS,E$1,FALSE)/1000</f>
        <v>54.378929999999997</v>
      </c>
      <c r="F50" s="290">
        <f t="shared" si="1"/>
        <v>105.59088333333334</v>
      </c>
      <c r="G50" s="163">
        <f>VLOOKUP($A50,'MVA per Station'!$A:$Z,G$1,FALSE)</f>
        <v>6.5909090909090908</v>
      </c>
      <c r="H50" s="23">
        <f>VLOOKUP($A50,'MVA per Station'!$A:$Z,H$1,FALSE)</f>
        <v>6.5909090909090908</v>
      </c>
      <c r="I50" s="23">
        <f>VLOOKUP($A50,'MVA per Station'!$A:$Z,I$1,FALSE)</f>
        <v>6.5454545454545459</v>
      </c>
      <c r="J50" s="294">
        <f t="shared" si="2"/>
        <v>6.5757575757575752</v>
      </c>
      <c r="K50" s="274">
        <f t="shared" si="10"/>
        <v>22666.876137931034</v>
      </c>
      <c r="L50" s="268">
        <f t="shared" si="10"/>
        <v>17144.584827586204</v>
      </c>
      <c r="M50" s="268">
        <f t="shared" si="10"/>
        <v>8307.8920833333323</v>
      </c>
      <c r="N50" s="270">
        <f t="shared" si="3"/>
        <v>16039.784349616857</v>
      </c>
    </row>
    <row r="51" spans="1:14" x14ac:dyDescent="0.25">
      <c r="A51" s="45" t="s">
        <v>46</v>
      </c>
      <c r="C51" s="130">
        <f>VLOOKUP($A51,'Trial Balance'!$A:$CS,C$1,FALSE)/1000</f>
        <v>103.22249000000001</v>
      </c>
      <c r="D51" s="8">
        <f>VLOOKUP($A51,'Trial Balance'!$A:$CS,D$1,FALSE)/1000</f>
        <v>266.88830999999999</v>
      </c>
      <c r="E51" s="8">
        <f>VLOOKUP($A51,'Trial Balance'!$A:$CS,E$1,FALSE)/1000</f>
        <v>490.76277000000005</v>
      </c>
      <c r="F51" s="290">
        <f t="shared" si="1"/>
        <v>286.95785666666666</v>
      </c>
      <c r="G51" s="163">
        <f>VLOOKUP($A51,'MVA per Station'!$A:$Z,G$1,FALSE)</f>
        <v>18.571428571428573</v>
      </c>
      <c r="H51" s="23">
        <f>VLOOKUP($A51,'MVA per Station'!$A:$Z,H$1,FALSE)</f>
        <v>18.571428571428573</v>
      </c>
      <c r="I51" s="23">
        <f>VLOOKUP($A51,'MVA per Station'!$A:$Z,I$1,FALSE)</f>
        <v>18.571428571428573</v>
      </c>
      <c r="J51" s="294">
        <f t="shared" si="2"/>
        <v>18.571428571428573</v>
      </c>
      <c r="K51" s="274">
        <f t="shared" si="10"/>
        <v>5558.1340769230765</v>
      </c>
      <c r="L51" s="268">
        <f t="shared" si="10"/>
        <v>14370.908999999998</v>
      </c>
      <c r="M51" s="268">
        <f t="shared" si="10"/>
        <v>26425.687615384613</v>
      </c>
      <c r="N51" s="270">
        <f t="shared" si="3"/>
        <v>15451.576897435894</v>
      </c>
    </row>
    <row r="52" spans="1:14" x14ac:dyDescent="0.25">
      <c r="A52" s="45" t="s">
        <v>47</v>
      </c>
      <c r="C52" s="130">
        <f>VLOOKUP($A52,'Trial Balance'!$A:$CS,C$1,FALSE)/1000</f>
        <v>64.563870000000009</v>
      </c>
      <c r="D52" s="8">
        <f>VLOOKUP($A52,'Trial Balance'!$A:$CS,D$1,FALSE)/1000</f>
        <v>51.972970000000004</v>
      </c>
      <c r="E52" s="8">
        <f>VLOOKUP($A52,'Trial Balance'!$A:$CS,E$1,FALSE)/1000</f>
        <v>38.909480000000002</v>
      </c>
      <c r="F52" s="290">
        <f t="shared" si="1"/>
        <v>51.815440000000002</v>
      </c>
      <c r="G52" s="163">
        <f>VLOOKUP($A52,'MVA per Station'!$A:$Z,G$1,FALSE)</f>
        <v>5</v>
      </c>
      <c r="H52" s="23">
        <f>VLOOKUP($A52,'MVA per Station'!$A:$Z,H$1,FALSE)</f>
        <v>5</v>
      </c>
      <c r="I52" s="23">
        <f>VLOOKUP($A52,'MVA per Station'!$A:$Z,I$1,FALSE)</f>
        <v>6.6599999999999993</v>
      </c>
      <c r="J52" s="294">
        <f t="shared" si="2"/>
        <v>5.5533333333333337</v>
      </c>
      <c r="K52" s="274">
        <f t="shared" si="10"/>
        <v>12912.774000000003</v>
      </c>
      <c r="L52" s="268">
        <f t="shared" si="10"/>
        <v>10394.594000000001</v>
      </c>
      <c r="M52" s="268">
        <f t="shared" si="10"/>
        <v>5842.264264264265</v>
      </c>
      <c r="N52" s="270">
        <f t="shared" si="3"/>
        <v>9716.5440880880888</v>
      </c>
    </row>
    <row r="53" spans="1:14" x14ac:dyDescent="0.25">
      <c r="A53" s="45" t="s">
        <v>48</v>
      </c>
      <c r="C53" s="130">
        <f>VLOOKUP($A53,'Trial Balance'!$A:$CS,C$1,FALSE)/1000</f>
        <v>41.046409999999995</v>
      </c>
      <c r="D53" s="8">
        <f>VLOOKUP($A53,'Trial Balance'!$A:$CS,D$1,FALSE)/1000</f>
        <v>41.39264</v>
      </c>
      <c r="E53" s="8">
        <f>VLOOKUP($A53,'Trial Balance'!$A:$CS,E$1,FALSE)/1000</f>
        <v>45.489980000000003</v>
      </c>
      <c r="F53" s="290">
        <f t="shared" si="1"/>
        <v>42.643009999999997</v>
      </c>
      <c r="G53" s="163">
        <f>VLOOKUP($A53,'MVA per Station'!$A:$Z,G$1,FALSE)</f>
        <v>4.4444444444444446</v>
      </c>
      <c r="H53" s="23">
        <f>VLOOKUP($A53,'MVA per Station'!$A:$Z,H$1,FALSE)</f>
        <v>4.4444444444444446</v>
      </c>
      <c r="I53" s="287" t="s">
        <v>302</v>
      </c>
      <c r="J53" s="296">
        <f t="shared" si="2"/>
        <v>4.4444444444444446</v>
      </c>
      <c r="K53" s="274">
        <f>C53/G53*1000</f>
        <v>9235.4422499999982</v>
      </c>
      <c r="L53" s="268">
        <f>D53/H53*1000</f>
        <v>9313.3439999999991</v>
      </c>
      <c r="M53" s="308" t="s">
        <v>302</v>
      </c>
      <c r="N53" s="309">
        <f t="shared" si="3"/>
        <v>9274.3931249999987</v>
      </c>
    </row>
    <row r="54" spans="1:14" x14ac:dyDescent="0.25">
      <c r="A54" s="45" t="s">
        <v>49</v>
      </c>
      <c r="C54" s="280">
        <f>VLOOKUP($A54,'Trial Balance'!$A:$CS,C$1,FALSE)/1000</f>
        <v>0</v>
      </c>
      <c r="D54" s="281">
        <f>VLOOKUP($A54,'Trial Balance'!$A:$CS,D$1,FALSE)/1000</f>
        <v>0</v>
      </c>
      <c r="E54" s="281">
        <f>VLOOKUP($A54,'Trial Balance'!$A:$CS,E$1,FALSE)/1000</f>
        <v>0</v>
      </c>
      <c r="F54" s="291">
        <v>0</v>
      </c>
      <c r="G54" s="166">
        <f>VLOOKUP($A54,'MVA per Station'!$A:$Z,G$1,FALSE)</f>
        <v>0</v>
      </c>
      <c r="H54" s="31">
        <f>VLOOKUP($A54,'MVA per Station'!$A:$Z,H$1,FALSE)</f>
        <v>0</v>
      </c>
      <c r="I54" s="31">
        <f>VLOOKUP($A54,'MVA per Station'!$A:$Z,I$1,FALSE)</f>
        <v>0</v>
      </c>
      <c r="J54" s="171">
        <v>0</v>
      </c>
      <c r="K54" s="306">
        <v>0</v>
      </c>
      <c r="L54" s="307">
        <v>0</v>
      </c>
      <c r="M54" s="307">
        <v>0</v>
      </c>
      <c r="N54" s="303">
        <v>0</v>
      </c>
    </row>
    <row r="55" spans="1:14" x14ac:dyDescent="0.25">
      <c r="A55" s="45" t="s">
        <v>50</v>
      </c>
      <c r="C55" s="130">
        <f>VLOOKUP($A55,'Trial Balance'!$A:$CS,C$1,FALSE)/1000</f>
        <v>415.48607999999996</v>
      </c>
      <c r="D55" s="8">
        <f>VLOOKUP($A55,'Trial Balance'!$A:$CS,D$1,FALSE)/1000</f>
        <v>336.83557999999999</v>
      </c>
      <c r="E55" s="8">
        <f>VLOOKUP($A55,'Trial Balance'!$A:$CS,E$1,FALSE)/1000</f>
        <v>328.77514000000002</v>
      </c>
      <c r="F55" s="290">
        <f t="shared" si="1"/>
        <v>360.36560000000003</v>
      </c>
      <c r="G55" s="163">
        <f>VLOOKUP($A55,'MVA per Station'!$A:$Z,G$1,FALSE)</f>
        <v>9.463461538461539</v>
      </c>
      <c r="H55" s="23">
        <f>VLOOKUP($A55,'MVA per Station'!$A:$Z,H$1,FALSE)</f>
        <v>9.5854166666666671</v>
      </c>
      <c r="I55" s="23">
        <f>VLOOKUP($A55,'MVA per Station'!$A:$Z,I$1,FALSE)</f>
        <v>9.4445833333333322</v>
      </c>
      <c r="J55" s="294">
        <f t="shared" si="2"/>
        <v>9.4978205128205122</v>
      </c>
      <c r="K55" s="274">
        <f>C55/G55*1000</f>
        <v>43904.239300955087</v>
      </c>
      <c r="L55" s="268">
        <f>D55/H55*1000</f>
        <v>35140.421299717455</v>
      </c>
      <c r="M55" s="268">
        <f>E55/I55*1000</f>
        <v>34810.973485684037</v>
      </c>
      <c r="N55" s="270">
        <f t="shared" si="3"/>
        <v>37951.878028785526</v>
      </c>
    </row>
    <row r="56" spans="1:14" x14ac:dyDescent="0.25">
      <c r="A56" s="45" t="s">
        <v>51</v>
      </c>
      <c r="C56" s="130">
        <f>VLOOKUP($A56,'Trial Balance'!$A:$CS,C$1,FALSE)/1000</f>
        <v>25.675470000000001</v>
      </c>
      <c r="D56" s="8">
        <f>VLOOKUP($A56,'Trial Balance'!$A:$CS,D$1,FALSE)/1000</f>
        <v>20.005670000000002</v>
      </c>
      <c r="E56" s="8">
        <f>VLOOKUP($A56,'Trial Balance'!$A:$CS,E$1,FALSE)/1000</f>
        <v>13.76694</v>
      </c>
      <c r="F56" s="290">
        <f t="shared" si="1"/>
        <v>19.816026666666666</v>
      </c>
      <c r="G56" s="163">
        <f>VLOOKUP($A56,'MVA per Station'!$A:$Z,G$1,FALSE)</f>
        <v>5</v>
      </c>
      <c r="H56" s="23">
        <f>VLOOKUP($A56,'MVA per Station'!$A:$Z,H$1,FALSE)</f>
        <v>5</v>
      </c>
      <c r="I56" s="287" t="s">
        <v>302</v>
      </c>
      <c r="J56" s="296">
        <f t="shared" si="2"/>
        <v>5</v>
      </c>
      <c r="K56" s="274">
        <f t="shared" ref="K56:L62" si="11">C56/G56*1000</f>
        <v>5135.0940000000001</v>
      </c>
      <c r="L56" s="268">
        <f t="shared" si="11"/>
        <v>4001.1340000000005</v>
      </c>
      <c r="M56" s="308" t="s">
        <v>302</v>
      </c>
      <c r="N56" s="309">
        <f t="shared" si="3"/>
        <v>4568.1140000000005</v>
      </c>
    </row>
    <row r="57" spans="1:14" x14ac:dyDescent="0.25">
      <c r="A57" s="45" t="s">
        <v>52</v>
      </c>
      <c r="C57" s="130">
        <f>VLOOKUP($A57,'Trial Balance'!$A:$CS,C$1,FALSE)/1000</f>
        <v>12778.889600000002</v>
      </c>
      <c r="D57" s="8">
        <f>VLOOKUP($A57,'Trial Balance'!$A:$CS,D$1,FALSE)/1000</f>
        <v>8050.8433800000003</v>
      </c>
      <c r="E57" s="8">
        <f>VLOOKUP($A57,'Trial Balance'!$A:$CS,E$1,FALSE)/1000</f>
        <v>6488.2638999999999</v>
      </c>
      <c r="F57" s="290">
        <f t="shared" si="1"/>
        <v>9105.998959999999</v>
      </c>
      <c r="G57" s="163">
        <f>VLOOKUP($A57,'MVA per Station'!$A:$Z,G$1,FALSE)</f>
        <v>41.895027624309392</v>
      </c>
      <c r="H57" s="23">
        <f>VLOOKUP($A57,'MVA per Station'!$A:$Z,H$1,FALSE)</f>
        <v>42.31666666666667</v>
      </c>
      <c r="I57" s="23">
        <f>VLOOKUP($A57,'MVA per Station'!$A:$Z,I$1,FALSE)</f>
        <v>43.430167597765362</v>
      </c>
      <c r="J57" s="294">
        <f t="shared" si="2"/>
        <v>42.547287296247141</v>
      </c>
      <c r="K57" s="274">
        <f t="shared" si="11"/>
        <v>305021.62964525918</v>
      </c>
      <c r="L57" s="268">
        <f t="shared" si="11"/>
        <v>190252.30515951163</v>
      </c>
      <c r="M57" s="268">
        <f t="shared" ref="M57:M62" si="12">E57/I57*1000</f>
        <v>149395.32262670441</v>
      </c>
      <c r="N57" s="270">
        <f t="shared" si="3"/>
        <v>214889.75247715841</v>
      </c>
    </row>
    <row r="58" spans="1:14" x14ac:dyDescent="0.25">
      <c r="A58" s="45" t="s">
        <v>53</v>
      </c>
      <c r="C58" s="130">
        <f>VLOOKUP($A58,'Trial Balance'!$A:$CS,C$1,FALSE)/1000</f>
        <v>19.337389999999999</v>
      </c>
      <c r="D58" s="8">
        <f>VLOOKUP($A58,'Trial Balance'!$A:$CS,D$1,FALSE)/1000</f>
        <v>20.004840000000002</v>
      </c>
      <c r="E58" s="8">
        <f>VLOOKUP($A58,'Trial Balance'!$A:$CS,E$1,FALSE)/1000</f>
        <v>26.693160000000002</v>
      </c>
      <c r="F58" s="290">
        <f t="shared" si="1"/>
        <v>22.011796666666669</v>
      </c>
      <c r="G58" s="163">
        <f>VLOOKUP($A58,'MVA per Station'!$A:$Z,G$1,FALSE)</f>
        <v>8.5</v>
      </c>
      <c r="H58" s="23">
        <f>VLOOKUP($A58,'MVA per Station'!$A:$Z,H$1,FALSE)</f>
        <v>8.5</v>
      </c>
      <c r="I58" s="23">
        <f>VLOOKUP($A58,'MVA per Station'!$A:$Z,I$1,FALSE)</f>
        <v>8.5</v>
      </c>
      <c r="J58" s="294">
        <f t="shared" si="2"/>
        <v>8.5</v>
      </c>
      <c r="K58" s="274">
        <f t="shared" si="11"/>
        <v>2274.9870588235294</v>
      </c>
      <c r="L58" s="268">
        <f t="shared" si="11"/>
        <v>2353.5105882352941</v>
      </c>
      <c r="M58" s="268">
        <f t="shared" si="12"/>
        <v>3140.3717647058825</v>
      </c>
      <c r="N58" s="270">
        <f t="shared" si="3"/>
        <v>2589.6231372549023</v>
      </c>
    </row>
    <row r="59" spans="1:14" x14ac:dyDescent="0.25">
      <c r="A59" s="45" t="s">
        <v>54</v>
      </c>
      <c r="C59" s="130">
        <f>VLOOKUP($A59,'Trial Balance'!$A:$CS,C$1,FALSE)/1000</f>
        <v>244.71600000000001</v>
      </c>
      <c r="D59" s="8">
        <f>VLOOKUP($A59,'Trial Balance'!$A:$CS,D$1,FALSE)/1000</f>
        <v>221.91300000000001</v>
      </c>
      <c r="E59" s="8">
        <f>VLOOKUP($A59,'Trial Balance'!$A:$CS,E$1,FALSE)/1000</f>
        <v>174.172</v>
      </c>
      <c r="F59" s="290">
        <f t="shared" si="1"/>
        <v>213.60033333333334</v>
      </c>
      <c r="G59" s="163">
        <f>VLOOKUP($A59,'MVA per Station'!$A:$Z,G$1,FALSE)</f>
        <v>5.3411111111111111</v>
      </c>
      <c r="H59" s="23">
        <f>VLOOKUP($A59,'MVA per Station'!$A:$Z,H$1,FALSE)</f>
        <v>5.2333333333333334</v>
      </c>
      <c r="I59" s="23">
        <f>VLOOKUP($A59,'MVA per Station'!$A:$Z,I$1,FALSE)</f>
        <v>5.2333333333333334</v>
      </c>
      <c r="J59" s="294">
        <f t="shared" si="2"/>
        <v>5.2692592592592602</v>
      </c>
      <c r="K59" s="274">
        <f t="shared" si="11"/>
        <v>45817.432910339092</v>
      </c>
      <c r="L59" s="268">
        <f t="shared" si="11"/>
        <v>42403.757961783442</v>
      </c>
      <c r="M59" s="268">
        <f t="shared" si="12"/>
        <v>33281.273885350318</v>
      </c>
      <c r="N59" s="270">
        <f t="shared" si="3"/>
        <v>40500.821585824284</v>
      </c>
    </row>
    <row r="60" spans="1:14" x14ac:dyDescent="0.25">
      <c r="A60" s="45" t="s">
        <v>55</v>
      </c>
      <c r="C60" s="130">
        <f>VLOOKUP($A60,'Trial Balance'!$A:$CS,C$1,FALSE)/1000</f>
        <v>206.11707000000001</v>
      </c>
      <c r="D60" s="8">
        <f>VLOOKUP($A60,'Trial Balance'!$A:$CS,D$1,FALSE)/1000</f>
        <v>236.97623999999999</v>
      </c>
      <c r="E60" s="8">
        <f>VLOOKUP($A60,'Trial Balance'!$A:$CS,E$1,FALSE)/1000</f>
        <v>204.65612999999996</v>
      </c>
      <c r="F60" s="290">
        <f t="shared" si="1"/>
        <v>215.91647999999998</v>
      </c>
      <c r="G60" s="163">
        <f>VLOOKUP($A60,'MVA per Station'!$A:$Z,G$1,FALSE)</f>
        <v>5.384615384615385</v>
      </c>
      <c r="H60" s="23">
        <f>VLOOKUP($A60,'MVA per Station'!$A:$Z,H$1,FALSE)</f>
        <v>5.4615384615384617</v>
      </c>
      <c r="I60" s="23">
        <f>VLOOKUP($A60,'MVA per Station'!$A:$Z,I$1,FALSE)</f>
        <v>5.4615384615384617</v>
      </c>
      <c r="J60" s="294">
        <f t="shared" si="2"/>
        <v>5.4358974358974352</v>
      </c>
      <c r="K60" s="274">
        <f t="shared" si="11"/>
        <v>38278.884428571429</v>
      </c>
      <c r="L60" s="268">
        <f t="shared" si="11"/>
        <v>43390.015774647887</v>
      </c>
      <c r="M60" s="268">
        <f t="shared" si="12"/>
        <v>37472.249154929574</v>
      </c>
      <c r="N60" s="270">
        <f t="shared" si="3"/>
        <v>39713.716452716297</v>
      </c>
    </row>
    <row r="61" spans="1:14" x14ac:dyDescent="0.25">
      <c r="A61" s="45" t="s">
        <v>56</v>
      </c>
      <c r="C61" s="130">
        <f>VLOOKUP($A61,'Trial Balance'!$A:$CS,C$1,FALSE)/1000</f>
        <v>23.211929999999999</v>
      </c>
      <c r="D61" s="8">
        <f>VLOOKUP($A61,'Trial Balance'!$A:$CS,D$1,FALSE)/1000</f>
        <v>42.383789999999991</v>
      </c>
      <c r="E61" s="8">
        <f>VLOOKUP($A61,'Trial Balance'!$A:$CS,E$1,FALSE)/1000</f>
        <v>44.273400000000002</v>
      </c>
      <c r="F61" s="290">
        <f t="shared" si="1"/>
        <v>36.623039999999996</v>
      </c>
      <c r="G61" s="163">
        <f>VLOOKUP($A61,'MVA per Station'!$A:$Z,G$1,FALSE)</f>
        <v>4.5</v>
      </c>
      <c r="H61" s="23">
        <f>VLOOKUP($A61,'MVA per Station'!$A:$Z,H$1,FALSE)</f>
        <v>4.5</v>
      </c>
      <c r="I61" s="23">
        <f>VLOOKUP($A61,'MVA per Station'!$A:$Z,I$1,FALSE)</f>
        <v>4.5</v>
      </c>
      <c r="J61" s="294">
        <f t="shared" si="2"/>
        <v>4.5</v>
      </c>
      <c r="K61" s="274">
        <f t="shared" si="11"/>
        <v>5158.2066666666669</v>
      </c>
      <c r="L61" s="268">
        <f t="shared" si="11"/>
        <v>9418.6199999999972</v>
      </c>
      <c r="M61" s="268">
        <f t="shared" si="12"/>
        <v>9838.5333333333347</v>
      </c>
      <c r="N61" s="270">
        <f t="shared" si="3"/>
        <v>8138.4533333333338</v>
      </c>
    </row>
    <row r="62" spans="1:14" ht="15.75" thickBot="1" x14ac:dyDescent="0.3">
      <c r="A62" s="46" t="s">
        <v>57</v>
      </c>
      <c r="C62" s="140">
        <f>VLOOKUP($A62,'Trial Balance'!$A:$CS,C$1,FALSE)/1000</f>
        <v>194.53921000000003</v>
      </c>
      <c r="D62" s="141">
        <f>VLOOKUP($A62,'Trial Balance'!$A:$CS,D$1,FALSE)/1000</f>
        <v>236.08721999999997</v>
      </c>
      <c r="E62" s="141">
        <f>VLOOKUP($A62,'Trial Balance'!$A:$CS,E$1,FALSE)/1000</f>
        <v>293.05321000000004</v>
      </c>
      <c r="F62" s="292">
        <f t="shared" si="1"/>
        <v>241.22654666666668</v>
      </c>
      <c r="G62" s="167">
        <f>VLOOKUP($A62,'MVA per Station'!$A:$Z,G$1,FALSE)</f>
        <v>5.5555555555555554</v>
      </c>
      <c r="H62" s="168">
        <f>VLOOKUP($A62,'MVA per Station'!$A:$Z,H$1,FALSE)</f>
        <v>5.5555555555555554</v>
      </c>
      <c r="I62" s="168">
        <f>VLOOKUP($A62,'MVA per Station'!$A:$Z,I$1,FALSE)</f>
        <v>5.6296296296296298</v>
      </c>
      <c r="J62" s="297">
        <f t="shared" si="2"/>
        <v>5.5802469135802468</v>
      </c>
      <c r="K62" s="264">
        <f t="shared" si="11"/>
        <v>35017.057800000002</v>
      </c>
      <c r="L62" s="265">
        <f t="shared" si="11"/>
        <v>42495.699599999993</v>
      </c>
      <c r="M62" s="265">
        <f t="shared" si="12"/>
        <v>52055.504407894747</v>
      </c>
      <c r="N62" s="266">
        <f t="shared" si="3"/>
        <v>43189.420602631581</v>
      </c>
    </row>
    <row r="63" spans="1:14" ht="15.75" thickBot="1" x14ac:dyDescent="0.3"/>
    <row r="64" spans="1:14" ht="15.75" thickBot="1" x14ac:dyDescent="0.3">
      <c r="A64" s="253" t="s">
        <v>399</v>
      </c>
      <c r="C64" s="250"/>
      <c r="D64" s="251"/>
      <c r="E64" s="251"/>
      <c r="F64" s="252">
        <f>AVERAGEIF(F6:F62,"&lt;&gt;0")</f>
        <v>751.09297669544219</v>
      </c>
      <c r="G64" s="250"/>
      <c r="H64" s="251"/>
      <c r="I64" s="251"/>
      <c r="J64" s="252">
        <f>AVERAGEIF(J6:J62,"&lt;&gt;0")</f>
        <v>11.262889666725833</v>
      </c>
      <c r="K64" s="250"/>
      <c r="L64" s="251"/>
      <c r="M64" s="251"/>
      <c r="N64" s="252">
        <f>AVERAGEIF(N6:N62,"&lt;&gt;0")</f>
        <v>68108.696221973398</v>
      </c>
    </row>
    <row r="65" spans="1:15" ht="15.75" thickBot="1" x14ac:dyDescent="0.3"/>
    <row r="66" spans="1:15" x14ac:dyDescent="0.25">
      <c r="A66" s="158" t="s">
        <v>395</v>
      </c>
      <c r="C66" s="254">
        <f t="shared" ref="C66:N66" si="13">MAX(C6:C62)</f>
        <v>13539.625480000001</v>
      </c>
      <c r="D66" s="255">
        <f t="shared" si="13"/>
        <v>13844.964620000001</v>
      </c>
      <c r="E66" s="255">
        <f t="shared" si="13"/>
        <v>14847.208490000001</v>
      </c>
      <c r="F66" s="239">
        <f t="shared" si="13"/>
        <v>14077.266196666669</v>
      </c>
      <c r="G66" s="254">
        <f t="shared" si="13"/>
        <v>46.666666666666664</v>
      </c>
      <c r="H66" s="255">
        <f t="shared" si="13"/>
        <v>46.666666666666664</v>
      </c>
      <c r="I66" s="255">
        <f t="shared" si="13"/>
        <v>46.666666666666664</v>
      </c>
      <c r="J66" s="239">
        <f t="shared" si="13"/>
        <v>46.666666666666664</v>
      </c>
      <c r="K66" s="256">
        <f t="shared" si="13"/>
        <v>1709934.7975705827</v>
      </c>
      <c r="L66" s="257">
        <f t="shared" si="13"/>
        <v>1748936.5076282227</v>
      </c>
      <c r="M66" s="257">
        <f t="shared" si="13"/>
        <v>271877.74391102872</v>
      </c>
      <c r="N66" s="258">
        <f t="shared" si="13"/>
        <v>1729435.6525994027</v>
      </c>
    </row>
    <row r="67" spans="1:15" x14ac:dyDescent="0.25">
      <c r="A67" s="45" t="s">
        <v>396</v>
      </c>
      <c r="C67" s="240" cm="1">
        <f t="array" ref="C67">MIN(IF(C6:C62&gt;0,C6:C62))</f>
        <v>1.8020799999999999</v>
      </c>
      <c r="D67" s="317" cm="1">
        <f t="array" ref="D67">MIN(IF(D6:D62&gt;0,D6:D62))</f>
        <v>2.45425</v>
      </c>
      <c r="E67" s="317" cm="1">
        <f t="array" ref="E67">MIN(IF(E6:E62&gt;0,E6:E62))</f>
        <v>0.93</v>
      </c>
      <c r="F67" s="241" cm="1">
        <f t="array" ref="F67">MIN(IF(F6:F62&gt;0,F6:F62))</f>
        <v>1.40425</v>
      </c>
      <c r="G67" s="240" cm="1">
        <f t="array" ref="G67">MIN(IF(G6:G62&gt;0,G6:G62))</f>
        <v>4</v>
      </c>
      <c r="H67" s="237" cm="1">
        <f t="array" ref="H67">MIN(IF(H6:H62&gt;0,H6:H62))</f>
        <v>4</v>
      </c>
      <c r="I67" s="237" cm="1">
        <f t="array" ref="I67">MIN(IF(I6:I62&gt;0,I6:I62))</f>
        <v>4</v>
      </c>
      <c r="J67" s="241" cm="1">
        <f t="array" ref="J67">MIN(IF(J6:J62&gt;0,J6:J62))</f>
        <v>4</v>
      </c>
      <c r="K67" s="245" cm="1">
        <f t="array" ref="K67">MIN(IF(K6:K62&gt;0,K6:K62))</f>
        <v>284.44744186046512</v>
      </c>
      <c r="L67" s="238" cm="1">
        <f t="array" ref="L67">MIN(IF(L6:L62&gt;0,L6:L62))</f>
        <v>315.92695652173916</v>
      </c>
      <c r="M67" s="238" cm="1">
        <f t="array" ref="M67">MIN(IF(M6:M62&gt;0,M6:M62))</f>
        <v>186</v>
      </c>
      <c r="N67" s="246" cm="1">
        <f t="array" ref="N67">MIN(IF(N6:N62&gt;0,N6:N62))</f>
        <v>330.57333333333338</v>
      </c>
    </row>
    <row r="68" spans="1:15" ht="15.75" thickBot="1" x14ac:dyDescent="0.3">
      <c r="A68" s="46" t="s">
        <v>397</v>
      </c>
      <c r="C68" s="242">
        <f>C66/C67</f>
        <v>7513.3320829263967</v>
      </c>
      <c r="D68" s="318">
        <f t="shared" ref="D68:N68" si="14">D66/D67</f>
        <v>5641.2201772435574</v>
      </c>
      <c r="E68" s="318">
        <f t="shared" si="14"/>
        <v>15964.740311827956</v>
      </c>
      <c r="F68" s="244">
        <f t="shared" si="14"/>
        <v>10024.75783989081</v>
      </c>
      <c r="G68" s="242">
        <f t="shared" si="14"/>
        <v>11.666666666666666</v>
      </c>
      <c r="H68" s="243">
        <f t="shared" si="14"/>
        <v>11.666666666666666</v>
      </c>
      <c r="I68" s="243">
        <f t="shared" si="14"/>
        <v>11.666666666666666</v>
      </c>
      <c r="J68" s="244">
        <f t="shared" si="14"/>
        <v>11.666666666666666</v>
      </c>
      <c r="K68" s="247">
        <f t="shared" si="14"/>
        <v>6011.4261755582475</v>
      </c>
      <c r="L68" s="248">
        <f t="shared" si="14"/>
        <v>5535.8888234276938</v>
      </c>
      <c r="M68" s="248">
        <f t="shared" si="14"/>
        <v>1461.7083005969287</v>
      </c>
      <c r="N68" s="249">
        <f t="shared" si="14"/>
        <v>5231.624811235235</v>
      </c>
    </row>
    <row r="76" spans="1:15" x14ac:dyDescent="0.25">
      <c r="C76" s="221"/>
      <c r="D76" s="221"/>
      <c r="E76" s="221"/>
      <c r="F76" s="221"/>
      <c r="G76" s="221"/>
      <c r="H76" s="221"/>
      <c r="I76" s="221"/>
      <c r="J76" s="221"/>
      <c r="K76" s="221"/>
      <c r="L76" s="221"/>
      <c r="M76" s="221"/>
      <c r="N76" s="221"/>
      <c r="O76" s="221"/>
    </row>
    <row r="77" spans="1:15" x14ac:dyDescent="0.25">
      <c r="C77" s="221"/>
      <c r="D77" s="221"/>
      <c r="E77" s="221"/>
      <c r="F77" s="221"/>
      <c r="G77" s="221"/>
      <c r="H77" s="221"/>
      <c r="I77" s="221"/>
      <c r="J77" s="221"/>
      <c r="K77" s="221"/>
      <c r="L77" s="221"/>
      <c r="M77" s="221"/>
      <c r="N77" s="221"/>
      <c r="O77" s="221"/>
    </row>
  </sheetData>
  <mergeCells count="8">
    <mergeCell ref="A2:A5"/>
    <mergeCell ref="C2:N2"/>
    <mergeCell ref="C3:F3"/>
    <mergeCell ref="G3:J3"/>
    <mergeCell ref="K3:N3"/>
    <mergeCell ref="C4:F4"/>
    <mergeCell ref="G4:J4"/>
    <mergeCell ref="K4:N4"/>
  </mergeCells>
  <hyperlinks>
    <hyperlink ref="A1" location="'Tab Legend'!A1" display="Tab Legend" xr:uid="{C55EFEC3-7D45-45F7-A5CF-5B8ED75F501C}"/>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O77"/>
  <sheetViews>
    <sheetView showGridLines="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1.28515625" customWidth="1"/>
    <col min="15" max="15" width="0.85546875" customWidth="1"/>
  </cols>
  <sheetData>
    <row r="1" spans="1:14" ht="15.75" thickBot="1" x14ac:dyDescent="0.3">
      <c r="A1" s="26" t="s">
        <v>312</v>
      </c>
      <c r="C1">
        <f>'Trial Balance'!AW2</f>
        <v>49</v>
      </c>
      <c r="D1">
        <f>'Trial Balance'!BU2</f>
        <v>73</v>
      </c>
      <c r="E1">
        <f>'Trial Balance'!CS2</f>
        <v>97</v>
      </c>
      <c r="G1">
        <v>5</v>
      </c>
      <c r="H1">
        <v>7</v>
      </c>
      <c r="I1">
        <v>9</v>
      </c>
    </row>
    <row r="2" spans="1:14" ht="16.5" thickBot="1" x14ac:dyDescent="0.3">
      <c r="A2" s="379" t="s">
        <v>58</v>
      </c>
      <c r="C2" s="409" t="s">
        <v>286</v>
      </c>
      <c r="D2" s="410"/>
      <c r="E2" s="410"/>
      <c r="F2" s="410"/>
      <c r="G2" s="410"/>
      <c r="H2" s="410"/>
      <c r="I2" s="410"/>
      <c r="J2" s="410"/>
      <c r="K2" s="410"/>
      <c r="L2" s="410"/>
      <c r="M2" s="410"/>
      <c r="N2" s="411"/>
    </row>
    <row r="3" spans="1:14" x14ac:dyDescent="0.25">
      <c r="A3" s="380"/>
      <c r="C3" s="394" t="s">
        <v>256</v>
      </c>
      <c r="D3" s="395"/>
      <c r="E3" s="395"/>
      <c r="F3" s="396"/>
      <c r="G3" s="373"/>
      <c r="H3" s="374"/>
      <c r="I3" s="374"/>
      <c r="J3" s="375"/>
      <c r="K3" s="373"/>
      <c r="L3" s="374"/>
      <c r="M3" s="374"/>
      <c r="N3" s="375"/>
    </row>
    <row r="4" spans="1:14" x14ac:dyDescent="0.25">
      <c r="A4" s="380"/>
      <c r="C4" s="370" t="s">
        <v>248</v>
      </c>
      <c r="D4" s="371"/>
      <c r="E4" s="371"/>
      <c r="F4" s="372"/>
      <c r="G4" s="370" t="s">
        <v>400</v>
      </c>
      <c r="H4" s="371"/>
      <c r="I4" s="371"/>
      <c r="J4" s="372"/>
      <c r="K4" s="370" t="s">
        <v>251</v>
      </c>
      <c r="L4" s="371"/>
      <c r="M4" s="371"/>
      <c r="N4" s="372"/>
    </row>
    <row r="5" spans="1:14" ht="15.75" thickBot="1" x14ac:dyDescent="0.3">
      <c r="A5" s="381"/>
      <c r="C5" s="314">
        <v>2018</v>
      </c>
      <c r="D5" s="315">
        <v>2019</v>
      </c>
      <c r="E5" s="315">
        <v>2020</v>
      </c>
      <c r="F5" s="316" t="s">
        <v>398</v>
      </c>
      <c r="G5" s="276">
        <v>2018</v>
      </c>
      <c r="H5" s="277">
        <v>2019</v>
      </c>
      <c r="I5" s="277">
        <v>2020</v>
      </c>
      <c r="J5" s="316" t="s">
        <v>398</v>
      </c>
      <c r="K5" s="276">
        <v>2018</v>
      </c>
      <c r="L5" s="277">
        <v>2019</v>
      </c>
      <c r="M5" s="277">
        <v>2020</v>
      </c>
      <c r="N5" s="316" t="s">
        <v>398</v>
      </c>
    </row>
    <row r="6" spans="1:14" x14ac:dyDescent="0.25">
      <c r="A6" s="52" t="s">
        <v>1</v>
      </c>
      <c r="C6" s="129">
        <f>VLOOKUP($A6,'Trial Balance'!$A:$CS,C$1,FALSE)/1000</f>
        <v>435.15292999999997</v>
      </c>
      <c r="D6" s="137">
        <f>VLOOKUP($A6,'Trial Balance'!$A:$CS,D$1,FALSE)/1000</f>
        <v>370.44529</v>
      </c>
      <c r="E6" s="137">
        <f>VLOOKUP($A6,'Trial Balance'!$A:$CS,E$1,FALSE)/1000</f>
        <v>435.84696000000002</v>
      </c>
      <c r="F6" s="289">
        <f>AVERAGEIF(C6:E6,"&lt;&gt;0")</f>
        <v>413.81505999999996</v>
      </c>
      <c r="G6" s="129">
        <f>VLOOKUP($A6,'Total Poles'!$A:$Y,G$1,FALSE)/1000</f>
        <v>123.489</v>
      </c>
      <c r="H6" s="137">
        <f>VLOOKUP($A6,'Total Poles'!$A:$Y,H$1,FALSE)/1000</f>
        <v>123.489</v>
      </c>
      <c r="I6" s="137">
        <f>VLOOKUP($A6,'Total Poles'!$A:$Y,I$1,FALSE)/1000</f>
        <v>134.071</v>
      </c>
      <c r="J6" s="289">
        <f>AVERAGEIF(G6:I6,"&lt;&gt;0")</f>
        <v>127.01633333333332</v>
      </c>
      <c r="K6" s="173">
        <f>C6/G6</f>
        <v>3.5238193685267509</v>
      </c>
      <c r="L6" s="161">
        <f>D6/H6</f>
        <v>2.9998241948675588</v>
      </c>
      <c r="M6" s="161">
        <f>E6/I6</f>
        <v>3.2508667795421831</v>
      </c>
      <c r="N6" s="356">
        <f>AVERAGEIF(K6:M6,"&lt;&gt;0")</f>
        <v>3.2581701143121644</v>
      </c>
    </row>
    <row r="7" spans="1:14" x14ac:dyDescent="0.25">
      <c r="A7" s="45" t="s">
        <v>2</v>
      </c>
      <c r="C7" s="130">
        <f>VLOOKUP($A7,'Trial Balance'!$A:$CS,C$1,FALSE)/1000</f>
        <v>101.80064999999999</v>
      </c>
      <c r="D7" s="8">
        <f>VLOOKUP($A7,'Trial Balance'!$A:$CS,D$1,FALSE)/1000</f>
        <v>142.20103</v>
      </c>
      <c r="E7" s="8">
        <f>VLOOKUP($A7,'Trial Balance'!$A:$CS,E$1,FALSE)/1000</f>
        <v>113.69448</v>
      </c>
      <c r="F7" s="139">
        <f t="shared" ref="F7:F62" si="0">AVERAGEIF(C7:E7,"&lt;&gt;0")</f>
        <v>119.23205333333333</v>
      </c>
      <c r="G7" s="129">
        <f>VLOOKUP($A7,'Total Poles'!$A:$Y,G$1,FALSE)/1000</f>
        <v>30.35</v>
      </c>
      <c r="H7" s="137">
        <f>VLOOKUP($A7,'Total Poles'!$A:$Y,H$1,FALSE)/1000</f>
        <v>30.471</v>
      </c>
      <c r="I7" s="137">
        <f>VLOOKUP($A7,'Total Poles'!$A:$Y,I$1,FALSE)/1000</f>
        <v>28.986000000000001</v>
      </c>
      <c r="J7" s="289">
        <f t="shared" ref="J7:J62" si="1">AVERAGEIF(G7:I7,"&lt;&gt;0")</f>
        <v>29.935666666666666</v>
      </c>
      <c r="K7" s="174">
        <f t="shared" ref="K7:K62" si="2">C7/G7</f>
        <v>3.3542224052718281</v>
      </c>
      <c r="L7" s="22">
        <f t="shared" ref="L7:L62" si="3">D7/H7</f>
        <v>4.6667661054773388</v>
      </c>
      <c r="M7" s="22">
        <f t="shared" ref="M7:M62" si="4">E7/I7</f>
        <v>3.9223928793210514</v>
      </c>
      <c r="N7" s="357">
        <f t="shared" ref="N7:N62" si="5">AVERAGEIF(K7:M7,"&lt;&gt;0")</f>
        <v>3.9811271300234061</v>
      </c>
    </row>
    <row r="8" spans="1:14" x14ac:dyDescent="0.25">
      <c r="A8" s="45" t="s">
        <v>3</v>
      </c>
      <c r="C8" s="130">
        <f>VLOOKUP($A8,'Trial Balance'!$A:$CS,C$1,FALSE)/1000</f>
        <v>0</v>
      </c>
      <c r="D8" s="8">
        <f>VLOOKUP($A8,'Trial Balance'!$A:$CS,D$1,FALSE)/1000</f>
        <v>0</v>
      </c>
      <c r="E8" s="8">
        <f>VLOOKUP($A8,'Trial Balance'!$A:$CS,E$1,FALSE)/1000</f>
        <v>0</v>
      </c>
      <c r="F8" s="139">
        <v>0</v>
      </c>
      <c r="G8" s="129">
        <f>VLOOKUP($A8,'Total Poles'!$A:$Y,G$1,FALSE)/1000</f>
        <v>1.327</v>
      </c>
      <c r="H8" s="137">
        <f>VLOOKUP($A8,'Total Poles'!$A:$Y,H$1,FALSE)/1000</f>
        <v>1.327</v>
      </c>
      <c r="I8" s="137">
        <f>VLOOKUP($A8,'Total Poles'!$A:$Y,I$1,FALSE)/1000</f>
        <v>1.327</v>
      </c>
      <c r="J8" s="289">
        <f t="shared" si="1"/>
        <v>1.327</v>
      </c>
      <c r="K8" s="174">
        <f t="shared" si="2"/>
        <v>0</v>
      </c>
      <c r="L8" s="22">
        <f t="shared" si="3"/>
        <v>0</v>
      </c>
      <c r="M8" s="22">
        <f t="shared" si="4"/>
        <v>0</v>
      </c>
      <c r="N8" s="357">
        <v>0</v>
      </c>
    </row>
    <row r="9" spans="1:14" x14ac:dyDescent="0.25">
      <c r="A9" s="45" t="s">
        <v>4</v>
      </c>
      <c r="C9" s="130">
        <f>VLOOKUP($A9,'Trial Balance'!$A:$CS,C$1,FALSE)/1000</f>
        <v>5.5389999999999997</v>
      </c>
      <c r="D9" s="8">
        <f>VLOOKUP($A9,'Trial Balance'!$A:$CS,D$1,FALSE)/1000</f>
        <v>11.776</v>
      </c>
      <c r="E9" s="8">
        <f>VLOOKUP($A9,'Trial Balance'!$A:$CS,E$1,FALSE)/1000</f>
        <v>6.548</v>
      </c>
      <c r="F9" s="139">
        <f t="shared" si="0"/>
        <v>7.9543333333333335</v>
      </c>
      <c r="G9" s="129">
        <f>VLOOKUP($A9,'Total Poles'!$A:$Y,G$1,FALSE)/1000</f>
        <v>15.388</v>
      </c>
      <c r="H9" s="137">
        <f>VLOOKUP($A9,'Total Poles'!$A:$Y,H$1,FALSE)/1000</f>
        <v>15.404999999999999</v>
      </c>
      <c r="I9" s="137">
        <f>VLOOKUP($A9,'Total Poles'!$A:$Y,I$1,FALSE)/1000</f>
        <v>15.634</v>
      </c>
      <c r="J9" s="289">
        <f t="shared" si="1"/>
        <v>15.475666666666667</v>
      </c>
      <c r="K9" s="174">
        <f t="shared" si="2"/>
        <v>0.3599558097218612</v>
      </c>
      <c r="L9" s="22">
        <f t="shared" si="3"/>
        <v>0.76442713404738727</v>
      </c>
      <c r="M9" s="22">
        <f t="shared" si="4"/>
        <v>0.41883075348599208</v>
      </c>
      <c r="N9" s="357">
        <f t="shared" si="5"/>
        <v>0.51440456575174687</v>
      </c>
    </row>
    <row r="10" spans="1:14" x14ac:dyDescent="0.25">
      <c r="A10" s="45" t="s">
        <v>5</v>
      </c>
      <c r="C10" s="130">
        <f>VLOOKUP($A10,'Trial Balance'!$A:$CS,C$1,FALSE)/1000</f>
        <v>34.555759999999999</v>
      </c>
      <c r="D10" s="8">
        <f>VLOOKUP($A10,'Trial Balance'!$A:$CS,D$1,FALSE)/1000</f>
        <v>43.518940000000001</v>
      </c>
      <c r="E10" s="8">
        <f>VLOOKUP($A10,'Trial Balance'!$A:$CS,E$1,FALSE)/1000</f>
        <v>21.553080000000001</v>
      </c>
      <c r="F10" s="139">
        <f t="shared" si="0"/>
        <v>33.20926</v>
      </c>
      <c r="G10" s="129">
        <f>VLOOKUP($A10,'Total Poles'!$A:$Y,G$1,FALSE)/1000</f>
        <v>10.029999999999999</v>
      </c>
      <c r="H10" s="137">
        <f>VLOOKUP($A10,'Total Poles'!$A:$Y,H$1,FALSE)/1000</f>
        <v>10.031000000000001</v>
      </c>
      <c r="I10" s="137">
        <f>VLOOKUP($A10,'Total Poles'!$A:$Y,I$1,FALSE)/1000</f>
        <v>10.047000000000001</v>
      </c>
      <c r="J10" s="289">
        <f t="shared" si="1"/>
        <v>10.036</v>
      </c>
      <c r="K10" s="174">
        <f t="shared" si="2"/>
        <v>3.4452402791625127</v>
      </c>
      <c r="L10" s="22">
        <f t="shared" si="3"/>
        <v>4.3384448210547299</v>
      </c>
      <c r="M10" s="22">
        <f t="shared" si="4"/>
        <v>2.1452254404299791</v>
      </c>
      <c r="N10" s="357">
        <f t="shared" si="5"/>
        <v>3.3096368468824071</v>
      </c>
    </row>
    <row r="11" spans="1:14" x14ac:dyDescent="0.25">
      <c r="A11" s="45" t="s">
        <v>6</v>
      </c>
      <c r="C11" s="130">
        <f>VLOOKUP($A11,'Trial Balance'!$A:$CS,C$1,FALSE)/1000</f>
        <v>86.137740000000008</v>
      </c>
      <c r="D11" s="8">
        <f>VLOOKUP($A11,'Trial Balance'!$A:$CS,D$1,FALSE)/1000</f>
        <v>218.96875</v>
      </c>
      <c r="E11" s="8">
        <f>VLOOKUP($A11,'Trial Balance'!$A:$CS,E$1,FALSE)/1000</f>
        <v>44.657359999999997</v>
      </c>
      <c r="F11" s="139">
        <f t="shared" si="0"/>
        <v>116.58794999999999</v>
      </c>
      <c r="G11" s="129">
        <f>VLOOKUP($A11,'Total Poles'!$A:$Y,G$1,FALSE)/1000</f>
        <v>14.635999999999999</v>
      </c>
      <c r="H11" s="137">
        <f>VLOOKUP($A11,'Total Poles'!$A:$Y,H$1,FALSE)/1000</f>
        <v>14.635999999999999</v>
      </c>
      <c r="I11" s="137">
        <f>VLOOKUP($A11,'Total Poles'!$A:$Y,I$1,FALSE)/1000</f>
        <v>15.241</v>
      </c>
      <c r="J11" s="289">
        <f t="shared" si="1"/>
        <v>14.837666666666665</v>
      </c>
      <c r="K11" s="174">
        <f t="shared" si="2"/>
        <v>5.8853334244329059</v>
      </c>
      <c r="L11" s="22">
        <f t="shared" si="3"/>
        <v>14.960969527193223</v>
      </c>
      <c r="M11" s="22">
        <f t="shared" si="4"/>
        <v>2.9300807033659209</v>
      </c>
      <c r="N11" s="357">
        <f t="shared" si="5"/>
        <v>7.9254612183306827</v>
      </c>
    </row>
    <row r="12" spans="1:14" x14ac:dyDescent="0.25">
      <c r="A12" s="45" t="s">
        <v>7</v>
      </c>
      <c r="C12" s="130">
        <f>VLOOKUP($A12,'Trial Balance'!$A:$CS,C$1,FALSE)/1000</f>
        <v>93.519390000000001</v>
      </c>
      <c r="D12" s="8">
        <f>VLOOKUP($A12,'Trial Balance'!$A:$CS,D$1,FALSE)/1000</f>
        <v>124.42838999999999</v>
      </c>
      <c r="E12" s="8">
        <f>VLOOKUP($A12,'Trial Balance'!$A:$CS,E$1,FALSE)/1000</f>
        <v>161.87778</v>
      </c>
      <c r="F12" s="139">
        <f t="shared" si="0"/>
        <v>126.60852</v>
      </c>
      <c r="G12" s="129">
        <f>VLOOKUP($A12,'Total Poles'!$A:$Y,G$1,FALSE)/1000</f>
        <v>24.459</v>
      </c>
      <c r="H12" s="137">
        <f>VLOOKUP($A12,'Total Poles'!$A:$Y,H$1,FALSE)/1000</f>
        <v>24.448</v>
      </c>
      <c r="I12" s="137">
        <f>VLOOKUP($A12,'Total Poles'!$A:$Y,I$1,FALSE)/1000</f>
        <v>19.863</v>
      </c>
      <c r="J12" s="289">
        <f t="shared" si="1"/>
        <v>22.923333333333332</v>
      </c>
      <c r="K12" s="174">
        <f t="shared" si="2"/>
        <v>3.8235164969949711</v>
      </c>
      <c r="L12" s="22">
        <f t="shared" si="3"/>
        <v>5.0895120255235602</v>
      </c>
      <c r="M12" s="22">
        <f t="shared" si="4"/>
        <v>8.1497145446307204</v>
      </c>
      <c r="N12" s="357">
        <f t="shared" si="5"/>
        <v>5.6875810223830827</v>
      </c>
    </row>
    <row r="13" spans="1:14" x14ac:dyDescent="0.25">
      <c r="A13" s="45" t="s">
        <v>8</v>
      </c>
      <c r="C13" s="130">
        <f>VLOOKUP($A13,'Trial Balance'!$A:$CS,C$1,FALSE)/1000</f>
        <v>50.260949999999994</v>
      </c>
      <c r="D13" s="8">
        <f>VLOOKUP($A13,'Trial Balance'!$A:$CS,D$1,FALSE)/1000</f>
        <v>60.396360000000001</v>
      </c>
      <c r="E13" s="8">
        <f>VLOOKUP($A13,'Trial Balance'!$A:$CS,E$1,FALSE)/1000</f>
        <v>26.94031</v>
      </c>
      <c r="F13" s="139">
        <f t="shared" si="0"/>
        <v>45.865873333333333</v>
      </c>
      <c r="G13" s="129">
        <f>VLOOKUP($A13,'Total Poles'!$A:$Y,G$1,FALSE)/1000</f>
        <v>1.8160000000000001</v>
      </c>
      <c r="H13" s="137">
        <f>VLOOKUP($A13,'Total Poles'!$A:$Y,H$1,FALSE)/1000</f>
        <v>1.8580000000000001</v>
      </c>
      <c r="I13" s="137">
        <f>VLOOKUP($A13,'Total Poles'!$A:$Y,I$1,FALSE)/1000</f>
        <v>1.9079999999999999</v>
      </c>
      <c r="J13" s="289">
        <f t="shared" si="1"/>
        <v>1.8606666666666669</v>
      </c>
      <c r="K13" s="174">
        <f t="shared" si="2"/>
        <v>27.676734581497794</v>
      </c>
      <c r="L13" s="22">
        <f t="shared" si="3"/>
        <v>32.506114101184068</v>
      </c>
      <c r="M13" s="22">
        <f t="shared" si="4"/>
        <v>14.119659329140461</v>
      </c>
      <c r="N13" s="357">
        <f t="shared" si="5"/>
        <v>24.767502670607442</v>
      </c>
    </row>
    <row r="14" spans="1:14" x14ac:dyDescent="0.25">
      <c r="A14" s="45" t="s">
        <v>9</v>
      </c>
      <c r="C14" s="130">
        <f>VLOOKUP($A14,'Trial Balance'!$A:$CS,C$1,FALSE)/1000</f>
        <v>0.30657000000000001</v>
      </c>
      <c r="D14" s="8">
        <f>VLOOKUP($A14,'Trial Balance'!$A:$CS,D$1,FALSE)/1000</f>
        <v>0</v>
      </c>
      <c r="E14" s="8">
        <f>VLOOKUP($A14,'Trial Balance'!$A:$CS,E$1,FALSE)/1000</f>
        <v>0</v>
      </c>
      <c r="F14" s="139">
        <f t="shared" si="0"/>
        <v>0.30657000000000001</v>
      </c>
      <c r="G14" s="129">
        <f>VLOOKUP($A14,'Total Poles'!$A:$Y,G$1,FALSE)/1000</f>
        <v>0.73</v>
      </c>
      <c r="H14" s="137">
        <f>VLOOKUP($A14,'Total Poles'!$A:$Y,H$1,FALSE)/1000</f>
        <v>0.73</v>
      </c>
      <c r="I14" s="137">
        <f>VLOOKUP($A14,'Total Poles'!$A:$Y,I$1,FALSE)/1000</f>
        <v>0.72799999999999998</v>
      </c>
      <c r="J14" s="289">
        <f t="shared" si="1"/>
        <v>0.72933333333333328</v>
      </c>
      <c r="K14" s="174">
        <f t="shared" si="2"/>
        <v>0.41995890410958908</v>
      </c>
      <c r="L14" s="22">
        <f t="shared" si="3"/>
        <v>0</v>
      </c>
      <c r="M14" s="22">
        <f t="shared" si="4"/>
        <v>0</v>
      </c>
      <c r="N14" s="357">
        <f t="shared" si="5"/>
        <v>0.41995890410958908</v>
      </c>
    </row>
    <row r="15" spans="1:14" x14ac:dyDescent="0.25">
      <c r="A15" s="45" t="s">
        <v>10</v>
      </c>
      <c r="C15" s="130">
        <f>VLOOKUP($A15,'Trial Balance'!$A:$CS,C$1,FALSE)/1000</f>
        <v>5.6755000000000004</v>
      </c>
      <c r="D15" s="8">
        <f>VLOOKUP($A15,'Trial Balance'!$A:$CS,D$1,FALSE)/1000</f>
        <v>3.9129999999999998</v>
      </c>
      <c r="E15" s="8">
        <f>VLOOKUP($A15,'Trial Balance'!$A:$CS,E$1,FALSE)/1000</f>
        <v>5.3215000000000003</v>
      </c>
      <c r="F15" s="139">
        <f t="shared" si="0"/>
        <v>4.97</v>
      </c>
      <c r="G15" s="129">
        <f>VLOOKUP($A15,'Total Poles'!$A:$Y,G$1,FALSE)/1000</f>
        <v>0.432</v>
      </c>
      <c r="H15" s="137">
        <f>VLOOKUP($A15,'Total Poles'!$A:$Y,H$1,FALSE)/1000</f>
        <v>0.432</v>
      </c>
      <c r="I15" s="137">
        <f>VLOOKUP($A15,'Total Poles'!$A:$Y,I$1,FALSE)/1000</f>
        <v>0.34499999999999997</v>
      </c>
      <c r="J15" s="289">
        <f t="shared" si="1"/>
        <v>0.40300000000000002</v>
      </c>
      <c r="K15" s="174">
        <f t="shared" si="2"/>
        <v>13.137731481481483</v>
      </c>
      <c r="L15" s="22">
        <f t="shared" si="3"/>
        <v>9.0578703703703702</v>
      </c>
      <c r="M15" s="22">
        <f t="shared" si="4"/>
        <v>15.424637681159423</v>
      </c>
      <c r="N15" s="357">
        <f t="shared" si="5"/>
        <v>12.540079844337093</v>
      </c>
    </row>
    <row r="16" spans="1:14" x14ac:dyDescent="0.25">
      <c r="A16" s="45" t="s">
        <v>11</v>
      </c>
      <c r="C16" s="130">
        <f>VLOOKUP($A16,'Trial Balance'!$A:$CS,C$1,FALSE)/1000</f>
        <v>23.900369999999999</v>
      </c>
      <c r="D16" s="8">
        <f>VLOOKUP($A16,'Trial Balance'!$A:$CS,D$1,FALSE)/1000</f>
        <v>30.109119999999997</v>
      </c>
      <c r="E16" s="8">
        <f>VLOOKUP($A16,'Trial Balance'!$A:$CS,E$1,FALSE)/1000</f>
        <v>38.893839999999997</v>
      </c>
      <c r="F16" s="139">
        <f t="shared" si="0"/>
        <v>30.967776666666666</v>
      </c>
      <c r="G16" s="129">
        <f>VLOOKUP($A16,'Total Poles'!$A:$Y,G$1,FALSE)/1000</f>
        <v>3.294</v>
      </c>
      <c r="H16" s="137">
        <f>VLOOKUP($A16,'Total Poles'!$A:$Y,H$1,FALSE)/1000</f>
        <v>3.302</v>
      </c>
      <c r="I16" s="137">
        <f>VLOOKUP($A16,'Total Poles'!$A:$Y,I$1,FALSE)/1000</f>
        <v>4.508</v>
      </c>
      <c r="J16" s="289">
        <f t="shared" si="1"/>
        <v>3.7013333333333329</v>
      </c>
      <c r="K16" s="174">
        <f t="shared" si="2"/>
        <v>7.2557285974499086</v>
      </c>
      <c r="L16" s="22">
        <f t="shared" si="3"/>
        <v>9.1184494245911552</v>
      </c>
      <c r="M16" s="22">
        <f t="shared" si="4"/>
        <v>8.6277373558118899</v>
      </c>
      <c r="N16" s="357">
        <f t="shared" si="5"/>
        <v>8.3339717926176515</v>
      </c>
    </row>
    <row r="17" spans="1:14" x14ac:dyDescent="0.25">
      <c r="A17" s="45" t="s">
        <v>14</v>
      </c>
      <c r="C17" s="130">
        <f>VLOOKUP($A17,'Trial Balance'!$A:$CS,C$1,FALSE)/1000</f>
        <v>195.97764000000001</v>
      </c>
      <c r="D17" s="8">
        <f>VLOOKUP($A17,'Trial Balance'!$A:$CS,D$1,FALSE)/1000</f>
        <v>153.51938000000001</v>
      </c>
      <c r="E17" s="8">
        <f>VLOOKUP($A17,'Trial Balance'!$A:$CS,E$1,FALSE)/1000</f>
        <v>110.16803</v>
      </c>
      <c r="F17" s="139">
        <f t="shared" si="0"/>
        <v>153.22168333333335</v>
      </c>
      <c r="G17" s="129">
        <f>VLOOKUP($A17,'Total Poles'!$A:$Y,G$1,FALSE)/1000</f>
        <v>34.814999999999998</v>
      </c>
      <c r="H17" s="137">
        <f>VLOOKUP($A17,'Total Poles'!$A:$Y,H$1,FALSE)/1000</f>
        <v>36.54</v>
      </c>
      <c r="I17" s="137">
        <f>VLOOKUP($A17,'Total Poles'!$A:$Y,I$1,FALSE)/1000</f>
        <v>36.768999999999998</v>
      </c>
      <c r="J17" s="289">
        <f t="shared" si="1"/>
        <v>36.041333333333334</v>
      </c>
      <c r="K17" s="174">
        <f t="shared" si="2"/>
        <v>5.6291150366221459</v>
      </c>
      <c r="L17" s="22">
        <f t="shared" si="3"/>
        <v>4.2014061302681993</v>
      </c>
      <c r="M17" s="22">
        <f t="shared" si="4"/>
        <v>2.99622045745057</v>
      </c>
      <c r="N17" s="357">
        <f t="shared" si="5"/>
        <v>4.2755805414469714</v>
      </c>
    </row>
    <row r="18" spans="1:14" x14ac:dyDescent="0.25">
      <c r="A18" s="45" t="s">
        <v>16</v>
      </c>
      <c r="C18" s="130">
        <f>VLOOKUP($A18,'Trial Balance'!$A:$CS,C$1,FALSE)/1000</f>
        <v>127.27860000000001</v>
      </c>
      <c r="D18" s="8">
        <f>VLOOKUP($A18,'Trial Balance'!$A:$CS,D$1,FALSE)/1000</f>
        <v>26.082129999999999</v>
      </c>
      <c r="E18" s="8">
        <f>VLOOKUP($A18,'Trial Balance'!$A:$CS,E$1,FALSE)/1000</f>
        <v>58.598990000000001</v>
      </c>
      <c r="F18" s="139">
        <f t="shared" si="0"/>
        <v>70.653239999999997</v>
      </c>
      <c r="G18" s="129">
        <f>VLOOKUP($A18,'Total Poles'!$A:$Y,G$1,FALSE)/1000</f>
        <v>21.806000000000001</v>
      </c>
      <c r="H18" s="137">
        <f>VLOOKUP($A18,'Total Poles'!$A:$Y,H$1,FALSE)/1000</f>
        <v>22.263000000000002</v>
      </c>
      <c r="I18" s="137">
        <f>VLOOKUP($A18,'Total Poles'!$A:$Y,I$1,FALSE)/1000</f>
        <v>22.547000000000001</v>
      </c>
      <c r="J18" s="289">
        <f t="shared" si="1"/>
        <v>22.205333333333332</v>
      </c>
      <c r="K18" s="174">
        <f t="shared" si="2"/>
        <v>5.8368614142896451</v>
      </c>
      <c r="L18" s="22">
        <f t="shared" si="3"/>
        <v>1.1715460629744419</v>
      </c>
      <c r="M18" s="22">
        <f t="shared" si="4"/>
        <v>2.5989705947576174</v>
      </c>
      <c r="N18" s="357">
        <f t="shared" si="5"/>
        <v>3.2024593573405684</v>
      </c>
    </row>
    <row r="19" spans="1:14" x14ac:dyDescent="0.25">
      <c r="A19" s="45" t="s">
        <v>17</v>
      </c>
      <c r="C19" s="130">
        <f>VLOOKUP($A19,'Trial Balance'!$A:$CS,C$1,FALSE)/1000</f>
        <v>60.120580000000004</v>
      </c>
      <c r="D19" s="8">
        <f>VLOOKUP($A19,'Trial Balance'!$A:$CS,D$1,FALSE)/1000</f>
        <v>152.18960000000001</v>
      </c>
      <c r="E19" s="8">
        <f>VLOOKUP($A19,'Trial Balance'!$A:$CS,E$1,FALSE)/1000</f>
        <v>106.42919999999999</v>
      </c>
      <c r="F19" s="139">
        <f t="shared" si="0"/>
        <v>106.24646</v>
      </c>
      <c r="G19" s="129">
        <f>VLOOKUP($A19,'Total Poles'!$A:$Y,G$1,FALSE)/1000</f>
        <v>20.0785625</v>
      </c>
      <c r="H19" s="137">
        <f>VLOOKUP($A19,'Total Poles'!$A:$Y,H$1,FALSE)/1000</f>
        <v>20.682312499999998</v>
      </c>
      <c r="I19" s="137">
        <f>VLOOKUP($A19,'Total Poles'!$A:$Y,I$1,FALSE)/1000</f>
        <v>20.565999999999999</v>
      </c>
      <c r="J19" s="289">
        <f t="shared" si="1"/>
        <v>20.442291666666666</v>
      </c>
      <c r="K19" s="174">
        <f t="shared" si="2"/>
        <v>2.994267144373508</v>
      </c>
      <c r="L19" s="22">
        <f t="shared" si="3"/>
        <v>7.3584421471245065</v>
      </c>
      <c r="M19" s="22">
        <f t="shared" si="4"/>
        <v>5.1750072935913645</v>
      </c>
      <c r="N19" s="357">
        <f t="shared" si="5"/>
        <v>5.1759055283631268</v>
      </c>
    </row>
    <row r="20" spans="1:14" x14ac:dyDescent="0.25">
      <c r="A20" s="45" t="s">
        <v>15</v>
      </c>
      <c r="C20" s="130">
        <f>VLOOKUP($A20,'Trial Balance'!$A:$CS,C$1,FALSE)/1000</f>
        <v>554.34702000000004</v>
      </c>
      <c r="D20" s="8">
        <f>VLOOKUP($A20,'Trial Balance'!$A:$CS,D$1,FALSE)/1000</f>
        <v>576.17268000000001</v>
      </c>
      <c r="E20" s="8">
        <f>VLOOKUP($A20,'Trial Balance'!$A:$CS,E$1,FALSE)/1000</f>
        <v>937.46425999999997</v>
      </c>
      <c r="F20" s="139">
        <f t="shared" si="0"/>
        <v>689.32798666666667</v>
      </c>
      <c r="G20" s="129">
        <f>VLOOKUP($A20,'Total Poles'!$A:$Y,G$1,FALSE)/1000</f>
        <v>20.062999999999999</v>
      </c>
      <c r="H20" s="137">
        <f>VLOOKUP($A20,'Total Poles'!$A:$Y,H$1,FALSE)/1000</f>
        <v>20.47</v>
      </c>
      <c r="I20" s="137">
        <f>VLOOKUP($A20,'Total Poles'!$A:$Y,I$1,FALSE)/1000</f>
        <v>20.651</v>
      </c>
      <c r="J20" s="289">
        <f t="shared" si="1"/>
        <v>20.394666666666666</v>
      </c>
      <c r="K20" s="174">
        <f t="shared" si="2"/>
        <v>27.630315506155615</v>
      </c>
      <c r="L20" s="22">
        <f t="shared" si="3"/>
        <v>28.147175378602835</v>
      </c>
      <c r="M20" s="22">
        <f t="shared" si="4"/>
        <v>45.395586654399303</v>
      </c>
      <c r="N20" s="357">
        <f t="shared" si="5"/>
        <v>33.724359179719251</v>
      </c>
    </row>
    <row r="21" spans="1:14" x14ac:dyDescent="0.25">
      <c r="A21" s="45" t="s">
        <v>12</v>
      </c>
      <c r="C21" s="130">
        <f>VLOOKUP($A21,'Trial Balance'!$A:$CS,C$1,FALSE)/1000</f>
        <v>101.51321</v>
      </c>
      <c r="D21" s="8">
        <f>VLOOKUP($A21,'Trial Balance'!$A:$CS,D$1,FALSE)/1000</f>
        <v>52.195120000000003</v>
      </c>
      <c r="E21" s="8">
        <f>VLOOKUP($A21,'Trial Balance'!$A:$CS,E$1,FALSE)/1000</f>
        <v>114.28628</v>
      </c>
      <c r="F21" s="139">
        <f t="shared" si="0"/>
        <v>89.331536666666651</v>
      </c>
      <c r="G21" s="129">
        <f>VLOOKUP($A21,'Total Poles'!$A:$Y,G$1,FALSE)/1000</f>
        <v>5.0640000000000001</v>
      </c>
      <c r="H21" s="137">
        <f>VLOOKUP($A21,'Total Poles'!$A:$Y,H$1,FALSE)/1000</f>
        <v>5.032</v>
      </c>
      <c r="I21" s="137">
        <f>VLOOKUP($A21,'Total Poles'!$A:$Y,I$1,FALSE)/1000</f>
        <v>5.4539999999999997</v>
      </c>
      <c r="J21" s="289">
        <f t="shared" si="1"/>
        <v>5.1833333333333336</v>
      </c>
      <c r="K21" s="174">
        <f t="shared" si="2"/>
        <v>20.046052527646129</v>
      </c>
      <c r="L21" s="22">
        <f t="shared" si="3"/>
        <v>10.372639109697934</v>
      </c>
      <c r="M21" s="22">
        <f t="shared" si="4"/>
        <v>20.954580124679136</v>
      </c>
      <c r="N21" s="357">
        <f t="shared" si="5"/>
        <v>17.124423920674399</v>
      </c>
    </row>
    <row r="22" spans="1:14" x14ac:dyDescent="0.25">
      <c r="A22" s="45" t="s">
        <v>13</v>
      </c>
      <c r="C22" s="130">
        <f>VLOOKUP($A22,'Trial Balance'!$A:$CS,C$1,FALSE)/1000</f>
        <v>74.546779999999998</v>
      </c>
      <c r="D22" s="8">
        <f>VLOOKUP($A22,'Trial Balance'!$A:$CS,D$1,FALSE)/1000</f>
        <v>85.386979999999994</v>
      </c>
      <c r="E22" s="8">
        <f>VLOOKUP($A22,'Trial Balance'!$A:$CS,E$1,FALSE)/1000</f>
        <v>64.311999999999998</v>
      </c>
      <c r="F22" s="139">
        <f t="shared" si="0"/>
        <v>74.748586666666668</v>
      </c>
      <c r="G22" s="129">
        <f>VLOOKUP($A22,'Total Poles'!$A:$Y,G$1,FALSE)/1000</f>
        <v>10.558</v>
      </c>
      <c r="H22" s="137">
        <f>VLOOKUP($A22,'Total Poles'!$A:$Y,H$1,FALSE)/1000</f>
        <v>10.558</v>
      </c>
      <c r="I22" s="137">
        <f>VLOOKUP($A22,'Total Poles'!$A:$Y,I$1,FALSE)/1000</f>
        <v>9.9749999999999996</v>
      </c>
      <c r="J22" s="289">
        <f t="shared" si="1"/>
        <v>10.363666666666667</v>
      </c>
      <c r="K22" s="174">
        <f t="shared" si="2"/>
        <v>7.0606914188293235</v>
      </c>
      <c r="L22" s="22">
        <f t="shared" si="3"/>
        <v>8.0874199659026331</v>
      </c>
      <c r="M22" s="22">
        <f t="shared" si="4"/>
        <v>6.4473182957393487</v>
      </c>
      <c r="N22" s="357">
        <f t="shared" si="5"/>
        <v>7.1984765601571015</v>
      </c>
    </row>
    <row r="23" spans="1:14" x14ac:dyDescent="0.25">
      <c r="A23" s="45" t="s">
        <v>18</v>
      </c>
      <c r="C23" s="130">
        <f>VLOOKUP($A23,'Trial Balance'!$A:$CS,C$1,FALSE)/1000</f>
        <v>14.12684</v>
      </c>
      <c r="D23" s="8">
        <f>VLOOKUP($A23,'Trial Balance'!$A:$CS,D$1,FALSE)/1000</f>
        <v>16.59619</v>
      </c>
      <c r="E23" s="8">
        <f>VLOOKUP($A23,'Trial Balance'!$A:$CS,E$1,FALSE)/1000</f>
        <v>10.38026</v>
      </c>
      <c r="F23" s="139">
        <f t="shared" si="0"/>
        <v>13.701096666666666</v>
      </c>
      <c r="G23" s="129">
        <f>VLOOKUP($A23,'Total Poles'!$A:$Y,G$1,FALSE)/1000</f>
        <v>1.992</v>
      </c>
      <c r="H23" s="137">
        <f>VLOOKUP($A23,'Total Poles'!$A:$Y,H$1,FALSE)/1000</f>
        <v>1.992</v>
      </c>
      <c r="I23" s="137">
        <f>VLOOKUP($A23,'Total Poles'!$A:$Y,I$1,FALSE)/1000</f>
        <v>1.9990000000000001</v>
      </c>
      <c r="J23" s="289">
        <f t="shared" si="1"/>
        <v>1.9943333333333335</v>
      </c>
      <c r="K23" s="174">
        <f t="shared" si="2"/>
        <v>7.0917871485943778</v>
      </c>
      <c r="L23" s="22">
        <f t="shared" si="3"/>
        <v>8.3314206827309238</v>
      </c>
      <c r="M23" s="22">
        <f t="shared" si="4"/>
        <v>5.1927263631815901</v>
      </c>
      <c r="N23" s="357">
        <f t="shared" si="5"/>
        <v>6.8719780648356306</v>
      </c>
    </row>
    <row r="24" spans="1:14" x14ac:dyDescent="0.25">
      <c r="A24" s="45" t="s">
        <v>19</v>
      </c>
      <c r="C24" s="130">
        <f>VLOOKUP($A24,'Trial Balance'!$A:$CS,C$1,FALSE)/1000</f>
        <v>32.115389999999998</v>
      </c>
      <c r="D24" s="8">
        <f>VLOOKUP($A24,'Trial Balance'!$A:$CS,D$1,FALSE)/1000</f>
        <v>85.217470000000006</v>
      </c>
      <c r="E24" s="8">
        <f>VLOOKUP($A24,'Trial Balance'!$A:$CS,E$1,FALSE)/1000</f>
        <v>79.293499999999995</v>
      </c>
      <c r="F24" s="139">
        <f t="shared" si="0"/>
        <v>65.542119999999997</v>
      </c>
      <c r="G24" s="129">
        <f>VLOOKUP($A24,'Total Poles'!$A:$Y,G$1,FALSE)/1000</f>
        <v>6.25</v>
      </c>
      <c r="H24" s="137">
        <f>VLOOKUP($A24,'Total Poles'!$A:$Y,H$1,FALSE)/1000</f>
        <v>6.24</v>
      </c>
      <c r="I24" s="137">
        <f>VLOOKUP($A24,'Total Poles'!$A:$Y,I$1,FALSE)/1000</f>
        <v>6.218</v>
      </c>
      <c r="J24" s="289">
        <f t="shared" si="1"/>
        <v>6.2359999999999998</v>
      </c>
      <c r="K24" s="174">
        <f t="shared" si="2"/>
        <v>5.1384623999999999</v>
      </c>
      <c r="L24" s="22">
        <f t="shared" si="3"/>
        <v>13.656645833333334</v>
      </c>
      <c r="M24" s="22">
        <f t="shared" si="4"/>
        <v>12.75225152782245</v>
      </c>
      <c r="N24" s="357">
        <f t="shared" si="5"/>
        <v>10.515786587051927</v>
      </c>
    </row>
    <row r="25" spans="1:14" x14ac:dyDescent="0.25">
      <c r="A25" s="45" t="s">
        <v>20</v>
      </c>
      <c r="C25" s="130">
        <f>VLOOKUP($A25,'Trial Balance'!$A:$CS,C$1,FALSE)/1000</f>
        <v>34.228349999999999</v>
      </c>
      <c r="D25" s="8">
        <f>VLOOKUP($A25,'Trial Balance'!$A:$CS,D$1,FALSE)/1000</f>
        <v>58.909730000000003</v>
      </c>
      <c r="E25" s="8">
        <f>VLOOKUP($A25,'Trial Balance'!$A:$CS,E$1,FALSE)/1000</f>
        <v>54.334129999999995</v>
      </c>
      <c r="F25" s="139">
        <f t="shared" si="0"/>
        <v>49.157403333333328</v>
      </c>
      <c r="G25" s="129">
        <f>VLOOKUP($A25,'Total Poles'!$A:$Y,G$1,FALSE)/1000</f>
        <v>6.01</v>
      </c>
      <c r="H25" s="137">
        <f>VLOOKUP($A25,'Total Poles'!$A:$Y,H$1,FALSE)/1000</f>
        <v>6.0019999999999998</v>
      </c>
      <c r="I25" s="137">
        <f>VLOOKUP($A25,'Total Poles'!$A:$Y,I$1,FALSE)/1000</f>
        <v>6.1020000000000003</v>
      </c>
      <c r="J25" s="289">
        <f t="shared" si="1"/>
        <v>6.0380000000000003</v>
      </c>
      <c r="K25" s="174">
        <f t="shared" si="2"/>
        <v>5.6952329450915142</v>
      </c>
      <c r="L25" s="22">
        <f t="shared" si="3"/>
        <v>9.8150166611129634</v>
      </c>
      <c r="M25" s="22">
        <f t="shared" si="4"/>
        <v>8.904314978695508</v>
      </c>
      <c r="N25" s="357">
        <f t="shared" si="5"/>
        <v>8.138188194966661</v>
      </c>
    </row>
    <row r="26" spans="1:14" x14ac:dyDescent="0.25">
      <c r="A26" s="45" t="s">
        <v>21</v>
      </c>
      <c r="C26" s="130">
        <f>VLOOKUP($A26,'Trial Balance'!$A:$CS,C$1,FALSE)/1000</f>
        <v>27.522770000000001</v>
      </c>
      <c r="D26" s="8">
        <f>VLOOKUP($A26,'Trial Balance'!$A:$CS,D$1,FALSE)/1000</f>
        <v>17.898209999999999</v>
      </c>
      <c r="E26" s="8">
        <f>VLOOKUP($A26,'Trial Balance'!$A:$CS,E$1,FALSE)/1000</f>
        <v>11.819090000000001</v>
      </c>
      <c r="F26" s="139">
        <f t="shared" si="0"/>
        <v>19.080023333333333</v>
      </c>
      <c r="G26" s="129">
        <f>VLOOKUP($A26,'Total Poles'!$A:$Y,G$1,FALSE)/1000</f>
        <v>1.867</v>
      </c>
      <c r="H26" s="137">
        <f>VLOOKUP($A26,'Total Poles'!$A:$Y,H$1,FALSE)/1000</f>
        <v>1.8660000000000001</v>
      </c>
      <c r="I26" s="137">
        <f>VLOOKUP($A26,'Total Poles'!$A:$Y,I$1,FALSE)/1000</f>
        <v>1.758</v>
      </c>
      <c r="J26" s="289">
        <f t="shared" si="1"/>
        <v>1.8303333333333331</v>
      </c>
      <c r="K26" s="174">
        <f t="shared" si="2"/>
        <v>14.741708623460097</v>
      </c>
      <c r="L26" s="22">
        <f t="shared" si="3"/>
        <v>9.5917524115755608</v>
      </c>
      <c r="M26" s="22">
        <f t="shared" si="4"/>
        <v>6.7230318543799781</v>
      </c>
      <c r="N26" s="357">
        <f t="shared" si="5"/>
        <v>10.352164296471878</v>
      </c>
    </row>
    <row r="27" spans="1:14" x14ac:dyDescent="0.25">
      <c r="A27" s="45" t="s">
        <v>22</v>
      </c>
      <c r="C27" s="130">
        <f>VLOOKUP($A27,'Trial Balance'!$A:$CS,C$1,FALSE)/1000</f>
        <v>242.69892999999999</v>
      </c>
      <c r="D27" s="8">
        <f>VLOOKUP($A27,'Trial Balance'!$A:$CS,D$1,FALSE)/1000</f>
        <v>190.09944000000002</v>
      </c>
      <c r="E27" s="8">
        <f>VLOOKUP($A27,'Trial Balance'!$A:$CS,E$1,FALSE)/1000</f>
        <v>87.796809999999994</v>
      </c>
      <c r="F27" s="139">
        <f t="shared" si="0"/>
        <v>173.53172666666669</v>
      </c>
      <c r="G27" s="129">
        <f>VLOOKUP($A27,'Total Poles'!$A:$Y,G$1,FALSE)/1000</f>
        <v>12.037000000000001</v>
      </c>
      <c r="H27" s="137">
        <f>VLOOKUP($A27,'Total Poles'!$A:$Y,H$1,FALSE)/1000</f>
        <v>11.991</v>
      </c>
      <c r="I27" s="137">
        <f>VLOOKUP($A27,'Total Poles'!$A:$Y,I$1,FALSE)/1000</f>
        <v>11.94</v>
      </c>
      <c r="J27" s="289">
        <f t="shared" si="1"/>
        <v>11.989333333333333</v>
      </c>
      <c r="K27" s="174">
        <f t="shared" si="2"/>
        <v>20.162742377668852</v>
      </c>
      <c r="L27" s="22">
        <f t="shared" si="3"/>
        <v>15.853510132599451</v>
      </c>
      <c r="M27" s="22">
        <f t="shared" si="4"/>
        <v>7.3531666666666666</v>
      </c>
      <c r="N27" s="357">
        <f t="shared" si="5"/>
        <v>14.456473058978323</v>
      </c>
    </row>
    <row r="28" spans="1:14" x14ac:dyDescent="0.25">
      <c r="A28" s="45" t="s">
        <v>23</v>
      </c>
      <c r="C28" s="130">
        <f>VLOOKUP($A28,'Trial Balance'!$A:$CS,C$1,FALSE)/1000</f>
        <v>47.888179999999998</v>
      </c>
      <c r="D28" s="8">
        <f>VLOOKUP($A28,'Trial Balance'!$A:$CS,D$1,FALSE)/1000</f>
        <v>75.843310000000002</v>
      </c>
      <c r="E28" s="8">
        <f>VLOOKUP($A28,'Trial Balance'!$A:$CS,E$1,FALSE)/1000</f>
        <v>105.36919999999999</v>
      </c>
      <c r="F28" s="139">
        <f t="shared" si="0"/>
        <v>76.366896666666662</v>
      </c>
      <c r="G28" s="129">
        <f>VLOOKUP($A28,'Total Poles'!$A:$Y,G$1,FALSE)/1000</f>
        <v>3.6720000000000002</v>
      </c>
      <c r="H28" s="137">
        <f>VLOOKUP($A28,'Total Poles'!$A:$Y,H$1,FALSE)/1000</f>
        <v>3.673</v>
      </c>
      <c r="I28" s="137">
        <f>VLOOKUP($A28,'Total Poles'!$A:$Y,I$1,FALSE)/1000</f>
        <v>3.6850000000000001</v>
      </c>
      <c r="J28" s="289">
        <f t="shared" si="1"/>
        <v>3.6766666666666672</v>
      </c>
      <c r="K28" s="174">
        <f t="shared" si="2"/>
        <v>13.041443355119824</v>
      </c>
      <c r="L28" s="22">
        <f t="shared" si="3"/>
        <v>20.648872855976041</v>
      </c>
      <c r="M28" s="22">
        <f t="shared" si="4"/>
        <v>28.594084124830392</v>
      </c>
      <c r="N28" s="357">
        <f t="shared" si="5"/>
        <v>20.761466778642085</v>
      </c>
    </row>
    <row r="29" spans="1:14" x14ac:dyDescent="0.25">
      <c r="A29" s="45" t="s">
        <v>24</v>
      </c>
      <c r="C29" s="130">
        <f>VLOOKUP($A29,'Trial Balance'!$A:$CS,C$1,FALSE)/1000</f>
        <v>23.984119999999997</v>
      </c>
      <c r="D29" s="8">
        <f>VLOOKUP($A29,'Trial Balance'!$A:$CS,D$1,FALSE)/1000</f>
        <v>1.6821600000000001</v>
      </c>
      <c r="E29" s="8">
        <f>VLOOKUP($A29,'Trial Balance'!$A:$CS,E$1,FALSE)/1000</f>
        <v>16.49775</v>
      </c>
      <c r="F29" s="139">
        <f t="shared" si="0"/>
        <v>14.054676666666666</v>
      </c>
      <c r="G29" s="129">
        <f>VLOOKUP($A29,'Total Poles'!$A:$Y,G$1,FALSE)/1000</f>
        <v>9.2100000000000009</v>
      </c>
      <c r="H29" s="137">
        <f>VLOOKUP($A29,'Total Poles'!$A:$Y,H$1,FALSE)/1000</f>
        <v>9.3539999999999992</v>
      </c>
      <c r="I29" s="137">
        <f>VLOOKUP($A29,'Total Poles'!$A:$Y,I$1,FALSE)/1000</f>
        <v>9.3629999999999995</v>
      </c>
      <c r="J29" s="289">
        <f t="shared" si="1"/>
        <v>9.3089999999999993</v>
      </c>
      <c r="K29" s="174">
        <f t="shared" si="2"/>
        <v>2.6041389793702492</v>
      </c>
      <c r="L29" s="22">
        <f t="shared" si="3"/>
        <v>0.17983322642719696</v>
      </c>
      <c r="M29" s="22">
        <f t="shared" si="4"/>
        <v>1.7620153796859981</v>
      </c>
      <c r="N29" s="357">
        <f t="shared" si="5"/>
        <v>1.5153291951611481</v>
      </c>
    </row>
    <row r="30" spans="1:14" x14ac:dyDescent="0.25">
      <c r="A30" s="45" t="s">
        <v>25</v>
      </c>
      <c r="C30" s="130">
        <f>VLOOKUP($A30,'Trial Balance'!$A:$CS,C$1,FALSE)/1000</f>
        <v>100.86962</v>
      </c>
      <c r="D30" s="8">
        <f>VLOOKUP($A30,'Trial Balance'!$A:$CS,D$1,FALSE)/1000</f>
        <v>49.40522</v>
      </c>
      <c r="E30" s="8">
        <f>VLOOKUP($A30,'Trial Balance'!$A:$CS,E$1,FALSE)/1000</f>
        <v>61.779849999999996</v>
      </c>
      <c r="F30" s="139">
        <f t="shared" si="0"/>
        <v>70.68489666666666</v>
      </c>
      <c r="G30" s="129">
        <f>VLOOKUP($A30,'Total Poles'!$A:$Y,G$1,FALSE)/1000</f>
        <v>1.5449999999999999</v>
      </c>
      <c r="H30" s="137">
        <f>VLOOKUP($A30,'Total Poles'!$A:$Y,H$1,FALSE)/1000</f>
        <v>1.5449999999999999</v>
      </c>
      <c r="I30" s="137">
        <f>VLOOKUP($A30,'Total Poles'!$A:$Y,I$1,FALSE)/1000</f>
        <v>1.5469999999999999</v>
      </c>
      <c r="J30" s="289">
        <f t="shared" si="1"/>
        <v>1.5456666666666665</v>
      </c>
      <c r="K30" s="174">
        <f t="shared" si="2"/>
        <v>65.287779935275083</v>
      </c>
      <c r="L30" s="22">
        <f t="shared" si="3"/>
        <v>31.97748867313916</v>
      </c>
      <c r="M30" s="22">
        <f t="shared" si="4"/>
        <v>39.935261797026499</v>
      </c>
      <c r="N30" s="357">
        <f t="shared" si="5"/>
        <v>45.733510135146922</v>
      </c>
    </row>
    <row r="31" spans="1:14" x14ac:dyDescent="0.25">
      <c r="A31" s="45" t="s">
        <v>26</v>
      </c>
      <c r="C31" s="130">
        <f>VLOOKUP($A31,'Trial Balance'!$A:$CS,C$1,FALSE)/1000</f>
        <v>0.88</v>
      </c>
      <c r="D31" s="8">
        <f>VLOOKUP($A31,'Trial Balance'!$A:$CS,D$1,FALSE)/1000</f>
        <v>3.085</v>
      </c>
      <c r="E31" s="8">
        <f>VLOOKUP($A31,'Trial Balance'!$A:$CS,E$1,FALSE)/1000</f>
        <v>6.008</v>
      </c>
      <c r="F31" s="139">
        <f t="shared" si="0"/>
        <v>3.3243333333333331</v>
      </c>
      <c r="G31" s="129">
        <f>VLOOKUP($A31,'Total Poles'!$A:$Y,G$1,FALSE)/1000</f>
        <v>0.36799999999999999</v>
      </c>
      <c r="H31" s="137">
        <f>VLOOKUP($A31,'Total Poles'!$A:$Y,H$1,FALSE)/1000</f>
        <v>0.36799999999999999</v>
      </c>
      <c r="I31" s="137">
        <f>VLOOKUP($A31,'Total Poles'!$A:$Y,I$1,FALSE)/1000</f>
        <v>0.36799999999999999</v>
      </c>
      <c r="J31" s="289">
        <f t="shared" si="1"/>
        <v>0.36800000000000005</v>
      </c>
      <c r="K31" s="174">
        <f t="shared" si="2"/>
        <v>2.3913043478260869</v>
      </c>
      <c r="L31" s="22">
        <f t="shared" si="3"/>
        <v>8.383152173913043</v>
      </c>
      <c r="M31" s="22">
        <f t="shared" si="4"/>
        <v>16.326086956521738</v>
      </c>
      <c r="N31" s="357">
        <f t="shared" si="5"/>
        <v>9.0335144927536231</v>
      </c>
    </row>
    <row r="32" spans="1:14" x14ac:dyDescent="0.25">
      <c r="A32" s="45" t="s">
        <v>27</v>
      </c>
      <c r="C32" s="130">
        <f>VLOOKUP($A32,'Trial Balance'!$A:$CS,C$1,FALSE)/1000</f>
        <v>11.86566</v>
      </c>
      <c r="D32" s="8">
        <f>VLOOKUP($A32,'Trial Balance'!$A:$CS,D$1,FALSE)/1000</f>
        <v>7.1790000000000003</v>
      </c>
      <c r="E32" s="8">
        <f>VLOOKUP($A32,'Trial Balance'!$A:$CS,E$1,FALSE)/1000</f>
        <v>5.6912000000000003</v>
      </c>
      <c r="F32" s="139">
        <f t="shared" si="0"/>
        <v>8.2452866666666669</v>
      </c>
      <c r="G32" s="129">
        <f>VLOOKUP($A32,'Total Poles'!$A:$Y,G$1,FALSE)/1000</f>
        <v>1.5680000000000001</v>
      </c>
      <c r="H32" s="137">
        <f>VLOOKUP($A32,'Total Poles'!$A:$Y,H$1,FALSE)/1000</f>
        <v>1.5820000000000001</v>
      </c>
      <c r="I32" s="137">
        <f>VLOOKUP($A32,'Total Poles'!$A:$Y,I$1,FALSE)/1000</f>
        <v>1.5980000000000001</v>
      </c>
      <c r="J32" s="289">
        <f t="shared" si="1"/>
        <v>1.5826666666666667</v>
      </c>
      <c r="K32" s="174">
        <f t="shared" si="2"/>
        <v>7.5673852040816323</v>
      </c>
      <c r="L32" s="22">
        <f t="shared" si="3"/>
        <v>4.5379266750948171</v>
      </c>
      <c r="M32" s="22">
        <f t="shared" si="4"/>
        <v>3.5614518147684606</v>
      </c>
      <c r="N32" s="357">
        <f t="shared" si="5"/>
        <v>5.2222545646483036</v>
      </c>
    </row>
    <row r="33" spans="1:14" x14ac:dyDescent="0.25">
      <c r="A33" s="45" t="s">
        <v>28</v>
      </c>
      <c r="C33" s="130">
        <f>VLOOKUP($A33,'Trial Balance'!$A:$CS,C$1,FALSE)/1000</f>
        <v>19975.307250000002</v>
      </c>
      <c r="D33" s="8">
        <f>VLOOKUP($A33,'Trial Balance'!$A:$CS,D$1,FALSE)/1000</f>
        <v>23009.022629999999</v>
      </c>
      <c r="E33" s="8">
        <f>VLOOKUP($A33,'Trial Balance'!$A:$CS,E$1,FALSE)/1000</f>
        <v>23076.040739999997</v>
      </c>
      <c r="F33" s="139">
        <f t="shared" si="0"/>
        <v>22020.123540000001</v>
      </c>
      <c r="G33" s="129">
        <f>VLOOKUP($A33,'Total Poles'!$A:$Y,G$1,FALSE)/1000</f>
        <v>1623.7529999999999</v>
      </c>
      <c r="H33" s="137">
        <f>VLOOKUP($A33,'Total Poles'!$A:$Y,H$1,FALSE)/1000</f>
        <v>1625.6289999999999</v>
      </c>
      <c r="I33" s="25" t="s">
        <v>302</v>
      </c>
      <c r="J33" s="289">
        <f t="shared" si="1"/>
        <v>1624.6909999999998</v>
      </c>
      <c r="K33" s="174">
        <f t="shared" si="2"/>
        <v>12.301937086490373</v>
      </c>
      <c r="L33" s="22">
        <f t="shared" si="3"/>
        <v>14.153919885779597</v>
      </c>
      <c r="M33" s="320" t="s">
        <v>302</v>
      </c>
      <c r="N33" s="358">
        <f t="shared" si="5"/>
        <v>13.227928486134985</v>
      </c>
    </row>
    <row r="34" spans="1:14" x14ac:dyDescent="0.25">
      <c r="A34" s="45" t="s">
        <v>29</v>
      </c>
      <c r="C34" s="130">
        <f>VLOOKUP($A34,'Trial Balance'!$A:$CS,C$1,FALSE)/1000</f>
        <v>691.57677999999999</v>
      </c>
      <c r="D34" s="8">
        <f>VLOOKUP($A34,'Trial Balance'!$A:$CS,D$1,FALSE)/1000</f>
        <v>600.59557999999993</v>
      </c>
      <c r="E34" s="8">
        <f>VLOOKUP($A34,'Trial Balance'!$A:$CS,E$1,FALSE)/1000</f>
        <v>415.70146999999997</v>
      </c>
      <c r="F34" s="139">
        <f t="shared" si="0"/>
        <v>569.2912766666667</v>
      </c>
      <c r="G34" s="129">
        <f>VLOOKUP($A34,'Total Poles'!$A:$Y,G$1,FALSE)/1000</f>
        <v>48.514000000000003</v>
      </c>
      <c r="H34" s="137">
        <f>VLOOKUP($A34,'Total Poles'!$A:$Y,H$1,FALSE)/1000</f>
        <v>48.911000000000001</v>
      </c>
      <c r="I34" s="137">
        <f>VLOOKUP($A34,'Total Poles'!$A:$Y,I$1,FALSE)/1000</f>
        <v>48.789000000000001</v>
      </c>
      <c r="J34" s="289">
        <f t="shared" si="1"/>
        <v>48.738</v>
      </c>
      <c r="K34" s="174">
        <f t="shared" si="2"/>
        <v>14.255200148410767</v>
      </c>
      <c r="L34" s="22">
        <f t="shared" si="3"/>
        <v>12.279355973093985</v>
      </c>
      <c r="M34" s="22">
        <f t="shared" si="4"/>
        <v>8.5203933263645482</v>
      </c>
      <c r="N34" s="357">
        <f t="shared" si="5"/>
        <v>11.684983149289765</v>
      </c>
    </row>
    <row r="35" spans="1:14" x14ac:dyDescent="0.25">
      <c r="A35" s="45" t="s">
        <v>30</v>
      </c>
      <c r="C35" s="130">
        <f>VLOOKUP($A35,'Trial Balance'!$A:$CS,C$1,FALSE)/1000</f>
        <v>39.041870000000003</v>
      </c>
      <c r="D35" s="8">
        <f>VLOOKUP($A35,'Trial Balance'!$A:$CS,D$1,FALSE)/1000</f>
        <v>45.253579999999999</v>
      </c>
      <c r="E35" s="8">
        <f>VLOOKUP($A35,'Trial Balance'!$A:$CS,E$1,FALSE)/1000</f>
        <v>46.383760000000002</v>
      </c>
      <c r="F35" s="139">
        <f t="shared" si="0"/>
        <v>43.559736666666673</v>
      </c>
      <c r="G35" s="129">
        <f>VLOOKUP($A35,'Total Poles'!$A:$Y,G$1,FALSE)/1000</f>
        <v>10.544</v>
      </c>
      <c r="H35" s="137">
        <f>VLOOKUP($A35,'Total Poles'!$A:$Y,H$1,FALSE)/1000</f>
        <v>10.739000000000001</v>
      </c>
      <c r="I35" s="137">
        <f>VLOOKUP($A35,'Total Poles'!$A:$Y,I$1,FALSE)/1000</f>
        <v>11.048999999999999</v>
      </c>
      <c r="J35" s="289">
        <f t="shared" si="1"/>
        <v>10.777333333333333</v>
      </c>
      <c r="K35" s="174">
        <f t="shared" si="2"/>
        <v>3.7027570182094083</v>
      </c>
      <c r="L35" s="22">
        <f t="shared" si="3"/>
        <v>4.2139472949064158</v>
      </c>
      <c r="M35" s="22">
        <f t="shared" si="4"/>
        <v>4.198005249343832</v>
      </c>
      <c r="N35" s="357">
        <f t="shared" si="5"/>
        <v>4.0382365208198854</v>
      </c>
    </row>
    <row r="36" spans="1:14" x14ac:dyDescent="0.25">
      <c r="A36" s="45" t="s">
        <v>31</v>
      </c>
      <c r="C36" s="130">
        <f>VLOOKUP($A36,'Trial Balance'!$A:$CS,C$1,FALSE)/1000</f>
        <v>72.343999999999994</v>
      </c>
      <c r="D36" s="8">
        <f>VLOOKUP($A36,'Trial Balance'!$A:$CS,D$1,FALSE)/1000</f>
        <v>65.738199999999992</v>
      </c>
      <c r="E36" s="8">
        <f>VLOOKUP($A36,'Trial Balance'!$A:$CS,E$1,FALSE)/1000</f>
        <v>61.148400000000002</v>
      </c>
      <c r="F36" s="139">
        <f t="shared" si="0"/>
        <v>66.410200000000003</v>
      </c>
      <c r="G36" s="129">
        <f>VLOOKUP($A36,'Total Poles'!$A:$Y,G$1,FALSE)/1000</f>
        <v>3.50752</v>
      </c>
      <c r="H36" s="137">
        <f>VLOOKUP($A36,'Total Poles'!$A:$Y,H$1,FALSE)/1000</f>
        <v>3.5230399999999999</v>
      </c>
      <c r="I36" s="137">
        <f>VLOOKUP($A36,'Total Poles'!$A:$Y,I$1,FALSE)/1000</f>
        <v>5.048</v>
      </c>
      <c r="J36" s="289">
        <f t="shared" si="1"/>
        <v>4.0261866666666668</v>
      </c>
      <c r="K36" s="174">
        <f t="shared" si="2"/>
        <v>20.625399142414011</v>
      </c>
      <c r="L36" s="22">
        <f t="shared" si="3"/>
        <v>18.659509968663425</v>
      </c>
      <c r="M36" s="22">
        <f t="shared" si="4"/>
        <v>12.11339144215531</v>
      </c>
      <c r="N36" s="357">
        <f t="shared" si="5"/>
        <v>17.132766851077584</v>
      </c>
    </row>
    <row r="37" spans="1:14" x14ac:dyDescent="0.25">
      <c r="A37" s="45" t="s">
        <v>32</v>
      </c>
      <c r="C37" s="130">
        <f>VLOOKUP($A37,'Trial Balance'!$A:$CS,C$1,FALSE)/1000</f>
        <v>296.70929999999998</v>
      </c>
      <c r="D37" s="8">
        <f>VLOOKUP($A37,'Trial Balance'!$A:$CS,D$1,FALSE)/1000</f>
        <v>347.05061999999998</v>
      </c>
      <c r="E37" s="8">
        <f>VLOOKUP($A37,'Trial Balance'!$A:$CS,E$1,FALSE)/1000</f>
        <v>372.17270000000002</v>
      </c>
      <c r="F37" s="139">
        <f t="shared" si="0"/>
        <v>338.64420666666666</v>
      </c>
      <c r="G37" s="129">
        <f>VLOOKUP($A37,'Total Poles'!$A:$Y,G$1,FALSE)/1000</f>
        <v>23.134</v>
      </c>
      <c r="H37" s="137">
        <f>VLOOKUP($A37,'Total Poles'!$A:$Y,H$1,FALSE)/1000</f>
        <v>23.163</v>
      </c>
      <c r="I37" s="137">
        <f>VLOOKUP($A37,'Total Poles'!$A:$Y,I$1,FALSE)/1000</f>
        <v>23.256</v>
      </c>
      <c r="J37" s="289">
        <f t="shared" si="1"/>
        <v>23.184333333333331</v>
      </c>
      <c r="K37" s="174">
        <f t="shared" si="2"/>
        <v>12.825680816114808</v>
      </c>
      <c r="L37" s="22">
        <f t="shared" si="3"/>
        <v>14.982973708068902</v>
      </c>
      <c r="M37" s="22">
        <f t="shared" si="4"/>
        <v>16.003298073615412</v>
      </c>
      <c r="N37" s="357">
        <f t="shared" si="5"/>
        <v>14.603984199266373</v>
      </c>
    </row>
    <row r="38" spans="1:14" x14ac:dyDescent="0.25">
      <c r="A38" s="45" t="s">
        <v>33</v>
      </c>
      <c r="C38" s="130">
        <f>VLOOKUP($A38,'Trial Balance'!$A:$CS,C$1,FALSE)/1000</f>
        <v>0</v>
      </c>
      <c r="D38" s="8">
        <f>VLOOKUP($A38,'Trial Balance'!$A:$CS,D$1,FALSE)/1000</f>
        <v>0</v>
      </c>
      <c r="E38" s="8">
        <f>VLOOKUP($A38,'Trial Balance'!$A:$CS,E$1,FALSE)/1000</f>
        <v>0</v>
      </c>
      <c r="F38" s="139">
        <v>0</v>
      </c>
      <c r="G38" s="129">
        <f>VLOOKUP($A38,'Total Poles'!$A:$Y,G$1,FALSE)/1000</f>
        <v>3.1379999999999999</v>
      </c>
      <c r="H38" s="137">
        <f>VLOOKUP($A38,'Total Poles'!$A:$Y,H$1,FALSE)/1000</f>
        <v>3.1379999999999999</v>
      </c>
      <c r="I38" s="137">
        <f>VLOOKUP($A38,'Total Poles'!$A:$Y,I$1,FALSE)/1000</f>
        <v>3.145</v>
      </c>
      <c r="J38" s="289">
        <f t="shared" si="1"/>
        <v>3.140333333333333</v>
      </c>
      <c r="K38" s="174">
        <f t="shared" si="2"/>
        <v>0</v>
      </c>
      <c r="L38" s="22">
        <f t="shared" si="3"/>
        <v>0</v>
      </c>
      <c r="M38" s="22">
        <f t="shared" si="4"/>
        <v>0</v>
      </c>
      <c r="N38" s="357">
        <v>0</v>
      </c>
    </row>
    <row r="39" spans="1:14" x14ac:dyDescent="0.25">
      <c r="A39" s="45" t="s">
        <v>34</v>
      </c>
      <c r="C39" s="130">
        <f>VLOOKUP($A39,'Trial Balance'!$A:$CS,C$1,FALSE)/1000</f>
        <v>3.5963099999999999</v>
      </c>
      <c r="D39" s="8">
        <f>VLOOKUP($A39,'Trial Balance'!$A:$CS,D$1,FALSE)/1000</f>
        <v>27.053819999999998</v>
      </c>
      <c r="E39" s="8">
        <f>VLOOKUP($A39,'Trial Balance'!$A:$CS,E$1,FALSE)/1000</f>
        <v>50.462569999999999</v>
      </c>
      <c r="F39" s="139">
        <f t="shared" si="0"/>
        <v>27.037566666666663</v>
      </c>
      <c r="G39" s="129">
        <f>VLOOKUP($A39,'Total Poles'!$A:$Y,G$1,FALSE)/1000</f>
        <v>6.3470000000000004</v>
      </c>
      <c r="H39" s="137">
        <f>VLOOKUP($A39,'Total Poles'!$A:$Y,H$1,FALSE)/1000</f>
        <v>6.3369999999999997</v>
      </c>
      <c r="I39" s="137">
        <f>VLOOKUP($A39,'Total Poles'!$A:$Y,I$1,FALSE)/1000</f>
        <v>6.36</v>
      </c>
      <c r="J39" s="289">
        <f t="shared" si="1"/>
        <v>6.3479999999999999</v>
      </c>
      <c r="K39" s="174">
        <f t="shared" si="2"/>
        <v>0.56661572396407744</v>
      </c>
      <c r="L39" s="22">
        <f t="shared" si="3"/>
        <v>4.2691841565409501</v>
      </c>
      <c r="M39" s="22">
        <f t="shared" si="4"/>
        <v>7.9343663522012573</v>
      </c>
      <c r="N39" s="357">
        <f t="shared" si="5"/>
        <v>4.2567220775687611</v>
      </c>
    </row>
    <row r="40" spans="1:14" x14ac:dyDescent="0.25">
      <c r="A40" s="45" t="s">
        <v>35</v>
      </c>
      <c r="C40" s="130">
        <f>VLOOKUP($A40,'Trial Balance'!$A:$CS,C$1,FALSE)/1000</f>
        <v>695.61703</v>
      </c>
      <c r="D40" s="8">
        <f>VLOOKUP($A40,'Trial Balance'!$A:$CS,D$1,FALSE)/1000</f>
        <v>640.13204000000007</v>
      </c>
      <c r="E40" s="8">
        <f>VLOOKUP($A40,'Trial Balance'!$A:$CS,E$1,FALSE)/1000</f>
        <v>566.7108199999999</v>
      </c>
      <c r="F40" s="139">
        <f t="shared" si="0"/>
        <v>634.15329666666673</v>
      </c>
      <c r="G40" s="129">
        <f>VLOOKUP($A40,'Total Poles'!$A:$Y,G$1,FALSE)/1000</f>
        <v>26.988</v>
      </c>
      <c r="H40" s="137">
        <f>VLOOKUP($A40,'Total Poles'!$A:$Y,H$1,FALSE)/1000</f>
        <v>26.991</v>
      </c>
      <c r="I40" s="137">
        <f>VLOOKUP($A40,'Total Poles'!$A:$Y,I$1,FALSE)/1000</f>
        <v>26.946999999999999</v>
      </c>
      <c r="J40" s="289">
        <f t="shared" si="1"/>
        <v>26.975333333333335</v>
      </c>
      <c r="K40" s="174">
        <f t="shared" si="2"/>
        <v>25.775049281161998</v>
      </c>
      <c r="L40" s="22">
        <f t="shared" si="3"/>
        <v>23.716499573932055</v>
      </c>
      <c r="M40" s="22">
        <f t="shared" si="4"/>
        <v>21.030571863287189</v>
      </c>
      <c r="N40" s="357">
        <f t="shared" si="5"/>
        <v>23.50737357279375</v>
      </c>
    </row>
    <row r="41" spans="1:14" x14ac:dyDescent="0.25">
      <c r="A41" s="45" t="s">
        <v>36</v>
      </c>
      <c r="C41" s="130">
        <f>VLOOKUP($A41,'Trial Balance'!$A:$CS,C$1,FALSE)/1000</f>
        <v>360.22500000000002</v>
      </c>
      <c r="D41" s="8">
        <f>VLOOKUP($A41,'Trial Balance'!$A:$CS,D$1,FALSE)/1000</f>
        <v>334.29199999999997</v>
      </c>
      <c r="E41" s="8">
        <f>VLOOKUP($A41,'Trial Balance'!$A:$CS,E$1,FALSE)/1000</f>
        <v>144.965</v>
      </c>
      <c r="F41" s="139">
        <f t="shared" si="0"/>
        <v>279.82733333333334</v>
      </c>
      <c r="G41" s="129">
        <f>VLOOKUP($A41,'Total Poles'!$A:$Y,G$1,FALSE)/1000</f>
        <v>9.7080000000000002</v>
      </c>
      <c r="H41" s="137">
        <f>VLOOKUP($A41,'Total Poles'!$A:$Y,H$1,FALSE)/1000</f>
        <v>9.7189999999999994</v>
      </c>
      <c r="I41" s="137">
        <f>VLOOKUP($A41,'Total Poles'!$A:$Y,I$1,FALSE)/1000</f>
        <v>9.8000000000000007</v>
      </c>
      <c r="J41" s="289">
        <f t="shared" si="1"/>
        <v>9.7423333333333328</v>
      </c>
      <c r="K41" s="174">
        <f t="shared" si="2"/>
        <v>37.105995055624227</v>
      </c>
      <c r="L41" s="22">
        <f t="shared" si="3"/>
        <v>34.395719724251464</v>
      </c>
      <c r="M41" s="22">
        <f t="shared" si="4"/>
        <v>14.792346938775509</v>
      </c>
      <c r="N41" s="357">
        <f t="shared" si="5"/>
        <v>28.764687239550401</v>
      </c>
    </row>
    <row r="42" spans="1:14" x14ac:dyDescent="0.25">
      <c r="A42" s="45" t="s">
        <v>37</v>
      </c>
      <c r="C42" s="130">
        <f>VLOOKUP($A42,'Trial Balance'!$A:$CS,C$1,FALSE)/1000</f>
        <v>53.187760000000004</v>
      </c>
      <c r="D42" s="8">
        <f>VLOOKUP($A42,'Trial Balance'!$A:$CS,D$1,FALSE)/1000</f>
        <v>112.45003999999999</v>
      </c>
      <c r="E42" s="8">
        <f>VLOOKUP($A42,'Trial Balance'!$A:$CS,E$1,FALSE)/1000</f>
        <v>61.587499999999999</v>
      </c>
      <c r="F42" s="139">
        <f t="shared" si="0"/>
        <v>75.741766666666663</v>
      </c>
      <c r="G42" s="129">
        <f>VLOOKUP($A42,'Total Poles'!$A:$Y,G$1,FALSE)/1000</f>
        <v>8.4770000000000003</v>
      </c>
      <c r="H42" s="137">
        <f>VLOOKUP($A42,'Total Poles'!$A:$Y,H$1,FALSE)/1000</f>
        <v>8.4770000000000003</v>
      </c>
      <c r="I42" s="137">
        <f>VLOOKUP($A42,'Total Poles'!$A:$Y,I$1,FALSE)/1000</f>
        <v>8.5109999999999992</v>
      </c>
      <c r="J42" s="289">
        <f t="shared" si="1"/>
        <v>8.4883333333333333</v>
      </c>
      <c r="K42" s="174">
        <f t="shared" si="2"/>
        <v>6.2743612126931696</v>
      </c>
      <c r="L42" s="22">
        <f t="shared" si="3"/>
        <v>13.265310841099444</v>
      </c>
      <c r="M42" s="22">
        <f t="shared" si="4"/>
        <v>7.2362237104923048</v>
      </c>
      <c r="N42" s="357">
        <f t="shared" si="5"/>
        <v>8.9252985880949733</v>
      </c>
    </row>
    <row r="43" spans="1:14" x14ac:dyDescent="0.25">
      <c r="A43" s="45" t="s">
        <v>38</v>
      </c>
      <c r="C43" s="130">
        <f>VLOOKUP($A43,'Trial Balance'!$A:$CS,C$1,FALSE)/1000</f>
        <v>121.03975</v>
      </c>
      <c r="D43" s="8">
        <f>VLOOKUP($A43,'Trial Balance'!$A:$CS,D$1,FALSE)/1000</f>
        <v>117.00324000000001</v>
      </c>
      <c r="E43" s="8">
        <f>VLOOKUP($A43,'Trial Balance'!$A:$CS,E$1,FALSE)/1000</f>
        <v>188.62264999999999</v>
      </c>
      <c r="F43" s="139">
        <f t="shared" si="0"/>
        <v>142.22188</v>
      </c>
      <c r="G43" s="129">
        <f>VLOOKUP($A43,'Total Poles'!$A:$Y,G$1,FALSE)/1000</f>
        <v>24.821999999999999</v>
      </c>
      <c r="H43" s="137">
        <f>VLOOKUP($A43,'Total Poles'!$A:$Y,H$1,FALSE)/1000</f>
        <v>24.824000000000002</v>
      </c>
      <c r="I43" s="137">
        <f>VLOOKUP($A43,'Total Poles'!$A:$Y,I$1,FALSE)/1000</f>
        <v>24.957000000000001</v>
      </c>
      <c r="J43" s="289">
        <f t="shared" si="1"/>
        <v>24.867666666666668</v>
      </c>
      <c r="K43" s="174">
        <f t="shared" si="2"/>
        <v>4.8763093223753122</v>
      </c>
      <c r="L43" s="22">
        <f t="shared" si="3"/>
        <v>4.7133113116339027</v>
      </c>
      <c r="M43" s="22">
        <f t="shared" si="4"/>
        <v>7.5579055976279195</v>
      </c>
      <c r="N43" s="357">
        <f t="shared" si="5"/>
        <v>5.7158420772123781</v>
      </c>
    </row>
    <row r="44" spans="1:14" x14ac:dyDescent="0.25">
      <c r="A44" s="45" t="s">
        <v>39</v>
      </c>
      <c r="C44" s="130">
        <f>VLOOKUP($A44,'Trial Balance'!$A:$CS,C$1,FALSE)/1000</f>
        <v>52.487360000000002</v>
      </c>
      <c r="D44" s="8">
        <f>VLOOKUP($A44,'Trial Balance'!$A:$CS,D$1,FALSE)/1000</f>
        <v>63.527269999999994</v>
      </c>
      <c r="E44" s="8">
        <f>VLOOKUP($A44,'Trial Balance'!$A:$CS,E$1,FALSE)/1000</f>
        <v>46.717669999999998</v>
      </c>
      <c r="F44" s="139">
        <f t="shared" si="0"/>
        <v>54.244100000000003</v>
      </c>
      <c r="G44" s="129">
        <f>VLOOKUP($A44,'Total Poles'!$A:$Y,G$1,FALSE)/1000</f>
        <v>4.774</v>
      </c>
      <c r="H44" s="137">
        <f>VLOOKUP($A44,'Total Poles'!$A:$Y,H$1,FALSE)/1000</f>
        <v>4.774</v>
      </c>
      <c r="I44" s="137">
        <f>VLOOKUP($A44,'Total Poles'!$A:$Y,I$1,FALSE)/1000</f>
        <v>4.774</v>
      </c>
      <c r="J44" s="289">
        <f t="shared" si="1"/>
        <v>4.774</v>
      </c>
      <c r="K44" s="174">
        <f t="shared" si="2"/>
        <v>10.994419773774613</v>
      </c>
      <c r="L44" s="22">
        <f t="shared" si="3"/>
        <v>13.30692710515291</v>
      </c>
      <c r="M44" s="22">
        <f t="shared" si="4"/>
        <v>9.7858546292417259</v>
      </c>
      <c r="N44" s="357">
        <f t="shared" si="5"/>
        <v>11.362400502723084</v>
      </c>
    </row>
    <row r="45" spans="1:14" x14ac:dyDescent="0.25">
      <c r="A45" s="45" t="s">
        <v>40</v>
      </c>
      <c r="C45" s="130">
        <f>VLOOKUP($A45,'Trial Balance'!$A:$CS,C$1,FALSE)/1000</f>
        <v>18.73312</v>
      </c>
      <c r="D45" s="8">
        <f>VLOOKUP($A45,'Trial Balance'!$A:$CS,D$1,FALSE)/1000</f>
        <v>158.57556</v>
      </c>
      <c r="E45" s="8">
        <f>VLOOKUP($A45,'Trial Balance'!$A:$CS,E$1,FALSE)/1000</f>
        <v>203.7493035</v>
      </c>
      <c r="F45" s="139">
        <f t="shared" si="0"/>
        <v>127.01932783333332</v>
      </c>
      <c r="G45" s="129">
        <f>VLOOKUP($A45,'Total Poles'!$A:$Y,G$1,FALSE)/1000</f>
        <v>10.443</v>
      </c>
      <c r="H45" s="137">
        <f>VLOOKUP($A45,'Total Poles'!$A:$Y,H$1,FALSE)/1000</f>
        <v>10.443</v>
      </c>
      <c r="I45" s="137">
        <f>VLOOKUP($A45,'Total Poles'!$A:$Y,I$1,FALSE)/1000</f>
        <v>10.048</v>
      </c>
      <c r="J45" s="289">
        <f t="shared" si="1"/>
        <v>10.311333333333332</v>
      </c>
      <c r="K45" s="174">
        <f t="shared" si="2"/>
        <v>1.7938446806473236</v>
      </c>
      <c r="L45" s="22">
        <f t="shared" si="3"/>
        <v>15.184866417696064</v>
      </c>
      <c r="M45" s="22">
        <f t="shared" si="4"/>
        <v>20.277597880175158</v>
      </c>
      <c r="N45" s="357">
        <f t="shared" si="5"/>
        <v>12.418769659506182</v>
      </c>
    </row>
    <row r="46" spans="1:14" x14ac:dyDescent="0.25">
      <c r="A46" s="45" t="s">
        <v>41</v>
      </c>
      <c r="C46" s="130">
        <f>VLOOKUP($A46,'Trial Balance'!$A:$CS,C$1,FALSE)/1000</f>
        <v>22.731159999999999</v>
      </c>
      <c r="D46" s="8">
        <f>VLOOKUP($A46,'Trial Balance'!$A:$CS,D$1,FALSE)/1000</f>
        <v>16.974229999999999</v>
      </c>
      <c r="E46" s="8">
        <f>VLOOKUP($A46,'Trial Balance'!$A:$CS,E$1,FALSE)/1000</f>
        <v>13.46923</v>
      </c>
      <c r="F46" s="139">
        <f t="shared" si="0"/>
        <v>17.724873333333331</v>
      </c>
      <c r="G46" s="129">
        <f>VLOOKUP($A46,'Total Poles'!$A:$Y,G$1,FALSE)/1000</f>
        <v>3.03</v>
      </c>
      <c r="H46" s="137">
        <f>VLOOKUP($A46,'Total Poles'!$A:$Y,H$1,FALSE)/1000</f>
        <v>3.036</v>
      </c>
      <c r="I46" s="137">
        <f>VLOOKUP($A46,'Total Poles'!$A:$Y,I$1,FALSE)/1000</f>
        <v>3.036</v>
      </c>
      <c r="J46" s="289">
        <f t="shared" si="1"/>
        <v>3.0340000000000003</v>
      </c>
      <c r="K46" s="174">
        <f t="shared" si="2"/>
        <v>7.5020330033003306</v>
      </c>
      <c r="L46" s="22">
        <f t="shared" si="3"/>
        <v>5.5909848484848483</v>
      </c>
      <c r="M46" s="22">
        <f t="shared" si="4"/>
        <v>4.4365052700922263</v>
      </c>
      <c r="N46" s="357">
        <f t="shared" si="5"/>
        <v>5.8431743739591342</v>
      </c>
    </row>
    <row r="47" spans="1:14" x14ac:dyDescent="0.25">
      <c r="A47" s="45" t="s">
        <v>42</v>
      </c>
      <c r="C47" s="130">
        <f>VLOOKUP($A47,'Trial Balance'!$A:$CS,C$1,FALSE)/1000</f>
        <v>33.909999999999997</v>
      </c>
      <c r="D47" s="8">
        <f>VLOOKUP($A47,'Trial Balance'!$A:$CS,D$1,FALSE)/1000</f>
        <v>2.2010000000000001</v>
      </c>
      <c r="E47" s="8">
        <f>VLOOKUP($A47,'Trial Balance'!$A:$CS,E$1,FALSE)/1000</f>
        <v>25.682729999999999</v>
      </c>
      <c r="F47" s="139">
        <f t="shared" si="0"/>
        <v>20.597909999999999</v>
      </c>
      <c r="G47" s="129">
        <f>VLOOKUP($A47,'Total Poles'!$A:$Y,G$1,FALSE)/1000</f>
        <v>8.4429999999999996</v>
      </c>
      <c r="H47" s="137">
        <f>VLOOKUP($A47,'Total Poles'!$A:$Y,H$1,FALSE)/1000</f>
        <v>8.5307999999999886</v>
      </c>
      <c r="I47" s="137">
        <f>VLOOKUP($A47,'Total Poles'!$A:$Y,I$1,FALSE)/1000</f>
        <v>8.6069999999999993</v>
      </c>
      <c r="J47" s="289">
        <f t="shared" si="1"/>
        <v>8.5269333333333304</v>
      </c>
      <c r="K47" s="174">
        <f t="shared" si="2"/>
        <v>4.0163449011015038</v>
      </c>
      <c r="L47" s="22">
        <f t="shared" si="3"/>
        <v>0.25800628311530022</v>
      </c>
      <c r="M47" s="22">
        <f t="shared" si="4"/>
        <v>2.9839351690484492</v>
      </c>
      <c r="N47" s="357">
        <f t="shared" si="5"/>
        <v>2.419428784421751</v>
      </c>
    </row>
    <row r="48" spans="1:14" x14ac:dyDescent="0.25">
      <c r="A48" s="45" t="s">
        <v>43</v>
      </c>
      <c r="C48" s="130">
        <f>VLOOKUP($A48,'Trial Balance'!$A:$CS,C$1,FALSE)/1000</f>
        <v>5.4714</v>
      </c>
      <c r="D48" s="8">
        <f>VLOOKUP($A48,'Trial Balance'!$A:$CS,D$1,FALSE)/1000</f>
        <v>5.3605499999999999</v>
      </c>
      <c r="E48" s="8">
        <f>VLOOKUP($A48,'Trial Balance'!$A:$CS,E$1,FALSE)/1000</f>
        <v>0.60944000000000009</v>
      </c>
      <c r="F48" s="139">
        <f t="shared" si="0"/>
        <v>3.8137966666666663</v>
      </c>
      <c r="G48" s="129">
        <f>VLOOKUP($A48,'Total Poles'!$A:$Y,G$1,FALSE)/1000</f>
        <v>1.726</v>
      </c>
      <c r="H48" s="137">
        <f>VLOOKUP($A48,'Total Poles'!$A:$Y,H$1,FALSE)/1000</f>
        <v>1.7070000000000001</v>
      </c>
      <c r="I48" s="137">
        <f>VLOOKUP($A48,'Total Poles'!$A:$Y,I$1,FALSE)/1000</f>
        <v>1.696</v>
      </c>
      <c r="J48" s="289">
        <f t="shared" si="1"/>
        <v>1.7096666666666664</v>
      </c>
      <c r="K48" s="174">
        <f t="shared" si="2"/>
        <v>3.1699884125144844</v>
      </c>
      <c r="L48" s="22">
        <f t="shared" si="3"/>
        <v>3.1403339191564146</v>
      </c>
      <c r="M48" s="22">
        <f t="shared" si="4"/>
        <v>0.35933962264150948</v>
      </c>
      <c r="N48" s="357">
        <f t="shared" si="5"/>
        <v>2.2232206514374693</v>
      </c>
    </row>
    <row r="49" spans="1:14" x14ac:dyDescent="0.25">
      <c r="A49" s="45" t="s">
        <v>44</v>
      </c>
      <c r="C49" s="130">
        <f>VLOOKUP($A49,'Trial Balance'!$A:$CS,C$1,FALSE)/1000</f>
        <v>391.0899</v>
      </c>
      <c r="D49" s="8">
        <f>VLOOKUP($A49,'Trial Balance'!$A:$CS,D$1,FALSE)/1000</f>
        <v>334.05844000000002</v>
      </c>
      <c r="E49" s="8">
        <f>VLOOKUP($A49,'Trial Balance'!$A:$CS,E$1,FALSE)/1000</f>
        <v>141.79532</v>
      </c>
      <c r="F49" s="139">
        <f t="shared" si="0"/>
        <v>288.98121999999995</v>
      </c>
      <c r="G49" s="129">
        <f>VLOOKUP($A49,'Total Poles'!$A:$Y,G$1,FALSE)/1000</f>
        <v>10.452999999999999</v>
      </c>
      <c r="H49" s="137">
        <f>VLOOKUP($A49,'Total Poles'!$A:$Y,H$1,FALSE)/1000</f>
        <v>12.38</v>
      </c>
      <c r="I49" s="137">
        <f>VLOOKUP($A49,'Total Poles'!$A:$Y,I$1,FALSE)/1000</f>
        <v>10.959</v>
      </c>
      <c r="J49" s="289">
        <f t="shared" si="1"/>
        <v>11.264000000000001</v>
      </c>
      <c r="K49" s="174">
        <f t="shared" si="2"/>
        <v>37.414129914856979</v>
      </c>
      <c r="L49" s="22">
        <f t="shared" si="3"/>
        <v>26.983718901453958</v>
      </c>
      <c r="M49" s="22">
        <f t="shared" si="4"/>
        <v>12.938709736289809</v>
      </c>
      <c r="N49" s="357">
        <f t="shared" si="5"/>
        <v>25.778852850866915</v>
      </c>
    </row>
    <row r="50" spans="1:14" x14ac:dyDescent="0.25">
      <c r="A50" s="45" t="s">
        <v>45</v>
      </c>
      <c r="C50" s="130">
        <f>VLOOKUP($A50,'Trial Balance'!$A:$CS,C$1,FALSE)/1000</f>
        <v>6.38253</v>
      </c>
      <c r="D50" s="8">
        <f>VLOOKUP($A50,'Trial Balance'!$A:$CS,D$1,FALSE)/1000</f>
        <v>4.6488699999999996</v>
      </c>
      <c r="E50" s="8">
        <f>VLOOKUP($A50,'Trial Balance'!$A:$CS,E$1,FALSE)/1000</f>
        <v>6.0551199999999996</v>
      </c>
      <c r="F50" s="139">
        <f t="shared" si="0"/>
        <v>5.6955066666666667</v>
      </c>
      <c r="G50" s="129">
        <f>VLOOKUP($A50,'Total Poles'!$A:$Y,G$1,FALSE)/1000</f>
        <v>4.0839999999999996</v>
      </c>
      <c r="H50" s="137">
        <f>VLOOKUP($A50,'Total Poles'!$A:$Y,H$1,FALSE)/1000</f>
        <v>4.0839999999999996</v>
      </c>
      <c r="I50" s="137">
        <f>VLOOKUP($A50,'Total Poles'!$A:$Y,I$1,FALSE)/1000</f>
        <v>5.5</v>
      </c>
      <c r="J50" s="289">
        <f t="shared" si="1"/>
        <v>4.556</v>
      </c>
      <c r="K50" s="174">
        <f t="shared" si="2"/>
        <v>1.562813418217434</v>
      </c>
      <c r="L50" s="22">
        <f t="shared" si="3"/>
        <v>1.1383129285014693</v>
      </c>
      <c r="M50" s="22">
        <f t="shared" si="4"/>
        <v>1.100930909090909</v>
      </c>
      <c r="N50" s="357">
        <f t="shared" si="5"/>
        <v>1.2673524186032707</v>
      </c>
    </row>
    <row r="51" spans="1:14" x14ac:dyDescent="0.25">
      <c r="A51" s="45" t="s">
        <v>46</v>
      </c>
      <c r="C51" s="130">
        <f>VLOOKUP($A51,'Trial Balance'!$A:$CS,C$1,FALSE)/1000</f>
        <v>38.158259999999999</v>
      </c>
      <c r="D51" s="8">
        <f>VLOOKUP($A51,'Trial Balance'!$A:$CS,D$1,FALSE)/1000</f>
        <v>20.087769999999999</v>
      </c>
      <c r="E51" s="8">
        <f>VLOOKUP($A51,'Trial Balance'!$A:$CS,E$1,FALSE)/1000</f>
        <v>19.349229999999999</v>
      </c>
      <c r="F51" s="139">
        <f t="shared" si="0"/>
        <v>25.865086666666667</v>
      </c>
      <c r="G51" s="129">
        <f>VLOOKUP($A51,'Total Poles'!$A:$Y,G$1,FALSE)/1000</f>
        <v>18.125</v>
      </c>
      <c r="H51" s="137">
        <f>VLOOKUP($A51,'Total Poles'!$A:$Y,H$1,FALSE)/1000</f>
        <v>18.125</v>
      </c>
      <c r="I51" s="25" t="s">
        <v>302</v>
      </c>
      <c r="J51" s="289">
        <f t="shared" si="1"/>
        <v>18.125</v>
      </c>
      <c r="K51" s="174">
        <f t="shared" si="2"/>
        <v>2.1052833103448276</v>
      </c>
      <c r="L51" s="22">
        <f t="shared" si="3"/>
        <v>1.1082907586206896</v>
      </c>
      <c r="M51" s="320" t="s">
        <v>302</v>
      </c>
      <c r="N51" s="358">
        <f t="shared" si="5"/>
        <v>1.6067870344827586</v>
      </c>
    </row>
    <row r="52" spans="1:14" x14ac:dyDescent="0.25">
      <c r="A52" s="45" t="s">
        <v>47</v>
      </c>
      <c r="C52" s="130">
        <f>VLOOKUP($A52,'Trial Balance'!$A:$CS,C$1,FALSE)/1000</f>
        <v>3.64398</v>
      </c>
      <c r="D52" s="8">
        <f>VLOOKUP($A52,'Trial Balance'!$A:$CS,D$1,FALSE)/1000</f>
        <v>3.7047699999999999</v>
      </c>
      <c r="E52" s="8">
        <f>VLOOKUP($A52,'Trial Balance'!$A:$CS,E$1,FALSE)/1000</f>
        <v>2.7685200000000001</v>
      </c>
      <c r="F52" s="139">
        <f t="shared" si="0"/>
        <v>3.3724233333333333</v>
      </c>
      <c r="G52" s="129">
        <f>VLOOKUP($A52,'Total Poles'!$A:$Y,G$1,FALSE)/1000</f>
        <v>1.78</v>
      </c>
      <c r="H52" s="137">
        <f>VLOOKUP($A52,'Total Poles'!$A:$Y,H$1,FALSE)/1000</f>
        <v>1.782</v>
      </c>
      <c r="I52" s="137">
        <f>VLOOKUP($A52,'Total Poles'!$A:$Y,I$1,FALSE)/1000</f>
        <v>1.784</v>
      </c>
      <c r="J52" s="289">
        <f t="shared" si="1"/>
        <v>1.782</v>
      </c>
      <c r="K52" s="174">
        <f t="shared" si="2"/>
        <v>2.0471797752808989</v>
      </c>
      <c r="L52" s="22">
        <f t="shared" si="3"/>
        <v>2.0789955106621774</v>
      </c>
      <c r="M52" s="22">
        <f t="shared" si="4"/>
        <v>1.5518609865470852</v>
      </c>
      <c r="N52" s="357">
        <f t="shared" si="5"/>
        <v>1.8926787574967205</v>
      </c>
    </row>
    <row r="53" spans="1:14" x14ac:dyDescent="0.25">
      <c r="A53" s="45" t="s">
        <v>48</v>
      </c>
      <c r="C53" s="130">
        <f>VLOOKUP($A53,'Trial Balance'!$A:$CS,C$1,FALSE)/1000</f>
        <v>23.813220000000001</v>
      </c>
      <c r="D53" s="8">
        <f>VLOOKUP($A53,'Trial Balance'!$A:$CS,D$1,FALSE)/1000</f>
        <v>50.018740000000001</v>
      </c>
      <c r="E53" s="8">
        <f>VLOOKUP($A53,'Trial Balance'!$A:$CS,E$1,FALSE)/1000</f>
        <v>26.896729999999998</v>
      </c>
      <c r="F53" s="139">
        <f t="shared" si="0"/>
        <v>33.576230000000002</v>
      </c>
      <c r="G53" s="129">
        <f>VLOOKUP($A53,'Total Poles'!$A:$Y,G$1,FALSE)/1000</f>
        <v>2.113</v>
      </c>
      <c r="H53" s="137">
        <f>VLOOKUP($A53,'Total Poles'!$A:$Y,H$1,FALSE)/1000</f>
        <v>2.1219999999999999</v>
      </c>
      <c r="I53" s="25" t="s">
        <v>302</v>
      </c>
      <c r="J53" s="289">
        <f t="shared" si="1"/>
        <v>2.1174999999999997</v>
      </c>
      <c r="K53" s="174">
        <f t="shared" si="2"/>
        <v>11.269862754377662</v>
      </c>
      <c r="L53" s="22">
        <f t="shared" si="3"/>
        <v>23.571508011310087</v>
      </c>
      <c r="M53" s="320" t="s">
        <v>302</v>
      </c>
      <c r="N53" s="358">
        <f t="shared" si="5"/>
        <v>17.420685382843875</v>
      </c>
    </row>
    <row r="54" spans="1:14" x14ac:dyDescent="0.25">
      <c r="A54" s="45" t="s">
        <v>49</v>
      </c>
      <c r="C54" s="130">
        <f>VLOOKUP($A54,'Trial Balance'!$A:$CS,C$1,FALSE)/1000</f>
        <v>39.057929999999999</v>
      </c>
      <c r="D54" s="8">
        <f>VLOOKUP($A54,'Trial Balance'!$A:$CS,D$1,FALSE)/1000</f>
        <v>25.07696</v>
      </c>
      <c r="E54" s="8">
        <f>VLOOKUP($A54,'Trial Balance'!$A:$CS,E$1,FALSE)/1000</f>
        <v>46.56964</v>
      </c>
      <c r="F54" s="139">
        <f t="shared" si="0"/>
        <v>36.901510000000002</v>
      </c>
      <c r="G54" s="129">
        <f>VLOOKUP($A54,'Total Poles'!$A:$Y,G$1,FALSE)/1000</f>
        <v>2.7269999999999999</v>
      </c>
      <c r="H54" s="137">
        <f>VLOOKUP($A54,'Total Poles'!$A:$Y,H$1,FALSE)/1000</f>
        <v>2.7370000000000001</v>
      </c>
      <c r="I54" s="137">
        <f>VLOOKUP($A54,'Total Poles'!$A:$Y,I$1,FALSE)/1000</f>
        <v>2.7450000000000001</v>
      </c>
      <c r="J54" s="289">
        <f t="shared" si="1"/>
        <v>2.7363333333333331</v>
      </c>
      <c r="K54" s="174">
        <f t="shared" si="2"/>
        <v>14.322673267326733</v>
      </c>
      <c r="L54" s="22">
        <f t="shared" si="3"/>
        <v>9.162206795761783</v>
      </c>
      <c r="M54" s="22">
        <f t="shared" si="4"/>
        <v>16.965260473588341</v>
      </c>
      <c r="N54" s="357">
        <f t="shared" si="5"/>
        <v>13.483380178892284</v>
      </c>
    </row>
    <row r="55" spans="1:14" x14ac:dyDescent="0.25">
      <c r="A55" s="45" t="s">
        <v>50</v>
      </c>
      <c r="C55" s="130">
        <f>VLOOKUP($A55,'Trial Balance'!$A:$CS,C$1,FALSE)/1000</f>
        <v>363.31936999999999</v>
      </c>
      <c r="D55" s="8">
        <f>VLOOKUP($A55,'Trial Balance'!$A:$CS,D$1,FALSE)/1000</f>
        <v>363.74723</v>
      </c>
      <c r="E55" s="8">
        <f>VLOOKUP($A55,'Trial Balance'!$A:$CS,E$1,FALSE)/1000</f>
        <v>548.85049000000004</v>
      </c>
      <c r="F55" s="139">
        <f t="shared" si="0"/>
        <v>425.30569666666662</v>
      </c>
      <c r="G55" s="129">
        <f>VLOOKUP($A55,'Total Poles'!$A:$Y,G$1,FALSE)/1000</f>
        <v>23.32</v>
      </c>
      <c r="H55" s="137">
        <f>VLOOKUP($A55,'Total Poles'!$A:$Y,H$1,FALSE)/1000</f>
        <v>23.396000000000001</v>
      </c>
      <c r="I55" s="137">
        <f>VLOOKUP($A55,'Total Poles'!$A:$Y,I$1,FALSE)/1000</f>
        <v>23.518999999999998</v>
      </c>
      <c r="J55" s="289">
        <f t="shared" si="1"/>
        <v>23.411666666666665</v>
      </c>
      <c r="K55" s="174">
        <f t="shared" si="2"/>
        <v>15.579732847341337</v>
      </c>
      <c r="L55" s="22">
        <f t="shared" si="3"/>
        <v>15.547411095913832</v>
      </c>
      <c r="M55" s="22">
        <f t="shared" si="4"/>
        <v>23.336472213954679</v>
      </c>
      <c r="N55" s="357">
        <f t="shared" si="5"/>
        <v>18.154538719069951</v>
      </c>
    </row>
    <row r="56" spans="1:14" x14ac:dyDescent="0.25">
      <c r="A56" s="45" t="s">
        <v>51</v>
      </c>
      <c r="C56" s="130">
        <f>VLOOKUP($A56,'Trial Balance'!$A:$CS,C$1,FALSE)/1000</f>
        <v>15.65143</v>
      </c>
      <c r="D56" s="8">
        <f>VLOOKUP($A56,'Trial Balance'!$A:$CS,D$1,FALSE)/1000</f>
        <v>16.140920000000001</v>
      </c>
      <c r="E56" s="8">
        <f>VLOOKUP($A56,'Trial Balance'!$A:$CS,E$1,FALSE)/1000</f>
        <v>26.521599999999999</v>
      </c>
      <c r="F56" s="139">
        <f t="shared" si="0"/>
        <v>19.437983333333332</v>
      </c>
      <c r="G56" s="129">
        <f>VLOOKUP($A56,'Total Poles'!$A:$Y,G$1,FALSE)/1000</f>
        <v>2.3919999999999999</v>
      </c>
      <c r="H56" s="137">
        <f>VLOOKUP($A56,'Total Poles'!$A:$Y,H$1,FALSE)/1000</f>
        <v>2.4470000000000001</v>
      </c>
      <c r="I56" s="25" t="s">
        <v>302</v>
      </c>
      <c r="J56" s="289">
        <f t="shared" si="1"/>
        <v>2.4195000000000002</v>
      </c>
      <c r="K56" s="174">
        <f t="shared" si="2"/>
        <v>6.5432399665551841</v>
      </c>
      <c r="L56" s="22">
        <f t="shared" si="3"/>
        <v>6.5962076011442585</v>
      </c>
      <c r="M56" s="320" t="s">
        <v>302</v>
      </c>
      <c r="N56" s="358">
        <f t="shared" si="5"/>
        <v>6.5697237838497209</v>
      </c>
    </row>
    <row r="57" spans="1:14" x14ac:dyDescent="0.25">
      <c r="A57" s="45" t="s">
        <v>52</v>
      </c>
      <c r="C57" s="130">
        <f>VLOOKUP($A57,'Trial Balance'!$A:$CS,C$1,FALSE)/1000</f>
        <v>580.61950000000002</v>
      </c>
      <c r="D57" s="8">
        <f>VLOOKUP($A57,'Trial Balance'!$A:$CS,D$1,FALSE)/1000</f>
        <v>1160.8599999999999</v>
      </c>
      <c r="E57" s="8">
        <f>VLOOKUP($A57,'Trial Balance'!$A:$CS,E$1,FALSE)/1000</f>
        <v>2123.3317299999999</v>
      </c>
      <c r="F57" s="139">
        <f t="shared" si="0"/>
        <v>1288.2704099999999</v>
      </c>
      <c r="G57" s="129">
        <f>VLOOKUP($A57,'Total Poles'!$A:$Y,G$1,FALSE)/1000</f>
        <v>179.41499999999999</v>
      </c>
      <c r="H57" s="137">
        <f>VLOOKUP($A57,'Total Poles'!$A:$Y,H$1,FALSE)/1000</f>
        <v>180.303</v>
      </c>
      <c r="I57" s="137">
        <f>VLOOKUP($A57,'Total Poles'!$A:$Y,I$1,FALSE)/1000</f>
        <v>181.822</v>
      </c>
      <c r="J57" s="289">
        <f t="shared" si="1"/>
        <v>180.51333333333332</v>
      </c>
      <c r="K57" s="174">
        <f t="shared" si="2"/>
        <v>3.2361814786946468</v>
      </c>
      <c r="L57" s="22">
        <f t="shared" si="3"/>
        <v>6.4383842753587013</v>
      </c>
      <c r="M57" s="22">
        <f t="shared" si="4"/>
        <v>11.678079275335216</v>
      </c>
      <c r="N57" s="357">
        <f t="shared" si="5"/>
        <v>7.1175483431295206</v>
      </c>
    </row>
    <row r="58" spans="1:14" x14ac:dyDescent="0.25">
      <c r="A58" s="45" t="s">
        <v>53</v>
      </c>
      <c r="C58" s="130">
        <f>VLOOKUP($A58,'Trial Balance'!$A:$CS,C$1,FALSE)/1000</f>
        <v>13.235950000000001</v>
      </c>
      <c r="D58" s="8">
        <f>VLOOKUP($A58,'Trial Balance'!$A:$CS,D$1,FALSE)/1000</f>
        <v>9.7929300000000001</v>
      </c>
      <c r="E58" s="8">
        <f>VLOOKUP($A58,'Trial Balance'!$A:$CS,E$1,FALSE)/1000</f>
        <v>6.9166800000000004</v>
      </c>
      <c r="F58" s="139">
        <f t="shared" si="0"/>
        <v>9.9818533333333335</v>
      </c>
      <c r="G58" s="129">
        <f>VLOOKUP($A58,'Total Poles'!$A:$Y,G$1,FALSE)/1000</f>
        <v>5.1950000000000003</v>
      </c>
      <c r="H58" s="137">
        <f>VLOOKUP($A58,'Total Poles'!$A:$Y,H$1,FALSE)/1000</f>
        <v>5.1970000000000001</v>
      </c>
      <c r="I58" s="137">
        <f>VLOOKUP($A58,'Total Poles'!$A:$Y,I$1,FALSE)/1000</f>
        <v>5.2329999999999997</v>
      </c>
      <c r="J58" s="289">
        <f t="shared" si="1"/>
        <v>5.208333333333333</v>
      </c>
      <c r="K58" s="174">
        <f t="shared" si="2"/>
        <v>2.5478248315688163</v>
      </c>
      <c r="L58" s="22">
        <f t="shared" si="3"/>
        <v>1.8843428901289205</v>
      </c>
      <c r="M58" s="22">
        <f t="shared" si="4"/>
        <v>1.321742786164724</v>
      </c>
      <c r="N58" s="357">
        <f t="shared" si="5"/>
        <v>1.9179701692874869</v>
      </c>
    </row>
    <row r="59" spans="1:14" x14ac:dyDescent="0.25">
      <c r="A59" s="45" t="s">
        <v>54</v>
      </c>
      <c r="C59" s="130">
        <f>VLOOKUP($A59,'Trial Balance'!$A:$CS,C$1,FALSE)/1000</f>
        <v>281.02199999999999</v>
      </c>
      <c r="D59" s="8">
        <f>VLOOKUP($A59,'Trial Balance'!$A:$CS,D$1,FALSE)/1000</f>
        <v>114.092</v>
      </c>
      <c r="E59" s="8">
        <f>VLOOKUP($A59,'Trial Balance'!$A:$CS,E$1,FALSE)/1000</f>
        <v>95.655000000000001</v>
      </c>
      <c r="F59" s="139">
        <f t="shared" si="0"/>
        <v>163.58966666666666</v>
      </c>
      <c r="G59" s="129">
        <f>VLOOKUP($A59,'Total Poles'!$A:$Y,G$1,FALSE)/1000</f>
        <v>21.411000000000001</v>
      </c>
      <c r="H59" s="137">
        <f>VLOOKUP($A59,'Total Poles'!$A:$Y,H$1,FALSE)/1000</f>
        <v>21.806999999999999</v>
      </c>
      <c r="I59" s="137">
        <f>VLOOKUP($A59,'Total Poles'!$A:$Y,I$1,FALSE)/1000</f>
        <v>21.675999999999998</v>
      </c>
      <c r="J59" s="289">
        <f t="shared" si="1"/>
        <v>21.631333333333334</v>
      </c>
      <c r="K59" s="174">
        <f t="shared" si="2"/>
        <v>13.125122600532436</v>
      </c>
      <c r="L59" s="22">
        <f t="shared" si="3"/>
        <v>5.2318980143990466</v>
      </c>
      <c r="M59" s="22">
        <f t="shared" si="4"/>
        <v>4.4129451928400076</v>
      </c>
      <c r="N59" s="357">
        <f t="shared" si="5"/>
        <v>7.5899886025904975</v>
      </c>
    </row>
    <row r="60" spans="1:14" x14ac:dyDescent="0.25">
      <c r="A60" s="45" t="s">
        <v>55</v>
      </c>
      <c r="C60" s="130">
        <f>VLOOKUP($A60,'Trial Balance'!$A:$CS,C$1,FALSE)/1000</f>
        <v>279.22854999999998</v>
      </c>
      <c r="D60" s="8">
        <f>VLOOKUP($A60,'Trial Balance'!$A:$CS,D$1,FALSE)/1000</f>
        <v>143.51618999999999</v>
      </c>
      <c r="E60" s="8">
        <f>VLOOKUP($A60,'Trial Balance'!$A:$CS,E$1,FALSE)/1000</f>
        <v>84.775660000000002</v>
      </c>
      <c r="F60" s="139">
        <f t="shared" si="0"/>
        <v>169.17346666666666</v>
      </c>
      <c r="G60" s="129">
        <f>VLOOKUP($A60,'Total Poles'!$A:$Y,G$1,FALSE)/1000</f>
        <v>7.8479999999999999</v>
      </c>
      <c r="H60" s="137">
        <f>VLOOKUP($A60,'Total Poles'!$A:$Y,H$1,FALSE)/1000</f>
        <v>7.86</v>
      </c>
      <c r="I60" s="137">
        <f>VLOOKUP($A60,'Total Poles'!$A:$Y,I$1,FALSE)/1000</f>
        <v>7.8620000000000001</v>
      </c>
      <c r="J60" s="289">
        <f t="shared" si="1"/>
        <v>7.8566666666666665</v>
      </c>
      <c r="K60" s="174">
        <f t="shared" si="2"/>
        <v>35.579580784913354</v>
      </c>
      <c r="L60" s="22">
        <f t="shared" si="3"/>
        <v>18.259057251908395</v>
      </c>
      <c r="M60" s="22">
        <f t="shared" si="4"/>
        <v>10.782963622487916</v>
      </c>
      <c r="N60" s="357">
        <f t="shared" si="5"/>
        <v>21.540533886436553</v>
      </c>
    </row>
    <row r="61" spans="1:14" x14ac:dyDescent="0.25">
      <c r="A61" s="45" t="s">
        <v>56</v>
      </c>
      <c r="C61" s="130">
        <f>VLOOKUP($A61,'Trial Balance'!$A:$CS,C$1,FALSE)/1000</f>
        <v>9.9718499999999999</v>
      </c>
      <c r="D61" s="8">
        <f>VLOOKUP($A61,'Trial Balance'!$A:$CS,D$1,FALSE)/1000</f>
        <v>18.11307</v>
      </c>
      <c r="E61" s="8">
        <f>VLOOKUP($A61,'Trial Balance'!$A:$CS,E$1,FALSE)/1000</f>
        <v>17.35416</v>
      </c>
      <c r="F61" s="139">
        <f t="shared" si="0"/>
        <v>15.146360000000001</v>
      </c>
      <c r="G61" s="129">
        <f>VLOOKUP($A61,'Total Poles'!$A:$Y,G$1,FALSE)/1000</f>
        <v>1.887</v>
      </c>
      <c r="H61" s="137">
        <f>VLOOKUP($A61,'Total Poles'!$A:$Y,H$1,FALSE)/1000</f>
        <v>1.893</v>
      </c>
      <c r="I61" s="137">
        <f>VLOOKUP($A61,'Total Poles'!$A:$Y,I$1,FALSE)/1000</f>
        <v>1.899</v>
      </c>
      <c r="J61" s="289">
        <f t="shared" si="1"/>
        <v>1.893</v>
      </c>
      <c r="K61" s="174">
        <f t="shared" si="2"/>
        <v>5.2844992050874406</v>
      </c>
      <c r="L61" s="22">
        <f t="shared" si="3"/>
        <v>9.5684469096671947</v>
      </c>
      <c r="M61" s="22">
        <f t="shared" si="4"/>
        <v>9.138578199052132</v>
      </c>
      <c r="N61" s="357">
        <f t="shared" si="5"/>
        <v>7.9971747712689227</v>
      </c>
    </row>
    <row r="62" spans="1:14" ht="15.75" thickBot="1" x14ac:dyDescent="0.3">
      <c r="A62" s="46" t="s">
        <v>57</v>
      </c>
      <c r="C62" s="140">
        <f>VLOOKUP($A62,'Trial Balance'!$A:$CS,C$1,FALSE)/1000</f>
        <v>126.52135000000001</v>
      </c>
      <c r="D62" s="141">
        <f>VLOOKUP($A62,'Trial Balance'!$A:$CS,D$1,FALSE)/1000</f>
        <v>170.19735999999997</v>
      </c>
      <c r="E62" s="141">
        <f>VLOOKUP($A62,'Trial Balance'!$A:$CS,E$1,FALSE)/1000</f>
        <v>150.15201000000002</v>
      </c>
      <c r="F62" s="142">
        <f t="shared" si="0"/>
        <v>148.95690666666667</v>
      </c>
      <c r="G62" s="199">
        <f>VLOOKUP($A62,'Total Poles'!$A:$Y,G$1,FALSE)/1000</f>
        <v>10.391999999999999</v>
      </c>
      <c r="H62" s="200">
        <f>VLOOKUP($A62,'Total Poles'!$A:$Y,H$1,FALSE)/1000</f>
        <v>10.31</v>
      </c>
      <c r="I62" s="200">
        <f>VLOOKUP($A62,'Total Poles'!$A:$Y,I$1,FALSE)/1000</f>
        <v>10.387</v>
      </c>
      <c r="J62" s="319">
        <f t="shared" si="1"/>
        <v>10.363</v>
      </c>
      <c r="K62" s="175">
        <f t="shared" si="2"/>
        <v>12.174879715165513</v>
      </c>
      <c r="L62" s="169">
        <f t="shared" si="3"/>
        <v>16.507988360814739</v>
      </c>
      <c r="M62" s="169">
        <f t="shared" si="4"/>
        <v>14.455762972946953</v>
      </c>
      <c r="N62" s="359">
        <f t="shared" si="5"/>
        <v>14.379543682975736</v>
      </c>
    </row>
    <row r="63" spans="1:14" ht="15.75" thickBot="1" x14ac:dyDescent="0.3">
      <c r="N63" s="6"/>
    </row>
    <row r="64" spans="1:14" ht="15.75" thickBot="1" x14ac:dyDescent="0.3">
      <c r="A64" s="253" t="s">
        <v>399</v>
      </c>
      <c r="C64" s="250"/>
      <c r="D64" s="251"/>
      <c r="E64" s="251"/>
      <c r="F64" s="252">
        <f>AVERAGEIF(F6:F62,"&lt;&gt;0")</f>
        <v>538.75273602121206</v>
      </c>
      <c r="G64" s="250"/>
      <c r="H64" s="251"/>
      <c r="I64" s="251"/>
      <c r="J64" s="252">
        <f>AVERAGEIF(J6:J62,"&lt;&gt;0")</f>
        <v>43.871211900584782</v>
      </c>
      <c r="K64" s="250"/>
      <c r="L64" s="251"/>
      <c r="M64" s="251"/>
      <c r="N64" s="360">
        <f>AVERAGEIF(N6:N62,"&lt;&gt;0")</f>
        <v>10.6705698160248</v>
      </c>
    </row>
    <row r="65" spans="1:15" ht="15.75" thickBot="1" x14ac:dyDescent="0.3">
      <c r="N65" s="6"/>
    </row>
    <row r="66" spans="1:15" x14ac:dyDescent="0.25">
      <c r="A66" s="158" t="s">
        <v>395</v>
      </c>
      <c r="C66" s="254">
        <f t="shared" ref="C66:N66" si="6">MAX(C6:C62)</f>
        <v>19975.307250000002</v>
      </c>
      <c r="D66" s="255">
        <f t="shared" si="6"/>
        <v>23009.022629999999</v>
      </c>
      <c r="E66" s="255">
        <f t="shared" si="6"/>
        <v>23076.040739999997</v>
      </c>
      <c r="F66" s="239">
        <f t="shared" si="6"/>
        <v>22020.123540000001</v>
      </c>
      <c r="G66" s="254">
        <f t="shared" si="6"/>
        <v>1623.7529999999999</v>
      </c>
      <c r="H66" s="255">
        <f t="shared" si="6"/>
        <v>1625.6289999999999</v>
      </c>
      <c r="I66" s="255">
        <f t="shared" si="6"/>
        <v>181.822</v>
      </c>
      <c r="J66" s="239">
        <f t="shared" si="6"/>
        <v>1624.6909999999998</v>
      </c>
      <c r="K66" s="256">
        <f t="shared" si="6"/>
        <v>65.287779935275083</v>
      </c>
      <c r="L66" s="257">
        <f t="shared" si="6"/>
        <v>34.395719724251464</v>
      </c>
      <c r="M66" s="257">
        <f t="shared" si="6"/>
        <v>45.395586654399303</v>
      </c>
      <c r="N66" s="361">
        <f t="shared" si="6"/>
        <v>45.733510135146922</v>
      </c>
    </row>
    <row r="67" spans="1:15" x14ac:dyDescent="0.25">
      <c r="A67" s="45" t="s">
        <v>396</v>
      </c>
      <c r="C67" s="240" cm="1">
        <f t="array" ref="C67">MIN(IF(C6:C62&gt;0,C6:C62))</f>
        <v>0.30657000000000001</v>
      </c>
      <c r="D67" s="317" cm="1">
        <f t="array" ref="D67">MIN(IF(D6:D62&gt;0,D6:D62))</f>
        <v>1.6821600000000001</v>
      </c>
      <c r="E67" s="317" cm="1">
        <f t="array" ref="E67">MIN(IF(E6:E62&gt;0,E6:E62))</f>
        <v>0.60944000000000009</v>
      </c>
      <c r="F67" s="241" cm="1">
        <f t="array" ref="F67">MIN(IF(F6:F62&gt;0,F6:F62))</f>
        <v>0.30657000000000001</v>
      </c>
      <c r="G67" s="240" cm="1">
        <f t="array" ref="G67">MIN(IF(G6:G62&gt;0,G6:G62))</f>
        <v>0.36799999999999999</v>
      </c>
      <c r="H67" s="237" cm="1">
        <f t="array" ref="H67">MIN(IF(H6:H62&gt;0,H6:H62))</f>
        <v>0.36799999999999999</v>
      </c>
      <c r="I67" s="237" cm="1">
        <f t="array" ref="I67">MIN(IF(I6:I62&gt;0,I6:I62))</f>
        <v>0.34499999999999997</v>
      </c>
      <c r="J67" s="241" cm="1">
        <f t="array" ref="J67">MIN(IF(J6:J62&gt;0,J6:J62))</f>
        <v>0.36800000000000005</v>
      </c>
      <c r="K67" s="245" cm="1">
        <f t="array" ref="K67">MIN(IF(K6:K62&gt;0,K6:K62))</f>
        <v>0.3599558097218612</v>
      </c>
      <c r="L67" s="238" cm="1">
        <f t="array" ref="L67">MIN(IF(L6:L62&gt;0,L6:L62))</f>
        <v>0.17983322642719696</v>
      </c>
      <c r="M67" s="238" cm="1">
        <f t="array" ref="M67">MIN(IF(M6:M62&gt;0,M6:M62))</f>
        <v>0.35933962264150948</v>
      </c>
      <c r="N67" s="362" cm="1">
        <f t="array" ref="N67">MIN(IF(N6:N62&gt;0,N6:N62))</f>
        <v>0.41995890410958908</v>
      </c>
    </row>
    <row r="68" spans="1:15" ht="15.75" thickBot="1" x14ac:dyDescent="0.3">
      <c r="A68" s="46" t="s">
        <v>397</v>
      </c>
      <c r="C68" s="242">
        <f>C66/C67</f>
        <v>65157.410216263823</v>
      </c>
      <c r="D68" s="318">
        <f t="shared" ref="D68:N68" si="7">D66/D67</f>
        <v>13678.26046868312</v>
      </c>
      <c r="E68" s="318">
        <f t="shared" si="7"/>
        <v>37864.335685219208</v>
      </c>
      <c r="F68" s="244">
        <f t="shared" si="7"/>
        <v>71827.391917017318</v>
      </c>
      <c r="G68" s="242">
        <f t="shared" si="7"/>
        <v>4412.372282608696</v>
      </c>
      <c r="H68" s="243">
        <f t="shared" si="7"/>
        <v>4417.470108695652</v>
      </c>
      <c r="I68" s="243">
        <f t="shared" si="7"/>
        <v>527.02028985507252</v>
      </c>
      <c r="J68" s="244">
        <f t="shared" si="7"/>
        <v>4414.9211956521731</v>
      </c>
      <c r="K68" s="247">
        <f t="shared" si="7"/>
        <v>181.37720845712457</v>
      </c>
      <c r="L68" s="248">
        <f t="shared" si="7"/>
        <v>191.26454219613362</v>
      </c>
      <c r="M68" s="248">
        <f t="shared" si="7"/>
        <v>126.33059032203532</v>
      </c>
      <c r="N68" s="363">
        <f t="shared" si="7"/>
        <v>108.8999654195037</v>
      </c>
    </row>
    <row r="69" spans="1:15" x14ac:dyDescent="0.25">
      <c r="N69" s="6"/>
    </row>
    <row r="70" spans="1:15" x14ac:dyDescent="0.25">
      <c r="N70" s="6"/>
    </row>
    <row r="71" spans="1:15" x14ac:dyDescent="0.25">
      <c r="N71" s="6"/>
    </row>
    <row r="76" spans="1:15" x14ac:dyDescent="0.25">
      <c r="C76" s="221"/>
      <c r="D76" s="221"/>
      <c r="E76" s="221"/>
      <c r="F76" s="221"/>
      <c r="G76" s="221"/>
      <c r="H76" s="221"/>
      <c r="I76" s="221"/>
      <c r="J76" s="221"/>
      <c r="K76" s="221"/>
      <c r="L76" s="221"/>
      <c r="M76" s="221"/>
      <c r="N76" s="221"/>
      <c r="O76" s="221"/>
    </row>
    <row r="77" spans="1:15" x14ac:dyDescent="0.25">
      <c r="C77" s="221"/>
      <c r="D77" s="221"/>
      <c r="E77" s="221"/>
      <c r="F77" s="221"/>
      <c r="G77" s="221"/>
      <c r="H77" s="221"/>
      <c r="I77" s="221"/>
      <c r="J77" s="221"/>
      <c r="K77" s="221"/>
      <c r="L77" s="221"/>
      <c r="M77" s="221"/>
      <c r="N77" s="221"/>
      <c r="O77" s="221"/>
    </row>
  </sheetData>
  <mergeCells count="8">
    <mergeCell ref="A2:A5"/>
    <mergeCell ref="C2:N2"/>
    <mergeCell ref="C3:F3"/>
    <mergeCell ref="C4:F4"/>
    <mergeCell ref="G3:J3"/>
    <mergeCell ref="K3:N3"/>
    <mergeCell ref="G4:J4"/>
    <mergeCell ref="K4:N4"/>
  </mergeCells>
  <hyperlinks>
    <hyperlink ref="A1" location="'Tab Legend'!A1" display="Tab Legend" xr:uid="{FB3E5423-ED7F-4CAB-BBBE-37E763646EA1}"/>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O77"/>
  <sheetViews>
    <sheetView showGridLines="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6" width="11.42578125" customWidth="1"/>
    <col min="7" max="10" width="9.42578125" customWidth="1"/>
    <col min="11" max="12" width="12.5703125" bestFit="1" customWidth="1"/>
    <col min="13" max="13" width="11.7109375" bestFit="1" customWidth="1"/>
    <col min="14" max="14" width="11.5703125" customWidth="1"/>
    <col min="15" max="15" width="0.85546875" customWidth="1"/>
  </cols>
  <sheetData>
    <row r="1" spans="1:14" ht="15.75" thickBot="1" x14ac:dyDescent="0.3">
      <c r="A1" s="26" t="s">
        <v>312</v>
      </c>
      <c r="C1">
        <v>8</v>
      </c>
      <c r="D1">
        <v>13</v>
      </c>
      <c r="E1">
        <v>18</v>
      </c>
      <c r="G1">
        <v>11</v>
      </c>
      <c r="H1">
        <v>16</v>
      </c>
      <c r="I1">
        <v>21</v>
      </c>
    </row>
    <row r="2" spans="1:14" ht="16.5" thickBot="1" x14ac:dyDescent="0.3">
      <c r="A2" s="403" t="s">
        <v>58</v>
      </c>
      <c r="C2" s="412" t="s">
        <v>287</v>
      </c>
      <c r="D2" s="412"/>
      <c r="E2" s="412"/>
      <c r="F2" s="412"/>
      <c r="G2" s="412"/>
      <c r="H2" s="412"/>
      <c r="I2" s="412"/>
      <c r="J2" s="412"/>
      <c r="K2" s="412"/>
      <c r="L2" s="412"/>
      <c r="M2" s="412"/>
      <c r="N2" s="412"/>
    </row>
    <row r="3" spans="1:14" x14ac:dyDescent="0.25">
      <c r="A3" s="404"/>
      <c r="C3" s="394" t="s">
        <v>258</v>
      </c>
      <c r="D3" s="395"/>
      <c r="E3" s="395"/>
      <c r="F3" s="396"/>
      <c r="G3" s="394"/>
      <c r="H3" s="395"/>
      <c r="I3" s="395"/>
      <c r="J3" s="396"/>
      <c r="K3" s="394"/>
      <c r="L3" s="395"/>
      <c r="M3" s="395"/>
      <c r="N3" s="396"/>
    </row>
    <row r="4" spans="1:14" x14ac:dyDescent="0.25">
      <c r="A4" s="404"/>
      <c r="C4" s="370" t="s">
        <v>248</v>
      </c>
      <c r="D4" s="371"/>
      <c r="E4" s="371"/>
      <c r="F4" s="372"/>
      <c r="G4" s="370" t="s">
        <v>278</v>
      </c>
      <c r="H4" s="371"/>
      <c r="I4" s="371"/>
      <c r="J4" s="372"/>
      <c r="K4" s="370" t="s">
        <v>279</v>
      </c>
      <c r="L4" s="371"/>
      <c r="M4" s="371"/>
      <c r="N4" s="372"/>
    </row>
    <row r="5" spans="1:14" ht="15.75" thickBot="1" x14ac:dyDescent="0.3">
      <c r="A5" s="405"/>
      <c r="C5" s="334">
        <v>2018</v>
      </c>
      <c r="D5" s="335">
        <v>2019</v>
      </c>
      <c r="E5" s="336">
        <v>2020</v>
      </c>
      <c r="F5" s="337" t="s">
        <v>398</v>
      </c>
      <c r="G5" s="334">
        <v>2018</v>
      </c>
      <c r="H5" s="335">
        <v>2019</v>
      </c>
      <c r="I5" s="335">
        <v>2020</v>
      </c>
      <c r="J5" s="337" t="s">
        <v>398</v>
      </c>
      <c r="K5" s="334">
        <v>2018</v>
      </c>
      <c r="L5" s="335">
        <v>2019</v>
      </c>
      <c r="M5" s="335">
        <v>2020</v>
      </c>
      <c r="N5" s="337" t="s">
        <v>398</v>
      </c>
    </row>
    <row r="6" spans="1:14" x14ac:dyDescent="0.25">
      <c r="A6" s="52" t="s">
        <v>1</v>
      </c>
      <c r="C6" s="321">
        <f>VLOOKUP($A6,'Capital Additions'!$A:$X,C$1,FALSE)/1000</f>
        <v>7358.6527400000004</v>
      </c>
      <c r="D6" s="322">
        <f>VLOOKUP($A6,'Capital Additions'!$A:$X,D$1,FALSE)/1000</f>
        <v>1544.2905000000001</v>
      </c>
      <c r="E6" s="322">
        <f>VLOOKUP($A6,'Capital Additions'!$A:$X,E$1,FALSE)/1000</f>
        <v>1262.0298700000001</v>
      </c>
      <c r="F6" s="289">
        <f>AVERAGEIF(C6:E6,"&lt;&gt;0")</f>
        <v>3388.3243700000003</v>
      </c>
      <c r="G6" s="332">
        <f>VLOOKUP($A6,'MVA per Station'!$A:$Z,G$1,FALSE)</f>
        <v>41.046242774566473</v>
      </c>
      <c r="H6" s="323">
        <f>VLOOKUP($A6,'MVA per Station'!$A:$Z,H$1,FALSE)</f>
        <v>42.299401197604787</v>
      </c>
      <c r="I6" s="323">
        <f>VLOOKUP($A6,'MVA per Station'!$A:$Z,I$1,FALSE)</f>
        <v>26.317073170731707</v>
      </c>
      <c r="J6" s="289">
        <f>AVERAGEIF(G6:I6,"&lt;&gt;0")</f>
        <v>36.554239047634319</v>
      </c>
      <c r="K6" s="324">
        <f t="shared" ref="K6:M9" si="0">C6/G6*1000</f>
        <v>179277.13336431488</v>
      </c>
      <c r="L6" s="325">
        <f t="shared" si="0"/>
        <v>36508.566463759911</v>
      </c>
      <c r="M6" s="325">
        <f t="shared" si="0"/>
        <v>47954.795801668217</v>
      </c>
      <c r="N6" s="326">
        <f>AVERAGEIF(K6:M6,"&lt;&gt;0")</f>
        <v>87913.498543247653</v>
      </c>
    </row>
    <row r="7" spans="1:14" x14ac:dyDescent="0.25">
      <c r="A7" s="45" t="s">
        <v>2</v>
      </c>
      <c r="C7" s="327">
        <f>VLOOKUP($A7,'Capital Additions'!$A:$X,C$1,FALSE)/1000</f>
        <v>0.45100000000000001</v>
      </c>
      <c r="D7" s="328">
        <f>VLOOKUP($A7,'Capital Additions'!$A:$X,D$1,FALSE)/1000</f>
        <v>220.66475</v>
      </c>
      <c r="E7" s="328">
        <f>VLOOKUP($A7,'Capital Additions'!$A:$X,E$1,FALSE)/1000</f>
        <v>68.057949999999991</v>
      </c>
      <c r="F7" s="290">
        <f t="shared" ref="F7:F62" si="1">AVERAGEIF(C7:E7,"&lt;&gt;0")</f>
        <v>96.391233333333332</v>
      </c>
      <c r="G7" s="333">
        <f>VLOOKUP($A7,'MVA per Station'!$A:$Z,G$1,FALSE)</f>
        <v>17.766666666666666</v>
      </c>
      <c r="H7" s="329">
        <f>VLOOKUP($A7,'MVA per Station'!$A:$Z,H$1,FALSE)</f>
        <v>15.081818181818182</v>
      </c>
      <c r="I7" s="329">
        <f>VLOOKUP($A7,'MVA per Station'!$A:$Z,I$1,FALSE)</f>
        <v>15.090909090909092</v>
      </c>
      <c r="J7" s="294">
        <f t="shared" ref="J7:J62" si="2">AVERAGEIF(G7:I7,"&lt;&gt;0")</f>
        <v>15.979797979797979</v>
      </c>
      <c r="K7" s="211">
        <f t="shared" si="0"/>
        <v>25.384615384615387</v>
      </c>
      <c r="L7" s="330">
        <f t="shared" si="0"/>
        <v>14631.176913803494</v>
      </c>
      <c r="M7" s="330">
        <f t="shared" si="0"/>
        <v>4509.8641566265051</v>
      </c>
      <c r="N7" s="331">
        <f t="shared" ref="N7:N62" si="3">AVERAGEIF(K7:M7,"&lt;&gt;0")</f>
        <v>6388.8085619382045</v>
      </c>
    </row>
    <row r="8" spans="1:14" x14ac:dyDescent="0.25">
      <c r="A8" s="45" t="s">
        <v>3</v>
      </c>
      <c r="C8" s="327">
        <f>VLOOKUP($A8,'Capital Additions'!$A:$X,C$1,FALSE)/1000</f>
        <v>0</v>
      </c>
      <c r="D8" s="328">
        <f>VLOOKUP($A8,'Capital Additions'!$A:$X,D$1,FALSE)/1000</f>
        <v>0</v>
      </c>
      <c r="E8" s="328">
        <f>VLOOKUP($A8,'Capital Additions'!$A:$X,E$1,FALSE)/1000</f>
        <v>0</v>
      </c>
      <c r="F8" s="290">
        <v>0</v>
      </c>
      <c r="G8" s="333">
        <f>VLOOKUP($A8,'MVA per Station'!$A:$Z,G$1,FALSE)</f>
        <v>4</v>
      </c>
      <c r="H8" s="329">
        <f>VLOOKUP($A8,'MVA per Station'!$A:$Z,H$1,FALSE)</f>
        <v>4</v>
      </c>
      <c r="I8" s="329">
        <f>VLOOKUP($A8,'MVA per Station'!$A:$Z,I$1,FALSE)</f>
        <v>4</v>
      </c>
      <c r="J8" s="294">
        <f t="shared" si="2"/>
        <v>4</v>
      </c>
      <c r="K8" s="211">
        <f t="shared" si="0"/>
        <v>0</v>
      </c>
      <c r="L8" s="330">
        <f t="shared" si="0"/>
        <v>0</v>
      </c>
      <c r="M8" s="330">
        <f t="shared" si="0"/>
        <v>0</v>
      </c>
      <c r="N8" s="331">
        <v>0</v>
      </c>
    </row>
    <row r="9" spans="1:14" x14ac:dyDescent="0.25">
      <c r="A9" s="45" t="s">
        <v>4</v>
      </c>
      <c r="C9" s="327">
        <f>VLOOKUP($A9,'Capital Additions'!$A:$X,C$1,FALSE)/1000</f>
        <v>621.95600000000002</v>
      </c>
      <c r="D9" s="328">
        <f>VLOOKUP($A9,'Capital Additions'!$A:$X,D$1,FALSE)/1000</f>
        <v>80.682000000000002</v>
      </c>
      <c r="E9" s="328">
        <f>VLOOKUP($A9,'Capital Additions'!$A:$X,E$1,FALSE)/1000</f>
        <v>31.672999999999998</v>
      </c>
      <c r="F9" s="290">
        <f t="shared" si="1"/>
        <v>244.77033333333335</v>
      </c>
      <c r="G9" s="333">
        <f>VLOOKUP($A9,'MVA per Station'!$A:$Z,G$1,FALSE)</f>
        <v>6.3549999999999995</v>
      </c>
      <c r="H9" s="329">
        <f>VLOOKUP($A9,'MVA per Station'!$A:$Z,H$1,FALSE)</f>
        <v>6.3549999999999995</v>
      </c>
      <c r="I9" s="329">
        <f>VLOOKUP($A9,'MVA per Station'!$A:$Z,I$1,FALSE)</f>
        <v>5.4588235294117649</v>
      </c>
      <c r="J9" s="294">
        <f t="shared" si="2"/>
        <v>6.056274509803921</v>
      </c>
      <c r="K9" s="211">
        <f t="shared" si="0"/>
        <v>97868.764752163654</v>
      </c>
      <c r="L9" s="330">
        <f t="shared" si="0"/>
        <v>12695.830055074746</v>
      </c>
      <c r="M9" s="330">
        <f t="shared" si="0"/>
        <v>5802.1659482758614</v>
      </c>
      <c r="N9" s="331">
        <f t="shared" si="3"/>
        <v>38788.920251838084</v>
      </c>
    </row>
    <row r="10" spans="1:14" x14ac:dyDescent="0.25">
      <c r="A10" s="45" t="s">
        <v>5</v>
      </c>
      <c r="C10" s="282">
        <f>VLOOKUP($A10,'Capital Additions'!$A:$X,C$1,FALSE)/1000</f>
        <v>0</v>
      </c>
      <c r="D10" s="283">
        <f>VLOOKUP($A10,'Capital Additions'!$A:$X,D$1,FALSE)/1000</f>
        <v>0</v>
      </c>
      <c r="E10" s="283">
        <f>VLOOKUP($A10,'Capital Additions'!$A:$X,E$1,FALSE)/1000</f>
        <v>0</v>
      </c>
      <c r="F10" s="284">
        <v>0</v>
      </c>
      <c r="G10" s="164">
        <f>VLOOKUP($A10,'MVA per Station'!$A:$Z,G$1,FALSE)</f>
        <v>0</v>
      </c>
      <c r="H10" s="33">
        <f>VLOOKUP($A10,'MVA per Station'!$A:$Z,H$1,FALSE)</f>
        <v>0</v>
      </c>
      <c r="I10" s="33">
        <f>VLOOKUP($A10,'MVA per Station'!$A:$Z,I$1,FALSE)</f>
        <v>0</v>
      </c>
      <c r="J10" s="171">
        <v>0</v>
      </c>
      <c r="K10" s="180">
        <v>0</v>
      </c>
      <c r="L10" s="181">
        <v>0</v>
      </c>
      <c r="M10" s="181">
        <v>0</v>
      </c>
      <c r="N10" s="182">
        <v>0</v>
      </c>
    </row>
    <row r="11" spans="1:14" x14ac:dyDescent="0.25">
      <c r="A11" s="45" t="s">
        <v>6</v>
      </c>
      <c r="C11" s="327">
        <f>VLOOKUP($A11,'Capital Additions'!$A:$X,C$1,FALSE)/1000</f>
        <v>281.62599</v>
      </c>
      <c r="D11" s="328">
        <f>VLOOKUP($A11,'Capital Additions'!$A:$X,D$1,FALSE)/1000</f>
        <v>51.68047</v>
      </c>
      <c r="E11" s="328">
        <f>VLOOKUP($A11,'Capital Additions'!$A:$X,E$1,FALSE)/1000</f>
        <v>104.07271</v>
      </c>
      <c r="F11" s="290">
        <f t="shared" si="1"/>
        <v>145.79305666666667</v>
      </c>
      <c r="G11" s="333">
        <f>VLOOKUP($A11,'MVA per Station'!$A:$Z,G$1,FALSE)</f>
        <v>15.262499999999999</v>
      </c>
      <c r="H11" s="329">
        <f>VLOOKUP($A11,'MVA per Station'!$A:$Z,H$1,FALSE)</f>
        <v>15.340624999999999</v>
      </c>
      <c r="I11" s="329">
        <f>VLOOKUP($A11,'MVA per Station'!$A:$Z,I$1,FALSE)</f>
        <v>15.53125</v>
      </c>
      <c r="J11" s="294">
        <f t="shared" si="2"/>
        <v>15.378124999999999</v>
      </c>
      <c r="K11" s="211">
        <f t="shared" ref="K11:M15" si="4">C11/G11*1000</f>
        <v>18452.153316953318</v>
      </c>
      <c r="L11" s="330">
        <f t="shared" si="4"/>
        <v>3368.8633937665513</v>
      </c>
      <c r="M11" s="330">
        <f t="shared" si="4"/>
        <v>6700.8585915492959</v>
      </c>
      <c r="N11" s="331">
        <f t="shared" si="3"/>
        <v>9507.2917674230539</v>
      </c>
    </row>
    <row r="12" spans="1:14" x14ac:dyDescent="0.25">
      <c r="A12" s="45" t="s">
        <v>7</v>
      </c>
      <c r="C12" s="327">
        <f>VLOOKUP($A12,'Capital Additions'!$A:$X,C$1,FALSE)/1000</f>
        <v>522.95856999999933</v>
      </c>
      <c r="D12" s="328">
        <f>VLOOKUP($A12,'Capital Additions'!$A:$X,D$1,FALSE)/1000</f>
        <v>2178.6684399999999</v>
      </c>
      <c r="E12" s="328">
        <f>VLOOKUP($A12,'Capital Additions'!$A:$X,E$1,FALSE)/1000</f>
        <v>1392.36401</v>
      </c>
      <c r="F12" s="290">
        <f t="shared" si="1"/>
        <v>1364.6636733333332</v>
      </c>
      <c r="G12" s="333">
        <f>VLOOKUP($A12,'MVA per Station'!$A:$Z,G$1,FALSE)</f>
        <v>18.454545454545453</v>
      </c>
      <c r="H12" s="329">
        <f>VLOOKUP($A12,'MVA per Station'!$A:$Z,H$1,FALSE)</f>
        <v>18.454545454545453</v>
      </c>
      <c r="I12" s="329">
        <f>VLOOKUP($A12,'MVA per Station'!$A:$Z,I$1,FALSE)</f>
        <v>27.272727272727273</v>
      </c>
      <c r="J12" s="294">
        <f t="shared" si="2"/>
        <v>21.393939393939394</v>
      </c>
      <c r="K12" s="211">
        <f t="shared" si="4"/>
        <v>28337.656502463018</v>
      </c>
      <c r="L12" s="330">
        <f t="shared" si="4"/>
        <v>118055.92532019704</v>
      </c>
      <c r="M12" s="330">
        <f t="shared" si="4"/>
        <v>51053.347033333332</v>
      </c>
      <c r="N12" s="331">
        <f t="shared" si="3"/>
        <v>65815.642951997797</v>
      </c>
    </row>
    <row r="13" spans="1:14" x14ac:dyDescent="0.25">
      <c r="A13" s="45" t="s">
        <v>8</v>
      </c>
      <c r="C13" s="327">
        <f>VLOOKUP($A13,'Capital Additions'!$A:$X,C$1,FALSE)/1000</f>
        <v>40.751669999999997</v>
      </c>
      <c r="D13" s="328">
        <f>VLOOKUP($A13,'Capital Additions'!$A:$X,D$1,FALSE)/1000</f>
        <v>805.68871999999999</v>
      </c>
      <c r="E13" s="328">
        <f>VLOOKUP($A13,'Capital Additions'!$A:$X,E$1,FALSE)/1000</f>
        <v>0</v>
      </c>
      <c r="F13" s="290">
        <f t="shared" si="1"/>
        <v>423.22019499999999</v>
      </c>
      <c r="G13" s="333">
        <f>VLOOKUP($A13,'MVA per Station'!$A:$Z,G$1,FALSE)</f>
        <v>5.5</v>
      </c>
      <c r="H13" s="329">
        <f>VLOOKUP($A13,'MVA per Station'!$A:$Z,H$1,FALSE)</f>
        <v>6</v>
      </c>
      <c r="I13" s="329">
        <f>VLOOKUP($A13,'MVA per Station'!$A:$Z,I$1,FALSE)</f>
        <v>5.333333333333333</v>
      </c>
      <c r="J13" s="294">
        <f t="shared" si="2"/>
        <v>5.6111111111111107</v>
      </c>
      <c r="K13" s="211">
        <f t="shared" si="4"/>
        <v>7409.3945454545456</v>
      </c>
      <c r="L13" s="330">
        <f t="shared" si="4"/>
        <v>134281.45333333334</v>
      </c>
      <c r="M13" s="330">
        <f t="shared" si="4"/>
        <v>0</v>
      </c>
      <c r="N13" s="331">
        <f t="shared" si="3"/>
        <v>70845.423939393935</v>
      </c>
    </row>
    <row r="14" spans="1:14" x14ac:dyDescent="0.25">
      <c r="A14" s="45" t="s">
        <v>9</v>
      </c>
      <c r="C14" s="327">
        <f>VLOOKUP($A14,'Capital Additions'!$A:$X,C$1,FALSE)/1000</f>
        <v>53</v>
      </c>
      <c r="D14" s="328">
        <f>VLOOKUP($A14,'Capital Additions'!$A:$X,D$1,FALSE)/1000</f>
        <v>0</v>
      </c>
      <c r="E14" s="328">
        <f>VLOOKUP($A14,'Capital Additions'!$A:$X,E$1,FALSE)/1000</f>
        <v>19.49926</v>
      </c>
      <c r="F14" s="290">
        <f t="shared" si="1"/>
        <v>36.249629999999996</v>
      </c>
      <c r="G14" s="333">
        <f>VLOOKUP($A14,'MVA per Station'!$A:$Z,G$1,FALSE)</f>
        <v>6.25</v>
      </c>
      <c r="H14" s="329">
        <f>VLOOKUP($A14,'MVA per Station'!$A:$Z,H$1,FALSE)</f>
        <v>6.25</v>
      </c>
      <c r="I14" s="329">
        <f>VLOOKUP($A14,'MVA per Station'!$A:$Z,I$1,FALSE)</f>
        <v>6.25</v>
      </c>
      <c r="J14" s="294">
        <f t="shared" si="2"/>
        <v>6.25</v>
      </c>
      <c r="K14" s="211">
        <f t="shared" si="4"/>
        <v>8480</v>
      </c>
      <c r="L14" s="330">
        <f t="shared" si="4"/>
        <v>0</v>
      </c>
      <c r="M14" s="330">
        <f t="shared" si="4"/>
        <v>3119.8815999999997</v>
      </c>
      <c r="N14" s="331">
        <f t="shared" si="3"/>
        <v>5799.9408000000003</v>
      </c>
    </row>
    <row r="15" spans="1:14" x14ac:dyDescent="0.25">
      <c r="A15" s="45" t="s">
        <v>10</v>
      </c>
      <c r="C15" s="327">
        <f>VLOOKUP($A15,'Capital Additions'!$A:$X,C$1,FALSE)/1000</f>
        <v>0.93500000000000005</v>
      </c>
      <c r="D15" s="328">
        <f>VLOOKUP($A15,'Capital Additions'!$A:$X,D$1,FALSE)/1000</f>
        <v>40.677</v>
      </c>
      <c r="E15" s="328">
        <f>VLOOKUP($A15,'Capital Additions'!$A:$X,E$1,FALSE)/1000</f>
        <v>0</v>
      </c>
      <c r="F15" s="290">
        <f t="shared" si="1"/>
        <v>20.806000000000001</v>
      </c>
      <c r="G15" s="333">
        <f>VLOOKUP($A15,'MVA per Station'!$A:$Z,G$1,FALSE)</f>
        <v>11.5</v>
      </c>
      <c r="H15" s="329">
        <f>VLOOKUP($A15,'MVA per Station'!$A:$Z,H$1,FALSE)</f>
        <v>11.5</v>
      </c>
      <c r="I15" s="329">
        <f>VLOOKUP($A15,'MVA per Station'!$A:$Z,I$1,FALSE)</f>
        <v>11.65</v>
      </c>
      <c r="J15" s="294">
        <f t="shared" si="2"/>
        <v>11.549999999999999</v>
      </c>
      <c r="K15" s="211">
        <f t="shared" si="4"/>
        <v>81.304347826086968</v>
      </c>
      <c r="L15" s="330">
        <f t="shared" si="4"/>
        <v>3537.1304347826085</v>
      </c>
      <c r="M15" s="330">
        <f t="shared" si="4"/>
        <v>0</v>
      </c>
      <c r="N15" s="331">
        <f t="shared" si="3"/>
        <v>1809.2173913043478</v>
      </c>
    </row>
    <row r="16" spans="1:14" x14ac:dyDescent="0.25">
      <c r="A16" s="45" t="s">
        <v>11</v>
      </c>
      <c r="C16" s="282">
        <f>VLOOKUP($A16,'Capital Additions'!$A:$X,C$1,FALSE)/1000</f>
        <v>0</v>
      </c>
      <c r="D16" s="283">
        <f>VLOOKUP($A16,'Capital Additions'!$A:$X,D$1,FALSE)/1000</f>
        <v>0</v>
      </c>
      <c r="E16" s="283">
        <f>VLOOKUP($A16,'Capital Additions'!$A:$X,E$1,FALSE)/1000</f>
        <v>0</v>
      </c>
      <c r="F16" s="284">
        <v>0</v>
      </c>
      <c r="G16" s="164">
        <f>VLOOKUP($A16,'MVA per Station'!$A:$Z,G$1,FALSE)</f>
        <v>0</v>
      </c>
      <c r="H16" s="33">
        <f>VLOOKUP($A16,'MVA per Station'!$A:$Z,H$1,FALSE)</f>
        <v>0</v>
      </c>
      <c r="I16" s="33">
        <f>VLOOKUP($A16,'MVA per Station'!$A:$Z,I$1,FALSE)</f>
        <v>0</v>
      </c>
      <c r="J16" s="171">
        <v>0</v>
      </c>
      <c r="K16" s="180">
        <v>0</v>
      </c>
      <c r="L16" s="181">
        <v>0</v>
      </c>
      <c r="M16" s="181">
        <v>0</v>
      </c>
      <c r="N16" s="182">
        <v>0</v>
      </c>
    </row>
    <row r="17" spans="1:14" x14ac:dyDescent="0.25">
      <c r="A17" s="45" t="s">
        <v>14</v>
      </c>
      <c r="C17" s="327">
        <f>VLOOKUP($A17,'Capital Additions'!$A:$X,C$1,FALSE)/1000</f>
        <v>2846.261039999999</v>
      </c>
      <c r="D17" s="328">
        <f>VLOOKUP($A17,'Capital Additions'!$A:$X,D$1,FALSE)/1000</f>
        <v>11251.886199999997</v>
      </c>
      <c r="E17" s="328">
        <f>VLOOKUP($A17,'Capital Additions'!$A:$X,E$1,FALSE)/1000</f>
        <v>2671.9980599999999</v>
      </c>
      <c r="F17" s="290">
        <f t="shared" si="1"/>
        <v>5590.0484333333325</v>
      </c>
      <c r="G17" s="333">
        <f>VLOOKUP($A17,'MVA per Station'!$A:$Z,G$1,FALSE)</f>
        <v>11.698412698412698</v>
      </c>
      <c r="H17" s="329">
        <f>VLOOKUP($A17,'MVA per Station'!$A:$Z,H$1,FALSE)</f>
        <v>11.9375</v>
      </c>
      <c r="I17" s="329">
        <f>VLOOKUP($A17,'MVA per Station'!$A:$Z,I$1,FALSE)</f>
        <v>18.95967741935484</v>
      </c>
      <c r="J17" s="294">
        <f t="shared" si="2"/>
        <v>14.198530039255845</v>
      </c>
      <c r="K17" s="211">
        <f>C17/G17*1000</f>
        <v>243303.18252374482</v>
      </c>
      <c r="L17" s="330">
        <f>D17/H17*1000</f>
        <v>942566.38324607303</v>
      </c>
      <c r="M17" s="330">
        <f>E17/I17*1000</f>
        <v>140930.56547851974</v>
      </c>
      <c r="N17" s="331">
        <f t="shared" si="3"/>
        <v>442266.71041611256</v>
      </c>
    </row>
    <row r="18" spans="1:14" x14ac:dyDescent="0.25">
      <c r="A18" s="45" t="s">
        <v>16</v>
      </c>
      <c r="C18" s="282">
        <f>VLOOKUP($A18,'Capital Additions'!$A:$X,C$1,FALSE)/1000</f>
        <v>0</v>
      </c>
      <c r="D18" s="283">
        <f>VLOOKUP($A18,'Capital Additions'!$A:$X,D$1,FALSE)/1000</f>
        <v>0</v>
      </c>
      <c r="E18" s="283">
        <f>VLOOKUP($A18,'Capital Additions'!$A:$X,E$1,FALSE)/1000</f>
        <v>0</v>
      </c>
      <c r="F18" s="284">
        <v>0</v>
      </c>
      <c r="G18" s="164">
        <f>VLOOKUP($A18,'MVA per Station'!$A:$Z,G$1,FALSE)</f>
        <v>0</v>
      </c>
      <c r="H18" s="33">
        <f>VLOOKUP($A18,'MVA per Station'!$A:$Z,H$1,FALSE)</f>
        <v>0</v>
      </c>
      <c r="I18" s="33">
        <f>VLOOKUP($A18,'MVA per Station'!$A:$Z,I$1,FALSE)</f>
        <v>0</v>
      </c>
      <c r="J18" s="171">
        <v>0</v>
      </c>
      <c r="K18" s="180">
        <v>0</v>
      </c>
      <c r="L18" s="181">
        <v>0</v>
      </c>
      <c r="M18" s="181">
        <v>0</v>
      </c>
      <c r="N18" s="182">
        <v>0</v>
      </c>
    </row>
    <row r="19" spans="1:14" x14ac:dyDescent="0.25">
      <c r="A19" s="45" t="s">
        <v>17</v>
      </c>
      <c r="C19" s="327">
        <f>VLOOKUP($A19,'Capital Additions'!$A:$X,C$1,FALSE)/1000</f>
        <v>45.88026</v>
      </c>
      <c r="D19" s="328">
        <f>VLOOKUP($A19,'Capital Additions'!$A:$X,D$1,FALSE)/1000</f>
        <v>145.10651000000004</v>
      </c>
      <c r="E19" s="328">
        <f>VLOOKUP($A19,'Capital Additions'!$A:$X,E$1,FALSE)/1000</f>
        <v>114.128</v>
      </c>
      <c r="F19" s="290">
        <f t="shared" si="1"/>
        <v>101.70492333333334</v>
      </c>
      <c r="G19" s="333">
        <f>VLOOKUP($A19,'MVA per Station'!$A:$Z,G$1,FALSE)</f>
        <v>5.7142857142857144</v>
      </c>
      <c r="H19" s="329">
        <f>VLOOKUP($A19,'MVA per Station'!$A:$Z,H$1,FALSE)</f>
        <v>5.1052631578947372</v>
      </c>
      <c r="I19" s="329">
        <f>VLOOKUP($A19,'MVA per Station'!$A:$Z,I$1,FALSE)</f>
        <v>4.6899999999999995</v>
      </c>
      <c r="J19" s="294">
        <f t="shared" si="2"/>
        <v>5.1698496240601504</v>
      </c>
      <c r="K19" s="211">
        <f>C19/G19*1000</f>
        <v>8029.0455000000002</v>
      </c>
      <c r="L19" s="330">
        <f>D19/H19*1000</f>
        <v>28422.924639175264</v>
      </c>
      <c r="M19" s="330">
        <f>E19/I19*1000</f>
        <v>24334.328358208957</v>
      </c>
      <c r="N19" s="331">
        <f t="shared" si="3"/>
        <v>20262.099499128071</v>
      </c>
    </row>
    <row r="20" spans="1:14" x14ac:dyDescent="0.25">
      <c r="A20" s="45" t="s">
        <v>15</v>
      </c>
      <c r="C20" s="282">
        <f>VLOOKUP($A20,'Capital Additions'!$A:$X,C$1,FALSE)/1000</f>
        <v>0</v>
      </c>
      <c r="D20" s="283">
        <f>VLOOKUP($A20,'Capital Additions'!$A:$X,D$1,FALSE)/1000</f>
        <v>0</v>
      </c>
      <c r="E20" s="283">
        <f>VLOOKUP($A20,'Capital Additions'!$A:$X,E$1,FALSE)/1000</f>
        <v>0</v>
      </c>
      <c r="F20" s="284">
        <v>0</v>
      </c>
      <c r="G20" s="164">
        <f>VLOOKUP($A20,'MVA per Station'!$A:$Z,G$1,FALSE)</f>
        <v>0</v>
      </c>
      <c r="H20" s="33">
        <f>VLOOKUP($A20,'MVA per Station'!$A:$Z,H$1,FALSE)</f>
        <v>0</v>
      </c>
      <c r="I20" s="33">
        <f>VLOOKUP($A20,'MVA per Station'!$A:$Z,I$1,FALSE)</f>
        <v>0</v>
      </c>
      <c r="J20" s="171">
        <v>0</v>
      </c>
      <c r="K20" s="180">
        <v>0</v>
      </c>
      <c r="L20" s="181">
        <v>0</v>
      </c>
      <c r="M20" s="181">
        <v>0</v>
      </c>
      <c r="N20" s="182">
        <v>0</v>
      </c>
    </row>
    <row r="21" spans="1:14" x14ac:dyDescent="0.25">
      <c r="A21" s="45" t="s">
        <v>12</v>
      </c>
      <c r="C21" s="327">
        <f>VLOOKUP($A21,'Capital Additions'!$A:$X,C$1,FALSE)/1000</f>
        <v>0</v>
      </c>
      <c r="D21" s="328">
        <f>VLOOKUP($A21,'Capital Additions'!$A:$X,D$1,FALSE)/1000</f>
        <v>0</v>
      </c>
      <c r="E21" s="328">
        <f>VLOOKUP($A21,'Capital Additions'!$A:$X,E$1,FALSE)/1000</f>
        <v>0</v>
      </c>
      <c r="F21" s="290">
        <v>0</v>
      </c>
      <c r="G21" s="333">
        <f>VLOOKUP($A21,'MVA per Station'!$A:$Z,G$1,FALSE)</f>
        <v>6</v>
      </c>
      <c r="H21" s="329">
        <f>VLOOKUP($A21,'MVA per Station'!$A:$Z,H$1,FALSE)</f>
        <v>6</v>
      </c>
      <c r="I21" s="329">
        <f>VLOOKUP($A21,'MVA per Station'!$A:$Z,I$1,FALSE)</f>
        <v>6.0476428571428569</v>
      </c>
      <c r="J21" s="294">
        <f t="shared" si="2"/>
        <v>6.0158809523809529</v>
      </c>
      <c r="K21" s="211">
        <f t="shared" ref="K21:M23" si="5">C21/G21*1000</f>
        <v>0</v>
      </c>
      <c r="L21" s="330">
        <f t="shared" si="5"/>
        <v>0</v>
      </c>
      <c r="M21" s="330">
        <f t="shared" si="5"/>
        <v>0</v>
      </c>
      <c r="N21" s="331">
        <v>0</v>
      </c>
    </row>
    <row r="22" spans="1:14" x14ac:dyDescent="0.25">
      <c r="A22" s="45" t="s">
        <v>13</v>
      </c>
      <c r="C22" s="327">
        <f>VLOOKUP($A22,'Capital Additions'!$A:$X,C$1,FALSE)/1000</f>
        <v>0</v>
      </c>
      <c r="D22" s="328">
        <f>VLOOKUP($A22,'Capital Additions'!$A:$X,D$1,FALSE)/1000</f>
        <v>0</v>
      </c>
      <c r="E22" s="328">
        <f>VLOOKUP($A22,'Capital Additions'!$A:$X,E$1,FALSE)/1000</f>
        <v>0</v>
      </c>
      <c r="F22" s="290">
        <v>0</v>
      </c>
      <c r="G22" s="333">
        <f>VLOOKUP($A22,'MVA per Station'!$A:$Z,G$1,FALSE)</f>
        <v>4.333333333333333</v>
      </c>
      <c r="H22" s="329">
        <f>VLOOKUP($A22,'MVA per Station'!$A:$Z,H$1,FALSE)</f>
        <v>4.9090909090909092</v>
      </c>
      <c r="I22" s="329">
        <f>VLOOKUP($A22,'MVA per Station'!$A:$Z,I$1,FALSE)</f>
        <v>4.9636363636363638</v>
      </c>
      <c r="J22" s="294">
        <f t="shared" si="2"/>
        <v>4.7353535353535356</v>
      </c>
      <c r="K22" s="211">
        <f t="shared" si="5"/>
        <v>0</v>
      </c>
      <c r="L22" s="330">
        <f t="shared" si="5"/>
        <v>0</v>
      </c>
      <c r="M22" s="330">
        <f t="shared" si="5"/>
        <v>0</v>
      </c>
      <c r="N22" s="331">
        <v>0</v>
      </c>
    </row>
    <row r="23" spans="1:14" x14ac:dyDescent="0.25">
      <c r="A23" s="45" t="s">
        <v>18</v>
      </c>
      <c r="C23" s="327">
        <f>VLOOKUP($A23,'Capital Additions'!$A:$X,C$1,FALSE)/1000</f>
        <v>0</v>
      </c>
      <c r="D23" s="328">
        <f>VLOOKUP($A23,'Capital Additions'!$A:$X,D$1,FALSE)/1000</f>
        <v>0</v>
      </c>
      <c r="E23" s="328">
        <f>VLOOKUP($A23,'Capital Additions'!$A:$X,E$1,FALSE)/1000</f>
        <v>2.69502</v>
      </c>
      <c r="F23" s="290">
        <f t="shared" si="1"/>
        <v>2.69502</v>
      </c>
      <c r="G23" s="333">
        <f>VLOOKUP($A23,'MVA per Station'!$A:$Z,G$1,FALSE)</f>
        <v>4.5</v>
      </c>
      <c r="H23" s="329">
        <f>VLOOKUP($A23,'MVA per Station'!$A:$Z,H$1,FALSE)</f>
        <v>4.5</v>
      </c>
      <c r="I23" s="329">
        <f>VLOOKUP($A23,'MVA per Station'!$A:$Z,I$1,FALSE)</f>
        <v>4.5</v>
      </c>
      <c r="J23" s="294">
        <f t="shared" si="2"/>
        <v>4.5</v>
      </c>
      <c r="K23" s="211">
        <f t="shared" si="5"/>
        <v>0</v>
      </c>
      <c r="L23" s="330">
        <f t="shared" si="5"/>
        <v>0</v>
      </c>
      <c r="M23" s="330">
        <f t="shared" si="5"/>
        <v>598.89333333333332</v>
      </c>
      <c r="N23" s="331">
        <f t="shared" si="3"/>
        <v>598.89333333333332</v>
      </c>
    </row>
    <row r="24" spans="1:14" x14ac:dyDescent="0.25">
      <c r="A24" s="45" t="s">
        <v>19</v>
      </c>
      <c r="C24" s="282">
        <f>VLOOKUP($A24,'Capital Additions'!$A:$X,C$1,FALSE)/1000</f>
        <v>0</v>
      </c>
      <c r="D24" s="283">
        <f>VLOOKUP($A24,'Capital Additions'!$A:$X,D$1,FALSE)/1000</f>
        <v>0</v>
      </c>
      <c r="E24" s="283">
        <f>VLOOKUP($A24,'Capital Additions'!$A:$X,E$1,FALSE)/1000</f>
        <v>0</v>
      </c>
      <c r="F24" s="284">
        <v>0</v>
      </c>
      <c r="G24" s="164">
        <f>VLOOKUP($A24,'MVA per Station'!$A:$Z,G$1,FALSE)</f>
        <v>0</v>
      </c>
      <c r="H24" s="33">
        <f>VLOOKUP($A24,'MVA per Station'!$A:$Z,H$1,FALSE)</f>
        <v>0</v>
      </c>
      <c r="I24" s="33">
        <f>VLOOKUP($A24,'MVA per Station'!$A:$Z,I$1,FALSE)</f>
        <v>0</v>
      </c>
      <c r="J24" s="171">
        <v>0</v>
      </c>
      <c r="K24" s="180">
        <v>0</v>
      </c>
      <c r="L24" s="181">
        <v>0</v>
      </c>
      <c r="M24" s="181">
        <v>0</v>
      </c>
      <c r="N24" s="182">
        <v>0</v>
      </c>
    </row>
    <row r="25" spans="1:14" x14ac:dyDescent="0.25">
      <c r="A25" s="45" t="s">
        <v>20</v>
      </c>
      <c r="C25" s="327">
        <f>VLOOKUP($A25,'Capital Additions'!$A:$X,C$1,FALSE)/1000</f>
        <v>21.7392</v>
      </c>
      <c r="D25" s="328">
        <f>VLOOKUP($A25,'Capital Additions'!$A:$X,D$1,FALSE)/1000</f>
        <v>17.480240000000002</v>
      </c>
      <c r="E25" s="328">
        <f>VLOOKUP($A25,'Capital Additions'!$A:$X,E$1,FALSE)/1000</f>
        <v>227.07651000000001</v>
      </c>
      <c r="F25" s="290">
        <f t="shared" si="1"/>
        <v>88.765316666666664</v>
      </c>
      <c r="G25" s="333">
        <f>VLOOKUP($A25,'MVA per Station'!$A:$Z,G$1,FALSE)</f>
        <v>5</v>
      </c>
      <c r="H25" s="329">
        <f>VLOOKUP($A25,'MVA per Station'!$A:$Z,H$1,FALSE)</f>
        <v>5</v>
      </c>
      <c r="I25" s="329">
        <f>VLOOKUP($A25,'MVA per Station'!$A:$Z,I$1,FALSE)</f>
        <v>5</v>
      </c>
      <c r="J25" s="294">
        <f t="shared" si="2"/>
        <v>5</v>
      </c>
      <c r="K25" s="211">
        <f>C25/G25*1000</f>
        <v>4347.84</v>
      </c>
      <c r="L25" s="330">
        <f>D25/H25*1000</f>
        <v>3496.0480000000007</v>
      </c>
      <c r="M25" s="330">
        <f>E25/I25*1000</f>
        <v>45415.302000000003</v>
      </c>
      <c r="N25" s="331">
        <f t="shared" si="3"/>
        <v>17753.063333333335</v>
      </c>
    </row>
    <row r="26" spans="1:14" x14ac:dyDescent="0.25">
      <c r="A26" s="45" t="s">
        <v>21</v>
      </c>
      <c r="C26" s="282">
        <f>VLOOKUP($A26,'Capital Additions'!$A:$X,C$1,FALSE)/1000</f>
        <v>0</v>
      </c>
      <c r="D26" s="283">
        <f>VLOOKUP($A26,'Capital Additions'!$A:$X,D$1,FALSE)/1000</f>
        <v>0</v>
      </c>
      <c r="E26" s="283">
        <f>VLOOKUP($A26,'Capital Additions'!$A:$X,E$1,FALSE)/1000</f>
        <v>0</v>
      </c>
      <c r="F26" s="284">
        <v>0</v>
      </c>
      <c r="G26" s="164">
        <f>VLOOKUP($A26,'MVA per Station'!$A:$Z,G$1,FALSE)</f>
        <v>0</v>
      </c>
      <c r="H26" s="33">
        <f>VLOOKUP($A26,'MVA per Station'!$A:$Z,H$1,FALSE)</f>
        <v>0</v>
      </c>
      <c r="I26" s="33">
        <f>VLOOKUP($A26,'MVA per Station'!$A:$Z,I$1,FALSE)</f>
        <v>0</v>
      </c>
      <c r="J26" s="171">
        <v>0</v>
      </c>
      <c r="K26" s="180">
        <v>0</v>
      </c>
      <c r="L26" s="181">
        <v>0</v>
      </c>
      <c r="M26" s="181">
        <v>0</v>
      </c>
      <c r="N26" s="182">
        <v>0</v>
      </c>
    </row>
    <row r="27" spans="1:14" x14ac:dyDescent="0.25">
      <c r="A27" s="45" t="s">
        <v>22</v>
      </c>
      <c r="C27" s="327">
        <f>VLOOKUP($A27,'Capital Additions'!$A:$X,C$1,FALSE)/1000</f>
        <v>3212.7849999999999</v>
      </c>
      <c r="D27" s="328">
        <f>VLOOKUP($A27,'Capital Additions'!$A:$X,D$1,FALSE)/1000</f>
        <v>1988.01549</v>
      </c>
      <c r="E27" s="328">
        <f>VLOOKUP($A27,'Capital Additions'!$A:$X,E$1,FALSE)/1000</f>
        <v>3264.5349999999999</v>
      </c>
      <c r="F27" s="290">
        <f t="shared" si="1"/>
        <v>2821.7784966666663</v>
      </c>
      <c r="G27" s="333">
        <f>VLOOKUP($A27,'MVA per Station'!$A:$Z,G$1,FALSE)</f>
        <v>11.333333333333334</v>
      </c>
      <c r="H27" s="329">
        <f>VLOOKUP($A27,'MVA per Station'!$A:$Z,H$1,FALSE)</f>
        <v>11.323333333333332</v>
      </c>
      <c r="I27" s="329">
        <f>VLOOKUP($A27,'MVA per Station'!$A:$Z,I$1,FALSE)</f>
        <v>11.973333333333333</v>
      </c>
      <c r="J27" s="294">
        <f t="shared" si="2"/>
        <v>11.543333333333331</v>
      </c>
      <c r="K27" s="211">
        <f>C27/G27*1000</f>
        <v>283481.02941176464</v>
      </c>
      <c r="L27" s="330">
        <f>D27/H27*1000</f>
        <v>175568.04445098617</v>
      </c>
      <c r="M27" s="330">
        <f>E27/I27*1000</f>
        <v>272650.47327394213</v>
      </c>
      <c r="N27" s="331">
        <f t="shared" si="3"/>
        <v>243899.8490455643</v>
      </c>
    </row>
    <row r="28" spans="1:14" x14ac:dyDescent="0.25">
      <c r="A28" s="45" t="s">
        <v>23</v>
      </c>
      <c r="C28" s="282">
        <f>VLOOKUP($A28,'Capital Additions'!$A:$X,C$1,FALSE)/1000</f>
        <v>0</v>
      </c>
      <c r="D28" s="283">
        <f>VLOOKUP($A28,'Capital Additions'!$A:$X,D$1,FALSE)/1000</f>
        <v>0</v>
      </c>
      <c r="E28" s="283">
        <f>VLOOKUP($A28,'Capital Additions'!$A:$X,E$1,FALSE)/1000</f>
        <v>0</v>
      </c>
      <c r="F28" s="284">
        <v>0</v>
      </c>
      <c r="G28" s="164">
        <f>VLOOKUP($A28,'MVA per Station'!$A:$Z,G$1,FALSE)</f>
        <v>0</v>
      </c>
      <c r="H28" s="33">
        <f>VLOOKUP($A28,'MVA per Station'!$A:$Z,H$1,FALSE)</f>
        <v>0</v>
      </c>
      <c r="I28" s="33">
        <f>VLOOKUP($A28,'MVA per Station'!$A:$Z,I$1,FALSE)</f>
        <v>0</v>
      </c>
      <c r="J28" s="171">
        <v>0</v>
      </c>
      <c r="K28" s="180">
        <v>0</v>
      </c>
      <c r="L28" s="181">
        <v>0</v>
      </c>
      <c r="M28" s="181">
        <v>0</v>
      </c>
      <c r="N28" s="182">
        <v>0</v>
      </c>
    </row>
    <row r="29" spans="1:14" x14ac:dyDescent="0.25">
      <c r="A29" s="45" t="s">
        <v>24</v>
      </c>
      <c r="C29" s="327">
        <f>VLOOKUP($A29,'Capital Additions'!$A:$X,C$1,FALSE)/1000</f>
        <v>17.859000000000002</v>
      </c>
      <c r="D29" s="328">
        <f>VLOOKUP($A29,'Capital Additions'!$A:$X,D$1,FALSE)/1000</f>
        <v>598.20100000000002</v>
      </c>
      <c r="E29" s="328">
        <f>VLOOKUP($A29,'Capital Additions'!$A:$X,E$1,FALSE)/1000</f>
        <v>209.25864321158599</v>
      </c>
      <c r="F29" s="290">
        <f t="shared" si="1"/>
        <v>275.106214403862</v>
      </c>
      <c r="G29" s="333">
        <f>VLOOKUP($A29,'MVA per Station'!$A:$Z,G$1,FALSE)</f>
        <v>8.1666666666666661</v>
      </c>
      <c r="H29" s="329">
        <f>VLOOKUP($A29,'MVA per Station'!$A:$Z,H$1,FALSE)</f>
        <v>8.5</v>
      </c>
      <c r="I29" s="329">
        <f>VLOOKUP($A29,'MVA per Station'!$A:$Z,I$1,FALSE)</f>
        <v>7.083333333333333</v>
      </c>
      <c r="J29" s="294">
        <f t="shared" si="2"/>
        <v>7.9166666666666652</v>
      </c>
      <c r="K29" s="211">
        <f>C29/G29*1000</f>
        <v>2186.8163265306125</v>
      </c>
      <c r="L29" s="330">
        <f>D29/H29*1000</f>
        <v>70376.588235294126</v>
      </c>
      <c r="M29" s="330">
        <f>E29/I29*1000</f>
        <v>29542.396688694495</v>
      </c>
      <c r="N29" s="331">
        <f t="shared" si="3"/>
        <v>34035.267083506413</v>
      </c>
    </row>
    <row r="30" spans="1:14" x14ac:dyDescent="0.25">
      <c r="A30" s="45" t="s">
        <v>25</v>
      </c>
      <c r="C30" s="282">
        <f>VLOOKUP($A30,'Capital Additions'!$A:$X,C$1,FALSE)/1000</f>
        <v>0</v>
      </c>
      <c r="D30" s="283">
        <f>VLOOKUP($A30,'Capital Additions'!$A:$X,D$1,FALSE)/1000</f>
        <v>0</v>
      </c>
      <c r="E30" s="283">
        <f>VLOOKUP($A30,'Capital Additions'!$A:$X,E$1,FALSE)/1000</f>
        <v>0</v>
      </c>
      <c r="F30" s="284">
        <v>0</v>
      </c>
      <c r="G30" s="164">
        <f>VLOOKUP($A30,'MVA per Station'!$A:$Z,G$1,FALSE)</f>
        <v>0</v>
      </c>
      <c r="H30" s="33">
        <f>VLOOKUP($A30,'MVA per Station'!$A:$Z,H$1,FALSE)</f>
        <v>0</v>
      </c>
      <c r="I30" s="33">
        <f>VLOOKUP($A30,'MVA per Station'!$A:$Z,I$1,FALSE)</f>
        <v>0</v>
      </c>
      <c r="J30" s="171">
        <v>0</v>
      </c>
      <c r="K30" s="180">
        <v>0</v>
      </c>
      <c r="L30" s="181">
        <v>0</v>
      </c>
      <c r="M30" s="181">
        <v>0</v>
      </c>
      <c r="N30" s="182">
        <v>0</v>
      </c>
    </row>
    <row r="31" spans="1:14" x14ac:dyDescent="0.25">
      <c r="A31" s="45" t="s">
        <v>26</v>
      </c>
      <c r="C31" s="327">
        <f>VLOOKUP($A31,'Capital Additions'!$A:$X,C$1,FALSE)/1000</f>
        <v>0</v>
      </c>
      <c r="D31" s="328">
        <f>VLOOKUP($A31,'Capital Additions'!$A:$X,D$1,FALSE)/1000</f>
        <v>0</v>
      </c>
      <c r="E31" s="328">
        <f>VLOOKUP($A31,'Capital Additions'!$A:$X,E$1,FALSE)/1000</f>
        <v>0</v>
      </c>
      <c r="F31" s="290">
        <v>0</v>
      </c>
      <c r="G31" s="333">
        <f>VLOOKUP($A31,'MVA per Station'!$A:$Z,G$1,FALSE)</f>
        <v>6.25</v>
      </c>
      <c r="H31" s="329">
        <f>VLOOKUP($A31,'MVA per Station'!$A:$Z,H$1,FALSE)</f>
        <v>6.25</v>
      </c>
      <c r="I31" s="329">
        <f>VLOOKUP($A31,'MVA per Station'!$A:$Z,I$1,FALSE)</f>
        <v>6.5</v>
      </c>
      <c r="J31" s="294">
        <f t="shared" si="2"/>
        <v>6.333333333333333</v>
      </c>
      <c r="K31" s="211">
        <f t="shared" ref="K31:M32" si="6">C31/G31*1000</f>
        <v>0</v>
      </c>
      <c r="L31" s="330">
        <f t="shared" si="6"/>
        <v>0</v>
      </c>
      <c r="M31" s="330">
        <f t="shared" si="6"/>
        <v>0</v>
      </c>
      <c r="N31" s="331">
        <v>0</v>
      </c>
    </row>
    <row r="32" spans="1:14" x14ac:dyDescent="0.25">
      <c r="A32" s="45" t="s">
        <v>27</v>
      </c>
      <c r="C32" s="130">
        <f>VLOOKUP($A32,'Capital Additions'!$A:$X,C$1,FALSE)/1000</f>
        <v>0</v>
      </c>
      <c r="D32" s="8">
        <f>VLOOKUP($A32,'Capital Additions'!$A:$X,D$1,FALSE)/1000</f>
        <v>15.40558</v>
      </c>
      <c r="E32" s="8">
        <f>VLOOKUP($A32,'Capital Additions'!$A:$X,E$1,FALSE)/1000</f>
        <v>11.2</v>
      </c>
      <c r="F32" s="139">
        <f t="shared" si="1"/>
        <v>13.30279</v>
      </c>
      <c r="G32" s="163">
        <f>VLOOKUP($A32,'MVA per Station'!$A:$Z,G$1,FALSE)</f>
        <v>21.5</v>
      </c>
      <c r="H32" s="23">
        <f>VLOOKUP($A32,'MVA per Station'!$A:$Z,H$1,FALSE)</f>
        <v>21.5</v>
      </c>
      <c r="I32" s="23">
        <f>VLOOKUP($A32,'MVA per Station'!$A:$Z,I$1,FALSE)</f>
        <v>21.25</v>
      </c>
      <c r="J32" s="170">
        <f t="shared" si="2"/>
        <v>21.416666666666668</v>
      </c>
      <c r="K32" s="61">
        <f t="shared" si="6"/>
        <v>0</v>
      </c>
      <c r="L32" s="10">
        <f t="shared" si="6"/>
        <v>716.53860465116281</v>
      </c>
      <c r="M32" s="10">
        <f t="shared" si="6"/>
        <v>527.05882352941171</v>
      </c>
      <c r="N32" s="62">
        <f t="shared" si="3"/>
        <v>621.79871409028726</v>
      </c>
    </row>
    <row r="33" spans="1:14" x14ac:dyDescent="0.25">
      <c r="A33" s="45" t="s">
        <v>28</v>
      </c>
      <c r="C33" s="130">
        <f>VLOOKUP($A33,'Capital Additions'!$A:$X,C$1,FALSE)/1000</f>
        <v>41209.044999999998</v>
      </c>
      <c r="D33" s="8">
        <f>VLOOKUP($A33,'Capital Additions'!$A:$X,D$1,FALSE)/1000</f>
        <v>50468.500020000007</v>
      </c>
      <c r="E33" s="8">
        <f>VLOOKUP($A33,'Capital Additions'!$A:$X,E$1,FALSE)/1000</f>
        <v>0</v>
      </c>
      <c r="F33" s="139">
        <f t="shared" si="1"/>
        <v>45838.772510000003</v>
      </c>
      <c r="G33" s="163">
        <f>VLOOKUP($A33,'MVA per Station'!$A:$Z,G$1,FALSE)</f>
        <v>7.9182115594329332</v>
      </c>
      <c r="H33" s="23">
        <f>VLOOKUP($A33,'MVA per Station'!$A:$Z,H$1,FALSE)</f>
        <v>7.9162191192266382</v>
      </c>
      <c r="I33" s="279" t="s">
        <v>302</v>
      </c>
      <c r="J33" s="179">
        <f t="shared" si="2"/>
        <v>7.9172153393297862</v>
      </c>
      <c r="K33" s="61">
        <f>C33/G33*1000</f>
        <v>5204337.4555846304</v>
      </c>
      <c r="L33" s="10">
        <f t="shared" ref="L33:L43" si="7">D33/H33*1000</f>
        <v>6375328.8356336504</v>
      </c>
      <c r="M33" s="25" t="s">
        <v>302</v>
      </c>
      <c r="N33" s="157">
        <f t="shared" si="3"/>
        <v>5789833.1456091404</v>
      </c>
    </row>
    <row r="34" spans="1:14" x14ac:dyDescent="0.25">
      <c r="A34" s="45" t="s">
        <v>29</v>
      </c>
      <c r="C34" s="130">
        <f>VLOOKUP($A34,'Capital Additions'!$A:$X,C$1,FALSE)/1000</f>
        <v>11020.767210000002</v>
      </c>
      <c r="D34" s="8">
        <f>VLOOKUP($A34,'Capital Additions'!$A:$X,D$1,FALSE)/1000</f>
        <v>13434.802</v>
      </c>
      <c r="E34" s="8">
        <f>VLOOKUP($A34,'Capital Additions'!$A:$X,E$1,FALSE)/1000</f>
        <v>1115.9631299999999</v>
      </c>
      <c r="F34" s="139">
        <f t="shared" si="1"/>
        <v>8523.8441133333345</v>
      </c>
      <c r="G34" s="163">
        <f>VLOOKUP($A34,'MVA per Station'!$A:$Z,G$1,FALSE)</f>
        <v>0</v>
      </c>
      <c r="H34" s="23">
        <f>VLOOKUP($A34,'MVA per Station'!$A:$Z,H$1,FALSE)</f>
        <v>20.706896551724139</v>
      </c>
      <c r="I34" s="23">
        <f>VLOOKUP($A34,'MVA per Station'!$A:$Z,I$1,FALSE)</f>
        <v>25.252747252747252</v>
      </c>
      <c r="J34" s="170">
        <f t="shared" si="2"/>
        <v>22.979821902235695</v>
      </c>
      <c r="K34" s="211">
        <v>0</v>
      </c>
      <c r="L34" s="10">
        <f t="shared" si="7"/>
        <v>648808.08992506238</v>
      </c>
      <c r="M34" s="10">
        <f t="shared" ref="M34:M43" si="8">E34/I34*1000</f>
        <v>44191.751449086158</v>
      </c>
      <c r="N34" s="62">
        <f t="shared" si="3"/>
        <v>346499.92068707425</v>
      </c>
    </row>
    <row r="35" spans="1:14" x14ac:dyDescent="0.25">
      <c r="A35" s="45" t="s">
        <v>30</v>
      </c>
      <c r="C35" s="130">
        <f>VLOOKUP($A35,'Capital Additions'!$A:$X,C$1,FALSE)/1000</f>
        <v>358.56581</v>
      </c>
      <c r="D35" s="8">
        <f>VLOOKUP($A35,'Capital Additions'!$A:$X,D$1,FALSE)/1000</f>
        <v>1472.9530399999999</v>
      </c>
      <c r="E35" s="8">
        <f>VLOOKUP($A35,'Capital Additions'!$A:$X,E$1,FALSE)/1000</f>
        <v>2836.7578900000003</v>
      </c>
      <c r="F35" s="139">
        <f t="shared" si="1"/>
        <v>1556.0922466666668</v>
      </c>
      <c r="G35" s="163">
        <f>VLOOKUP($A35,'MVA per Station'!$A:$Z,G$1,FALSE)</f>
        <v>8.5</v>
      </c>
      <c r="H35" s="23">
        <f>VLOOKUP($A35,'MVA per Station'!$A:$Z,H$1,FALSE)</f>
        <v>8.5</v>
      </c>
      <c r="I35" s="23">
        <f>VLOOKUP($A35,'MVA per Station'!$A:$Z,I$1,FALSE)</f>
        <v>8.5</v>
      </c>
      <c r="J35" s="170">
        <f t="shared" si="2"/>
        <v>8.5</v>
      </c>
      <c r="K35" s="211">
        <f t="shared" ref="K35:K41" si="9">C35/G35*1000</f>
        <v>42184.212941176469</v>
      </c>
      <c r="L35" s="10">
        <f t="shared" si="7"/>
        <v>173288.59294117647</v>
      </c>
      <c r="M35" s="10">
        <f t="shared" si="8"/>
        <v>333736.22235294123</v>
      </c>
      <c r="N35" s="62">
        <f t="shared" si="3"/>
        <v>183069.6760784314</v>
      </c>
    </row>
    <row r="36" spans="1:14" x14ac:dyDescent="0.25">
      <c r="A36" s="45" t="s">
        <v>31</v>
      </c>
      <c r="C36" s="130">
        <f>VLOOKUP($A36,'Capital Additions'!$A:$X,C$1,FALSE)/1000</f>
        <v>487.46119075837544</v>
      </c>
      <c r="D36" s="8">
        <f>VLOOKUP($A36,'Capital Additions'!$A:$X,D$1,FALSE)/1000</f>
        <v>1534.8636607023814</v>
      </c>
      <c r="E36" s="8">
        <f>VLOOKUP($A36,'Capital Additions'!$A:$X,E$1,FALSE)/1000</f>
        <v>1629.0118416953999</v>
      </c>
      <c r="F36" s="139">
        <f t="shared" si="1"/>
        <v>1217.1122310520523</v>
      </c>
      <c r="G36" s="163">
        <f>VLOOKUP($A36,'MVA per Station'!$A:$Z,G$1,FALSE)</f>
        <v>13.176470588235293</v>
      </c>
      <c r="H36" s="23">
        <f>VLOOKUP($A36,'MVA per Station'!$A:$Z,H$1,FALSE)</f>
        <v>14</v>
      </c>
      <c r="I36" s="23">
        <f>VLOOKUP($A36,'MVA per Station'!$A:$Z,I$1,FALSE)</f>
        <v>14.331250000000001</v>
      </c>
      <c r="J36" s="170">
        <f t="shared" si="2"/>
        <v>13.835906862745098</v>
      </c>
      <c r="K36" s="61">
        <f t="shared" si="9"/>
        <v>36994.822512912418</v>
      </c>
      <c r="L36" s="10">
        <f t="shared" si="7"/>
        <v>109633.11862159867</v>
      </c>
      <c r="M36" s="10">
        <f t="shared" si="8"/>
        <v>113668.5105413275</v>
      </c>
      <c r="N36" s="62">
        <f t="shared" si="3"/>
        <v>86765.483891946191</v>
      </c>
    </row>
    <row r="37" spans="1:14" x14ac:dyDescent="0.25">
      <c r="A37" s="45" t="s">
        <v>32</v>
      </c>
      <c r="C37" s="130">
        <f>VLOOKUP($A37,'Capital Additions'!$A:$X,C$1,FALSE)/1000</f>
        <v>7.6639999999999997</v>
      </c>
      <c r="D37" s="8">
        <f>VLOOKUP($A37,'Capital Additions'!$A:$X,D$1,FALSE)/1000</f>
        <v>4.7249999999999996</v>
      </c>
      <c r="E37" s="8">
        <f>VLOOKUP($A37,'Capital Additions'!$A:$X,E$1,FALSE)/1000</f>
        <v>0</v>
      </c>
      <c r="F37" s="139">
        <f t="shared" si="1"/>
        <v>6.1944999999999997</v>
      </c>
      <c r="G37" s="163">
        <f>VLOOKUP($A37,'MVA per Station'!$A:$Z,G$1,FALSE)</f>
        <v>5.5714285714285712</v>
      </c>
      <c r="H37" s="23">
        <f>VLOOKUP($A37,'MVA per Station'!$A:$Z,H$1,FALSE)</f>
        <v>5.666666666666667</v>
      </c>
      <c r="I37" s="23">
        <f>VLOOKUP($A37,'MVA per Station'!$A:$Z,I$1,FALSE)</f>
        <v>5.666666666666667</v>
      </c>
      <c r="J37" s="170">
        <f t="shared" si="2"/>
        <v>5.6349206349206353</v>
      </c>
      <c r="K37" s="61">
        <f t="shared" si="9"/>
        <v>1375.5897435897434</v>
      </c>
      <c r="L37" s="10">
        <f t="shared" si="7"/>
        <v>833.82352941176464</v>
      </c>
      <c r="M37" s="10">
        <f t="shared" si="8"/>
        <v>0</v>
      </c>
      <c r="N37" s="62">
        <f t="shared" si="3"/>
        <v>1104.706636500754</v>
      </c>
    </row>
    <row r="38" spans="1:14" x14ac:dyDescent="0.25">
      <c r="A38" s="45" t="s">
        <v>33</v>
      </c>
      <c r="C38" s="130">
        <f>VLOOKUP($A38,'Capital Additions'!$A:$X,C$1,FALSE)/1000</f>
        <v>0</v>
      </c>
      <c r="D38" s="8">
        <f>VLOOKUP($A38,'Capital Additions'!$A:$X,D$1,FALSE)/1000</f>
        <v>0</v>
      </c>
      <c r="E38" s="8">
        <f>VLOOKUP($A38,'Capital Additions'!$A:$X,E$1,FALSE)/1000</f>
        <v>22.807110000000002</v>
      </c>
      <c r="F38" s="139">
        <f t="shared" si="1"/>
        <v>22.807110000000002</v>
      </c>
      <c r="G38" s="163">
        <f>VLOOKUP($A38,'MVA per Station'!$A:$Z,G$1,FALSE)</f>
        <v>12.419142857142857</v>
      </c>
      <c r="H38" s="23">
        <f>VLOOKUP($A38,'MVA per Station'!$A:$Z,H$1,FALSE)</f>
        <v>12.419142857142857</v>
      </c>
      <c r="I38" s="23">
        <f>VLOOKUP($A38,'MVA per Station'!$A:$Z,I$1,FALSE)</f>
        <v>12.9</v>
      </c>
      <c r="J38" s="170">
        <f t="shared" si="2"/>
        <v>12.579428571428572</v>
      </c>
      <c r="K38" s="61">
        <f t="shared" si="9"/>
        <v>0</v>
      </c>
      <c r="L38" s="10">
        <f t="shared" si="7"/>
        <v>0</v>
      </c>
      <c r="M38" s="10">
        <f t="shared" si="8"/>
        <v>1767.993023255814</v>
      </c>
      <c r="N38" s="62">
        <f t="shared" si="3"/>
        <v>1767.993023255814</v>
      </c>
    </row>
    <row r="39" spans="1:14" x14ac:dyDescent="0.25">
      <c r="A39" s="45" t="s">
        <v>34</v>
      </c>
      <c r="C39" s="130">
        <f>VLOOKUP($A39,'Capital Additions'!$A:$X,C$1,FALSE)/1000</f>
        <v>0</v>
      </c>
      <c r="D39" s="8">
        <f>VLOOKUP($A39,'Capital Additions'!$A:$X,D$1,FALSE)/1000</f>
        <v>0</v>
      </c>
      <c r="E39" s="8">
        <f>VLOOKUP($A39,'Capital Additions'!$A:$X,E$1,FALSE)/1000</f>
        <v>8.0749999999999993</v>
      </c>
      <c r="F39" s="139">
        <f t="shared" si="1"/>
        <v>8.0749999999999993</v>
      </c>
      <c r="G39" s="163">
        <f>VLOOKUP($A39,'MVA per Station'!$A:$Z,G$1,FALSE)</f>
        <v>7.3181818181818183</v>
      </c>
      <c r="H39" s="23">
        <f>VLOOKUP($A39,'MVA per Station'!$A:$Z,H$1,FALSE)</f>
        <v>7.55</v>
      </c>
      <c r="I39" s="23">
        <f>VLOOKUP($A39,'MVA per Station'!$A:$Z,I$1,FALSE)</f>
        <v>7.6</v>
      </c>
      <c r="J39" s="170">
        <f t="shared" si="2"/>
        <v>7.4893939393939393</v>
      </c>
      <c r="K39" s="61">
        <f t="shared" si="9"/>
        <v>0</v>
      </c>
      <c r="L39" s="10">
        <f t="shared" si="7"/>
        <v>0</v>
      </c>
      <c r="M39" s="10">
        <f t="shared" si="8"/>
        <v>1062.5</v>
      </c>
      <c r="N39" s="62">
        <f t="shared" si="3"/>
        <v>1062.5</v>
      </c>
    </row>
    <row r="40" spans="1:14" x14ac:dyDescent="0.25">
      <c r="A40" s="45" t="s">
        <v>35</v>
      </c>
      <c r="C40" s="130">
        <f>VLOOKUP($A40,'Capital Additions'!$A:$X,C$1,FALSE)/1000</f>
        <v>90.996769999999998</v>
      </c>
      <c r="D40" s="8">
        <f>VLOOKUP($A40,'Capital Additions'!$A:$X,D$1,FALSE)/1000</f>
        <v>265.49329</v>
      </c>
      <c r="E40" s="8">
        <f>VLOOKUP($A40,'Capital Additions'!$A:$X,E$1,FALSE)/1000</f>
        <v>225.41304</v>
      </c>
      <c r="F40" s="286">
        <f t="shared" si="1"/>
        <v>193.96770000000001</v>
      </c>
      <c r="G40" s="165">
        <f>VLOOKUP($A40,'MVA per Station'!$A:$Z,G$1,FALSE)</f>
        <v>5.4</v>
      </c>
      <c r="H40" s="35">
        <f>VLOOKUP($A40,'MVA per Station'!$A:$Z,H$1,FALSE)</f>
        <v>5.4358974358974361</v>
      </c>
      <c r="I40" s="35">
        <f>VLOOKUP($A40,'MVA per Station'!$A:$Z,I$1,FALSE)</f>
        <v>4.354166666666667</v>
      </c>
      <c r="J40" s="364">
        <f t="shared" si="2"/>
        <v>5.0633547008547017</v>
      </c>
      <c r="K40" s="61">
        <f t="shared" si="9"/>
        <v>16851.2537037037</v>
      </c>
      <c r="L40" s="10">
        <f t="shared" si="7"/>
        <v>48840.746745283017</v>
      </c>
      <c r="M40" s="10">
        <f t="shared" si="8"/>
        <v>51769.502009569369</v>
      </c>
      <c r="N40" s="62">
        <f t="shared" si="3"/>
        <v>39153.834152852032</v>
      </c>
    </row>
    <row r="41" spans="1:14" x14ac:dyDescent="0.25">
      <c r="A41" s="45" t="s">
        <v>36</v>
      </c>
      <c r="C41" s="130">
        <f>VLOOKUP($A41,'Capital Additions'!$A:$X,C$1,FALSE)/1000</f>
        <v>0.98024999999999995</v>
      </c>
      <c r="D41" s="8">
        <f>VLOOKUP($A41,'Capital Additions'!$A:$X,D$1,FALSE)/1000</f>
        <v>0</v>
      </c>
      <c r="E41" s="8">
        <f>VLOOKUP($A41,'Capital Additions'!$A:$X,E$1,FALSE)/1000</f>
        <v>0</v>
      </c>
      <c r="F41" s="286">
        <f t="shared" si="1"/>
        <v>0.98024999999999995</v>
      </c>
      <c r="G41" s="165">
        <f>VLOOKUP($A41,'MVA per Station'!$A:$Z,G$1,FALSE)</f>
        <v>9</v>
      </c>
      <c r="H41" s="35">
        <f>VLOOKUP($A41,'MVA per Station'!$A:$Z,H$1,FALSE)</f>
        <v>9</v>
      </c>
      <c r="I41" s="35">
        <f>VLOOKUP($A41,'MVA per Station'!$A:$Z,I$1,FALSE)</f>
        <v>9</v>
      </c>
      <c r="J41" s="364">
        <f t="shared" si="2"/>
        <v>9</v>
      </c>
      <c r="K41" s="61">
        <f t="shared" si="9"/>
        <v>108.91666666666666</v>
      </c>
      <c r="L41" s="10">
        <f t="shared" si="7"/>
        <v>0</v>
      </c>
      <c r="M41" s="10">
        <f t="shared" si="8"/>
        <v>0</v>
      </c>
      <c r="N41" s="62">
        <f t="shared" si="3"/>
        <v>108.91666666666666</v>
      </c>
    </row>
    <row r="42" spans="1:14" x14ac:dyDescent="0.25">
      <c r="A42" s="45" t="s">
        <v>37</v>
      </c>
      <c r="C42" s="130">
        <v>0</v>
      </c>
      <c r="D42" s="8">
        <f>VLOOKUP($A42,'Capital Additions'!$A:$X,D$1,FALSE)/1000</f>
        <v>65.741</v>
      </c>
      <c r="E42" s="8">
        <f>VLOOKUP($A42,'Capital Additions'!$A:$X,E$1,FALSE)/1000</f>
        <v>462.341059999999</v>
      </c>
      <c r="F42" s="286">
        <f t="shared" si="1"/>
        <v>264.04102999999952</v>
      </c>
      <c r="G42" s="165">
        <f>VLOOKUP($A42,'MVA per Station'!$A:$Z,G$1,FALSE)</f>
        <v>0</v>
      </c>
      <c r="H42" s="35">
        <f>VLOOKUP($A42,'MVA per Station'!$A:$Z,H$1,FALSE)</f>
        <v>16.529411764705884</v>
      </c>
      <c r="I42" s="35">
        <f>VLOOKUP($A42,'MVA per Station'!$A:$Z,I$1,FALSE)</f>
        <v>17.941176470588236</v>
      </c>
      <c r="J42" s="364">
        <f t="shared" si="2"/>
        <v>17.235294117647058</v>
      </c>
      <c r="K42" s="211">
        <v>0</v>
      </c>
      <c r="L42" s="10">
        <f t="shared" si="7"/>
        <v>3977.213523131672</v>
      </c>
      <c r="M42" s="10">
        <f t="shared" si="8"/>
        <v>25769.829573770436</v>
      </c>
      <c r="N42" s="62">
        <f t="shared" si="3"/>
        <v>14873.521548451054</v>
      </c>
    </row>
    <row r="43" spans="1:14" x14ac:dyDescent="0.25">
      <c r="A43" s="45" t="s">
        <v>38</v>
      </c>
      <c r="C43" s="130">
        <f>VLOOKUP($A43,'Capital Additions'!$A:$X,C$1,FALSE)/1000</f>
        <v>14.520779999999329</v>
      </c>
      <c r="D43" s="8">
        <f>VLOOKUP($A43,'Capital Additions'!$A:$X,D$1,FALSE)/1000</f>
        <v>149.71593999999999</v>
      </c>
      <c r="E43" s="8">
        <f>VLOOKUP($A43,'Capital Additions'!$A:$X,E$1,FALSE)/1000</f>
        <v>6.9076200000010406</v>
      </c>
      <c r="F43" s="139">
        <f t="shared" si="1"/>
        <v>57.048113333333447</v>
      </c>
      <c r="G43" s="163">
        <f>VLOOKUP($A43,'MVA per Station'!$A:$Z,G$1,FALSE)</f>
        <v>9.7222222222222214</v>
      </c>
      <c r="H43" s="23">
        <f>VLOOKUP($A43,'MVA per Station'!$A:$Z,H$1,FALSE)</f>
        <v>10.3125</v>
      </c>
      <c r="I43" s="23">
        <f>VLOOKUP($A43,'MVA per Station'!$A:$Z,I$1,FALSE)</f>
        <v>10.0625</v>
      </c>
      <c r="J43" s="170">
        <f t="shared" si="2"/>
        <v>10.032407407407407</v>
      </c>
      <c r="K43" s="61">
        <f>C43/G43*1000</f>
        <v>1493.5659428570741</v>
      </c>
      <c r="L43" s="10">
        <f t="shared" si="7"/>
        <v>14517.909333333331</v>
      </c>
      <c r="M43" s="10">
        <f t="shared" si="8"/>
        <v>686.47155279513447</v>
      </c>
      <c r="N43" s="62">
        <f t="shared" si="3"/>
        <v>5565.9822763285129</v>
      </c>
    </row>
    <row r="44" spans="1:14" x14ac:dyDescent="0.25">
      <c r="A44" s="45" t="s">
        <v>39</v>
      </c>
      <c r="C44" s="282">
        <f>VLOOKUP($A44,'Capital Additions'!$A:$X,C$1,FALSE)/1000</f>
        <v>0</v>
      </c>
      <c r="D44" s="283">
        <f>VLOOKUP($A44,'Capital Additions'!$A:$X,D$1,FALSE)/1000</f>
        <v>0</v>
      </c>
      <c r="E44" s="283">
        <f>VLOOKUP($A44,'Capital Additions'!$A:$X,E$1,FALSE)/1000</f>
        <v>0</v>
      </c>
      <c r="F44" s="284">
        <v>0</v>
      </c>
      <c r="G44" s="164">
        <f>VLOOKUP($A44,'MVA per Station'!$A:$Z,G$1,FALSE)</f>
        <v>0</v>
      </c>
      <c r="H44" s="33">
        <f>VLOOKUP($A44,'MVA per Station'!$A:$Z,H$1,FALSE)</f>
        <v>0</v>
      </c>
      <c r="I44" s="33">
        <f>VLOOKUP($A44,'MVA per Station'!$A:$Z,I$1,FALSE)</f>
        <v>0</v>
      </c>
      <c r="J44" s="171">
        <v>0</v>
      </c>
      <c r="K44" s="180">
        <v>0</v>
      </c>
      <c r="L44" s="181">
        <v>0</v>
      </c>
      <c r="M44" s="181">
        <v>0</v>
      </c>
      <c r="N44" s="182">
        <v>0</v>
      </c>
    </row>
    <row r="45" spans="1:14" x14ac:dyDescent="0.25">
      <c r="A45" s="45" t="s">
        <v>40</v>
      </c>
      <c r="C45" s="130">
        <f>VLOOKUP($A45,'Capital Additions'!$A:$X,C$1,FALSE)/1000</f>
        <v>3264.424</v>
      </c>
      <c r="D45" s="8">
        <f>VLOOKUP($A45,'Capital Additions'!$A:$X,D$1,FALSE)/1000</f>
        <v>992.55100000000004</v>
      </c>
      <c r="E45" s="8">
        <f>VLOOKUP($A45,'Capital Additions'!$A:$X,E$1,FALSE)/1000</f>
        <v>578.98576000000003</v>
      </c>
      <c r="F45" s="139">
        <f t="shared" si="1"/>
        <v>1611.9869200000001</v>
      </c>
      <c r="G45" s="163">
        <f>VLOOKUP($A45,'MVA per Station'!$A:$Z,G$1,FALSE)</f>
        <v>8.8235294117647065</v>
      </c>
      <c r="H45" s="23">
        <f>VLOOKUP($A45,'MVA per Station'!$A:$Z,H$1,FALSE)</f>
        <v>8.8235294117647065</v>
      </c>
      <c r="I45" s="23">
        <f>VLOOKUP($A45,'MVA per Station'!$A:$Z,I$1,FALSE)</f>
        <v>8.8235294117647065</v>
      </c>
      <c r="J45" s="170">
        <f t="shared" si="2"/>
        <v>8.8235294117647065</v>
      </c>
      <c r="K45" s="61">
        <f t="shared" ref="K45:M52" si="10">C45/G45*1000</f>
        <v>369968.05333333334</v>
      </c>
      <c r="L45" s="10">
        <f t="shared" si="10"/>
        <v>112489.11333333334</v>
      </c>
      <c r="M45" s="10">
        <f t="shared" si="10"/>
        <v>65618.386133333333</v>
      </c>
      <c r="N45" s="62">
        <f t="shared" si="3"/>
        <v>182691.85093333336</v>
      </c>
    </row>
    <row r="46" spans="1:14" x14ac:dyDescent="0.25">
      <c r="A46" s="45" t="s">
        <v>41</v>
      </c>
      <c r="C46" s="130">
        <f>VLOOKUP($A46,'Capital Additions'!$A:$X,C$1,FALSE)/1000</f>
        <v>87.881520000000009</v>
      </c>
      <c r="D46" s="8">
        <f>VLOOKUP($A46,'Capital Additions'!$A:$X,D$1,FALSE)/1000</f>
        <v>12.66107</v>
      </c>
      <c r="E46" s="8">
        <f>VLOOKUP($A46,'Capital Additions'!$A:$X,E$1,FALSE)/1000</f>
        <v>0</v>
      </c>
      <c r="F46" s="139">
        <f t="shared" si="1"/>
        <v>50.271295000000002</v>
      </c>
      <c r="G46" s="163">
        <f>VLOOKUP($A46,'MVA per Station'!$A:$Z,G$1,FALSE)</f>
        <v>6.8</v>
      </c>
      <c r="H46" s="23">
        <f>VLOOKUP($A46,'MVA per Station'!$A:$Z,H$1,FALSE)</f>
        <v>6.8</v>
      </c>
      <c r="I46" s="23">
        <f>VLOOKUP($A46,'MVA per Station'!$A:$Z,I$1,FALSE)</f>
        <v>6.8</v>
      </c>
      <c r="J46" s="170">
        <f t="shared" si="2"/>
        <v>6.8</v>
      </c>
      <c r="K46" s="61">
        <f t="shared" si="10"/>
        <v>12923.752941176472</v>
      </c>
      <c r="L46" s="10">
        <f t="shared" si="10"/>
        <v>1861.9220588235294</v>
      </c>
      <c r="M46" s="10">
        <f t="shared" si="10"/>
        <v>0</v>
      </c>
      <c r="N46" s="62">
        <f t="shared" si="3"/>
        <v>7392.8375000000005</v>
      </c>
    </row>
    <row r="47" spans="1:14" x14ac:dyDescent="0.25">
      <c r="A47" s="45" t="s">
        <v>42</v>
      </c>
      <c r="C47" s="130">
        <f>VLOOKUP($A47,'Capital Additions'!$A:$X,C$1,FALSE)/1000</f>
        <v>854.44292979455292</v>
      </c>
      <c r="D47" s="8">
        <f>VLOOKUP($A47,'Capital Additions'!$A:$X,D$1,FALSE)/1000</f>
        <v>544.87259969345143</v>
      </c>
      <c r="E47" s="8">
        <f>VLOOKUP($A47,'Capital Additions'!$A:$X,E$1,FALSE)/1000</f>
        <v>267.07062000000002</v>
      </c>
      <c r="F47" s="139">
        <f t="shared" si="1"/>
        <v>555.46204982933477</v>
      </c>
      <c r="G47" s="163">
        <f>VLOOKUP($A47,'MVA per Station'!$A:$Z,G$1,FALSE)</f>
        <v>10.684210526315789</v>
      </c>
      <c r="H47" s="23">
        <f>VLOOKUP($A47,'MVA per Station'!$A:$Z,H$1,FALSE)</f>
        <v>10.736842105263158</v>
      </c>
      <c r="I47" s="23">
        <f>VLOOKUP($A47,'MVA per Station'!$A:$Z,I$1,FALSE)</f>
        <v>10.736842105263158</v>
      </c>
      <c r="J47" s="170">
        <f t="shared" si="2"/>
        <v>10.719298245614034</v>
      </c>
      <c r="K47" s="61">
        <f t="shared" si="10"/>
        <v>79972.490965992634</v>
      </c>
      <c r="L47" s="10">
        <f t="shared" si="10"/>
        <v>50747.938206743027</v>
      </c>
      <c r="M47" s="10">
        <f t="shared" si="10"/>
        <v>24874.224411764706</v>
      </c>
      <c r="N47" s="62">
        <f t="shared" si="3"/>
        <v>51864.884528166789</v>
      </c>
    </row>
    <row r="48" spans="1:14" x14ac:dyDescent="0.25">
      <c r="A48" s="45" t="s">
        <v>43</v>
      </c>
      <c r="C48" s="130">
        <f>VLOOKUP($A48,'Capital Additions'!$A:$X,C$1,FALSE)/1000</f>
        <v>14.841049999999999</v>
      </c>
      <c r="D48" s="8">
        <f>VLOOKUP($A48,'Capital Additions'!$A:$X,D$1,FALSE)/1000</f>
        <v>20.344620000000003</v>
      </c>
      <c r="E48" s="8">
        <f>VLOOKUP($A48,'Capital Additions'!$A:$X,E$1,FALSE)/1000</f>
        <v>0</v>
      </c>
      <c r="F48" s="139">
        <f t="shared" si="1"/>
        <v>17.592835000000001</v>
      </c>
      <c r="G48" s="163">
        <f>VLOOKUP($A48,'MVA per Station'!$A:$Z,G$1,FALSE)</f>
        <v>5</v>
      </c>
      <c r="H48" s="23">
        <f>VLOOKUP($A48,'MVA per Station'!$A:$Z,H$1,FALSE)</f>
        <v>5</v>
      </c>
      <c r="I48" s="23">
        <f>VLOOKUP($A48,'MVA per Station'!$A:$Z,I$1,FALSE)</f>
        <v>5</v>
      </c>
      <c r="J48" s="170">
        <f t="shared" si="2"/>
        <v>5</v>
      </c>
      <c r="K48" s="61">
        <f t="shared" si="10"/>
        <v>2968.21</v>
      </c>
      <c r="L48" s="10">
        <f t="shared" si="10"/>
        <v>4068.9240000000009</v>
      </c>
      <c r="M48" s="10">
        <f t="shared" si="10"/>
        <v>0</v>
      </c>
      <c r="N48" s="62">
        <f t="shared" si="3"/>
        <v>3518.5670000000005</v>
      </c>
    </row>
    <row r="49" spans="1:14" x14ac:dyDescent="0.25">
      <c r="A49" s="45" t="s">
        <v>44</v>
      </c>
      <c r="C49" s="130">
        <f>VLOOKUP($A49,'Capital Additions'!$A:$X,C$1,FALSE)/1000</f>
        <v>3562.0264500000003</v>
      </c>
      <c r="D49" s="8">
        <v>0</v>
      </c>
      <c r="E49" s="8">
        <f>VLOOKUP($A49,'Capital Additions'!$A:$X,E$1,FALSE)/1000</f>
        <v>0</v>
      </c>
      <c r="F49" s="139">
        <f t="shared" si="1"/>
        <v>3562.0264500000003</v>
      </c>
      <c r="G49" s="163">
        <f>VLOOKUP($A49,'MVA per Station'!$A:$Z,G$1,FALSE)</f>
        <v>46.666666666666664</v>
      </c>
      <c r="H49" s="23">
        <f>VLOOKUP($A49,'MVA per Station'!$A:$Z,H$1,FALSE)</f>
        <v>46.666666666666664</v>
      </c>
      <c r="I49" s="23">
        <f>VLOOKUP($A49,'MVA per Station'!$A:$Z,I$1,FALSE)</f>
        <v>46.666666666666664</v>
      </c>
      <c r="J49" s="170">
        <f t="shared" si="2"/>
        <v>46.666666666666664</v>
      </c>
      <c r="K49" s="61">
        <f t="shared" si="10"/>
        <v>76329.138214285718</v>
      </c>
      <c r="L49" s="10">
        <f t="shared" si="10"/>
        <v>0</v>
      </c>
      <c r="M49" s="10">
        <f t="shared" si="10"/>
        <v>0</v>
      </c>
      <c r="N49" s="62">
        <f t="shared" si="3"/>
        <v>76329.138214285718</v>
      </c>
    </row>
    <row r="50" spans="1:14" x14ac:dyDescent="0.25">
      <c r="A50" s="45" t="s">
        <v>45</v>
      </c>
      <c r="C50" s="130">
        <f>VLOOKUP($A50,'Capital Additions'!$A:$X,C$1,FALSE)/1000</f>
        <v>94.618859999999998</v>
      </c>
      <c r="D50" s="8">
        <v>0</v>
      </c>
      <c r="E50" s="8">
        <f>VLOOKUP($A50,'Capital Additions'!$A:$X,E$1,FALSE)/1000</f>
        <v>15.68412</v>
      </c>
      <c r="F50" s="139">
        <f t="shared" si="1"/>
        <v>55.151489999999995</v>
      </c>
      <c r="G50" s="163">
        <f>VLOOKUP($A50,'MVA per Station'!$A:$Z,G$1,FALSE)</f>
        <v>6.5909090909090908</v>
      </c>
      <c r="H50" s="23">
        <f>VLOOKUP($A50,'MVA per Station'!$A:$Z,H$1,FALSE)</f>
        <v>6.5909090909090908</v>
      </c>
      <c r="I50" s="23">
        <f>VLOOKUP($A50,'MVA per Station'!$A:$Z,I$1,FALSE)</f>
        <v>6.5454545454545459</v>
      </c>
      <c r="J50" s="170">
        <f t="shared" si="2"/>
        <v>6.5757575757575752</v>
      </c>
      <c r="K50" s="61">
        <f t="shared" si="10"/>
        <v>14355.964965517242</v>
      </c>
      <c r="L50" s="10">
        <f t="shared" si="10"/>
        <v>0</v>
      </c>
      <c r="M50" s="10">
        <f t="shared" si="10"/>
        <v>2396.1849999999999</v>
      </c>
      <c r="N50" s="62">
        <f t="shared" si="3"/>
        <v>8376.0749827586205</v>
      </c>
    </row>
    <row r="51" spans="1:14" x14ac:dyDescent="0.25">
      <c r="A51" s="45" t="s">
        <v>46</v>
      </c>
      <c r="C51" s="130">
        <f>VLOOKUP($A51,'Capital Additions'!$A:$X,C$1,FALSE)/1000</f>
        <v>338.45395000000002</v>
      </c>
      <c r="D51" s="8">
        <f>VLOOKUP($A51,'Capital Additions'!$A:$X,D$1,FALSE)/1000</f>
        <v>226.27289999999999</v>
      </c>
      <c r="E51" s="8">
        <f>VLOOKUP($A51,'Capital Additions'!$A:$X,E$1,FALSE)/1000</f>
        <v>11606.662189999999</v>
      </c>
      <c r="F51" s="139">
        <f t="shared" si="1"/>
        <v>4057.1296799999996</v>
      </c>
      <c r="G51" s="163">
        <f>VLOOKUP($A51,'MVA per Station'!$A:$Z,G$1,FALSE)</f>
        <v>18.571428571428573</v>
      </c>
      <c r="H51" s="23">
        <f>VLOOKUP($A51,'MVA per Station'!$A:$Z,H$1,FALSE)</f>
        <v>18.571428571428573</v>
      </c>
      <c r="I51" s="23">
        <f>VLOOKUP($A51,'MVA per Station'!$A:$Z,I$1,FALSE)</f>
        <v>18.571428571428573</v>
      </c>
      <c r="J51" s="170">
        <f t="shared" si="2"/>
        <v>18.571428571428573</v>
      </c>
      <c r="K51" s="61">
        <f t="shared" si="10"/>
        <v>18224.44346153846</v>
      </c>
      <c r="L51" s="10">
        <f t="shared" si="10"/>
        <v>12183.925384615384</v>
      </c>
      <c r="M51" s="10">
        <f t="shared" si="10"/>
        <v>624974.11792307685</v>
      </c>
      <c r="N51" s="62">
        <f t="shared" si="3"/>
        <v>218460.82892307689</v>
      </c>
    </row>
    <row r="52" spans="1:14" x14ac:dyDescent="0.25">
      <c r="A52" s="45" t="s">
        <v>47</v>
      </c>
      <c r="C52" s="130">
        <f>VLOOKUP($A52,'Capital Additions'!$A:$X,C$1,FALSE)/1000</f>
        <v>116.69602999999999</v>
      </c>
      <c r="D52" s="8">
        <f>VLOOKUP($A52,'Capital Additions'!$A:$X,D$1,FALSE)/1000</f>
        <v>363.44844000000001</v>
      </c>
      <c r="E52" s="8">
        <f>VLOOKUP($A52,'Capital Additions'!$A:$X,E$1,FALSE)/1000</f>
        <v>39.847010000000004</v>
      </c>
      <c r="F52" s="139">
        <f t="shared" si="1"/>
        <v>173.33049333333335</v>
      </c>
      <c r="G52" s="163">
        <f>VLOOKUP($A52,'MVA per Station'!$A:$Z,G$1,FALSE)</f>
        <v>5</v>
      </c>
      <c r="H52" s="23">
        <f>VLOOKUP($A52,'MVA per Station'!$A:$Z,H$1,FALSE)</f>
        <v>5</v>
      </c>
      <c r="I52" s="23">
        <f>VLOOKUP($A52,'MVA per Station'!$A:$Z,I$1,FALSE)</f>
        <v>6.6599999999999993</v>
      </c>
      <c r="J52" s="170">
        <f t="shared" si="2"/>
        <v>5.5533333333333337</v>
      </c>
      <c r="K52" s="61">
        <f t="shared" si="10"/>
        <v>23339.205999999998</v>
      </c>
      <c r="L52" s="10">
        <f t="shared" si="10"/>
        <v>72689.688000000009</v>
      </c>
      <c r="M52" s="10">
        <f t="shared" si="10"/>
        <v>5983.0345345345359</v>
      </c>
      <c r="N52" s="62">
        <f t="shared" si="3"/>
        <v>34003.976178178178</v>
      </c>
    </row>
    <row r="53" spans="1:14" x14ac:dyDescent="0.25">
      <c r="A53" s="45" t="s">
        <v>48</v>
      </c>
      <c r="C53" s="130">
        <f>VLOOKUP($A53,'Capital Additions'!$A:$X,C$1,FALSE)/1000</f>
        <v>29.050259999999998</v>
      </c>
      <c r="D53" s="8">
        <f>VLOOKUP($A53,'Capital Additions'!$A:$X,D$1,FALSE)/1000</f>
        <v>59.638330000000003</v>
      </c>
      <c r="E53" s="8">
        <f>VLOOKUP($A53,'Capital Additions'!$A:$X,E$1,FALSE)/1000</f>
        <v>0</v>
      </c>
      <c r="F53" s="139">
        <f t="shared" si="1"/>
        <v>44.344295000000002</v>
      </c>
      <c r="G53" s="163">
        <f>VLOOKUP($A53,'MVA per Station'!$A:$Z,G$1,FALSE)</f>
        <v>4.4444444444444446</v>
      </c>
      <c r="H53" s="23">
        <f>VLOOKUP($A53,'MVA per Station'!$A:$Z,H$1,FALSE)</f>
        <v>4.4444444444444446</v>
      </c>
      <c r="I53" s="279" t="s">
        <v>302</v>
      </c>
      <c r="J53" s="179">
        <f t="shared" si="2"/>
        <v>4.4444444444444446</v>
      </c>
      <c r="K53" s="61">
        <f>C53/G53*1000</f>
        <v>6536.3084999999992</v>
      </c>
      <c r="L53" s="10">
        <f>D53/H53*1000</f>
        <v>13418.624250000001</v>
      </c>
      <c r="M53" s="25" t="s">
        <v>302</v>
      </c>
      <c r="N53" s="365">
        <f t="shared" si="3"/>
        <v>9977.466375</v>
      </c>
    </row>
    <row r="54" spans="1:14" x14ac:dyDescent="0.25">
      <c r="A54" s="45" t="s">
        <v>49</v>
      </c>
      <c r="C54" s="282">
        <f>VLOOKUP($A54,'Capital Additions'!$A:$X,C$1,FALSE)/1000</f>
        <v>0</v>
      </c>
      <c r="D54" s="283">
        <f>VLOOKUP($A54,'Capital Additions'!$A:$X,D$1,FALSE)/1000</f>
        <v>0</v>
      </c>
      <c r="E54" s="283">
        <f>VLOOKUP($A54,'Capital Additions'!$A:$X,E$1,FALSE)/1000</f>
        <v>0</v>
      </c>
      <c r="F54" s="284">
        <v>0</v>
      </c>
      <c r="G54" s="164">
        <f>VLOOKUP($A54,'MVA per Station'!$A:$Z,G$1,FALSE)</f>
        <v>0</v>
      </c>
      <c r="H54" s="33">
        <f>VLOOKUP($A54,'MVA per Station'!$A:$Z,H$1,FALSE)</f>
        <v>0</v>
      </c>
      <c r="I54" s="33">
        <f>VLOOKUP($A54,'MVA per Station'!$A:$Z,I$1,FALSE)</f>
        <v>0</v>
      </c>
      <c r="J54" s="171">
        <v>0</v>
      </c>
      <c r="K54" s="180">
        <v>0</v>
      </c>
      <c r="L54" s="181">
        <v>0</v>
      </c>
      <c r="M54" s="181">
        <v>0</v>
      </c>
      <c r="N54" s="182">
        <v>0</v>
      </c>
    </row>
    <row r="55" spans="1:14" x14ac:dyDescent="0.25">
      <c r="A55" s="45" t="s">
        <v>50</v>
      </c>
      <c r="C55" s="130">
        <f>VLOOKUP($A55,'Capital Additions'!$A:$X,C$1,FALSE)/1000</f>
        <v>0</v>
      </c>
      <c r="D55" s="8">
        <f>VLOOKUP($A55,'Capital Additions'!$A:$X,D$1,FALSE)/1000</f>
        <v>0</v>
      </c>
      <c r="E55" s="8">
        <f>VLOOKUP($A55,'Capital Additions'!$A:$X,E$1,FALSE)/1000</f>
        <v>0</v>
      </c>
      <c r="F55" s="139">
        <v>0</v>
      </c>
      <c r="G55" s="163">
        <f>VLOOKUP($A55,'MVA per Station'!$A:$Z,G$1,FALSE)</f>
        <v>9.463461538461539</v>
      </c>
      <c r="H55" s="23">
        <f>VLOOKUP($A55,'MVA per Station'!$A:$Z,H$1,FALSE)</f>
        <v>9.5854166666666671</v>
      </c>
      <c r="I55" s="23">
        <f>VLOOKUP($A55,'MVA per Station'!$A:$Z,I$1,FALSE)</f>
        <v>9.4445833333333322</v>
      </c>
      <c r="J55" s="170">
        <f t="shared" si="2"/>
        <v>9.4978205128205122</v>
      </c>
      <c r="K55" s="61">
        <f>C55/G55*1000</f>
        <v>0</v>
      </c>
      <c r="L55" s="10">
        <f>D55/H55*1000</f>
        <v>0</v>
      </c>
      <c r="M55" s="10">
        <f>E55/I55*1000</f>
        <v>0</v>
      </c>
      <c r="N55" s="62">
        <v>0</v>
      </c>
    </row>
    <row r="56" spans="1:14" x14ac:dyDescent="0.25">
      <c r="A56" s="45" t="s">
        <v>51</v>
      </c>
      <c r="C56" s="130">
        <f>VLOOKUP($A56,'Capital Additions'!$A:$X,C$1,FALSE)/1000</f>
        <v>0</v>
      </c>
      <c r="D56" s="8">
        <f>VLOOKUP($A56,'Capital Additions'!$A:$X,D$1,FALSE)/1000</f>
        <v>0</v>
      </c>
      <c r="E56" s="8">
        <f>VLOOKUP($A56,'Capital Additions'!$A:$X,E$1,FALSE)/1000</f>
        <v>0</v>
      </c>
      <c r="F56" s="139">
        <v>0</v>
      </c>
      <c r="G56" s="163">
        <f>VLOOKUP($A56,'MVA per Station'!$A:$Z,G$1,FALSE)</f>
        <v>5</v>
      </c>
      <c r="H56" s="23">
        <f>VLOOKUP($A56,'MVA per Station'!$A:$Z,H$1,FALSE)</f>
        <v>5</v>
      </c>
      <c r="I56" s="279" t="s">
        <v>302</v>
      </c>
      <c r="J56" s="179">
        <f t="shared" si="2"/>
        <v>5</v>
      </c>
      <c r="K56" s="61">
        <f t="shared" ref="K56:K62" si="11">C56/G56*1000</f>
        <v>0</v>
      </c>
      <c r="L56" s="10">
        <f t="shared" ref="L56:L62" si="12">D56/H56*1000</f>
        <v>0</v>
      </c>
      <c r="M56" s="25" t="s">
        <v>302</v>
      </c>
      <c r="N56" s="157">
        <v>0</v>
      </c>
    </row>
    <row r="57" spans="1:14" x14ac:dyDescent="0.25">
      <c r="A57" s="45" t="s">
        <v>52</v>
      </c>
      <c r="C57" s="130">
        <f>VLOOKUP($A57,'Capital Additions'!$A:$X,C$1,FALSE)/1000</f>
        <v>30319.715949999998</v>
      </c>
      <c r="D57" s="8">
        <f>VLOOKUP($A57,'Capital Additions'!$A:$X,D$1,FALSE)/1000</f>
        <v>16654.569</v>
      </c>
      <c r="E57" s="8">
        <f>VLOOKUP($A57,'Capital Additions'!$A:$X,E$1,FALSE)/1000</f>
        <v>21541.17</v>
      </c>
      <c r="F57" s="139">
        <f t="shared" si="1"/>
        <v>22838.484983333332</v>
      </c>
      <c r="G57" s="163">
        <f>VLOOKUP($A57,'MVA per Station'!$A:$Z,G$1,FALSE)</f>
        <v>41.895027624309392</v>
      </c>
      <c r="H57" s="23">
        <f>VLOOKUP($A57,'MVA per Station'!$A:$Z,H$1,FALSE)</f>
        <v>42.31666666666667</v>
      </c>
      <c r="I57" s="23">
        <f>VLOOKUP($A57,'MVA per Station'!$A:$Z,I$1,FALSE)</f>
        <v>43.430167597765362</v>
      </c>
      <c r="J57" s="170">
        <f t="shared" si="2"/>
        <v>42.547287296247141</v>
      </c>
      <c r="K57" s="61">
        <f t="shared" si="11"/>
        <v>723706.78978636418</v>
      </c>
      <c r="L57" s="10">
        <f t="shared" si="12"/>
        <v>393569.96455297357</v>
      </c>
      <c r="M57" s="10">
        <f t="shared" ref="M57:M62" si="13">E57/I57*1000</f>
        <v>495995.55312580394</v>
      </c>
      <c r="N57" s="62">
        <f t="shared" si="3"/>
        <v>537757.43582171388</v>
      </c>
    </row>
    <row r="58" spans="1:14" x14ac:dyDescent="0.25">
      <c r="A58" s="45" t="s">
        <v>53</v>
      </c>
      <c r="C58" s="130">
        <f>VLOOKUP($A58,'Capital Additions'!$A:$X,C$1,FALSE)/1000</f>
        <v>0</v>
      </c>
      <c r="D58" s="8">
        <f>VLOOKUP($A58,'Capital Additions'!$A:$X,D$1,FALSE)/1000</f>
        <v>0</v>
      </c>
      <c r="E58" s="8">
        <f>VLOOKUP($A58,'Capital Additions'!$A:$X,E$1,FALSE)/1000</f>
        <v>0</v>
      </c>
      <c r="F58" s="139">
        <v>0</v>
      </c>
      <c r="G58" s="163">
        <f>VLOOKUP($A58,'MVA per Station'!$A:$Z,G$1,FALSE)</f>
        <v>8.5</v>
      </c>
      <c r="H58" s="23">
        <f>VLOOKUP($A58,'MVA per Station'!$A:$Z,H$1,FALSE)</f>
        <v>8.5</v>
      </c>
      <c r="I58" s="23">
        <f>VLOOKUP($A58,'MVA per Station'!$A:$Z,I$1,FALSE)</f>
        <v>8.5</v>
      </c>
      <c r="J58" s="170">
        <f t="shared" si="2"/>
        <v>8.5</v>
      </c>
      <c r="K58" s="61">
        <f t="shared" si="11"/>
        <v>0</v>
      </c>
      <c r="L58" s="10">
        <f t="shared" si="12"/>
        <v>0</v>
      </c>
      <c r="M58" s="10">
        <f t="shared" si="13"/>
        <v>0</v>
      </c>
      <c r="N58" s="62">
        <v>0</v>
      </c>
    </row>
    <row r="59" spans="1:14" x14ac:dyDescent="0.25">
      <c r="A59" s="45" t="s">
        <v>54</v>
      </c>
      <c r="C59" s="130">
        <f>VLOOKUP($A59,'Capital Additions'!$A:$X,C$1,FALSE)/1000</f>
        <v>0</v>
      </c>
      <c r="D59" s="8">
        <f>VLOOKUP($A59,'Capital Additions'!$A:$X,D$1,FALSE)/1000</f>
        <v>0</v>
      </c>
      <c r="E59" s="8">
        <f>VLOOKUP($A59,'Capital Additions'!$A:$X,E$1,FALSE)/1000</f>
        <v>143.83000000000001</v>
      </c>
      <c r="F59" s="139">
        <f t="shared" si="1"/>
        <v>143.83000000000001</v>
      </c>
      <c r="G59" s="163">
        <f>VLOOKUP($A59,'MVA per Station'!$A:$Z,G$1,FALSE)</f>
        <v>5.3411111111111111</v>
      </c>
      <c r="H59" s="23">
        <f>VLOOKUP($A59,'MVA per Station'!$A:$Z,H$1,FALSE)</f>
        <v>5.2333333333333334</v>
      </c>
      <c r="I59" s="23">
        <f>VLOOKUP($A59,'MVA per Station'!$A:$Z,I$1,FALSE)</f>
        <v>5.2333333333333334</v>
      </c>
      <c r="J59" s="170">
        <f t="shared" si="2"/>
        <v>5.2692592592592602</v>
      </c>
      <c r="K59" s="61">
        <f t="shared" si="11"/>
        <v>0</v>
      </c>
      <c r="L59" s="10">
        <f t="shared" si="12"/>
        <v>0</v>
      </c>
      <c r="M59" s="10">
        <f t="shared" si="13"/>
        <v>27483.43949044586</v>
      </c>
      <c r="N59" s="62">
        <f t="shared" si="3"/>
        <v>27483.43949044586</v>
      </c>
    </row>
    <row r="60" spans="1:14" x14ac:dyDescent="0.25">
      <c r="A60" s="45" t="s">
        <v>55</v>
      </c>
      <c r="C60" s="130">
        <f>VLOOKUP($A60,'Capital Additions'!$A:$X,C$1,FALSE)/1000</f>
        <v>228.18107000000001</v>
      </c>
      <c r="D60" s="8">
        <f>VLOOKUP($A60,'Capital Additions'!$A:$X,D$1,FALSE)/1000</f>
        <v>214.48090000000002</v>
      </c>
      <c r="E60" s="8">
        <f>VLOOKUP($A60,'Capital Additions'!$A:$X,E$1,FALSE)/1000</f>
        <v>309.64299999999997</v>
      </c>
      <c r="F60" s="139">
        <f t="shared" si="1"/>
        <v>250.76832333333331</v>
      </c>
      <c r="G60" s="163">
        <f>VLOOKUP($A60,'MVA per Station'!$A:$Z,G$1,FALSE)</f>
        <v>5.384615384615385</v>
      </c>
      <c r="H60" s="23">
        <f>VLOOKUP($A60,'MVA per Station'!$A:$Z,H$1,FALSE)</f>
        <v>5.4615384615384617</v>
      </c>
      <c r="I60" s="23">
        <f>VLOOKUP($A60,'MVA per Station'!$A:$Z,I$1,FALSE)</f>
        <v>5.4615384615384617</v>
      </c>
      <c r="J60" s="170">
        <f t="shared" si="2"/>
        <v>5.4358974358974352</v>
      </c>
      <c r="K60" s="61">
        <f t="shared" si="11"/>
        <v>42376.484428571421</v>
      </c>
      <c r="L60" s="10">
        <f t="shared" si="12"/>
        <v>39271.150704225358</v>
      </c>
      <c r="M60" s="10">
        <f t="shared" si="13"/>
        <v>56695.197183098586</v>
      </c>
      <c r="N60" s="62">
        <f t="shared" si="3"/>
        <v>46114.277438631783</v>
      </c>
    </row>
    <row r="61" spans="1:14" x14ac:dyDescent="0.25">
      <c r="A61" s="45" t="s">
        <v>56</v>
      </c>
      <c r="C61" s="130">
        <f>VLOOKUP($A61,'Capital Additions'!$A:$X,C$1,FALSE)/1000</f>
        <v>0</v>
      </c>
      <c r="D61" s="8">
        <f>VLOOKUP($A61,'Capital Additions'!$A:$X,D$1,FALSE)/1000</f>
        <v>3.323</v>
      </c>
      <c r="E61" s="8">
        <f>VLOOKUP($A61,'Capital Additions'!$A:$X,E$1,FALSE)/1000</f>
        <v>0</v>
      </c>
      <c r="F61" s="139">
        <f t="shared" si="1"/>
        <v>3.323</v>
      </c>
      <c r="G61" s="163">
        <f>VLOOKUP($A61,'MVA per Station'!$A:$Z,G$1,FALSE)</f>
        <v>4.5</v>
      </c>
      <c r="H61" s="23">
        <f>VLOOKUP($A61,'MVA per Station'!$A:$Z,H$1,FALSE)</f>
        <v>4.5</v>
      </c>
      <c r="I61" s="23">
        <f>VLOOKUP($A61,'MVA per Station'!$A:$Z,I$1,FALSE)</f>
        <v>4.5</v>
      </c>
      <c r="J61" s="170">
        <f t="shared" si="2"/>
        <v>4.5</v>
      </c>
      <c r="K61" s="61">
        <f t="shared" si="11"/>
        <v>0</v>
      </c>
      <c r="L61" s="10">
        <f t="shared" si="12"/>
        <v>738.44444444444446</v>
      </c>
      <c r="M61" s="10">
        <f t="shared" si="13"/>
        <v>0</v>
      </c>
      <c r="N61" s="62">
        <f t="shared" si="3"/>
        <v>738.44444444444446</v>
      </c>
    </row>
    <row r="62" spans="1:14" ht="15.75" thickBot="1" x14ac:dyDescent="0.3">
      <c r="A62" s="46" t="s">
        <v>57</v>
      </c>
      <c r="C62" s="140">
        <f>VLOOKUP($A62,'Capital Additions'!$A:$X,C$1,FALSE)/1000</f>
        <v>1364.8869999999999</v>
      </c>
      <c r="D62" s="141">
        <f>VLOOKUP($A62,'Capital Additions'!$A:$X,D$1,FALSE)/1000</f>
        <v>1124.971</v>
      </c>
      <c r="E62" s="141">
        <f>VLOOKUP($A62,'Capital Additions'!$A:$X,E$1,FALSE)/1000</f>
        <v>1060.45804</v>
      </c>
      <c r="F62" s="142">
        <f t="shared" si="1"/>
        <v>1183.43868</v>
      </c>
      <c r="G62" s="167">
        <f>VLOOKUP($A62,'MVA per Station'!$A:$Z,G$1,FALSE)</f>
        <v>5.5555555555555554</v>
      </c>
      <c r="H62" s="168">
        <f>VLOOKUP($A62,'MVA per Station'!$A:$Z,H$1,FALSE)</f>
        <v>5.5555555555555554</v>
      </c>
      <c r="I62" s="168">
        <f>VLOOKUP($A62,'MVA per Station'!$A:$Z,I$1,FALSE)</f>
        <v>5.6296296296296298</v>
      </c>
      <c r="J62" s="172">
        <f t="shared" si="2"/>
        <v>5.5802469135802468</v>
      </c>
      <c r="K62" s="63">
        <f t="shared" si="11"/>
        <v>245679.66</v>
      </c>
      <c r="L62" s="64">
        <f t="shared" si="12"/>
        <v>202494.78000000003</v>
      </c>
      <c r="M62" s="64">
        <f t="shared" si="13"/>
        <v>188370.83605263158</v>
      </c>
      <c r="N62" s="65">
        <f t="shared" si="3"/>
        <v>212181.75868421057</v>
      </c>
    </row>
    <row r="63" spans="1:14" ht="15.75" thickBot="1" x14ac:dyDescent="0.3"/>
    <row r="64" spans="1:14" ht="15.75" thickBot="1" x14ac:dyDescent="0.3">
      <c r="A64" s="253" t="s">
        <v>399</v>
      </c>
      <c r="C64" s="250"/>
      <c r="D64" s="251"/>
      <c r="E64" s="251"/>
      <c r="F64" s="252">
        <f>AVERAGEIF(F6:F62,"&lt;&gt;0")</f>
        <v>2671.242374632131</v>
      </c>
      <c r="G64" s="250"/>
      <c r="H64" s="251"/>
      <c r="I64" s="251"/>
      <c r="J64" s="252">
        <f>AVERAGEIF(J6:J62,"&lt;&gt;0")</f>
        <v>11.262889666725833</v>
      </c>
      <c r="K64" s="250"/>
      <c r="L64" s="251"/>
      <c r="M64" s="251"/>
      <c r="N64" s="252">
        <f>AVERAGEIF(N6:N62,"&lt;&gt;0")</f>
        <v>223325.07716792758</v>
      </c>
    </row>
    <row r="65" spans="1:15" ht="15.75" thickBot="1" x14ac:dyDescent="0.3"/>
    <row r="66" spans="1:15" x14ac:dyDescent="0.25">
      <c r="A66" s="158" t="s">
        <v>395</v>
      </c>
      <c r="C66" s="254">
        <f t="shared" ref="C66:N66" si="14">MAX(C6:C62)</f>
        <v>41209.044999999998</v>
      </c>
      <c r="D66" s="255">
        <f t="shared" si="14"/>
        <v>50468.500020000007</v>
      </c>
      <c r="E66" s="255">
        <f t="shared" si="14"/>
        <v>21541.17</v>
      </c>
      <c r="F66" s="239">
        <f t="shared" si="14"/>
        <v>45838.772510000003</v>
      </c>
      <c r="G66" s="254">
        <f t="shared" si="14"/>
        <v>46.666666666666664</v>
      </c>
      <c r="H66" s="255">
        <f t="shared" si="14"/>
        <v>46.666666666666664</v>
      </c>
      <c r="I66" s="255">
        <f t="shared" si="14"/>
        <v>46.666666666666664</v>
      </c>
      <c r="J66" s="239">
        <f t="shared" si="14"/>
        <v>46.666666666666664</v>
      </c>
      <c r="K66" s="338">
        <f t="shared" si="14"/>
        <v>5204337.4555846304</v>
      </c>
      <c r="L66" s="339">
        <f t="shared" si="14"/>
        <v>6375328.8356336504</v>
      </c>
      <c r="M66" s="339">
        <f t="shared" si="14"/>
        <v>624974.11792307685</v>
      </c>
      <c r="N66" s="340">
        <f t="shared" si="14"/>
        <v>5789833.1456091404</v>
      </c>
    </row>
    <row r="67" spans="1:15" x14ac:dyDescent="0.25">
      <c r="A67" s="45" t="s">
        <v>396</v>
      </c>
      <c r="C67" s="240" cm="1">
        <f t="array" ref="C67">MIN(IF(C6:C62&gt;0,C6:C62))</f>
        <v>0.45100000000000001</v>
      </c>
      <c r="D67" s="317" cm="1">
        <f t="array" ref="D67">MIN(IF(D6:D62&gt;0,D6:D62))</f>
        <v>3.323</v>
      </c>
      <c r="E67" s="317" cm="1">
        <f t="array" ref="E67">MIN(IF(E6:E62&gt;0,E6:E62))</f>
        <v>2.69502</v>
      </c>
      <c r="F67" s="241" cm="1">
        <f t="array" ref="F67">MIN(IF(F6:F62&gt;0,F6:F62))</f>
        <v>0.98024999999999995</v>
      </c>
      <c r="G67" s="240" cm="1">
        <f t="array" ref="G67">MIN(IF(G6:G62&gt;0,G6:G62))</f>
        <v>4</v>
      </c>
      <c r="H67" s="237" cm="1">
        <f t="array" ref="H67">MIN(IF(H6:H62&gt;0,H6:H62))</f>
        <v>4</v>
      </c>
      <c r="I67" s="237" cm="1">
        <f t="array" ref="I67">MIN(IF(I6:I62&gt;0,I6:I62))</f>
        <v>4</v>
      </c>
      <c r="J67" s="241" cm="1">
        <f t="array" ref="J67">MIN(IF(J6:J62&gt;0,J6:J62))</f>
        <v>4</v>
      </c>
      <c r="K67" s="341" cm="1">
        <f t="array" ref="K67">MIN(IF(K6:K62&gt;0,K6:K62))</f>
        <v>25.384615384615387</v>
      </c>
      <c r="L67" s="342" cm="1">
        <f t="array" ref="L67">MIN(IF(L6:L62&gt;0,L6:L62))</f>
        <v>716.53860465116281</v>
      </c>
      <c r="M67" s="342" cm="1">
        <f t="array" ref="M67">MIN(IF(M6:M62&gt;0,M6:M62))</f>
        <v>527.05882352941171</v>
      </c>
      <c r="N67" s="343" cm="1">
        <f t="array" ref="N67">MIN(IF(N6:N62&gt;0,N6:N62))</f>
        <v>108.91666666666666</v>
      </c>
    </row>
    <row r="68" spans="1:15" ht="15.75" thickBot="1" x14ac:dyDescent="0.3">
      <c r="A68" s="46" t="s">
        <v>397</v>
      </c>
      <c r="C68" s="242">
        <f>C66/C67</f>
        <v>91372.605321507755</v>
      </c>
      <c r="D68" s="318">
        <f t="shared" ref="D68:N68" si="15">D66/D67</f>
        <v>15187.631664158895</v>
      </c>
      <c r="E68" s="318">
        <f t="shared" si="15"/>
        <v>7992.9536701026336</v>
      </c>
      <c r="F68" s="244">
        <f t="shared" si="15"/>
        <v>46762.32849783219</v>
      </c>
      <c r="G68" s="242">
        <f t="shared" si="15"/>
        <v>11.666666666666666</v>
      </c>
      <c r="H68" s="243">
        <f t="shared" si="15"/>
        <v>11.666666666666666</v>
      </c>
      <c r="I68" s="243">
        <f t="shared" si="15"/>
        <v>11.666666666666666</v>
      </c>
      <c r="J68" s="244">
        <f t="shared" si="15"/>
        <v>11.666666666666666</v>
      </c>
      <c r="K68" s="344">
        <f t="shared" si="15"/>
        <v>205019.35431090966</v>
      </c>
      <c r="L68" s="345">
        <f t="shared" si="15"/>
        <v>8897.3975641373763</v>
      </c>
      <c r="M68" s="345">
        <f t="shared" si="15"/>
        <v>1185.7767862379808</v>
      </c>
      <c r="N68" s="346">
        <f t="shared" si="15"/>
        <v>53158.376241246893</v>
      </c>
    </row>
    <row r="76" spans="1:15" x14ac:dyDescent="0.25">
      <c r="C76" s="221"/>
      <c r="D76" s="221"/>
      <c r="E76" s="221"/>
      <c r="F76" s="221"/>
      <c r="G76" s="221"/>
      <c r="H76" s="221"/>
      <c r="I76" s="221"/>
      <c r="J76" s="221"/>
      <c r="K76" s="221"/>
      <c r="L76" s="221"/>
      <c r="M76" s="221"/>
      <c r="N76" s="221"/>
      <c r="O76" s="221">
        <f t="shared" ref="O76" si="16">SUM(O6:O62)</f>
        <v>0</v>
      </c>
    </row>
    <row r="77" spans="1:15" x14ac:dyDescent="0.25">
      <c r="C77" s="221"/>
      <c r="D77" s="221"/>
      <c r="E77" s="221"/>
      <c r="F77" s="221"/>
      <c r="G77" s="221"/>
      <c r="H77" s="221"/>
      <c r="I77" s="221"/>
      <c r="J77" s="221"/>
      <c r="K77" s="221"/>
      <c r="L77" s="221"/>
      <c r="M77" s="221"/>
      <c r="N77" s="221"/>
      <c r="O77" s="221">
        <v>0</v>
      </c>
    </row>
  </sheetData>
  <mergeCells count="8">
    <mergeCell ref="A2:A5"/>
    <mergeCell ref="C2:N2"/>
    <mergeCell ref="C3:F3"/>
    <mergeCell ref="C4:F4"/>
    <mergeCell ref="G3:J3"/>
    <mergeCell ref="G4:J4"/>
    <mergeCell ref="K3:N3"/>
    <mergeCell ref="K4:N4"/>
  </mergeCells>
  <hyperlinks>
    <hyperlink ref="A1" location="'Tab Legend'!A1" display="Tab Legend" xr:uid="{668C3BE5-2D9E-410A-B185-AB4CA9F5FC1B}"/>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8E49E-ADF1-4234-86FB-EAD222322ED7}">
  <dimension ref="A1:BF2"/>
  <sheetViews>
    <sheetView topLeftCell="AM1" workbookViewId="0">
      <selection sqref="A1:BF2"/>
    </sheetView>
  </sheetViews>
  <sheetFormatPr defaultRowHeight="15" x14ac:dyDescent="0.25"/>
  <cols>
    <col min="1" max="1" width="11.5703125" bestFit="1" customWidth="1"/>
    <col min="2" max="4" width="14.28515625" bestFit="1" customWidth="1"/>
    <col min="5" max="5" width="28.5703125" bestFit="1" customWidth="1"/>
    <col min="6" max="50" width="10.5703125" bestFit="1" customWidth="1"/>
    <col min="51" max="53" width="13.28515625" bestFit="1" customWidth="1"/>
    <col min="54" max="54" width="30.28515625" bestFit="1" customWidth="1"/>
    <col min="55" max="55" width="13.5703125" bestFit="1" customWidth="1"/>
    <col min="56" max="56" width="14.42578125" bestFit="1" customWidth="1"/>
    <col min="57" max="57" width="23.42578125" bestFit="1" customWidth="1"/>
    <col min="58" max="58" width="31.42578125" bestFit="1" customWidth="1"/>
  </cols>
  <sheetData>
    <row r="1" spans="1:58" x14ac:dyDescent="0.25">
      <c r="A1">
        <v>5315</v>
      </c>
      <c r="B1">
        <v>5310</v>
      </c>
      <c r="C1">
        <v>5065</v>
      </c>
      <c r="D1">
        <v>5175</v>
      </c>
      <c r="E1">
        <v>5135</v>
      </c>
      <c r="F1">
        <v>5020</v>
      </c>
      <c r="G1">
        <v>5021</v>
      </c>
      <c r="H1">
        <v>5022</v>
      </c>
      <c r="I1">
        <v>5023</v>
      </c>
      <c r="J1">
        <v>5024</v>
      </c>
      <c r="K1">
        <v>5025</v>
      </c>
      <c r="L1">
        <v>5026</v>
      </c>
      <c r="M1">
        <v>5027</v>
      </c>
      <c r="N1">
        <v>5028</v>
      </c>
      <c r="O1">
        <v>5029</v>
      </c>
      <c r="P1">
        <v>5030</v>
      </c>
      <c r="Q1">
        <v>5040</v>
      </c>
      <c r="R1">
        <v>5041</v>
      </c>
      <c r="S1">
        <v>5042</v>
      </c>
      <c r="T1">
        <v>5043</v>
      </c>
      <c r="U1">
        <v>5044</v>
      </c>
      <c r="V1">
        <v>5045</v>
      </c>
      <c r="W1">
        <v>5046</v>
      </c>
      <c r="X1">
        <v>5047</v>
      </c>
      <c r="Y1">
        <v>5048</v>
      </c>
      <c r="Z1">
        <v>5049</v>
      </c>
      <c r="AA1">
        <v>5050</v>
      </c>
      <c r="AB1">
        <v>5090</v>
      </c>
      <c r="AC1">
        <v>5091</v>
      </c>
      <c r="AD1">
        <v>5092</v>
      </c>
      <c r="AE1">
        <v>5093</v>
      </c>
      <c r="AF1">
        <v>5094</v>
      </c>
      <c r="AG1">
        <v>5095</v>
      </c>
      <c r="AH1">
        <v>5125</v>
      </c>
      <c r="AI1">
        <v>5126</v>
      </c>
      <c r="AJ1">
        <v>5127</v>
      </c>
      <c r="AK1">
        <v>5128</v>
      </c>
      <c r="AL1">
        <v>5129</v>
      </c>
      <c r="AM1">
        <v>5130</v>
      </c>
      <c r="AN1">
        <v>5145</v>
      </c>
      <c r="AO1">
        <v>5146</v>
      </c>
      <c r="AP1">
        <v>5147</v>
      </c>
      <c r="AQ1">
        <v>5148</v>
      </c>
      <c r="AR1">
        <v>5149</v>
      </c>
      <c r="AS1">
        <v>5150</v>
      </c>
      <c r="AT1">
        <v>5151</v>
      </c>
      <c r="AU1">
        <v>5152</v>
      </c>
      <c r="AV1">
        <v>5153</v>
      </c>
      <c r="AW1">
        <v>5154</v>
      </c>
      <c r="AX1">
        <v>5155</v>
      </c>
      <c r="AY1">
        <v>5016</v>
      </c>
      <c r="AZ1">
        <v>5017</v>
      </c>
      <c r="BA1">
        <v>5114</v>
      </c>
      <c r="BB1">
        <v>5120</v>
      </c>
      <c r="BC1">
        <v>1860</v>
      </c>
      <c r="BD1">
        <v>1820</v>
      </c>
      <c r="BE1">
        <v>1850</v>
      </c>
      <c r="BF1">
        <v>1830</v>
      </c>
    </row>
    <row r="2" spans="1:58" x14ac:dyDescent="0.25">
      <c r="A2" t="s">
        <v>246</v>
      </c>
      <c r="B2" t="s">
        <v>261</v>
      </c>
      <c r="C2" t="s">
        <v>261</v>
      </c>
      <c r="D2" t="s">
        <v>261</v>
      </c>
      <c r="E2" t="s">
        <v>262</v>
      </c>
      <c r="F2" t="s">
        <v>263</v>
      </c>
      <c r="G2" t="s">
        <v>263</v>
      </c>
      <c r="H2" t="s">
        <v>263</v>
      </c>
      <c r="I2" t="s">
        <v>263</v>
      </c>
      <c r="J2" t="s">
        <v>263</v>
      </c>
      <c r="K2" t="s">
        <v>263</v>
      </c>
      <c r="L2" t="s">
        <v>263</v>
      </c>
      <c r="M2" t="s">
        <v>263</v>
      </c>
      <c r="N2" t="s">
        <v>263</v>
      </c>
      <c r="O2" t="s">
        <v>263</v>
      </c>
      <c r="P2" t="s">
        <v>263</v>
      </c>
      <c r="Q2" t="s">
        <v>263</v>
      </c>
      <c r="R2" t="s">
        <v>263</v>
      </c>
      <c r="S2" t="s">
        <v>263</v>
      </c>
      <c r="T2" t="s">
        <v>263</v>
      </c>
      <c r="U2" t="s">
        <v>263</v>
      </c>
      <c r="V2" t="s">
        <v>263</v>
      </c>
      <c r="W2" t="s">
        <v>263</v>
      </c>
      <c r="X2" t="s">
        <v>263</v>
      </c>
      <c r="Y2" t="s">
        <v>263</v>
      </c>
      <c r="Z2" t="s">
        <v>263</v>
      </c>
      <c r="AA2" t="s">
        <v>263</v>
      </c>
      <c r="AB2" t="s">
        <v>263</v>
      </c>
      <c r="AC2" t="s">
        <v>263</v>
      </c>
      <c r="AD2" t="s">
        <v>263</v>
      </c>
      <c r="AE2" t="s">
        <v>263</v>
      </c>
      <c r="AF2" t="s">
        <v>263</v>
      </c>
      <c r="AG2" t="s">
        <v>263</v>
      </c>
      <c r="AH2" t="s">
        <v>263</v>
      </c>
      <c r="AI2" t="s">
        <v>263</v>
      </c>
      <c r="AJ2" t="s">
        <v>263</v>
      </c>
      <c r="AK2" t="s">
        <v>263</v>
      </c>
      <c r="AL2" t="s">
        <v>263</v>
      </c>
      <c r="AM2" t="s">
        <v>263</v>
      </c>
      <c r="AN2" t="s">
        <v>263</v>
      </c>
      <c r="AO2" t="s">
        <v>263</v>
      </c>
      <c r="AP2" t="s">
        <v>263</v>
      </c>
      <c r="AQ2" t="s">
        <v>263</v>
      </c>
      <c r="AR2" t="s">
        <v>263</v>
      </c>
      <c r="AS2" t="s">
        <v>263</v>
      </c>
      <c r="AT2" t="s">
        <v>263</v>
      </c>
      <c r="AU2" t="s">
        <v>263</v>
      </c>
      <c r="AV2" t="s">
        <v>263</v>
      </c>
      <c r="AW2" t="s">
        <v>263</v>
      </c>
      <c r="AX2" t="s">
        <v>263</v>
      </c>
      <c r="AY2" t="s">
        <v>264</v>
      </c>
      <c r="AZ2" t="s">
        <v>264</v>
      </c>
      <c r="BA2" t="s">
        <v>264</v>
      </c>
      <c r="BB2" t="s">
        <v>265</v>
      </c>
      <c r="BC2" t="s">
        <v>266</v>
      </c>
      <c r="BD2" t="s">
        <v>267</v>
      </c>
      <c r="BE2" t="s">
        <v>268</v>
      </c>
      <c r="BF2" t="s">
        <v>269</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K58"/>
  <sheetViews>
    <sheetView workbookViewId="0">
      <pane xSplit="1" ySplit="1" topLeftCell="MX2" activePane="bottomRight" state="frozen"/>
      <selection pane="topRight" activeCell="B1" sqref="B1"/>
      <selection pane="bottomLeft" activeCell="A2" sqref="A2"/>
      <selection pane="bottomRight" activeCell="MX1" sqref="MX1"/>
    </sheetView>
  </sheetViews>
  <sheetFormatPr defaultRowHeight="15" x14ac:dyDescent="0.25"/>
  <cols>
    <col min="1" max="1" width="45.85546875" bestFit="1" customWidth="1"/>
    <col min="2" max="2" width="14.28515625" bestFit="1" customWidth="1"/>
    <col min="3" max="3" width="13.7109375" style="3" bestFit="1" customWidth="1"/>
    <col min="4" max="7" width="8.7109375" style="3" bestFit="1" customWidth="1"/>
    <col min="8" max="8" width="12.5703125" style="3" bestFit="1" customWidth="1"/>
    <col min="9" max="10" width="11.5703125" style="3" bestFit="1" customWidth="1"/>
    <col min="11" max="11" width="13.7109375" style="3" bestFit="1" customWidth="1"/>
    <col min="12" max="12" width="11.5703125" style="3" bestFit="1" customWidth="1"/>
    <col min="13" max="13" width="12.5703125" style="3" bestFit="1" customWidth="1"/>
    <col min="14" max="14" width="13.7109375" style="3" bestFit="1" customWidth="1"/>
    <col min="15" max="15" width="12.5703125" style="3" bestFit="1" customWidth="1"/>
    <col min="16" max="16" width="8.7109375" style="3" bestFit="1" customWidth="1"/>
    <col min="17" max="17" width="13.7109375" style="3" bestFit="1" customWidth="1"/>
    <col min="18" max="18" width="13.42578125" style="3" bestFit="1" customWidth="1"/>
    <col min="19" max="19" width="9" style="3" bestFit="1" customWidth="1"/>
    <col min="20" max="20" width="10" style="3" bestFit="1" customWidth="1"/>
    <col min="21" max="21" width="8.7109375" style="3" bestFit="1" customWidth="1"/>
    <col min="22" max="24" width="12.5703125" style="3" bestFit="1" customWidth="1"/>
    <col min="25" max="25" width="8.7109375" style="3" bestFit="1" customWidth="1"/>
    <col min="26" max="26" width="10" style="3" bestFit="1" customWidth="1"/>
    <col min="27" max="27" width="12.5703125" style="3" bestFit="1" customWidth="1"/>
    <col min="28" max="29" width="9.7109375" style="3" bestFit="1" customWidth="1"/>
    <col min="30" max="30" width="11.5703125" style="3" bestFit="1" customWidth="1"/>
    <col min="31" max="32" width="8.7109375" style="3" bestFit="1" customWidth="1"/>
    <col min="33" max="34" width="11.5703125" style="3" bestFit="1" customWidth="1"/>
    <col min="35" max="35" width="10" style="3" bestFit="1" customWidth="1"/>
    <col min="36" max="37" width="8.7109375" style="3" bestFit="1" customWidth="1"/>
    <col min="38" max="38" width="13.7109375" style="3" bestFit="1" customWidth="1"/>
    <col min="39" max="41" width="8.7109375" style="3" bestFit="1" customWidth="1"/>
    <col min="42" max="42" width="10" style="3" bestFit="1" customWidth="1"/>
    <col min="43" max="43" width="8.7109375" style="3" bestFit="1" customWidth="1"/>
    <col min="44" max="44" width="11.5703125" style="3" bestFit="1" customWidth="1"/>
    <col min="45" max="45" width="10" style="3" bestFit="1" customWidth="1"/>
    <col min="46" max="46" width="12.5703125" style="3" bestFit="1" customWidth="1"/>
    <col min="47" max="47" width="8.7109375" style="3" bestFit="1" customWidth="1"/>
    <col min="48" max="48" width="12.5703125" style="3" bestFit="1" customWidth="1"/>
    <col min="49" max="49" width="8.7109375" style="3" bestFit="1" customWidth="1"/>
    <col min="50" max="50" width="9" style="3" bestFit="1" customWidth="1"/>
    <col min="51" max="52" width="8.7109375" style="3" bestFit="1" customWidth="1"/>
    <col min="53" max="53" width="11.5703125" style="3" bestFit="1" customWidth="1"/>
    <col min="54" max="54" width="9.7109375" style="3" bestFit="1" customWidth="1"/>
    <col min="55" max="55" width="8.7109375" style="3" bestFit="1" customWidth="1"/>
    <col min="56" max="56" width="12.5703125" style="3" bestFit="1" customWidth="1"/>
    <col min="57" max="57" width="8.7109375" style="3" bestFit="1" customWidth="1"/>
    <col min="58" max="58" width="11.5703125" style="3" bestFit="1" customWidth="1"/>
    <col min="59" max="59" width="10" style="3" bestFit="1" customWidth="1"/>
    <col min="60" max="60" width="13.42578125" style="3" bestFit="1" customWidth="1"/>
    <col min="61" max="61" width="10" style="3" bestFit="1" customWidth="1"/>
    <col min="62" max="62" width="11.5703125" style="3" bestFit="1" customWidth="1"/>
    <col min="63" max="63" width="13.42578125" style="3" bestFit="1" customWidth="1"/>
    <col min="64" max="64" width="8.7109375" style="3" bestFit="1" customWidth="1"/>
    <col min="65" max="65" width="11.5703125" style="3" bestFit="1" customWidth="1"/>
    <col min="66" max="66" width="12.5703125" style="3" bestFit="1" customWidth="1"/>
    <col min="67" max="67" width="10.7109375" style="3" bestFit="1" customWidth="1"/>
    <col min="68" max="68" width="11.5703125" style="3" bestFit="1" customWidth="1"/>
    <col min="69" max="69" width="10" style="3" bestFit="1" customWidth="1"/>
    <col min="70" max="70" width="11.5703125" style="3" bestFit="1" customWidth="1"/>
    <col min="71" max="71" width="8.7109375" style="3" bestFit="1" customWidth="1"/>
    <col min="72" max="72" width="10.7109375" style="3" bestFit="1" customWidth="1"/>
    <col min="73" max="73" width="12.5703125" style="3" bestFit="1" customWidth="1"/>
    <col min="74" max="74" width="10.7109375" style="3" bestFit="1" customWidth="1"/>
    <col min="75" max="75" width="10" style="3" bestFit="1" customWidth="1"/>
    <col min="76" max="76" width="13.42578125" style="3" bestFit="1" customWidth="1"/>
    <col min="77" max="77" width="12.28515625" style="3" bestFit="1" customWidth="1"/>
    <col min="78" max="78" width="14.42578125" style="3" bestFit="1" customWidth="1"/>
    <col min="79" max="79" width="9" style="3" bestFit="1" customWidth="1"/>
    <col min="80" max="81" width="13.42578125" style="3" bestFit="1" customWidth="1"/>
    <col min="82" max="82" width="12.5703125" style="3" bestFit="1" customWidth="1"/>
    <col min="83" max="83" width="13.42578125" style="3" bestFit="1" customWidth="1"/>
    <col min="84" max="84" width="10.7109375" style="3" bestFit="1" customWidth="1"/>
    <col min="85" max="85" width="12.5703125" style="3" bestFit="1" customWidth="1"/>
    <col min="86" max="87" width="10" style="3" bestFit="1" customWidth="1"/>
    <col min="88" max="88" width="12.5703125" style="3" bestFit="1" customWidth="1"/>
    <col min="89" max="90" width="13.7109375" style="3" bestFit="1" customWidth="1"/>
    <col min="91" max="91" width="11.5703125" style="3" bestFit="1" customWidth="1"/>
    <col min="92" max="93" width="8.7109375" style="3" bestFit="1" customWidth="1"/>
    <col min="94" max="94" width="9" style="3" bestFit="1" customWidth="1"/>
    <col min="95" max="99" width="8.7109375" style="3" bestFit="1" customWidth="1"/>
    <col min="100" max="100" width="10" style="3" bestFit="1" customWidth="1"/>
    <col min="101" max="101" width="8.7109375" style="3" bestFit="1" customWidth="1"/>
    <col min="102" max="102" width="10" style="3" bestFit="1" customWidth="1"/>
    <col min="103" max="103" width="8.7109375" style="3" bestFit="1" customWidth="1"/>
    <col min="104" max="104" width="11.5703125" style="3" bestFit="1" customWidth="1"/>
    <col min="105" max="106" width="8.7109375" style="3" bestFit="1" customWidth="1"/>
    <col min="107" max="107" width="9" style="3" bestFit="1" customWidth="1"/>
    <col min="108" max="108" width="10" style="3" bestFit="1" customWidth="1"/>
    <col min="109" max="109" width="11.5703125" style="3" bestFit="1" customWidth="1"/>
    <col min="110" max="110" width="8.7109375" style="3" bestFit="1" customWidth="1"/>
    <col min="111" max="111" width="11.5703125" style="3" bestFit="1" customWidth="1"/>
    <col min="112" max="112" width="10" style="3" bestFit="1" customWidth="1"/>
    <col min="113" max="113" width="11.5703125" style="3" bestFit="1" customWidth="1"/>
    <col min="114" max="114" width="9" style="3" bestFit="1" customWidth="1"/>
    <col min="115" max="116" width="10" style="3" bestFit="1" customWidth="1"/>
    <col min="117" max="117" width="8.7109375" style="3" bestFit="1" customWidth="1"/>
    <col min="118" max="118" width="12.5703125" style="3" bestFit="1" customWidth="1"/>
    <col min="119" max="120" width="13.7109375" style="3" bestFit="1" customWidth="1"/>
    <col min="121" max="121" width="12.5703125" style="3" bestFit="1" customWidth="1"/>
    <col min="122" max="123" width="13.7109375" style="3" bestFit="1" customWidth="1"/>
    <col min="124" max="124" width="11.5703125" style="3" bestFit="1" customWidth="1"/>
    <col min="125" max="127" width="15.28515625" style="3" bestFit="1" customWidth="1"/>
    <col min="128" max="128" width="13.7109375" style="3" bestFit="1" customWidth="1"/>
    <col min="129" max="129" width="15.28515625" style="3" bestFit="1" customWidth="1"/>
    <col min="130" max="131" width="13.7109375" style="3" bestFit="1" customWidth="1"/>
    <col min="132" max="132" width="10" style="3" bestFit="1" customWidth="1"/>
    <col min="133" max="133" width="8.7109375" style="3" bestFit="1" customWidth="1"/>
    <col min="134" max="134" width="11.5703125" style="3" bestFit="1" customWidth="1"/>
    <col min="135" max="135" width="12.5703125" style="3" bestFit="1" customWidth="1"/>
    <col min="136" max="136" width="8.7109375" style="3" bestFit="1" customWidth="1"/>
    <col min="137" max="137" width="13.7109375" style="3" bestFit="1" customWidth="1"/>
    <col min="138" max="141" width="12.5703125" style="3" bestFit="1" customWidth="1"/>
    <col min="142" max="142" width="13.7109375" style="3" bestFit="1" customWidth="1"/>
    <col min="143" max="143" width="10" style="3" bestFit="1" customWidth="1"/>
    <col min="144" max="144" width="12.5703125" style="3" bestFit="1" customWidth="1"/>
    <col min="145" max="145" width="11.5703125" style="3" bestFit="1" customWidth="1"/>
    <col min="146" max="146" width="13.7109375" style="3" bestFit="1" customWidth="1"/>
    <col min="147" max="147" width="12.5703125" style="3" bestFit="1" customWidth="1"/>
    <col min="148" max="148" width="11.5703125" style="3" bestFit="1" customWidth="1"/>
    <col min="149" max="149" width="8.7109375" style="3" bestFit="1" customWidth="1"/>
    <col min="150" max="151" width="11.5703125" style="3" bestFit="1" customWidth="1"/>
    <col min="152" max="152" width="13.7109375" style="3" bestFit="1" customWidth="1"/>
    <col min="153" max="154" width="12.5703125" style="3" bestFit="1" customWidth="1"/>
    <col min="155" max="155" width="14.42578125" style="3" bestFit="1" customWidth="1"/>
    <col min="156" max="156" width="12.5703125" style="3" bestFit="1" customWidth="1"/>
    <col min="157" max="159" width="8.7109375" style="3" bestFit="1" customWidth="1"/>
    <col min="160" max="160" width="12.5703125" style="3" bestFit="1" customWidth="1"/>
    <col min="161" max="161" width="11.5703125" style="3" bestFit="1" customWidth="1"/>
    <col min="162" max="163" width="13.7109375" style="3" bestFit="1" customWidth="1"/>
    <col min="164" max="164" width="8.7109375" style="3" bestFit="1" customWidth="1"/>
    <col min="165" max="165" width="11.5703125" style="3" bestFit="1" customWidth="1"/>
    <col min="166" max="166" width="13.7109375" style="3" bestFit="1" customWidth="1"/>
    <col min="167" max="167" width="16" style="3" bestFit="1" customWidth="1"/>
    <col min="168" max="168" width="14.42578125" style="3" bestFit="1" customWidth="1"/>
    <col min="169" max="169" width="10.7109375" style="3" bestFit="1" customWidth="1"/>
    <col min="170" max="170" width="12.5703125" style="3" bestFit="1" customWidth="1"/>
    <col min="171" max="171" width="13.42578125" style="3" bestFit="1" customWidth="1"/>
    <col min="172" max="172" width="14.42578125" style="3" bestFit="1" customWidth="1"/>
    <col min="173" max="174" width="13.42578125" style="3" bestFit="1" customWidth="1"/>
    <col min="175" max="175" width="12.28515625" style="3" bestFit="1" customWidth="1"/>
    <col min="176" max="178" width="14.42578125" style="3" bestFit="1" customWidth="1"/>
    <col min="179" max="179" width="13.42578125" style="3" bestFit="1" customWidth="1"/>
    <col min="180" max="180" width="12.28515625" style="3" bestFit="1" customWidth="1"/>
    <col min="181" max="181" width="13.42578125" style="3" bestFit="1" customWidth="1"/>
    <col min="182" max="182" width="8.7109375" style="3" bestFit="1" customWidth="1"/>
    <col min="183" max="183" width="13.42578125" style="3" bestFit="1" customWidth="1"/>
    <col min="184" max="184" width="14.42578125" style="3" bestFit="1" customWidth="1"/>
    <col min="185" max="185" width="8.7109375" style="3" bestFit="1" customWidth="1"/>
    <col min="186" max="186" width="10.7109375" style="3" bestFit="1" customWidth="1"/>
    <col min="187" max="187" width="8.7109375" style="3" bestFit="1" customWidth="1"/>
    <col min="188" max="188" width="13.42578125" style="3" bestFit="1" customWidth="1"/>
    <col min="189" max="190" width="8.7109375" style="3" bestFit="1" customWidth="1"/>
    <col min="191" max="191" width="12.28515625" style="3" bestFit="1" customWidth="1"/>
    <col min="192" max="192" width="14.42578125" style="3" bestFit="1" customWidth="1"/>
    <col min="193" max="193" width="13.42578125" style="3" bestFit="1" customWidth="1"/>
    <col min="194" max="194" width="12.28515625" style="3" bestFit="1" customWidth="1"/>
    <col min="195" max="195" width="8.7109375" style="3" bestFit="1" customWidth="1"/>
    <col min="196" max="196" width="12.28515625" style="3" bestFit="1" customWidth="1"/>
    <col min="197" max="197" width="14.42578125" style="3" bestFit="1" customWidth="1"/>
    <col min="198" max="200" width="10.7109375" style="3" bestFit="1" customWidth="1"/>
    <col min="201" max="201" width="8.7109375" style="3" bestFit="1" customWidth="1"/>
    <col min="202" max="202" width="12.28515625" style="3" bestFit="1" customWidth="1"/>
    <col min="203" max="204" width="13.42578125" style="3" bestFit="1" customWidth="1"/>
    <col min="205" max="205" width="8.7109375" style="3" bestFit="1" customWidth="1"/>
    <col min="206" max="206" width="13.42578125" style="3" bestFit="1" customWidth="1"/>
    <col min="207" max="207" width="10.7109375" style="3" bestFit="1" customWidth="1"/>
    <col min="208" max="209" width="8.7109375" style="3" bestFit="1" customWidth="1"/>
    <col min="210" max="210" width="14.42578125" style="3" bestFit="1" customWidth="1"/>
    <col min="211" max="211" width="13.42578125" style="3" bestFit="1" customWidth="1"/>
    <col min="212" max="213" width="8.7109375" style="3" bestFit="1" customWidth="1"/>
    <col min="214" max="214" width="13.42578125" style="3" bestFit="1" customWidth="1"/>
    <col min="215" max="215" width="8.7109375" style="3" bestFit="1" customWidth="1"/>
    <col min="216" max="216" width="14.42578125" style="3" bestFit="1" customWidth="1"/>
    <col min="217" max="217" width="13.42578125" style="3" bestFit="1" customWidth="1"/>
    <col min="218" max="218" width="10.7109375" style="3" bestFit="1" customWidth="1"/>
    <col min="219" max="219" width="8.7109375" style="3" bestFit="1" customWidth="1"/>
    <col min="220" max="220" width="16" style="3" bestFit="1" customWidth="1"/>
    <col min="221" max="221" width="13.42578125" style="3" bestFit="1" customWidth="1"/>
    <col min="222" max="222" width="8.7109375" style="3" bestFit="1" customWidth="1"/>
    <col min="223" max="223" width="16" style="3" bestFit="1" customWidth="1"/>
    <col min="224" max="224" width="14.42578125" style="3" bestFit="1" customWidth="1"/>
    <col min="225" max="225" width="12.28515625" style="3" bestFit="1" customWidth="1"/>
    <col min="226" max="226" width="14.42578125" style="3" bestFit="1" customWidth="1"/>
    <col min="227" max="227" width="8.7109375" style="3" bestFit="1" customWidth="1"/>
    <col min="228" max="228" width="13.42578125" style="3" bestFit="1" customWidth="1"/>
    <col min="229" max="229" width="8.7109375" style="3" bestFit="1" customWidth="1"/>
    <col min="230" max="230" width="13.42578125" style="3" bestFit="1" customWidth="1"/>
    <col min="231" max="231" width="12.28515625" style="3" bestFit="1" customWidth="1"/>
    <col min="232" max="232" width="13.42578125" style="3" bestFit="1" customWidth="1"/>
    <col min="233" max="233" width="16" style="3" bestFit="1" customWidth="1"/>
    <col min="234" max="234" width="14.42578125" style="3" bestFit="1" customWidth="1"/>
    <col min="235" max="235" width="12.28515625" style="3" bestFit="1" customWidth="1"/>
    <col min="236" max="236" width="8.7109375" style="3" bestFit="1" customWidth="1"/>
    <col min="237" max="237" width="13.7109375" style="3" bestFit="1" customWidth="1"/>
    <col min="238" max="238" width="14.42578125" style="3" bestFit="1" customWidth="1"/>
    <col min="239" max="239" width="8.7109375" style="3" bestFit="1" customWidth="1"/>
    <col min="240" max="240" width="13.42578125" style="3" bestFit="1" customWidth="1"/>
    <col min="241" max="241" width="8.7109375" style="3" bestFit="1" customWidth="1"/>
    <col min="242" max="242" width="10.7109375" style="3" bestFit="1" customWidth="1"/>
    <col min="243" max="243" width="12.28515625" style="3" bestFit="1" customWidth="1"/>
    <col min="244" max="245" width="16" style="3" bestFit="1" customWidth="1"/>
    <col min="246" max="246" width="13.42578125" style="3" bestFit="1" customWidth="1"/>
    <col min="247" max="247" width="14.42578125" style="3" bestFit="1" customWidth="1"/>
    <col min="248" max="249" width="13.42578125" style="3" bestFit="1" customWidth="1"/>
    <col min="250" max="250" width="16" style="3" bestFit="1" customWidth="1"/>
    <col min="251" max="251" width="14.42578125" style="3" bestFit="1" customWidth="1"/>
    <col min="252" max="252" width="13.7109375" style="3" bestFit="1" customWidth="1"/>
    <col min="253" max="253" width="14.42578125" style="3" bestFit="1" customWidth="1"/>
    <col min="254" max="254" width="10.7109375" style="3" bestFit="1" customWidth="1"/>
    <col min="255" max="255" width="14.42578125" style="3" bestFit="1" customWidth="1"/>
    <col min="256" max="256" width="8.7109375" style="3" bestFit="1" customWidth="1"/>
    <col min="257" max="258" width="14.42578125" style="3" bestFit="1" customWidth="1"/>
    <col min="259" max="259" width="12.28515625" style="3" bestFit="1" customWidth="1"/>
    <col min="260" max="260" width="13.42578125" style="3" bestFit="1" customWidth="1"/>
    <col min="261" max="261" width="16" style="3" bestFit="1" customWidth="1"/>
    <col min="262" max="262" width="10.7109375" style="3" bestFit="1" customWidth="1"/>
    <col min="263" max="263" width="9.7109375" style="3" bestFit="1" customWidth="1"/>
    <col min="264" max="264" width="12.28515625" style="3" bestFit="1" customWidth="1"/>
    <col min="265" max="265" width="10.7109375" style="3" bestFit="1" customWidth="1"/>
    <col min="266" max="267" width="8.7109375" style="3" bestFit="1" customWidth="1"/>
    <col min="268" max="268" width="9.7109375" style="3" bestFit="1" customWidth="1"/>
    <col min="269" max="269" width="13.42578125" style="3" bestFit="1" customWidth="1"/>
    <col min="270" max="271" width="12.28515625" style="3" bestFit="1" customWidth="1"/>
    <col min="272" max="272" width="13.42578125" style="3" bestFit="1" customWidth="1"/>
    <col min="273" max="273" width="8.7109375" style="3" bestFit="1" customWidth="1"/>
    <col min="274" max="274" width="12.28515625" style="3" bestFit="1" customWidth="1"/>
    <col min="275" max="275" width="8.7109375" style="3" bestFit="1" customWidth="1"/>
    <col min="276" max="276" width="12.28515625" style="3" bestFit="1" customWidth="1"/>
    <col min="277" max="277" width="11.5703125" style="3" bestFit="1" customWidth="1"/>
    <col min="278" max="279" width="12.28515625" style="3" bestFit="1" customWidth="1"/>
    <col min="280" max="281" width="8.7109375" style="3" bestFit="1" customWidth="1"/>
    <col min="282" max="282" width="13.42578125" style="3" bestFit="1" customWidth="1"/>
    <col min="283" max="283" width="12.5703125" style="3" bestFit="1" customWidth="1"/>
    <col min="284" max="285" width="12.28515625" style="3" bestFit="1" customWidth="1"/>
    <col min="286" max="287" width="8.7109375" style="3" bestFit="1" customWidth="1"/>
    <col min="288" max="288" width="11.5703125" style="3" bestFit="1" customWidth="1"/>
    <col min="289" max="289" width="9.7109375" style="3" bestFit="1" customWidth="1"/>
    <col min="290" max="290" width="10" style="3" bestFit="1" customWidth="1"/>
    <col min="291" max="291" width="11.5703125" style="3" bestFit="1" customWidth="1"/>
    <col min="292" max="293" width="8.7109375" style="3" bestFit="1" customWidth="1"/>
    <col min="294" max="294" width="13.42578125" style="3" bestFit="1" customWidth="1"/>
    <col min="295" max="295" width="12.5703125" style="3" bestFit="1" customWidth="1"/>
    <col min="296" max="296" width="9.7109375" style="3" bestFit="1" customWidth="1"/>
    <col min="297" max="297" width="12.28515625" style="3" bestFit="1" customWidth="1"/>
    <col min="298" max="299" width="9.7109375" style="3" bestFit="1" customWidth="1"/>
    <col min="300" max="300" width="12.28515625" style="3" bestFit="1" customWidth="1"/>
    <col min="301" max="302" width="8.7109375" style="3" bestFit="1" customWidth="1"/>
    <col min="303" max="303" width="10.7109375" style="3" bestFit="1" customWidth="1"/>
    <col min="304" max="324" width="8.7109375" style="3" bestFit="1" customWidth="1"/>
    <col min="325" max="326" width="15.28515625" style="3" bestFit="1" customWidth="1"/>
    <col min="327" max="327" width="13.7109375" style="3" bestFit="1" customWidth="1"/>
    <col min="328" max="328" width="15.28515625" style="3" bestFit="1" customWidth="1"/>
    <col min="329" max="329" width="8.7109375" style="3" bestFit="1" customWidth="1"/>
    <col min="330" max="330" width="13.7109375" style="3" bestFit="1" customWidth="1"/>
    <col min="331" max="331" width="8.7109375" style="3" bestFit="1" customWidth="1"/>
    <col min="332" max="332" width="13.7109375" style="3" bestFit="1" customWidth="1"/>
    <col min="333" max="333" width="10" style="3" bestFit="1" customWidth="1"/>
    <col min="334" max="334" width="8.7109375" style="3" bestFit="1" customWidth="1"/>
    <col min="335" max="335" width="11.5703125" style="3" bestFit="1" customWidth="1"/>
    <col min="336" max="336" width="12.5703125" style="3" bestFit="1" customWidth="1"/>
    <col min="337" max="338" width="8.7109375" style="3" bestFit="1" customWidth="1"/>
    <col min="339" max="339" width="9" style="3" bestFit="1" customWidth="1"/>
    <col min="340" max="356" width="8.7109375" style="3" bestFit="1" customWidth="1"/>
    <col min="357" max="358" width="12.5703125" style="3" bestFit="1" customWidth="1"/>
    <col min="359" max="359" width="11.5703125" style="3" bestFit="1" customWidth="1"/>
    <col min="360" max="361" width="10" style="3" bestFit="1" customWidth="1"/>
    <col min="362" max="363" width="11.5703125" style="3" bestFit="1" customWidth="1"/>
    <col min="364" max="364" width="12.5703125" style="3" bestFit="1" customWidth="1"/>
    <col min="365" max="365" width="11.5703125" style="3" bestFit="1" customWidth="1"/>
    <col min="366" max="367" width="10" style="3" bestFit="1" customWidth="1"/>
    <col min="368" max="369" width="11.5703125" style="3" bestFit="1" customWidth="1"/>
    <col min="370" max="370" width="8.7109375" style="3" bestFit="1" customWidth="1"/>
    <col min="371" max="371" width="10" style="3" bestFit="1" customWidth="1"/>
    <col min="372" max="372" width="8.7109375" style="3" bestFit="1" customWidth="1"/>
    <col min="373" max="374" width="12.5703125" style="3" bestFit="1" customWidth="1"/>
    <col min="375" max="375" width="11.5703125" style="3" bestFit="1" customWidth="1"/>
    <col min="376" max="376" width="12.5703125" style="3" bestFit="1" customWidth="1"/>
    <col min="377" max="377" width="9" style="3" bestFit="1" customWidth="1"/>
    <col min="378" max="379" width="10" style="3" bestFit="1" customWidth="1"/>
    <col min="380" max="381" width="12.5703125" style="3" bestFit="1" customWidth="1"/>
    <col min="382" max="382" width="11.5703125" style="3" bestFit="1" customWidth="1"/>
    <col min="383" max="385" width="12.5703125" style="3" bestFit="1" customWidth="1"/>
    <col min="386" max="386" width="10" style="3" bestFit="1" customWidth="1"/>
    <col min="387" max="387" width="13.7109375" style="3" bestFit="1" customWidth="1"/>
    <col min="388" max="388" width="10" style="3" bestFit="1" customWidth="1"/>
    <col min="389" max="389" width="12.5703125" style="3" bestFit="1" customWidth="1"/>
    <col min="390" max="392" width="11.5703125" style="3" bestFit="1" customWidth="1"/>
    <col min="393" max="394" width="10" style="3" bestFit="1" customWidth="1"/>
    <col min="395" max="395" width="11.5703125" style="3" bestFit="1" customWidth="1"/>
    <col min="396" max="404" width="8.7109375" style="3" bestFit="1" customWidth="1"/>
    <col min="405" max="408" width="12.5703125" style="3" bestFit="1" customWidth="1"/>
    <col min="409" max="409" width="8.7109375" style="3" bestFit="1" customWidth="1"/>
    <col min="410" max="410" width="10.7109375" style="3" bestFit="1" customWidth="1"/>
    <col min="411" max="411" width="12.5703125" style="3" bestFit="1" customWidth="1"/>
    <col min="412" max="414" width="11.5703125" style="3" bestFit="1" customWidth="1"/>
    <col min="415" max="415" width="10.7109375" style="3" bestFit="1" customWidth="1"/>
    <col min="416" max="416" width="11.5703125" style="3" bestFit="1" customWidth="1"/>
    <col min="417" max="417" width="10" style="3" bestFit="1" customWidth="1"/>
    <col min="418" max="418" width="8.7109375" style="3" bestFit="1" customWidth="1"/>
    <col min="419" max="419" width="10" style="3" bestFit="1" customWidth="1"/>
    <col min="420" max="420" width="9" style="3" bestFit="1" customWidth="1"/>
    <col min="421" max="421" width="8.7109375" style="3" bestFit="1" customWidth="1"/>
    <col min="422" max="424" width="12.5703125" style="3" bestFit="1" customWidth="1"/>
    <col min="425" max="425" width="11.5703125" style="3" bestFit="1" customWidth="1"/>
    <col min="426" max="426" width="13.42578125" style="3" bestFit="1" customWidth="1"/>
    <col min="427" max="427" width="12.5703125" style="3" bestFit="1" customWidth="1"/>
    <col min="428" max="431" width="11.5703125" style="3" bestFit="1" customWidth="1"/>
    <col min="432" max="432" width="9.7109375" style="3" bestFit="1" customWidth="1"/>
    <col min="433" max="433" width="9" style="3" bestFit="1" customWidth="1"/>
    <col min="434" max="434" width="11.5703125" style="3" bestFit="1" customWidth="1"/>
    <col min="435" max="435" width="10" style="3" bestFit="1" customWidth="1"/>
    <col min="436" max="437" width="12.5703125" style="3" bestFit="1" customWidth="1"/>
    <col min="438" max="438" width="8.7109375" style="3" bestFit="1" customWidth="1"/>
    <col min="439" max="439" width="12.5703125" style="3" bestFit="1" customWidth="1"/>
    <col min="440" max="440" width="10" style="3" bestFit="1" customWidth="1"/>
    <col min="441" max="441" width="8.7109375" style="3" bestFit="1" customWidth="1"/>
    <col min="442" max="442" width="9" style="3" bestFit="1" customWidth="1"/>
    <col min="443" max="443" width="10.7109375" style="3" bestFit="1" customWidth="1"/>
    <col min="444" max="444" width="13.7109375" style="3" bestFit="1" customWidth="1"/>
    <col min="445" max="445" width="9" style="3" bestFit="1" customWidth="1"/>
    <col min="446" max="446" width="12.5703125" style="3" bestFit="1" customWidth="1"/>
    <col min="447" max="447" width="10" style="3" bestFit="1" customWidth="1"/>
    <col min="448" max="448" width="12.28515625" style="3" bestFit="1" customWidth="1"/>
    <col min="449" max="450" width="8.7109375" style="3" bestFit="1" customWidth="1"/>
    <col min="451" max="451" width="10" style="3" bestFit="1" customWidth="1"/>
    <col min="452" max="452" width="13.7109375" style="3" bestFit="1" customWidth="1"/>
    <col min="453" max="453" width="10" style="3" bestFit="1" customWidth="1"/>
    <col min="454" max="456" width="8.7109375" style="3" bestFit="1" customWidth="1"/>
    <col min="457" max="458" width="12.5703125" style="3" bestFit="1" customWidth="1"/>
    <col min="459" max="459" width="13.42578125" style="3" bestFit="1" customWidth="1"/>
    <col min="460" max="460" width="12.28515625" style="3" bestFit="1" customWidth="1"/>
    <col min="461" max="461" width="10" style="3" bestFit="1" customWidth="1"/>
    <col min="462" max="462" width="11.5703125" style="3" bestFit="1" customWidth="1"/>
    <col min="463" max="463" width="13.7109375" style="3" bestFit="1" customWidth="1"/>
    <col min="464" max="464" width="13.42578125" style="3" bestFit="1" customWidth="1"/>
    <col min="465" max="465" width="11.5703125" style="3" bestFit="1" customWidth="1"/>
    <col min="466" max="467" width="8.7109375" style="3" bestFit="1" customWidth="1"/>
    <col min="468" max="469" width="10.7109375" style="3" bestFit="1" customWidth="1"/>
    <col min="470" max="470" width="10" style="3" bestFit="1" customWidth="1"/>
    <col min="471" max="474" width="8.7109375" style="3" bestFit="1" customWidth="1"/>
    <col min="475" max="475" width="12.28515625" style="3" bestFit="1" customWidth="1"/>
    <col min="476" max="476" width="11.5703125" style="3" bestFit="1" customWidth="1"/>
    <col min="477" max="477" width="9.7109375" style="3" bestFit="1" customWidth="1"/>
    <col min="478" max="478" width="12.28515625" style="3" bestFit="1" customWidth="1"/>
    <col min="479" max="479" width="11.5703125" style="3" bestFit="1" customWidth="1"/>
  </cols>
  <sheetData>
    <row r="1" spans="1:479" s="13" customFormat="1" x14ac:dyDescent="0.25">
      <c r="A1" s="13" t="s">
        <v>0</v>
      </c>
      <c r="B1" s="13" t="s">
        <v>245</v>
      </c>
      <c r="C1" s="12">
        <v>1005</v>
      </c>
      <c r="D1" s="12">
        <v>1010</v>
      </c>
      <c r="E1" s="12">
        <v>1015</v>
      </c>
      <c r="F1" s="12">
        <v>1020</v>
      </c>
      <c r="G1" s="12">
        <v>1030</v>
      </c>
      <c r="H1" s="12">
        <v>1040</v>
      </c>
      <c r="I1" s="12">
        <v>1060</v>
      </c>
      <c r="J1" s="12">
        <v>1070</v>
      </c>
      <c r="K1" s="12">
        <v>1100</v>
      </c>
      <c r="L1" s="12">
        <v>1102</v>
      </c>
      <c r="M1" s="12">
        <v>1104</v>
      </c>
      <c r="N1" s="12">
        <v>1105</v>
      </c>
      <c r="O1" s="12">
        <v>1110</v>
      </c>
      <c r="P1" s="12">
        <v>1115</v>
      </c>
      <c r="Q1" s="12">
        <v>1120</v>
      </c>
      <c r="R1" s="12">
        <v>1130</v>
      </c>
      <c r="S1" s="12">
        <v>1140</v>
      </c>
      <c r="T1" s="12">
        <v>1150</v>
      </c>
      <c r="U1" s="12">
        <v>1170</v>
      </c>
      <c r="V1" s="12">
        <v>1180</v>
      </c>
      <c r="W1" s="12">
        <v>1190</v>
      </c>
      <c r="X1" s="12">
        <v>1200</v>
      </c>
      <c r="Y1" s="12">
        <v>1210</v>
      </c>
      <c r="Z1" s="12">
        <v>1305</v>
      </c>
      <c r="AA1" s="12">
        <v>1330</v>
      </c>
      <c r="AB1" s="12">
        <v>1340</v>
      </c>
      <c r="AC1" s="12">
        <v>1350</v>
      </c>
      <c r="AD1" s="12">
        <v>1405</v>
      </c>
      <c r="AE1" s="12">
        <v>1407</v>
      </c>
      <c r="AF1" s="12">
        <v>1408</v>
      </c>
      <c r="AG1" s="12">
        <v>1410</v>
      </c>
      <c r="AH1" s="12">
        <v>1415</v>
      </c>
      <c r="AI1" s="12">
        <v>1425</v>
      </c>
      <c r="AJ1" s="12">
        <v>1445</v>
      </c>
      <c r="AK1" s="12">
        <v>1455</v>
      </c>
      <c r="AL1" s="12">
        <v>1460</v>
      </c>
      <c r="AM1" s="12">
        <v>1465</v>
      </c>
      <c r="AN1" s="12">
        <v>1470</v>
      </c>
      <c r="AO1" s="12">
        <v>1475</v>
      </c>
      <c r="AP1" s="12">
        <v>1480</v>
      </c>
      <c r="AQ1" s="12">
        <v>1481</v>
      </c>
      <c r="AR1" s="12">
        <v>1485</v>
      </c>
      <c r="AS1" s="12">
        <v>1490</v>
      </c>
      <c r="AT1" s="12">
        <v>1495</v>
      </c>
      <c r="AU1" s="12">
        <v>1505</v>
      </c>
      <c r="AV1" s="12">
        <v>1508</v>
      </c>
      <c r="AW1" s="12">
        <v>1509</v>
      </c>
      <c r="AX1" s="12">
        <v>1510</v>
      </c>
      <c r="AY1" s="12">
        <v>1515</v>
      </c>
      <c r="AZ1" s="12">
        <v>1516</v>
      </c>
      <c r="BA1" s="12">
        <v>1518</v>
      </c>
      <c r="BB1" s="12">
        <v>1521</v>
      </c>
      <c r="BC1" s="12">
        <v>1522</v>
      </c>
      <c r="BD1" s="12">
        <v>1525</v>
      </c>
      <c r="BE1" s="12">
        <v>1530</v>
      </c>
      <c r="BF1" s="12">
        <v>1531</v>
      </c>
      <c r="BG1" s="12">
        <v>1532</v>
      </c>
      <c r="BH1" s="12">
        <v>1533</v>
      </c>
      <c r="BI1" s="12">
        <v>1534</v>
      </c>
      <c r="BJ1" s="12">
        <v>1535</v>
      </c>
      <c r="BK1" s="12">
        <v>1536</v>
      </c>
      <c r="BL1" s="12">
        <v>1540</v>
      </c>
      <c r="BM1" s="12">
        <v>1548</v>
      </c>
      <c r="BN1" s="12">
        <v>1550</v>
      </c>
      <c r="BO1" s="12">
        <v>1551</v>
      </c>
      <c r="BP1" s="12">
        <v>1555</v>
      </c>
      <c r="BQ1" s="12">
        <v>1556</v>
      </c>
      <c r="BR1" s="12">
        <v>1557</v>
      </c>
      <c r="BS1" s="12">
        <v>1560</v>
      </c>
      <c r="BT1" s="12">
        <v>1567</v>
      </c>
      <c r="BU1" s="12">
        <v>1568</v>
      </c>
      <c r="BV1" s="12">
        <v>1572</v>
      </c>
      <c r="BW1" s="12">
        <v>1574</v>
      </c>
      <c r="BX1" s="12">
        <v>1575</v>
      </c>
      <c r="BY1" s="12">
        <v>1576</v>
      </c>
      <c r="BZ1" s="12">
        <v>1580</v>
      </c>
      <c r="CA1" s="12">
        <v>1582</v>
      </c>
      <c r="CB1" s="12">
        <v>1584</v>
      </c>
      <c r="CC1" s="12">
        <v>1586</v>
      </c>
      <c r="CD1" s="12">
        <v>1588</v>
      </c>
      <c r="CE1" s="12">
        <v>1589</v>
      </c>
      <c r="CF1" s="12">
        <v>1592</v>
      </c>
      <c r="CG1" s="12">
        <v>1595</v>
      </c>
      <c r="CH1" s="12">
        <v>1606</v>
      </c>
      <c r="CI1" s="12">
        <v>1608</v>
      </c>
      <c r="CJ1" s="12">
        <v>1609</v>
      </c>
      <c r="CK1" s="12">
        <v>1610</v>
      </c>
      <c r="CL1" s="12">
        <v>1611</v>
      </c>
      <c r="CM1" s="12">
        <v>1612</v>
      </c>
      <c r="CN1" s="12">
        <v>1615</v>
      </c>
      <c r="CO1" s="12">
        <v>1616</v>
      </c>
      <c r="CP1" s="12">
        <v>1620</v>
      </c>
      <c r="CQ1" s="12">
        <v>1630</v>
      </c>
      <c r="CR1" s="12">
        <v>1635</v>
      </c>
      <c r="CS1" s="12">
        <v>1640</v>
      </c>
      <c r="CT1" s="12">
        <v>1645</v>
      </c>
      <c r="CU1" s="12">
        <v>1650</v>
      </c>
      <c r="CV1" s="12">
        <v>1655</v>
      </c>
      <c r="CW1" s="12">
        <v>1660</v>
      </c>
      <c r="CX1" s="12">
        <v>1665</v>
      </c>
      <c r="CY1" s="12">
        <v>1670</v>
      </c>
      <c r="CZ1" s="12">
        <v>1675</v>
      </c>
      <c r="DA1" s="12">
        <v>1680</v>
      </c>
      <c r="DB1" s="12">
        <v>1685</v>
      </c>
      <c r="DC1" s="12">
        <v>1705</v>
      </c>
      <c r="DD1" s="12">
        <v>1706</v>
      </c>
      <c r="DE1" s="12">
        <v>1708</v>
      </c>
      <c r="DF1" s="12">
        <v>1710</v>
      </c>
      <c r="DG1" s="12">
        <v>1715</v>
      </c>
      <c r="DH1" s="12">
        <v>1720</v>
      </c>
      <c r="DI1" s="12">
        <v>1725</v>
      </c>
      <c r="DJ1" s="12">
        <v>1730</v>
      </c>
      <c r="DK1" s="12">
        <v>1735</v>
      </c>
      <c r="DL1" s="12">
        <v>1740</v>
      </c>
      <c r="DM1" s="12">
        <v>1745</v>
      </c>
      <c r="DN1" s="12">
        <v>1805</v>
      </c>
      <c r="DO1" s="12">
        <v>1806</v>
      </c>
      <c r="DP1" s="12">
        <v>1808</v>
      </c>
      <c r="DQ1" s="12">
        <v>1810</v>
      </c>
      <c r="DR1" s="12">
        <v>1815</v>
      </c>
      <c r="DS1" s="12">
        <v>1820</v>
      </c>
      <c r="DT1" s="12">
        <v>1825</v>
      </c>
      <c r="DU1" s="12">
        <v>1830</v>
      </c>
      <c r="DV1" s="12">
        <v>1835</v>
      </c>
      <c r="DW1" s="12">
        <v>1840</v>
      </c>
      <c r="DX1" s="12">
        <v>1845</v>
      </c>
      <c r="DY1" s="12">
        <v>1850</v>
      </c>
      <c r="DZ1" s="12">
        <v>1855</v>
      </c>
      <c r="EA1" s="12">
        <v>1860</v>
      </c>
      <c r="EB1" s="12">
        <v>1865</v>
      </c>
      <c r="EC1" s="12">
        <v>1870</v>
      </c>
      <c r="ED1" s="12">
        <v>1875</v>
      </c>
      <c r="EE1" s="12">
        <v>1905</v>
      </c>
      <c r="EF1" s="12">
        <v>1906</v>
      </c>
      <c r="EG1" s="12">
        <v>1908</v>
      </c>
      <c r="EH1" s="12">
        <v>1910</v>
      </c>
      <c r="EI1" s="12">
        <v>1915</v>
      </c>
      <c r="EJ1" s="12">
        <v>1920</v>
      </c>
      <c r="EK1" s="12">
        <v>1925</v>
      </c>
      <c r="EL1" s="12">
        <v>1930</v>
      </c>
      <c r="EM1" s="12">
        <v>1935</v>
      </c>
      <c r="EN1" s="12">
        <v>1940</v>
      </c>
      <c r="EO1" s="12">
        <v>1945</v>
      </c>
      <c r="EP1" s="12">
        <v>1950</v>
      </c>
      <c r="EQ1" s="12">
        <v>1955</v>
      </c>
      <c r="ER1" s="12">
        <v>1960</v>
      </c>
      <c r="ES1" s="12">
        <v>1965</v>
      </c>
      <c r="ET1" s="12">
        <v>1970</v>
      </c>
      <c r="EU1" s="12">
        <v>1975</v>
      </c>
      <c r="EV1" s="12">
        <v>1980</v>
      </c>
      <c r="EW1" s="12">
        <v>1985</v>
      </c>
      <c r="EX1" s="12">
        <v>1990</v>
      </c>
      <c r="EY1" s="12">
        <v>1995</v>
      </c>
      <c r="EZ1" s="12">
        <v>2005</v>
      </c>
      <c r="FA1" s="12">
        <v>2010</v>
      </c>
      <c r="FB1" s="12">
        <v>2020</v>
      </c>
      <c r="FC1" s="12">
        <v>2030</v>
      </c>
      <c r="FD1" s="12">
        <v>2040</v>
      </c>
      <c r="FE1" s="12">
        <v>2050</v>
      </c>
      <c r="FF1" s="12">
        <v>2055</v>
      </c>
      <c r="FG1" s="12">
        <v>2060</v>
      </c>
      <c r="FH1" s="12">
        <v>2065</v>
      </c>
      <c r="FI1" s="12">
        <v>2070</v>
      </c>
      <c r="FJ1" s="12">
        <v>2075</v>
      </c>
      <c r="FK1" s="12">
        <v>2105</v>
      </c>
      <c r="FL1" s="12">
        <v>2120</v>
      </c>
      <c r="FM1" s="12">
        <v>2140</v>
      </c>
      <c r="FN1" s="12">
        <v>2160</v>
      </c>
      <c r="FO1" s="12">
        <v>2180</v>
      </c>
      <c r="FP1" s="12">
        <v>2205</v>
      </c>
      <c r="FQ1" s="12">
        <v>2208</v>
      </c>
      <c r="FR1" s="12">
        <v>2210</v>
      </c>
      <c r="FS1" s="12">
        <v>2215</v>
      </c>
      <c r="FT1" s="12">
        <v>2220</v>
      </c>
      <c r="FU1" s="12">
        <v>2225</v>
      </c>
      <c r="FV1" s="12">
        <v>2240</v>
      </c>
      <c r="FW1" s="12">
        <v>2242</v>
      </c>
      <c r="FX1" s="12">
        <v>2250</v>
      </c>
      <c r="FY1" s="12">
        <v>2252</v>
      </c>
      <c r="FZ1" s="12">
        <v>2254</v>
      </c>
      <c r="GA1" s="12">
        <v>2256</v>
      </c>
      <c r="GB1" s="12">
        <v>2260</v>
      </c>
      <c r="GC1" s="12">
        <v>2262</v>
      </c>
      <c r="GD1" s="12">
        <v>2264</v>
      </c>
      <c r="GE1" s="12">
        <v>2265</v>
      </c>
      <c r="GF1" s="12">
        <v>2268</v>
      </c>
      <c r="GG1" s="12">
        <v>2270</v>
      </c>
      <c r="GH1" s="12">
        <v>2272</v>
      </c>
      <c r="GI1" s="12">
        <v>2285</v>
      </c>
      <c r="GJ1" s="12">
        <v>2290</v>
      </c>
      <c r="GK1" s="12">
        <v>2292</v>
      </c>
      <c r="GL1" s="12">
        <v>2294</v>
      </c>
      <c r="GM1" s="12">
        <v>2296</v>
      </c>
      <c r="GN1" s="12">
        <v>2305</v>
      </c>
      <c r="GO1" s="12">
        <v>2306</v>
      </c>
      <c r="GP1" s="12">
        <v>2308</v>
      </c>
      <c r="GQ1" s="12">
        <v>2310</v>
      </c>
      <c r="GR1" s="12">
        <v>2312</v>
      </c>
      <c r="GS1" s="12">
        <v>2313</v>
      </c>
      <c r="GT1" s="12">
        <v>2315</v>
      </c>
      <c r="GU1" s="12">
        <v>2320</v>
      </c>
      <c r="GV1" s="12">
        <v>2325</v>
      </c>
      <c r="GW1" s="12">
        <v>2330</v>
      </c>
      <c r="GX1" s="12">
        <v>2335</v>
      </c>
      <c r="GY1" s="12">
        <v>2340</v>
      </c>
      <c r="GZ1" s="12">
        <v>2345</v>
      </c>
      <c r="HA1" s="12">
        <v>2348</v>
      </c>
      <c r="HB1" s="12">
        <v>2350</v>
      </c>
      <c r="HC1" s="12">
        <v>2405</v>
      </c>
      <c r="HD1" s="12">
        <v>2410</v>
      </c>
      <c r="HE1" s="12">
        <v>2415</v>
      </c>
      <c r="HF1" s="12">
        <v>2425</v>
      </c>
      <c r="HG1" s="12">
        <v>2435</v>
      </c>
      <c r="HH1" s="12">
        <v>2440</v>
      </c>
      <c r="HI1" s="12">
        <v>2505</v>
      </c>
      <c r="HJ1" s="12">
        <v>2510</v>
      </c>
      <c r="HK1" s="12">
        <v>2515</v>
      </c>
      <c r="HL1" s="12">
        <v>2520</v>
      </c>
      <c r="HM1" s="12">
        <v>2525</v>
      </c>
      <c r="HN1" s="12">
        <v>2530</v>
      </c>
      <c r="HO1" s="12">
        <v>2550</v>
      </c>
      <c r="HP1" s="12">
        <v>3005</v>
      </c>
      <c r="HQ1" s="12">
        <v>3008</v>
      </c>
      <c r="HR1" s="12">
        <v>3010</v>
      </c>
      <c r="HS1" s="12">
        <v>3020</v>
      </c>
      <c r="HT1" s="12">
        <v>3022</v>
      </c>
      <c r="HU1" s="12">
        <v>3026</v>
      </c>
      <c r="HV1" s="12">
        <v>3030</v>
      </c>
      <c r="HW1" s="12">
        <v>3035</v>
      </c>
      <c r="HX1" s="12">
        <v>3040</v>
      </c>
      <c r="HY1" s="12">
        <v>3045</v>
      </c>
      <c r="HZ1" s="12">
        <v>3046</v>
      </c>
      <c r="IA1" s="12">
        <v>3047</v>
      </c>
      <c r="IB1" s="12">
        <v>3048</v>
      </c>
      <c r="IC1" s="12">
        <v>3049</v>
      </c>
      <c r="ID1" s="12">
        <v>3055</v>
      </c>
      <c r="IE1" s="12">
        <v>3065</v>
      </c>
      <c r="IF1" s="12">
        <v>3075</v>
      </c>
      <c r="IG1" s="12">
        <v>3080</v>
      </c>
      <c r="IH1" s="12">
        <v>3081</v>
      </c>
      <c r="II1" s="12">
        <v>3090</v>
      </c>
      <c r="IJ1" s="12">
        <v>4006</v>
      </c>
      <c r="IK1" s="12">
        <v>4010</v>
      </c>
      <c r="IL1" s="12">
        <v>4015</v>
      </c>
      <c r="IM1" s="12">
        <v>4020</v>
      </c>
      <c r="IN1" s="12">
        <v>4025</v>
      </c>
      <c r="IO1" s="12">
        <v>4030</v>
      </c>
      <c r="IP1" s="12">
        <v>4035</v>
      </c>
      <c r="IQ1" s="12">
        <v>4040</v>
      </c>
      <c r="IR1" s="12">
        <v>4050</v>
      </c>
      <c r="IS1" s="12">
        <v>4055</v>
      </c>
      <c r="IT1" s="12">
        <v>4060</v>
      </c>
      <c r="IU1" s="12">
        <v>4062</v>
      </c>
      <c r="IV1" s="12">
        <v>4064</v>
      </c>
      <c r="IW1" s="12">
        <v>4066</v>
      </c>
      <c r="IX1" s="12">
        <v>4068</v>
      </c>
      <c r="IY1" s="12">
        <v>4075</v>
      </c>
      <c r="IZ1" s="12">
        <v>4076</v>
      </c>
      <c r="JA1" s="12">
        <v>4080</v>
      </c>
      <c r="JB1" s="12">
        <v>4082</v>
      </c>
      <c r="JC1" s="12">
        <v>4084</v>
      </c>
      <c r="JD1" s="12">
        <v>4086</v>
      </c>
      <c r="JE1" s="12">
        <v>4090</v>
      </c>
      <c r="JF1" s="12">
        <v>4105</v>
      </c>
      <c r="JG1" s="12">
        <v>4110</v>
      </c>
      <c r="JH1" s="12">
        <v>4205</v>
      </c>
      <c r="JI1" s="12">
        <v>4210</v>
      </c>
      <c r="JJ1" s="12">
        <v>4215</v>
      </c>
      <c r="JK1" s="12">
        <v>4220</v>
      </c>
      <c r="JL1" s="12">
        <v>4225</v>
      </c>
      <c r="JM1" s="12">
        <v>4230</v>
      </c>
      <c r="JN1" s="12">
        <v>4235</v>
      </c>
      <c r="JO1" s="12">
        <v>4240</v>
      </c>
      <c r="JP1" s="12">
        <v>4245</v>
      </c>
      <c r="JQ1" s="12">
        <v>4305</v>
      </c>
      <c r="JR1" s="12">
        <v>4310</v>
      </c>
      <c r="JS1" s="12">
        <v>4315</v>
      </c>
      <c r="JT1" s="12">
        <v>4320</v>
      </c>
      <c r="JU1" s="12">
        <v>4324</v>
      </c>
      <c r="JV1" s="12">
        <v>4325</v>
      </c>
      <c r="JW1" s="12">
        <v>4330</v>
      </c>
      <c r="JX1" s="12">
        <v>4335</v>
      </c>
      <c r="JY1" s="12">
        <v>4340</v>
      </c>
      <c r="JZ1" s="12">
        <v>4345</v>
      </c>
      <c r="KA1" s="12">
        <v>4350</v>
      </c>
      <c r="KB1" s="12">
        <v>4355</v>
      </c>
      <c r="KC1" s="12">
        <v>4357</v>
      </c>
      <c r="KD1" s="12">
        <v>4360</v>
      </c>
      <c r="KE1" s="12">
        <v>4362</v>
      </c>
      <c r="KF1" s="12">
        <v>4365</v>
      </c>
      <c r="KG1" s="12">
        <v>4370</v>
      </c>
      <c r="KH1" s="12">
        <v>4375</v>
      </c>
      <c r="KI1" s="12">
        <v>4380</v>
      </c>
      <c r="KJ1" s="12">
        <v>4385</v>
      </c>
      <c r="KK1" s="12">
        <v>4390</v>
      </c>
      <c r="KL1" s="12">
        <v>4395</v>
      </c>
      <c r="KM1" s="12">
        <v>4398</v>
      </c>
      <c r="KN1" s="12">
        <v>4405</v>
      </c>
      <c r="KO1" s="12">
        <v>4410</v>
      </c>
      <c r="KP1" s="12">
        <v>4415</v>
      </c>
      <c r="KQ1" s="12">
        <v>4420</v>
      </c>
      <c r="KR1" s="12">
        <v>4505</v>
      </c>
      <c r="KS1" s="12">
        <v>4510</v>
      </c>
      <c r="KT1" s="12">
        <v>4515</v>
      </c>
      <c r="KU1" s="12">
        <v>4520</v>
      </c>
      <c r="KV1" s="12">
        <v>4525</v>
      </c>
      <c r="KW1" s="12">
        <v>4530</v>
      </c>
      <c r="KX1" s="12">
        <v>4535</v>
      </c>
      <c r="KY1" s="12">
        <v>4540</v>
      </c>
      <c r="KZ1" s="12">
        <v>4545</v>
      </c>
      <c r="LA1" s="12">
        <v>4550</v>
      </c>
      <c r="LB1" s="12">
        <v>4555</v>
      </c>
      <c r="LC1" s="12">
        <v>4560</v>
      </c>
      <c r="LD1" s="12">
        <v>4565</v>
      </c>
      <c r="LE1" s="12">
        <v>4605</v>
      </c>
      <c r="LF1" s="12">
        <v>4610</v>
      </c>
      <c r="LG1" s="12">
        <v>4615</v>
      </c>
      <c r="LH1" s="12">
        <v>4620</v>
      </c>
      <c r="LI1" s="12">
        <v>4625</v>
      </c>
      <c r="LJ1" s="12">
        <v>4630</v>
      </c>
      <c r="LK1" s="12">
        <v>4635</v>
      </c>
      <c r="LL1" s="12">
        <v>4640</v>
      </c>
      <c r="LM1" s="12">
        <v>4705</v>
      </c>
      <c r="LN1" s="12">
        <v>4707</v>
      </c>
      <c r="LO1" s="12">
        <v>4708</v>
      </c>
      <c r="LP1" s="12">
        <v>4710</v>
      </c>
      <c r="LQ1" s="12">
        <v>4712</v>
      </c>
      <c r="LR1" s="12">
        <v>4714</v>
      </c>
      <c r="LS1" s="12">
        <v>4715</v>
      </c>
      <c r="LT1" s="12">
        <v>4716</v>
      </c>
      <c r="LU1" s="12">
        <v>4720</v>
      </c>
      <c r="LV1" s="12">
        <v>4725</v>
      </c>
      <c r="LW1" s="12">
        <v>4750</v>
      </c>
      <c r="LX1" s="12">
        <v>4751</v>
      </c>
      <c r="LY1" s="12">
        <v>4805</v>
      </c>
      <c r="LZ1" s="12">
        <v>4810</v>
      </c>
      <c r="MA1" s="12">
        <v>4815</v>
      </c>
      <c r="MB1" s="12">
        <v>4820</v>
      </c>
      <c r="MC1" s="12">
        <v>4825</v>
      </c>
      <c r="MD1" s="12">
        <v>4830</v>
      </c>
      <c r="ME1" s="12">
        <v>4835</v>
      </c>
      <c r="MF1" s="12">
        <v>4840</v>
      </c>
      <c r="MG1" s="12">
        <v>4845</v>
      </c>
      <c r="MH1" s="12">
        <v>4850</v>
      </c>
      <c r="MI1" s="12">
        <v>4905</v>
      </c>
      <c r="MJ1" s="12">
        <v>4910</v>
      </c>
      <c r="MK1" s="12">
        <v>4916</v>
      </c>
      <c r="ML1" s="12">
        <v>4930</v>
      </c>
      <c r="MM1" s="12">
        <v>4935</v>
      </c>
      <c r="MN1" s="12">
        <v>4940</v>
      </c>
      <c r="MO1" s="12">
        <v>4945</v>
      </c>
      <c r="MP1" s="12">
        <v>4950</v>
      </c>
      <c r="MQ1" s="12">
        <v>4960</v>
      </c>
      <c r="MR1" s="12">
        <v>4965</v>
      </c>
      <c r="MS1" s="12">
        <v>5005</v>
      </c>
      <c r="MT1" s="12">
        <v>5010</v>
      </c>
      <c r="MU1" s="12">
        <v>5012</v>
      </c>
      <c r="MV1" s="12">
        <v>5014</v>
      </c>
      <c r="MW1" s="12">
        <v>5015</v>
      </c>
      <c r="MX1" s="12">
        <v>5016</v>
      </c>
      <c r="MY1" s="12">
        <v>5017</v>
      </c>
      <c r="MZ1" s="12">
        <v>5020</v>
      </c>
      <c r="NA1" s="12">
        <v>5025</v>
      </c>
      <c r="NB1" s="12">
        <v>5030</v>
      </c>
      <c r="NC1" s="12">
        <v>5035</v>
      </c>
      <c r="ND1" s="12">
        <v>5040</v>
      </c>
      <c r="NE1" s="12">
        <v>5045</v>
      </c>
      <c r="NF1" s="12">
        <v>5050</v>
      </c>
      <c r="NG1" s="12">
        <v>5055</v>
      </c>
      <c r="NH1" s="12">
        <v>5060</v>
      </c>
      <c r="NI1" s="14">
        <v>5065</v>
      </c>
      <c r="NJ1" s="12">
        <v>5070</v>
      </c>
      <c r="NK1" s="12">
        <v>5075</v>
      </c>
      <c r="NL1" s="12">
        <v>5085</v>
      </c>
      <c r="NM1" s="12">
        <v>5090</v>
      </c>
      <c r="NN1" s="12">
        <v>5095</v>
      </c>
      <c r="NO1" s="12">
        <v>5096</v>
      </c>
      <c r="NP1" s="12">
        <v>5105</v>
      </c>
      <c r="NQ1" s="12">
        <v>5110</v>
      </c>
      <c r="NR1" s="12">
        <v>5112</v>
      </c>
      <c r="NS1" s="12">
        <v>5114</v>
      </c>
      <c r="NT1" s="12">
        <v>5120</v>
      </c>
      <c r="NU1" s="12">
        <v>5125</v>
      </c>
      <c r="NV1" s="12">
        <v>5130</v>
      </c>
      <c r="NW1" s="12">
        <v>5135</v>
      </c>
      <c r="NX1" s="12">
        <v>5145</v>
      </c>
      <c r="NY1" s="12">
        <v>5150</v>
      </c>
      <c r="NZ1" s="12">
        <v>5155</v>
      </c>
      <c r="OA1" s="12">
        <v>5160</v>
      </c>
      <c r="OB1" s="12">
        <v>5165</v>
      </c>
      <c r="OC1" s="12">
        <v>5170</v>
      </c>
      <c r="OD1" s="12">
        <v>5172</v>
      </c>
      <c r="OE1" s="14">
        <v>5175</v>
      </c>
      <c r="OF1" s="12">
        <v>5178</v>
      </c>
      <c r="OG1" s="12">
        <v>5185</v>
      </c>
      <c r="OH1" s="12">
        <v>5186</v>
      </c>
      <c r="OI1" s="12">
        <v>5190</v>
      </c>
      <c r="OJ1" s="12">
        <v>5192</v>
      </c>
      <c r="OK1" s="12">
        <v>5195</v>
      </c>
      <c r="OL1" s="12">
        <v>5205</v>
      </c>
      <c r="OM1" s="12">
        <v>5210</v>
      </c>
      <c r="ON1" s="12">
        <v>5215</v>
      </c>
      <c r="OO1" s="12">
        <v>5305</v>
      </c>
      <c r="OP1" s="14">
        <v>5310</v>
      </c>
      <c r="OQ1" s="12">
        <v>5315</v>
      </c>
      <c r="OR1" s="12">
        <v>5320</v>
      </c>
      <c r="OS1" s="12">
        <v>5325</v>
      </c>
      <c r="OT1" s="12">
        <v>5330</v>
      </c>
      <c r="OU1" s="12">
        <v>5335</v>
      </c>
      <c r="OV1" s="12">
        <v>5340</v>
      </c>
      <c r="OW1" s="12">
        <v>5405</v>
      </c>
      <c r="OX1" s="12">
        <v>5410</v>
      </c>
      <c r="OY1" s="12">
        <v>5415</v>
      </c>
      <c r="OZ1" s="12">
        <v>5420</v>
      </c>
      <c r="PA1" s="12">
        <v>5425</v>
      </c>
      <c r="PB1" s="12">
        <v>5505</v>
      </c>
      <c r="PC1" s="12">
        <v>5510</v>
      </c>
      <c r="PD1" s="12">
        <v>5515</v>
      </c>
      <c r="PE1" s="12">
        <v>5520</v>
      </c>
      <c r="PF1" s="12">
        <v>5605</v>
      </c>
      <c r="PG1" s="12">
        <v>5610</v>
      </c>
      <c r="PH1" s="12">
        <v>5615</v>
      </c>
      <c r="PI1" s="12">
        <v>5620</v>
      </c>
      <c r="PJ1" s="12">
        <v>5625</v>
      </c>
      <c r="PK1" s="12">
        <v>5630</v>
      </c>
      <c r="PL1" s="12">
        <v>5635</v>
      </c>
      <c r="PM1" s="12">
        <v>5640</v>
      </c>
      <c r="PN1" s="12">
        <v>5645</v>
      </c>
      <c r="PO1" s="12">
        <v>5646</v>
      </c>
      <c r="PP1" s="12">
        <v>5647</v>
      </c>
      <c r="PQ1" s="12">
        <v>5650</v>
      </c>
      <c r="PR1" s="12">
        <v>5655</v>
      </c>
      <c r="PS1" s="12">
        <v>5660</v>
      </c>
      <c r="PT1" s="12">
        <v>5665</v>
      </c>
      <c r="PU1" s="12">
        <v>5670</v>
      </c>
      <c r="PV1" s="12">
        <v>5672</v>
      </c>
      <c r="PW1" s="12">
        <v>5675</v>
      </c>
      <c r="PX1" s="12">
        <v>5680</v>
      </c>
      <c r="PY1" s="12">
        <v>5681</v>
      </c>
      <c r="PZ1" s="12">
        <v>5685</v>
      </c>
      <c r="QA1" s="12">
        <v>5695</v>
      </c>
      <c r="QB1" s="12">
        <v>5705</v>
      </c>
      <c r="QC1" s="12">
        <v>5710</v>
      </c>
      <c r="QD1" s="12">
        <v>5715</v>
      </c>
      <c r="QE1" s="12">
        <v>5720</v>
      </c>
      <c r="QF1" s="12">
        <v>5725</v>
      </c>
      <c r="QG1" s="12">
        <v>5730</v>
      </c>
      <c r="QH1" s="12">
        <v>5735</v>
      </c>
      <c r="QI1" s="12">
        <v>5740</v>
      </c>
      <c r="QJ1" s="12">
        <v>6005</v>
      </c>
      <c r="QK1" s="12">
        <v>6010</v>
      </c>
      <c r="QL1" s="12">
        <v>6015</v>
      </c>
      <c r="QM1" s="12">
        <v>6020</v>
      </c>
      <c r="QN1" s="12">
        <v>6025</v>
      </c>
      <c r="QO1" s="12">
        <v>6030</v>
      </c>
      <c r="QP1" s="12">
        <v>6035</v>
      </c>
      <c r="QQ1" s="12">
        <v>6040</v>
      </c>
      <c r="QR1" s="12">
        <v>6042</v>
      </c>
      <c r="QS1" s="12">
        <v>6045</v>
      </c>
      <c r="QT1" s="12">
        <v>6105</v>
      </c>
      <c r="QU1" s="12">
        <v>6110</v>
      </c>
      <c r="QV1" s="12">
        <v>6115</v>
      </c>
      <c r="QW1" s="12">
        <v>6205</v>
      </c>
      <c r="QX1" s="12">
        <v>6210</v>
      </c>
      <c r="QY1" s="12">
        <v>6215</v>
      </c>
      <c r="QZ1" s="12">
        <v>6225</v>
      </c>
      <c r="RA1" s="12">
        <v>6305</v>
      </c>
      <c r="RB1" s="12">
        <v>6310</v>
      </c>
      <c r="RC1" s="12">
        <v>6315</v>
      </c>
      <c r="RD1" s="12">
        <v>6405</v>
      </c>
      <c r="RE1" s="12">
        <v>6410</v>
      </c>
      <c r="RF1" s="12">
        <v>6415</v>
      </c>
      <c r="RG1" s="12">
        <v>7005</v>
      </c>
      <c r="RH1" s="12">
        <v>7010</v>
      </c>
      <c r="RI1" s="12">
        <v>7020</v>
      </c>
      <c r="RJ1" s="12">
        <v>7025</v>
      </c>
      <c r="RK1" s="12">
        <v>7030</v>
      </c>
    </row>
    <row r="2" spans="1:479" x14ac:dyDescent="0.25">
      <c r="A2" t="s">
        <v>1</v>
      </c>
      <c r="B2" s="1">
        <v>2017</v>
      </c>
      <c r="C2" s="3">
        <v>116844010.14</v>
      </c>
      <c r="D2" s="3">
        <v>2931.93</v>
      </c>
      <c r="E2" s="4"/>
      <c r="F2" s="3">
        <v>0</v>
      </c>
      <c r="G2" s="3">
        <v>0</v>
      </c>
      <c r="H2" s="3">
        <v>23371234.34</v>
      </c>
      <c r="I2" s="3">
        <v>0</v>
      </c>
      <c r="J2" s="3">
        <v>0</v>
      </c>
      <c r="K2" s="3">
        <v>212899487.83000001</v>
      </c>
      <c r="L2" s="3">
        <v>-1505.24</v>
      </c>
      <c r="M2" s="3">
        <v>55617086.939999998</v>
      </c>
      <c r="N2" s="3">
        <v>3963925.12</v>
      </c>
      <c r="O2" s="3">
        <v>17379948.23</v>
      </c>
      <c r="P2" s="4"/>
      <c r="Q2" s="3">
        <v>264775122.91999999</v>
      </c>
      <c r="R2" s="3">
        <v>-8471582.3399999999</v>
      </c>
      <c r="S2" s="3">
        <v>7.0000000000000007E-2</v>
      </c>
      <c r="T2" s="3">
        <v>213786.97</v>
      </c>
      <c r="U2" s="3">
        <v>0</v>
      </c>
      <c r="V2" s="3">
        <v>7973155.4699999997</v>
      </c>
      <c r="W2" s="3">
        <v>0.14000000000000001</v>
      </c>
      <c r="X2" s="3">
        <v>98096480.629999995</v>
      </c>
      <c r="Y2" s="3">
        <v>0</v>
      </c>
      <c r="Z2" s="3">
        <v>125324.6</v>
      </c>
      <c r="AA2" s="3">
        <v>21990551.010000002</v>
      </c>
      <c r="AB2" s="3">
        <v>0</v>
      </c>
      <c r="AC2" s="3">
        <v>0</v>
      </c>
      <c r="AD2" s="3">
        <v>0</v>
      </c>
      <c r="AE2" s="3">
        <v>0</v>
      </c>
      <c r="AF2" s="3">
        <v>0</v>
      </c>
      <c r="AG2" s="3">
        <v>10000</v>
      </c>
      <c r="AH2" s="3">
        <v>0</v>
      </c>
      <c r="AI2" s="3">
        <v>0</v>
      </c>
      <c r="AJ2" s="3">
        <v>0</v>
      </c>
      <c r="AK2" s="3">
        <v>0</v>
      </c>
      <c r="AL2" s="3">
        <v>0</v>
      </c>
      <c r="AM2" s="4"/>
      <c r="AN2" s="4"/>
      <c r="AO2" s="4"/>
      <c r="AP2" s="3">
        <v>0</v>
      </c>
      <c r="AQ2" s="3">
        <v>0</v>
      </c>
      <c r="AR2" s="3">
        <v>0</v>
      </c>
      <c r="AS2" s="3">
        <v>0</v>
      </c>
      <c r="AT2" s="3">
        <v>0</v>
      </c>
      <c r="AU2" s="3">
        <v>0</v>
      </c>
      <c r="AV2" s="3">
        <v>187256.65</v>
      </c>
      <c r="AW2" s="4"/>
      <c r="AX2" s="3">
        <v>0</v>
      </c>
      <c r="AY2" s="3">
        <v>0</v>
      </c>
      <c r="AZ2" s="3">
        <v>0</v>
      </c>
      <c r="BA2" s="3">
        <v>1326526.72</v>
      </c>
      <c r="BB2" s="3">
        <v>0</v>
      </c>
      <c r="BC2" s="4"/>
      <c r="BD2" s="3">
        <v>9105.65</v>
      </c>
      <c r="BE2" s="3">
        <v>0</v>
      </c>
      <c r="BF2" s="3">
        <v>1037382.15</v>
      </c>
      <c r="BG2" s="3">
        <v>501752.91</v>
      </c>
      <c r="BH2" s="3">
        <v>-541480.87</v>
      </c>
      <c r="BI2" s="3">
        <v>0</v>
      </c>
      <c r="BJ2" s="3">
        <v>2789257.41</v>
      </c>
      <c r="BK2" s="3">
        <v>-6527.85</v>
      </c>
      <c r="BL2" s="3">
        <v>0</v>
      </c>
      <c r="BM2" s="3">
        <v>387945.89</v>
      </c>
      <c r="BN2" s="3">
        <v>12580076.17</v>
      </c>
      <c r="BO2" s="3">
        <v>-917802.72</v>
      </c>
      <c r="BP2" s="3">
        <v>747214.89</v>
      </c>
      <c r="BQ2" s="3">
        <v>0</v>
      </c>
      <c r="BR2" s="3">
        <v>6793276.54</v>
      </c>
      <c r="BS2" s="4"/>
      <c r="BT2" s="3">
        <v>0</v>
      </c>
      <c r="BU2" s="3">
        <v>16745977.15</v>
      </c>
      <c r="BV2" s="3">
        <v>0</v>
      </c>
      <c r="BW2" s="3">
        <v>0</v>
      </c>
      <c r="BX2" s="3">
        <v>0</v>
      </c>
      <c r="BY2" s="3">
        <v>0.88</v>
      </c>
      <c r="BZ2" s="3">
        <v>-67890419.030000001</v>
      </c>
      <c r="CA2" s="3">
        <v>0</v>
      </c>
      <c r="CB2" s="3">
        <v>-12085519.890000001</v>
      </c>
      <c r="CC2" s="3">
        <v>5258707.21</v>
      </c>
      <c r="CD2" s="3">
        <v>-3343740.43</v>
      </c>
      <c r="CE2" s="3">
        <v>3955799</v>
      </c>
      <c r="CF2" s="3">
        <v>18237.66</v>
      </c>
      <c r="CG2" s="3">
        <v>4213608.32</v>
      </c>
      <c r="CH2" s="3">
        <v>257674.22</v>
      </c>
      <c r="CI2" s="3">
        <v>0</v>
      </c>
      <c r="CJ2" s="3">
        <v>81605803.640000001</v>
      </c>
      <c r="CK2" s="3">
        <v>5919816.9199999999</v>
      </c>
      <c r="CL2" s="3">
        <v>119402561.08</v>
      </c>
      <c r="CM2" s="3">
        <v>3371382.32</v>
      </c>
      <c r="CN2" s="3">
        <v>0</v>
      </c>
      <c r="CO2" s="3">
        <v>0</v>
      </c>
      <c r="CP2" s="3">
        <v>0</v>
      </c>
      <c r="CQ2" s="3">
        <v>0</v>
      </c>
      <c r="CR2" s="3">
        <v>0</v>
      </c>
      <c r="CS2" s="3">
        <v>0</v>
      </c>
      <c r="CT2" s="3">
        <v>0</v>
      </c>
      <c r="CU2" s="3">
        <v>0</v>
      </c>
      <c r="CV2" s="3">
        <v>0</v>
      </c>
      <c r="CW2" s="3">
        <v>0</v>
      </c>
      <c r="CX2" s="3">
        <v>0</v>
      </c>
      <c r="CY2" s="3">
        <v>0</v>
      </c>
      <c r="CZ2" s="3">
        <v>0</v>
      </c>
      <c r="DA2" s="3">
        <v>0</v>
      </c>
      <c r="DB2" s="3">
        <v>0</v>
      </c>
      <c r="DC2" s="3">
        <v>0</v>
      </c>
      <c r="DD2" s="3">
        <v>0</v>
      </c>
      <c r="DE2" s="3">
        <v>0</v>
      </c>
      <c r="DF2" s="3">
        <v>0</v>
      </c>
      <c r="DG2" s="3">
        <v>0</v>
      </c>
      <c r="DH2" s="3">
        <v>0</v>
      </c>
      <c r="DI2" s="3">
        <v>0</v>
      </c>
      <c r="DJ2" s="3">
        <v>0</v>
      </c>
      <c r="DK2" s="3">
        <v>0</v>
      </c>
      <c r="DL2" s="3">
        <v>0</v>
      </c>
      <c r="DM2" s="3">
        <v>0</v>
      </c>
      <c r="DN2" s="3">
        <v>29595861.800000001</v>
      </c>
      <c r="DO2" s="4"/>
      <c r="DP2" s="3">
        <v>92237489.099999994</v>
      </c>
      <c r="DQ2" s="3">
        <v>12567206.42</v>
      </c>
      <c r="DR2" s="3">
        <v>163762814.53</v>
      </c>
      <c r="DS2" s="3">
        <v>151883603.52000001</v>
      </c>
      <c r="DT2" s="3">
        <v>1209708.1200000001</v>
      </c>
      <c r="DU2" s="3">
        <v>496253099.19999999</v>
      </c>
      <c r="DV2" s="3">
        <v>319611646.05000001</v>
      </c>
      <c r="DW2" s="3">
        <v>392769325.35000002</v>
      </c>
      <c r="DX2" s="3">
        <v>941196665.26999998</v>
      </c>
      <c r="DY2" s="3">
        <v>456968219.07999998</v>
      </c>
      <c r="DZ2" s="3">
        <v>134447398.47</v>
      </c>
      <c r="EA2" s="3">
        <v>248979297.72</v>
      </c>
      <c r="EB2" s="3">
        <v>0</v>
      </c>
      <c r="EC2" s="3">
        <v>0</v>
      </c>
      <c r="ED2" s="3">
        <v>2118900.58</v>
      </c>
      <c r="EE2" s="3">
        <v>11020624.23</v>
      </c>
      <c r="EF2" s="4"/>
      <c r="EG2" s="3">
        <v>60787889.340000004</v>
      </c>
      <c r="EH2" s="3">
        <v>20404877.07</v>
      </c>
      <c r="EI2" s="3">
        <v>15396644.23</v>
      </c>
      <c r="EJ2" s="3">
        <v>29035406.059999999</v>
      </c>
      <c r="EK2" s="4"/>
      <c r="EL2" s="3">
        <v>54849845.659999996</v>
      </c>
      <c r="EM2" s="3">
        <v>925264.39</v>
      </c>
      <c r="EN2" s="3">
        <v>14117817.880000001</v>
      </c>
      <c r="EO2" s="3">
        <v>1226248.8</v>
      </c>
      <c r="EP2" s="3">
        <v>35360.080000000002</v>
      </c>
      <c r="EQ2" s="3">
        <v>5890949.6600000001</v>
      </c>
      <c r="ER2" s="3">
        <v>271989.83</v>
      </c>
      <c r="ES2" s="4"/>
      <c r="ET2" s="3">
        <v>448709.57</v>
      </c>
      <c r="EU2" s="3">
        <v>0</v>
      </c>
      <c r="EV2" s="3">
        <v>41395176.200000003</v>
      </c>
      <c r="EW2" s="3">
        <v>6157.08</v>
      </c>
      <c r="EX2" s="3">
        <v>17989700.32</v>
      </c>
      <c r="EY2" s="3">
        <v>-287519730.29000002</v>
      </c>
      <c r="EZ2" s="3">
        <v>18832445.66</v>
      </c>
      <c r="FA2" s="3">
        <v>0</v>
      </c>
      <c r="FB2" s="3">
        <v>0</v>
      </c>
      <c r="FC2" s="3">
        <v>0</v>
      </c>
      <c r="FD2" s="3">
        <v>4731252.2300000004</v>
      </c>
      <c r="FE2" s="3">
        <v>5372396.3700000001</v>
      </c>
      <c r="FF2" s="3">
        <v>104774677.31</v>
      </c>
      <c r="FG2" s="3">
        <v>714375893.5</v>
      </c>
      <c r="FH2" s="3">
        <v>0</v>
      </c>
      <c r="FI2" s="3">
        <v>398.14</v>
      </c>
      <c r="FJ2" s="3">
        <v>126984736.75</v>
      </c>
      <c r="FK2" s="3">
        <v>-638956507.17999995</v>
      </c>
      <c r="FL2" s="3">
        <v>-56099059.990000002</v>
      </c>
      <c r="FM2" s="3">
        <v>0</v>
      </c>
      <c r="FN2" s="3">
        <v>-358.38</v>
      </c>
      <c r="FO2" s="3">
        <v>-25092344.399999999</v>
      </c>
      <c r="FP2" s="3">
        <v>-180559306.41999999</v>
      </c>
      <c r="FQ2" s="3">
        <v>-15652151.27</v>
      </c>
      <c r="FR2" s="3">
        <v>-55806416.810000002</v>
      </c>
      <c r="FS2" s="3">
        <v>0</v>
      </c>
      <c r="FT2" s="3">
        <v>-129735971.44</v>
      </c>
      <c r="FU2" s="3">
        <v>-180080593</v>
      </c>
      <c r="FV2" s="3">
        <v>0</v>
      </c>
      <c r="FW2" s="3">
        <v>0</v>
      </c>
      <c r="FX2" s="3">
        <v>-9224219.8300000001</v>
      </c>
      <c r="FY2" s="3">
        <v>0</v>
      </c>
      <c r="FZ2" s="3">
        <v>0</v>
      </c>
      <c r="GA2" s="3">
        <v>-85647652.359999999</v>
      </c>
      <c r="GB2" s="3">
        <v>0</v>
      </c>
      <c r="GC2" s="4"/>
      <c r="GD2" s="3">
        <v>-1506.44</v>
      </c>
      <c r="GE2" s="3">
        <v>0</v>
      </c>
      <c r="GF2" s="3">
        <v>-6669244.5999999996</v>
      </c>
      <c r="GG2" s="3">
        <v>0</v>
      </c>
      <c r="GH2" s="3">
        <v>0</v>
      </c>
      <c r="GI2" s="3">
        <v>-409858.98</v>
      </c>
      <c r="GJ2" s="3">
        <v>541924.94999999995</v>
      </c>
      <c r="GK2" s="3">
        <v>-8387575.1500000004</v>
      </c>
      <c r="GL2" s="3">
        <v>2569827.73</v>
      </c>
      <c r="GM2" s="4"/>
      <c r="GN2" s="3">
        <v>0</v>
      </c>
      <c r="GO2" s="3">
        <v>-75634783.489999995</v>
      </c>
      <c r="GP2" s="3">
        <v>0</v>
      </c>
      <c r="GQ2" s="3">
        <v>-518000</v>
      </c>
      <c r="GR2" s="3">
        <v>0</v>
      </c>
      <c r="GS2" s="3">
        <v>0</v>
      </c>
      <c r="GT2" s="3">
        <v>30.49</v>
      </c>
      <c r="GU2" s="3">
        <v>-4462677.93</v>
      </c>
      <c r="GV2" s="3">
        <v>-15472122.710000001</v>
      </c>
      <c r="GW2" s="4"/>
      <c r="GX2" s="3">
        <v>-43462123.060000002</v>
      </c>
      <c r="GY2" s="3">
        <v>0</v>
      </c>
      <c r="GZ2" s="3">
        <v>0</v>
      </c>
      <c r="HA2" s="3">
        <v>0</v>
      </c>
      <c r="HB2" s="3">
        <v>-13330022.369999999</v>
      </c>
      <c r="HC2" s="3">
        <v>0</v>
      </c>
      <c r="HD2" s="3">
        <v>0</v>
      </c>
      <c r="HE2" s="3">
        <v>0</v>
      </c>
      <c r="HF2" s="3">
        <v>-1200428.5900000001</v>
      </c>
      <c r="HG2" s="3">
        <v>0</v>
      </c>
      <c r="HH2" s="3">
        <v>-316554656.30000001</v>
      </c>
      <c r="HI2" s="3">
        <v>-95000000</v>
      </c>
      <c r="HJ2" s="3">
        <v>0</v>
      </c>
      <c r="HK2" s="3">
        <v>0</v>
      </c>
      <c r="HL2" s="3">
        <v>-1150000</v>
      </c>
      <c r="HM2" s="3">
        <v>0</v>
      </c>
      <c r="HN2" s="4"/>
      <c r="HO2" s="3">
        <v>-1801568899</v>
      </c>
      <c r="HP2" s="3">
        <v>-833963669.79999995</v>
      </c>
      <c r="HQ2" s="3">
        <v>0</v>
      </c>
      <c r="HR2" s="3">
        <v>-111644055.2</v>
      </c>
      <c r="HS2" s="3">
        <v>0</v>
      </c>
      <c r="HT2" s="3">
        <v>-14616583.49</v>
      </c>
      <c r="HU2" s="3">
        <v>0</v>
      </c>
      <c r="HV2" s="3">
        <v>58736928.579999998</v>
      </c>
      <c r="HW2" s="3">
        <v>0</v>
      </c>
      <c r="HX2" s="3">
        <v>0</v>
      </c>
      <c r="HY2" s="3">
        <v>-229865000.18000001</v>
      </c>
      <c r="HZ2" s="3">
        <v>-84227313.319999799</v>
      </c>
      <c r="IA2" s="3">
        <v>0</v>
      </c>
      <c r="IB2" s="3">
        <v>0</v>
      </c>
      <c r="IC2" s="3">
        <v>204500000</v>
      </c>
      <c r="ID2" s="3">
        <v>-562815886.80999994</v>
      </c>
      <c r="IE2" s="3">
        <v>0</v>
      </c>
      <c r="IF2" s="3">
        <v>-67459737.930000007</v>
      </c>
      <c r="IG2" s="3">
        <v>0</v>
      </c>
      <c r="IH2" s="3">
        <v>0</v>
      </c>
      <c r="II2" s="3">
        <v>-3149781.95</v>
      </c>
      <c r="IJ2" s="3">
        <v>-608870218.73000002</v>
      </c>
      <c r="IK2" s="3">
        <v>-2359106.7400000002</v>
      </c>
      <c r="IL2" s="3">
        <v>0</v>
      </c>
      <c r="IM2" s="3">
        <v>-154261157.09999999</v>
      </c>
      <c r="IN2" s="3">
        <v>-13308757.51</v>
      </c>
      <c r="IO2" s="3">
        <v>-66232.929999999993</v>
      </c>
      <c r="IP2" s="3">
        <v>-1485597537.5799999</v>
      </c>
      <c r="IQ2" s="3">
        <v>0</v>
      </c>
      <c r="IR2" s="3">
        <v>-22651.119999999999</v>
      </c>
      <c r="IS2" s="3">
        <v>-48331850.640000001</v>
      </c>
      <c r="IT2" s="3">
        <v>0</v>
      </c>
      <c r="IU2" s="3">
        <v>-80733206.730000004</v>
      </c>
      <c r="IV2" s="3">
        <v>0</v>
      </c>
      <c r="IW2" s="3">
        <v>-162672388.80000001</v>
      </c>
      <c r="IX2" s="3">
        <v>-111590223.23999999</v>
      </c>
      <c r="IY2" s="3">
        <v>-7349907.2000000002</v>
      </c>
      <c r="IZ2" s="3">
        <v>-8260466.1299999999</v>
      </c>
      <c r="JA2" s="3">
        <v>-499968822.98000002</v>
      </c>
      <c r="JB2" s="3">
        <v>-807032.39</v>
      </c>
      <c r="JC2" s="3">
        <v>-67286.87</v>
      </c>
      <c r="JD2" s="3">
        <v>-701191.81</v>
      </c>
      <c r="JE2" s="3">
        <v>1.55</v>
      </c>
      <c r="JF2" s="3">
        <v>0</v>
      </c>
      <c r="JG2" s="3">
        <v>0</v>
      </c>
      <c r="JH2" s="3">
        <v>0</v>
      </c>
      <c r="JI2" s="3">
        <v>-3279872.07</v>
      </c>
      <c r="JJ2" s="3">
        <v>0</v>
      </c>
      <c r="JK2" s="3">
        <v>-15400</v>
      </c>
      <c r="JL2" s="3">
        <v>-5229855.59</v>
      </c>
      <c r="JM2" s="3">
        <v>0</v>
      </c>
      <c r="JN2" s="3">
        <v>-9753665.5899999999</v>
      </c>
      <c r="JO2" s="3">
        <v>0</v>
      </c>
      <c r="JP2" s="3">
        <v>-5873983.6100000003</v>
      </c>
      <c r="JQ2" s="3">
        <v>0</v>
      </c>
      <c r="JR2" s="3">
        <v>0</v>
      </c>
      <c r="JS2" s="3">
        <v>0</v>
      </c>
      <c r="JT2" s="3">
        <v>0</v>
      </c>
      <c r="JU2" s="3">
        <v>-0.51</v>
      </c>
      <c r="JV2" s="3">
        <v>-333361.65000000002</v>
      </c>
      <c r="JW2" s="3">
        <v>0</v>
      </c>
      <c r="JX2" s="3">
        <v>0</v>
      </c>
      <c r="JY2" s="3">
        <v>0</v>
      </c>
      <c r="JZ2" s="3">
        <v>0</v>
      </c>
      <c r="KA2" s="3">
        <v>0</v>
      </c>
      <c r="KB2" s="3">
        <v>1026207.39</v>
      </c>
      <c r="KC2" s="3">
        <v>0</v>
      </c>
      <c r="KD2" s="3">
        <v>2835.31</v>
      </c>
      <c r="KE2" s="3">
        <v>2143536.2200000002</v>
      </c>
      <c r="KF2" s="3">
        <v>0</v>
      </c>
      <c r="KG2" s="3">
        <v>0</v>
      </c>
      <c r="KH2" s="3">
        <v>-65790956.719999999</v>
      </c>
      <c r="KI2" s="3">
        <v>75815755.709999993</v>
      </c>
      <c r="KJ2" s="3">
        <v>0</v>
      </c>
      <c r="KK2" s="3">
        <v>-5401988.6900000004</v>
      </c>
      <c r="KL2" s="3">
        <v>0</v>
      </c>
      <c r="KM2" s="3">
        <v>0</v>
      </c>
      <c r="KN2" s="3">
        <v>-2763751.27</v>
      </c>
      <c r="KO2" s="3">
        <v>0</v>
      </c>
      <c r="KP2" s="3">
        <v>0</v>
      </c>
      <c r="KQ2" s="3">
        <v>-559101.18000000005</v>
      </c>
      <c r="KR2" s="3">
        <v>0</v>
      </c>
      <c r="KS2" s="3">
        <v>0</v>
      </c>
      <c r="KT2" s="3">
        <v>0</v>
      </c>
      <c r="KU2" s="3">
        <v>0</v>
      </c>
      <c r="KV2" s="3">
        <v>0</v>
      </c>
      <c r="KW2" s="3">
        <v>0</v>
      </c>
      <c r="KX2" s="3">
        <v>0</v>
      </c>
      <c r="KY2" s="3">
        <v>0</v>
      </c>
      <c r="KZ2" s="3">
        <v>0</v>
      </c>
      <c r="LA2" s="3">
        <v>0</v>
      </c>
      <c r="LB2" s="3">
        <v>0</v>
      </c>
      <c r="LC2" s="3">
        <v>0</v>
      </c>
      <c r="LD2" s="3">
        <v>0</v>
      </c>
      <c r="LE2" s="3">
        <v>0</v>
      </c>
      <c r="LF2" s="3">
        <v>0</v>
      </c>
      <c r="LG2" s="3">
        <v>0</v>
      </c>
      <c r="LH2" s="3">
        <v>0</v>
      </c>
      <c r="LI2" s="3">
        <v>0</v>
      </c>
      <c r="LJ2" s="3">
        <v>0</v>
      </c>
      <c r="LK2" s="3">
        <v>0</v>
      </c>
      <c r="LL2" s="3">
        <v>0</v>
      </c>
      <c r="LM2" s="3">
        <v>1141333070.0599999</v>
      </c>
      <c r="LN2" s="3">
        <v>1171485280.8</v>
      </c>
      <c r="LO2" s="3">
        <v>80732557.469999999</v>
      </c>
      <c r="LP2" s="3">
        <v>-837.39</v>
      </c>
      <c r="LQ2" s="3">
        <v>0</v>
      </c>
      <c r="LR2" s="3">
        <v>162673039.09999999</v>
      </c>
      <c r="LS2" s="3">
        <v>0</v>
      </c>
      <c r="LT2" s="3">
        <v>111590223.23999999</v>
      </c>
      <c r="LU2" s="3">
        <v>0</v>
      </c>
      <c r="LV2" s="4"/>
      <c r="LW2" s="3">
        <v>7349907.2000000002</v>
      </c>
      <c r="LX2" s="3">
        <v>8260467.1299999999</v>
      </c>
      <c r="LY2" s="3">
        <v>0</v>
      </c>
      <c r="LZ2" s="3">
        <v>0</v>
      </c>
      <c r="MA2" s="3">
        <v>0</v>
      </c>
      <c r="MB2" s="3">
        <v>0</v>
      </c>
      <c r="MC2" s="3">
        <v>0</v>
      </c>
      <c r="MD2" s="3">
        <v>0</v>
      </c>
      <c r="ME2" s="3">
        <v>0</v>
      </c>
      <c r="MF2" s="3">
        <v>0</v>
      </c>
      <c r="MG2" s="3">
        <v>0</v>
      </c>
      <c r="MH2" s="3">
        <v>0</v>
      </c>
      <c r="MI2" s="3">
        <v>0</v>
      </c>
      <c r="MJ2" s="3">
        <v>0</v>
      </c>
      <c r="MK2" s="3">
        <v>0</v>
      </c>
      <c r="ML2" s="3">
        <v>0</v>
      </c>
      <c r="MM2" s="3">
        <v>0</v>
      </c>
      <c r="MN2" s="3">
        <v>0</v>
      </c>
      <c r="MO2" s="3">
        <v>0</v>
      </c>
      <c r="MP2" s="3">
        <v>0</v>
      </c>
      <c r="MQ2" s="3">
        <v>0</v>
      </c>
      <c r="MR2" s="3">
        <v>0</v>
      </c>
      <c r="MS2" s="3">
        <v>15026151.49</v>
      </c>
      <c r="MT2" s="3">
        <v>10210299.390000001</v>
      </c>
      <c r="MU2" s="3">
        <v>832575.38</v>
      </c>
      <c r="MV2" s="3">
        <v>277214.83</v>
      </c>
      <c r="MW2" s="3">
        <v>635.67999999999995</v>
      </c>
      <c r="MX2" s="3">
        <v>3042268.64</v>
      </c>
      <c r="MY2" s="3">
        <v>557498.87</v>
      </c>
      <c r="MZ2" s="3">
        <v>3572299.94</v>
      </c>
      <c r="NA2" s="3">
        <v>985338.17</v>
      </c>
      <c r="NB2" s="3">
        <v>8042.08</v>
      </c>
      <c r="NC2" s="3">
        <v>119159.11</v>
      </c>
      <c r="ND2" s="3">
        <v>1059079.83</v>
      </c>
      <c r="NE2" s="3">
        <v>1296721.5900000001</v>
      </c>
      <c r="NF2" s="3">
        <v>0</v>
      </c>
      <c r="NG2" s="3">
        <v>203186.82</v>
      </c>
      <c r="NH2" s="3">
        <v>0</v>
      </c>
      <c r="NI2" s="3">
        <v>6757491.5</v>
      </c>
      <c r="NJ2" s="3">
        <v>3689486.56</v>
      </c>
      <c r="NK2" s="3">
        <v>2378702.5699999998</v>
      </c>
      <c r="NL2" s="3">
        <v>10159888.83</v>
      </c>
      <c r="NM2" s="3">
        <v>0</v>
      </c>
      <c r="NN2" s="3">
        <v>112954.57</v>
      </c>
      <c r="NO2" s="3">
        <v>370112.77</v>
      </c>
      <c r="NP2" s="3">
        <v>183429.67</v>
      </c>
      <c r="NQ2" s="3">
        <v>298737.53999999998</v>
      </c>
      <c r="NR2" s="3">
        <v>357210.07</v>
      </c>
      <c r="NS2" s="3">
        <v>629412.53</v>
      </c>
      <c r="NT2" s="3">
        <v>373467.1</v>
      </c>
      <c r="NU2" s="3">
        <v>7018129.9699999997</v>
      </c>
      <c r="NV2" s="3">
        <v>917957.5</v>
      </c>
      <c r="NW2" s="3">
        <v>5073955.7699999996</v>
      </c>
      <c r="NX2" s="3">
        <v>235931.34</v>
      </c>
      <c r="NY2" s="3">
        <v>10397714.6</v>
      </c>
      <c r="NZ2" s="3">
        <v>1455819.73</v>
      </c>
      <c r="OA2" s="3">
        <v>425676.32</v>
      </c>
      <c r="OB2" s="3">
        <v>0</v>
      </c>
      <c r="OC2" s="3">
        <v>-0.14000000000000001</v>
      </c>
      <c r="OD2" s="3">
        <v>0</v>
      </c>
      <c r="OE2" s="3">
        <v>1602642.53</v>
      </c>
      <c r="OF2" s="3">
        <v>0</v>
      </c>
      <c r="OG2" s="4"/>
      <c r="OH2" s="4"/>
      <c r="OI2" s="4"/>
      <c r="OJ2" s="4"/>
      <c r="OK2" s="3">
        <v>0</v>
      </c>
      <c r="OL2" s="3">
        <v>0</v>
      </c>
      <c r="OM2" s="3">
        <v>0</v>
      </c>
      <c r="ON2" s="3">
        <v>0</v>
      </c>
      <c r="OO2" s="3">
        <v>10092097.67</v>
      </c>
      <c r="OP2" s="3">
        <v>5549180.3600000003</v>
      </c>
      <c r="OQ2" s="3">
        <v>11981334.08</v>
      </c>
      <c r="OR2" s="3">
        <v>5966115.5800000001</v>
      </c>
      <c r="OS2" s="3">
        <v>4739.97</v>
      </c>
      <c r="OT2" s="3">
        <v>-85694.399999999994</v>
      </c>
      <c r="OU2" s="3">
        <v>4324872.9400000004</v>
      </c>
      <c r="OV2" s="3">
        <v>8760000.25</v>
      </c>
      <c r="OW2" s="3">
        <v>1411461.15</v>
      </c>
      <c r="OX2" s="3">
        <v>1322624.27</v>
      </c>
      <c r="OY2" s="3">
        <v>274910.75</v>
      </c>
      <c r="OZ2" s="3">
        <v>13500</v>
      </c>
      <c r="PA2" s="3">
        <v>97649.22</v>
      </c>
      <c r="PB2" s="3">
        <v>0</v>
      </c>
      <c r="PC2" s="3">
        <v>0</v>
      </c>
      <c r="PD2" s="3">
        <v>17014.66</v>
      </c>
      <c r="PE2" s="3">
        <v>0</v>
      </c>
      <c r="PF2" s="3">
        <v>6822995.4500000002</v>
      </c>
      <c r="PG2" s="3">
        <v>22330212.079999998</v>
      </c>
      <c r="PH2" s="3">
        <v>12064063.91</v>
      </c>
      <c r="PI2" s="3">
        <v>2627172.38</v>
      </c>
      <c r="PJ2" s="3">
        <v>-8123372.5</v>
      </c>
      <c r="PK2" s="3">
        <v>7595380.0599999996</v>
      </c>
      <c r="PL2" s="3">
        <v>784938.98</v>
      </c>
      <c r="PM2" s="3">
        <v>2236766.39</v>
      </c>
      <c r="PN2" s="3">
        <v>454292.25</v>
      </c>
      <c r="PO2" s="3">
        <v>0</v>
      </c>
      <c r="PP2" s="3">
        <v>-15200</v>
      </c>
      <c r="PQ2" s="3">
        <v>0</v>
      </c>
      <c r="PR2" s="3">
        <v>4057865.88</v>
      </c>
      <c r="PS2" s="3">
        <v>412908.2</v>
      </c>
      <c r="PT2" s="3">
        <v>30119331.050000001</v>
      </c>
      <c r="PU2" s="3">
        <v>1195138.04</v>
      </c>
      <c r="PV2" s="3">
        <v>0</v>
      </c>
      <c r="PW2" s="3">
        <v>23390688.25</v>
      </c>
      <c r="PX2" s="3">
        <v>150412.03</v>
      </c>
      <c r="PY2" s="3">
        <v>0</v>
      </c>
      <c r="PZ2" s="3">
        <v>0</v>
      </c>
      <c r="QA2" s="3">
        <v>0</v>
      </c>
      <c r="QB2" s="3">
        <v>108280177.45999999</v>
      </c>
      <c r="QC2" s="3">
        <v>0</v>
      </c>
      <c r="QD2" s="3">
        <v>13286997.02</v>
      </c>
      <c r="QE2" s="3">
        <v>199564.15</v>
      </c>
      <c r="QF2" s="3">
        <v>-1846899.57</v>
      </c>
      <c r="QG2" s="3">
        <v>0</v>
      </c>
      <c r="QH2" s="4"/>
      <c r="QI2" s="3">
        <v>19699.61</v>
      </c>
      <c r="QJ2" s="3">
        <v>4752884.6900000004</v>
      </c>
      <c r="QK2" s="3">
        <v>23793.01</v>
      </c>
      <c r="QL2" s="3">
        <v>0</v>
      </c>
      <c r="QM2" s="3">
        <v>0</v>
      </c>
      <c r="QN2" s="3">
        <v>0</v>
      </c>
      <c r="QO2" s="3">
        <v>27054181.420000002</v>
      </c>
      <c r="QP2" s="3">
        <v>29025757.239999998</v>
      </c>
      <c r="QQ2" s="3">
        <v>-2019954.77</v>
      </c>
      <c r="QR2" s="3">
        <v>-802311.75</v>
      </c>
      <c r="QS2" s="3">
        <v>957923.57</v>
      </c>
      <c r="QT2" s="3">
        <v>3043106.97</v>
      </c>
      <c r="QU2" s="3">
        <v>-1906850.47</v>
      </c>
      <c r="QV2" s="3">
        <v>11614882.59</v>
      </c>
      <c r="QW2" s="3">
        <v>185064.16</v>
      </c>
      <c r="QX2" s="3">
        <v>0</v>
      </c>
      <c r="QY2" s="3">
        <v>10.84</v>
      </c>
      <c r="QZ2" s="3">
        <v>0</v>
      </c>
      <c r="RA2" s="3">
        <v>0</v>
      </c>
      <c r="RB2" s="3">
        <v>0</v>
      </c>
      <c r="RC2" s="3">
        <v>0</v>
      </c>
      <c r="RD2" s="3">
        <v>0</v>
      </c>
      <c r="RE2" s="3">
        <v>0</v>
      </c>
      <c r="RF2" s="3">
        <v>0</v>
      </c>
      <c r="RG2" s="3">
        <v>0</v>
      </c>
      <c r="RH2" s="3">
        <v>3354737.32</v>
      </c>
      <c r="RI2" s="3">
        <v>0</v>
      </c>
      <c r="RJ2" s="3">
        <v>-533800</v>
      </c>
      <c r="RK2" s="3">
        <v>0</v>
      </c>
    </row>
    <row r="3" spans="1:479" x14ac:dyDescent="0.25">
      <c r="A3" t="s">
        <v>2</v>
      </c>
      <c r="B3" s="1">
        <v>2017</v>
      </c>
      <c r="C3" s="3">
        <v>811042.41</v>
      </c>
      <c r="D3" s="3">
        <v>0</v>
      </c>
      <c r="E3" s="4"/>
      <c r="F3" s="3">
        <v>0</v>
      </c>
      <c r="G3" s="3">
        <v>0</v>
      </c>
      <c r="H3" s="3">
        <v>0</v>
      </c>
      <c r="I3" s="3">
        <v>0</v>
      </c>
      <c r="J3" s="3">
        <v>0</v>
      </c>
      <c r="K3" s="3">
        <v>1400754.28</v>
      </c>
      <c r="L3" s="3">
        <v>-14856.65</v>
      </c>
      <c r="M3" s="3">
        <v>0</v>
      </c>
      <c r="N3" s="3">
        <v>46868.14</v>
      </c>
      <c r="O3" s="3">
        <v>15981.49</v>
      </c>
      <c r="P3" s="4"/>
      <c r="Q3" s="3">
        <v>2857429.37</v>
      </c>
      <c r="R3" s="3">
        <v>-39011.71</v>
      </c>
      <c r="S3" s="3">
        <v>0</v>
      </c>
      <c r="T3" s="3">
        <v>191226.6</v>
      </c>
      <c r="U3" s="3">
        <v>0</v>
      </c>
      <c r="V3" s="3">
        <v>215995.72</v>
      </c>
      <c r="W3" s="3">
        <v>0</v>
      </c>
      <c r="X3" s="3">
        <v>0</v>
      </c>
      <c r="Y3" s="3">
        <v>0</v>
      </c>
      <c r="Z3" s="3">
        <v>0</v>
      </c>
      <c r="AA3" s="3">
        <v>126117.16</v>
      </c>
      <c r="AB3" s="3">
        <v>0</v>
      </c>
      <c r="AC3" s="3">
        <v>0</v>
      </c>
      <c r="AD3" s="3">
        <v>0</v>
      </c>
      <c r="AF3" s="3">
        <v>0</v>
      </c>
      <c r="AG3" s="3">
        <v>0</v>
      </c>
      <c r="AH3" s="3">
        <v>0</v>
      </c>
      <c r="AI3" s="3">
        <v>0</v>
      </c>
      <c r="AJ3" s="3">
        <v>0</v>
      </c>
      <c r="AK3" s="3">
        <v>0</v>
      </c>
      <c r="AL3" s="3">
        <v>171857.81</v>
      </c>
      <c r="AM3" s="3">
        <v>0</v>
      </c>
      <c r="AN3" s="3">
        <v>0</v>
      </c>
      <c r="AO3" s="3">
        <v>0</v>
      </c>
      <c r="AP3" s="3">
        <v>0</v>
      </c>
      <c r="AR3" s="3">
        <v>0</v>
      </c>
      <c r="AS3" s="3">
        <v>0</v>
      </c>
      <c r="AU3" s="3">
        <v>0</v>
      </c>
      <c r="AV3" s="3">
        <v>1307836.19</v>
      </c>
      <c r="AW3" s="4"/>
      <c r="AX3" s="3">
        <v>0</v>
      </c>
      <c r="AY3" s="3">
        <v>0</v>
      </c>
      <c r="AZ3" s="3">
        <v>0</v>
      </c>
      <c r="BA3" s="3">
        <v>0</v>
      </c>
      <c r="BB3" s="3">
        <v>0</v>
      </c>
      <c r="BC3" s="4"/>
      <c r="BD3" s="3">
        <v>0</v>
      </c>
      <c r="BE3" s="3">
        <v>0</v>
      </c>
      <c r="BF3" s="3">
        <v>0</v>
      </c>
      <c r="BG3" s="3">
        <v>0</v>
      </c>
      <c r="BH3" s="3">
        <v>0</v>
      </c>
      <c r="BI3" s="3">
        <v>0</v>
      </c>
      <c r="BJ3" s="3">
        <v>0</v>
      </c>
      <c r="BK3" s="3">
        <v>0</v>
      </c>
      <c r="BL3" s="3">
        <v>0</v>
      </c>
      <c r="BM3" s="3">
        <v>0</v>
      </c>
      <c r="BN3" s="3">
        <v>0</v>
      </c>
      <c r="BO3" s="3">
        <v>-5328.94</v>
      </c>
      <c r="BP3" s="3">
        <v>0</v>
      </c>
      <c r="BQ3" s="3">
        <v>0</v>
      </c>
      <c r="BR3" s="3">
        <v>0</v>
      </c>
      <c r="BS3" s="3">
        <v>0</v>
      </c>
      <c r="BT3" s="3">
        <v>0</v>
      </c>
      <c r="BU3" s="3">
        <v>0</v>
      </c>
      <c r="BV3" s="3">
        <v>0</v>
      </c>
      <c r="BW3" s="3">
        <v>0</v>
      </c>
      <c r="BX3" s="3">
        <v>0</v>
      </c>
      <c r="BY3" s="3">
        <v>-560173.22</v>
      </c>
      <c r="BZ3" s="3">
        <v>-554043.85</v>
      </c>
      <c r="CA3" s="3">
        <v>0</v>
      </c>
      <c r="CB3" s="3">
        <v>-130349.73</v>
      </c>
      <c r="CC3" s="3">
        <v>92296.02</v>
      </c>
      <c r="CD3" s="3">
        <v>460063.29</v>
      </c>
      <c r="CE3" s="3">
        <v>528977.49</v>
      </c>
      <c r="CF3" s="3">
        <v>0</v>
      </c>
      <c r="CG3" s="3">
        <v>948854.06</v>
      </c>
      <c r="CH3" s="3">
        <v>0</v>
      </c>
      <c r="CI3" s="3">
        <v>0</v>
      </c>
      <c r="CK3" s="3">
        <v>0</v>
      </c>
      <c r="CN3" s="3">
        <v>0</v>
      </c>
      <c r="CO3" s="3">
        <v>0</v>
      </c>
      <c r="CP3" s="3">
        <v>0</v>
      </c>
      <c r="CQ3" s="3">
        <v>0</v>
      </c>
      <c r="CR3" s="3">
        <v>0</v>
      </c>
      <c r="CS3" s="3">
        <v>0</v>
      </c>
      <c r="CT3" s="3">
        <v>0</v>
      </c>
      <c r="CU3" s="3">
        <v>0</v>
      </c>
      <c r="CV3" s="3">
        <v>0</v>
      </c>
      <c r="CW3" s="3">
        <v>0</v>
      </c>
      <c r="CX3" s="3">
        <v>0</v>
      </c>
      <c r="CY3" s="3">
        <v>0</v>
      </c>
      <c r="CZ3" s="3">
        <v>0</v>
      </c>
      <c r="DA3" s="3">
        <v>0</v>
      </c>
      <c r="DB3" s="3">
        <v>0</v>
      </c>
      <c r="DC3" s="3">
        <v>0</v>
      </c>
      <c r="DD3" s="3">
        <v>0</v>
      </c>
      <c r="DE3" s="3">
        <v>0</v>
      </c>
      <c r="DF3" s="3">
        <v>0</v>
      </c>
      <c r="DG3" s="3">
        <v>0</v>
      </c>
      <c r="DH3" s="3">
        <v>0</v>
      </c>
      <c r="DI3" s="3">
        <v>0</v>
      </c>
      <c r="DJ3" s="3">
        <v>0</v>
      </c>
      <c r="DK3" s="3">
        <v>0</v>
      </c>
      <c r="DL3" s="3">
        <v>0</v>
      </c>
      <c r="DM3" s="3">
        <v>0</v>
      </c>
      <c r="DN3" s="3">
        <v>710903.06</v>
      </c>
      <c r="DO3" s="3">
        <v>20914604</v>
      </c>
      <c r="DP3" s="3">
        <v>1573749.08</v>
      </c>
      <c r="DQ3" s="3">
        <v>0</v>
      </c>
      <c r="DR3" s="3">
        <v>0</v>
      </c>
      <c r="DS3" s="3">
        <v>15152567.289999999</v>
      </c>
      <c r="DT3" s="3">
        <v>0</v>
      </c>
      <c r="DU3" s="3">
        <v>60963303.460000001</v>
      </c>
      <c r="DV3" s="3">
        <v>38332721.850000001</v>
      </c>
      <c r="DW3" s="3">
        <v>0</v>
      </c>
      <c r="DX3" s="3">
        <v>1912218.88</v>
      </c>
      <c r="DY3" s="3">
        <v>12602866.6</v>
      </c>
      <c r="DZ3" s="3">
        <v>3361905.9</v>
      </c>
      <c r="EA3" s="3">
        <v>5272648.6500000004</v>
      </c>
      <c r="EB3" s="3">
        <v>194063</v>
      </c>
      <c r="EC3" s="3">
        <v>0</v>
      </c>
      <c r="ED3" s="3">
        <v>16522.64</v>
      </c>
      <c r="EE3" s="3">
        <v>0</v>
      </c>
      <c r="EF3" s="3">
        <v>0</v>
      </c>
      <c r="EG3" s="3">
        <v>0</v>
      </c>
      <c r="EH3" s="3">
        <v>75360.25</v>
      </c>
      <c r="EI3" s="3">
        <v>386366.18</v>
      </c>
      <c r="EJ3" s="3">
        <v>895083.86</v>
      </c>
      <c r="EK3" s="3">
        <v>2799544.71</v>
      </c>
      <c r="EL3" s="3">
        <v>5630298.4699999997</v>
      </c>
      <c r="EM3" s="3">
        <v>0</v>
      </c>
      <c r="EN3" s="3">
        <v>1849127.99</v>
      </c>
      <c r="EO3" s="3">
        <v>225116.12</v>
      </c>
      <c r="EP3" s="3">
        <v>0</v>
      </c>
      <c r="EQ3" s="3">
        <v>496329.94</v>
      </c>
      <c r="ER3" s="3">
        <v>563126.88</v>
      </c>
      <c r="ES3" s="3">
        <v>0</v>
      </c>
      <c r="ET3" s="3">
        <v>0</v>
      </c>
      <c r="EU3" s="3">
        <v>0</v>
      </c>
      <c r="EV3" s="3">
        <v>125984.14</v>
      </c>
      <c r="EW3" s="3">
        <v>0</v>
      </c>
      <c r="EX3" s="3">
        <v>0</v>
      </c>
      <c r="EY3" s="3">
        <v>-782100.32</v>
      </c>
      <c r="EZ3" s="3">
        <v>0</v>
      </c>
      <c r="FA3" s="3">
        <v>0</v>
      </c>
      <c r="FB3" s="3">
        <v>0</v>
      </c>
      <c r="FC3" s="3">
        <v>0</v>
      </c>
      <c r="FD3" s="3">
        <v>0</v>
      </c>
      <c r="FE3" s="3">
        <v>0</v>
      </c>
      <c r="FF3" s="3">
        <v>2626919.88</v>
      </c>
      <c r="FG3" s="3">
        <v>0</v>
      </c>
      <c r="FH3" s="3">
        <v>0</v>
      </c>
      <c r="FI3" s="3">
        <v>0</v>
      </c>
      <c r="FJ3" s="3">
        <v>0</v>
      </c>
      <c r="FK3" s="3">
        <v>-62240489.090000004</v>
      </c>
      <c r="FL3" s="3">
        <v>-6950294.0599999996</v>
      </c>
      <c r="FM3" s="3">
        <v>0</v>
      </c>
      <c r="FN3" s="3">
        <v>0</v>
      </c>
      <c r="FO3" s="3">
        <v>0</v>
      </c>
      <c r="FP3" s="3">
        <v>-1496063.87</v>
      </c>
      <c r="FQ3" s="3">
        <v>0</v>
      </c>
      <c r="FR3" s="3">
        <v>-255572.37</v>
      </c>
      <c r="FS3" s="3">
        <v>0</v>
      </c>
      <c r="FT3" s="3">
        <v>-2663867.9300000002</v>
      </c>
      <c r="FU3" s="3">
        <v>0</v>
      </c>
      <c r="FV3" s="3">
        <v>-10419269.619999999</v>
      </c>
      <c r="FW3" s="3">
        <v>0</v>
      </c>
      <c r="FX3" s="3">
        <v>-19456.05</v>
      </c>
      <c r="FY3" s="3">
        <v>0</v>
      </c>
      <c r="FZ3" s="3">
        <v>0</v>
      </c>
      <c r="GA3" s="3">
        <v>0</v>
      </c>
      <c r="GB3" s="3">
        <v>0</v>
      </c>
      <c r="GC3" s="3">
        <v>0</v>
      </c>
      <c r="GD3" s="3">
        <v>0</v>
      </c>
      <c r="GF3" s="3">
        <v>0</v>
      </c>
      <c r="GG3" s="3">
        <v>0</v>
      </c>
      <c r="GH3" s="3">
        <v>0</v>
      </c>
      <c r="GI3" s="3">
        <v>0</v>
      </c>
      <c r="GJ3" s="3">
        <v>-84725.11</v>
      </c>
      <c r="GK3" s="3">
        <v>-39723.07</v>
      </c>
      <c r="GL3" s="3">
        <v>-42363</v>
      </c>
      <c r="GM3" s="3">
        <v>0</v>
      </c>
      <c r="GN3" s="3">
        <v>0</v>
      </c>
      <c r="GO3" s="3">
        <v>-7424599.9100000001</v>
      </c>
      <c r="GP3" s="3">
        <v>0</v>
      </c>
      <c r="GQ3" s="3">
        <v>0</v>
      </c>
      <c r="GT3" s="3">
        <v>0</v>
      </c>
      <c r="GU3" s="3">
        <v>0</v>
      </c>
      <c r="GV3" s="3">
        <v>0</v>
      </c>
      <c r="GW3" s="3">
        <v>0</v>
      </c>
      <c r="GX3" s="3">
        <v>0</v>
      </c>
      <c r="GY3" s="3">
        <v>0</v>
      </c>
      <c r="GZ3" s="3">
        <v>0</v>
      </c>
      <c r="HA3" s="3">
        <v>0</v>
      </c>
      <c r="HB3" s="3">
        <v>4244512.18</v>
      </c>
      <c r="HC3" s="3">
        <v>0</v>
      </c>
      <c r="HD3" s="3">
        <v>0</v>
      </c>
      <c r="HE3" s="3">
        <v>0</v>
      </c>
      <c r="HF3" s="3">
        <v>0</v>
      </c>
      <c r="HG3" s="3">
        <v>0</v>
      </c>
      <c r="HI3" s="3">
        <v>0</v>
      </c>
      <c r="HJ3" s="3">
        <v>0</v>
      </c>
      <c r="HK3" s="3">
        <v>0</v>
      </c>
      <c r="HL3" s="3">
        <v>-52000000</v>
      </c>
      <c r="HM3" s="3">
        <v>0</v>
      </c>
      <c r="HN3" s="3">
        <v>0</v>
      </c>
      <c r="HO3" s="3">
        <v>0</v>
      </c>
      <c r="HP3" s="3">
        <v>-44007780.990000002</v>
      </c>
      <c r="HQ3" s="3">
        <v>0</v>
      </c>
      <c r="HR3" s="3">
        <v>0</v>
      </c>
      <c r="HS3" s="3">
        <v>0</v>
      </c>
      <c r="HT3" s="3">
        <v>0</v>
      </c>
      <c r="HU3" s="3">
        <v>0</v>
      </c>
      <c r="HV3" s="3">
        <v>0</v>
      </c>
      <c r="HW3" s="3">
        <v>0</v>
      </c>
      <c r="HX3" s="3">
        <v>0</v>
      </c>
      <c r="HY3" s="3">
        <v>3258866.42</v>
      </c>
      <c r="HZ3" s="3">
        <v>-3629941.97</v>
      </c>
      <c r="IA3" s="3">
        <v>0</v>
      </c>
      <c r="IB3" s="3">
        <v>0</v>
      </c>
      <c r="IC3" s="3">
        <v>0</v>
      </c>
      <c r="ID3" s="3">
        <v>0</v>
      </c>
      <c r="IE3" s="3">
        <v>0</v>
      </c>
      <c r="IF3" s="3">
        <v>0</v>
      </c>
      <c r="IJ3" s="3">
        <v>-8431082.7400000002</v>
      </c>
      <c r="IK3" s="3">
        <v>-2388735.0699999998</v>
      </c>
      <c r="IL3" s="3">
        <v>-7199863.6200000001</v>
      </c>
      <c r="IM3" s="3">
        <v>0</v>
      </c>
      <c r="IN3" s="3">
        <v>-54297.38</v>
      </c>
      <c r="IO3" s="3">
        <v>0</v>
      </c>
      <c r="IP3" s="3">
        <v>-36412.25</v>
      </c>
      <c r="IQ3" s="3">
        <v>0</v>
      </c>
      <c r="IR3" s="3">
        <v>0</v>
      </c>
      <c r="IS3" s="3">
        <v>-924082.19</v>
      </c>
      <c r="IT3" s="3">
        <v>-13384.86</v>
      </c>
      <c r="IU3" s="3">
        <v>-890576.26</v>
      </c>
      <c r="IV3" s="3">
        <v>0</v>
      </c>
      <c r="IW3" s="3">
        <v>-1272637.8600000001</v>
      </c>
      <c r="IX3" s="3">
        <v>-983484.04</v>
      </c>
      <c r="IY3" s="3">
        <v>0</v>
      </c>
      <c r="IZ3" s="3">
        <v>-110020.56</v>
      </c>
      <c r="JA3" s="3">
        <v>-23022026.829999998</v>
      </c>
      <c r="JB3" s="3">
        <v>-4710</v>
      </c>
      <c r="JC3" s="3">
        <v>-19.25</v>
      </c>
      <c r="JD3" s="3">
        <v>-34958.19</v>
      </c>
      <c r="JE3" s="3">
        <v>0</v>
      </c>
      <c r="JF3" s="3">
        <v>0</v>
      </c>
      <c r="JG3" s="3">
        <v>0</v>
      </c>
      <c r="JH3" s="3">
        <v>0</v>
      </c>
      <c r="JI3" s="3">
        <v>-238620.21</v>
      </c>
      <c r="JJ3" s="3">
        <v>0</v>
      </c>
      <c r="JK3" s="3">
        <v>-5719.77</v>
      </c>
      <c r="JL3" s="3">
        <v>-57095.19</v>
      </c>
      <c r="JM3" s="3">
        <v>0</v>
      </c>
      <c r="JN3" s="3">
        <v>-73789.67</v>
      </c>
      <c r="JO3" s="3">
        <v>0</v>
      </c>
      <c r="JP3" s="3">
        <v>0</v>
      </c>
      <c r="JQ3" s="3">
        <v>92978.64</v>
      </c>
      <c r="JR3" s="3">
        <v>0</v>
      </c>
      <c r="JS3" s="3">
        <v>0</v>
      </c>
      <c r="JT3" s="3">
        <v>0</v>
      </c>
      <c r="JU3" s="3">
        <v>0</v>
      </c>
      <c r="JV3" s="3">
        <v>-55106.63</v>
      </c>
      <c r="JW3" s="3">
        <v>72271.539999999994</v>
      </c>
      <c r="JX3" s="3">
        <v>0</v>
      </c>
      <c r="JY3" s="3">
        <v>0</v>
      </c>
      <c r="JZ3" s="3">
        <v>0</v>
      </c>
      <c r="KA3" s="3">
        <v>0</v>
      </c>
      <c r="KB3" s="3">
        <v>0</v>
      </c>
      <c r="KD3" s="3">
        <v>200066.77</v>
      </c>
      <c r="KF3" s="3">
        <v>0</v>
      </c>
      <c r="KG3" s="3">
        <v>0</v>
      </c>
      <c r="KH3" s="3">
        <v>0</v>
      </c>
      <c r="KI3" s="3">
        <v>571402.07999999996</v>
      </c>
      <c r="KJ3" s="3">
        <v>0</v>
      </c>
      <c r="KK3" s="3">
        <v>0</v>
      </c>
      <c r="KL3" s="3">
        <v>0</v>
      </c>
      <c r="KM3" s="3">
        <v>-365.59</v>
      </c>
      <c r="KN3" s="3">
        <v>-31953.8</v>
      </c>
      <c r="KP3" s="3">
        <v>0</v>
      </c>
      <c r="KR3" s="3">
        <v>0</v>
      </c>
      <c r="KS3" s="3">
        <v>0</v>
      </c>
      <c r="KT3" s="3">
        <v>0</v>
      </c>
      <c r="KU3" s="3">
        <v>0</v>
      </c>
      <c r="KV3" s="3">
        <v>0</v>
      </c>
      <c r="KW3" s="3">
        <v>0</v>
      </c>
      <c r="KX3" s="3">
        <v>0</v>
      </c>
      <c r="KY3" s="3">
        <v>0</v>
      </c>
      <c r="KZ3" s="3">
        <v>0</v>
      </c>
      <c r="LA3" s="3">
        <v>0</v>
      </c>
      <c r="LB3" s="3">
        <v>0</v>
      </c>
      <c r="LC3" s="3">
        <v>0</v>
      </c>
      <c r="LD3" s="3">
        <v>0</v>
      </c>
      <c r="LE3" s="3">
        <v>0</v>
      </c>
      <c r="LF3" s="3">
        <v>0</v>
      </c>
      <c r="LG3" s="3">
        <v>0</v>
      </c>
      <c r="LH3" s="3">
        <v>0</v>
      </c>
      <c r="LI3" s="3">
        <v>0</v>
      </c>
      <c r="LJ3" s="3">
        <v>0</v>
      </c>
      <c r="LK3" s="3">
        <v>0</v>
      </c>
      <c r="LL3" s="3">
        <v>0</v>
      </c>
      <c r="LM3" s="3">
        <v>12703182.199999999</v>
      </c>
      <c r="LN3" s="3">
        <v>6344675.9100000001</v>
      </c>
      <c r="LO3" s="3">
        <v>890576.26</v>
      </c>
      <c r="LP3" s="3">
        <v>0</v>
      </c>
      <c r="LQ3" s="3">
        <v>0</v>
      </c>
      <c r="LR3" s="3">
        <v>1272637.8600000001</v>
      </c>
      <c r="LS3" s="3">
        <v>0</v>
      </c>
      <c r="LT3" s="3">
        <v>983484.04</v>
      </c>
      <c r="LU3" s="3">
        <v>0</v>
      </c>
      <c r="LV3" s="3">
        <v>0</v>
      </c>
      <c r="LW3" s="3">
        <v>0</v>
      </c>
      <c r="LX3" s="3">
        <v>110020.56</v>
      </c>
      <c r="LY3" s="3">
        <v>0</v>
      </c>
      <c r="LZ3" s="3">
        <v>0</v>
      </c>
      <c r="MA3" s="3">
        <v>0</v>
      </c>
      <c r="MB3" s="3">
        <v>0</v>
      </c>
      <c r="MC3" s="3">
        <v>0</v>
      </c>
      <c r="MD3" s="3">
        <v>0</v>
      </c>
      <c r="ME3" s="3">
        <v>0</v>
      </c>
      <c r="MF3" s="3">
        <v>0</v>
      </c>
      <c r="MG3" s="3">
        <v>0</v>
      </c>
      <c r="MH3" s="3">
        <v>0</v>
      </c>
      <c r="MI3" s="3">
        <v>0</v>
      </c>
      <c r="MJ3" s="3">
        <v>0</v>
      </c>
      <c r="MK3" s="3">
        <v>0</v>
      </c>
      <c r="ML3" s="3">
        <v>0</v>
      </c>
      <c r="MM3" s="3">
        <v>0</v>
      </c>
      <c r="MN3" s="3">
        <v>0</v>
      </c>
      <c r="MO3" s="3">
        <v>0</v>
      </c>
      <c r="MP3" s="3">
        <v>0</v>
      </c>
      <c r="MQ3" s="3">
        <v>0</v>
      </c>
      <c r="MR3" s="3">
        <v>0</v>
      </c>
      <c r="MS3" s="3">
        <v>125547.46</v>
      </c>
      <c r="MT3" s="3">
        <v>127236.97</v>
      </c>
      <c r="MU3" s="3">
        <v>65629.440000000002</v>
      </c>
      <c r="MV3" s="3">
        <v>0</v>
      </c>
      <c r="MW3" s="3">
        <v>0</v>
      </c>
      <c r="MX3" s="3">
        <v>33010.85</v>
      </c>
      <c r="MY3" s="3">
        <v>7797.84</v>
      </c>
      <c r="MZ3" s="3">
        <v>107741.9</v>
      </c>
      <c r="NA3" s="3">
        <v>49490.32</v>
      </c>
      <c r="NB3" s="3">
        <v>89975.87</v>
      </c>
      <c r="NC3" s="3">
        <v>1705.92</v>
      </c>
      <c r="ND3" s="3">
        <v>4251.5600000000004</v>
      </c>
      <c r="NE3" s="3">
        <v>0</v>
      </c>
      <c r="NF3" s="3">
        <v>0</v>
      </c>
      <c r="NG3" s="3">
        <v>0</v>
      </c>
      <c r="NH3" s="3">
        <v>179.5</v>
      </c>
      <c r="NI3" s="3">
        <v>345813.97</v>
      </c>
      <c r="NJ3" s="3">
        <v>105597.96</v>
      </c>
      <c r="NK3" s="3">
        <v>17458.400000000001</v>
      </c>
      <c r="NL3" s="3">
        <v>303967.52</v>
      </c>
      <c r="NM3" s="3">
        <v>5675</v>
      </c>
      <c r="NN3" s="3">
        <v>51043.41</v>
      </c>
      <c r="NO3" s="3">
        <v>9697.2199999999993</v>
      </c>
      <c r="NP3" s="3">
        <v>80796.77</v>
      </c>
      <c r="NQ3" s="3">
        <v>886.56</v>
      </c>
      <c r="NR3" s="3">
        <v>0</v>
      </c>
      <c r="NS3" s="3">
        <v>33794.480000000003</v>
      </c>
      <c r="NT3" s="3">
        <v>121216.64</v>
      </c>
      <c r="NU3" s="3">
        <v>902031.8</v>
      </c>
      <c r="NV3" s="3">
        <v>225342.74</v>
      </c>
      <c r="NW3" s="3">
        <v>3409082.31</v>
      </c>
      <c r="NX3" s="3">
        <v>0</v>
      </c>
      <c r="NY3" s="3">
        <v>0</v>
      </c>
      <c r="NZ3" s="3">
        <v>0</v>
      </c>
      <c r="OA3" s="3">
        <v>1069.96</v>
      </c>
      <c r="OB3" s="3">
        <v>0</v>
      </c>
      <c r="OC3" s="3">
        <v>0</v>
      </c>
      <c r="OD3" s="3">
        <v>0</v>
      </c>
      <c r="OE3" s="3">
        <v>489340.64</v>
      </c>
      <c r="OF3" s="3">
        <v>0</v>
      </c>
      <c r="OG3" s="3">
        <v>0</v>
      </c>
      <c r="OH3" s="3">
        <v>0</v>
      </c>
      <c r="OI3" s="3">
        <v>0</v>
      </c>
      <c r="OJ3" s="3">
        <v>0</v>
      </c>
      <c r="OK3" s="3">
        <v>0</v>
      </c>
      <c r="OL3" s="3">
        <v>0</v>
      </c>
      <c r="OM3" s="3">
        <v>0</v>
      </c>
      <c r="ON3" s="3">
        <v>0</v>
      </c>
      <c r="OO3" s="3">
        <v>91708.52</v>
      </c>
      <c r="OP3" s="3">
        <v>131602.15</v>
      </c>
      <c r="OQ3" s="3">
        <v>168690.23</v>
      </c>
      <c r="OR3" s="3">
        <v>214197.28</v>
      </c>
      <c r="OS3" s="3">
        <v>0</v>
      </c>
      <c r="OT3" s="3">
        <v>0</v>
      </c>
      <c r="OU3" s="3">
        <v>49190.36</v>
      </c>
      <c r="OV3" s="3">
        <v>219015.79</v>
      </c>
      <c r="OW3" s="3">
        <v>0</v>
      </c>
      <c r="OX3" s="3">
        <v>20078.57</v>
      </c>
      <c r="OY3" s="3">
        <v>0</v>
      </c>
      <c r="OZ3" s="3">
        <v>4121.22</v>
      </c>
      <c r="PA3" s="3">
        <v>23352.48</v>
      </c>
      <c r="PB3" s="3">
        <v>0</v>
      </c>
      <c r="PC3" s="3">
        <v>0</v>
      </c>
      <c r="PD3" s="3">
        <v>0</v>
      </c>
      <c r="PE3" s="3">
        <v>0</v>
      </c>
      <c r="PF3" s="3">
        <v>499618.44</v>
      </c>
      <c r="PG3" s="3">
        <v>516285.96</v>
      </c>
      <c r="PH3" s="3">
        <v>1836784.68</v>
      </c>
      <c r="PI3" s="3">
        <v>178885.63</v>
      </c>
      <c r="PJ3" s="3">
        <v>-426471.5</v>
      </c>
      <c r="PK3" s="3">
        <v>507228.75</v>
      </c>
      <c r="PL3" s="3">
        <v>40710.120000000003</v>
      </c>
      <c r="PM3" s="3">
        <v>0</v>
      </c>
      <c r="PN3" s="3">
        <v>195096.52</v>
      </c>
      <c r="PQ3" s="3">
        <v>0</v>
      </c>
      <c r="PR3" s="3">
        <v>155204.24</v>
      </c>
      <c r="PS3" s="3">
        <v>14979.33</v>
      </c>
      <c r="PT3" s="3">
        <v>70401.06</v>
      </c>
      <c r="PU3" s="3">
        <v>244882.83</v>
      </c>
      <c r="PW3" s="3">
        <v>619045.54</v>
      </c>
      <c r="PX3" s="3">
        <v>13790</v>
      </c>
      <c r="PY3" s="3">
        <v>0</v>
      </c>
      <c r="PZ3" s="3">
        <v>0</v>
      </c>
      <c r="QA3" s="3">
        <v>0</v>
      </c>
      <c r="QB3" s="3">
        <v>2700222.52</v>
      </c>
      <c r="QC3" s="3">
        <v>0</v>
      </c>
      <c r="QD3" s="3">
        <v>738176.07</v>
      </c>
      <c r="QE3" s="3">
        <v>0</v>
      </c>
      <c r="QF3" s="3">
        <v>0</v>
      </c>
      <c r="QG3" s="3">
        <v>0</v>
      </c>
      <c r="QH3" s="3">
        <v>0</v>
      </c>
      <c r="QI3" s="3">
        <v>0</v>
      </c>
      <c r="QJ3" s="3">
        <v>2705167.28</v>
      </c>
      <c r="QK3" s="3">
        <v>16632</v>
      </c>
      <c r="QL3" s="3">
        <v>0</v>
      </c>
      <c r="QM3" s="3">
        <v>0</v>
      </c>
      <c r="QN3" s="3">
        <v>0</v>
      </c>
      <c r="QO3" s="3">
        <v>44398</v>
      </c>
      <c r="QP3" s="3">
        <v>11601.12</v>
      </c>
      <c r="QQ3" s="3">
        <v>0</v>
      </c>
      <c r="QR3" s="3">
        <v>0</v>
      </c>
      <c r="QS3" s="3">
        <v>0</v>
      </c>
      <c r="QT3" s="3">
        <v>113923.93</v>
      </c>
      <c r="QU3" s="3">
        <v>355073</v>
      </c>
      <c r="QV3" s="3">
        <v>120289</v>
      </c>
      <c r="QW3" s="3">
        <v>48440</v>
      </c>
      <c r="QX3" s="3">
        <v>0</v>
      </c>
      <c r="QY3" s="3">
        <v>0</v>
      </c>
      <c r="QZ3" s="3">
        <v>0</v>
      </c>
      <c r="RA3" s="3">
        <v>0</v>
      </c>
      <c r="RB3" s="3">
        <v>0</v>
      </c>
      <c r="RC3" s="3">
        <v>0</v>
      </c>
      <c r="RD3" s="3">
        <v>0</v>
      </c>
      <c r="RE3" s="3">
        <v>0</v>
      </c>
      <c r="RF3" s="3">
        <v>0</v>
      </c>
    </row>
    <row r="4" spans="1:479" x14ac:dyDescent="0.25">
      <c r="A4" t="s">
        <v>3</v>
      </c>
      <c r="B4" s="1">
        <v>2017</v>
      </c>
      <c r="C4" s="3">
        <v>397313.31</v>
      </c>
      <c r="D4" s="3">
        <v>500</v>
      </c>
      <c r="E4" s="4"/>
      <c r="F4" s="3">
        <v>0</v>
      </c>
      <c r="G4" s="3">
        <v>0</v>
      </c>
      <c r="H4" s="3">
        <v>0</v>
      </c>
      <c r="I4" s="3">
        <v>0</v>
      </c>
      <c r="J4" s="3">
        <v>0</v>
      </c>
      <c r="K4" s="3">
        <v>0</v>
      </c>
      <c r="L4" s="3">
        <v>342167.39</v>
      </c>
      <c r="M4" s="3">
        <v>35334.85</v>
      </c>
      <c r="N4" s="3">
        <v>0</v>
      </c>
      <c r="O4" s="3">
        <v>0</v>
      </c>
      <c r="P4" s="4"/>
      <c r="Q4" s="3">
        <v>452251.02</v>
      </c>
      <c r="R4" s="3">
        <v>-6000</v>
      </c>
      <c r="S4" s="3">
        <v>0</v>
      </c>
      <c r="T4" s="3">
        <v>0</v>
      </c>
      <c r="U4" s="3">
        <v>0</v>
      </c>
      <c r="V4" s="3">
        <v>52415.15</v>
      </c>
      <c r="W4" s="3">
        <v>0</v>
      </c>
      <c r="X4" s="3">
        <v>0</v>
      </c>
      <c r="Y4" s="3">
        <v>0</v>
      </c>
      <c r="Z4" s="3">
        <v>0</v>
      </c>
      <c r="AA4" s="3">
        <v>125468.33</v>
      </c>
      <c r="AB4" s="3">
        <v>0</v>
      </c>
      <c r="AC4" s="3">
        <v>0</v>
      </c>
      <c r="AD4" s="3">
        <v>0</v>
      </c>
      <c r="AE4" s="3">
        <v>0</v>
      </c>
      <c r="AF4" s="3">
        <v>0</v>
      </c>
      <c r="AG4" s="3">
        <v>0</v>
      </c>
      <c r="AH4" s="3">
        <v>0</v>
      </c>
      <c r="AI4" s="3">
        <v>0</v>
      </c>
      <c r="AJ4" s="3">
        <v>0</v>
      </c>
      <c r="AK4" s="3">
        <v>0</v>
      </c>
      <c r="AL4" s="3">
        <v>0</v>
      </c>
      <c r="AP4" s="3">
        <v>0</v>
      </c>
      <c r="AQ4" s="3">
        <v>0</v>
      </c>
      <c r="AR4" s="3">
        <v>0</v>
      </c>
      <c r="AS4" s="3">
        <v>0</v>
      </c>
      <c r="AT4" s="3">
        <v>116897</v>
      </c>
      <c r="AU4" s="3">
        <v>0</v>
      </c>
      <c r="AV4" s="3">
        <v>0</v>
      </c>
      <c r="AW4" s="4"/>
      <c r="AX4" s="3">
        <v>0</v>
      </c>
      <c r="AY4" s="3">
        <v>0</v>
      </c>
      <c r="AZ4" s="3">
        <v>0</v>
      </c>
      <c r="BA4" s="3">
        <v>-1706.57</v>
      </c>
      <c r="BB4" s="3">
        <v>0</v>
      </c>
      <c r="BC4" s="4"/>
      <c r="BD4" s="3">
        <v>0</v>
      </c>
      <c r="BE4" s="3">
        <v>0</v>
      </c>
      <c r="BF4" s="3">
        <v>0</v>
      </c>
      <c r="BG4" s="3">
        <v>0</v>
      </c>
      <c r="BH4" s="3">
        <v>0</v>
      </c>
      <c r="BI4" s="3">
        <v>0</v>
      </c>
      <c r="BJ4" s="3">
        <v>0</v>
      </c>
      <c r="BK4" s="3">
        <v>0</v>
      </c>
      <c r="BL4" s="3">
        <v>0</v>
      </c>
      <c r="BM4" s="3">
        <v>2347.75</v>
      </c>
      <c r="BN4" s="3">
        <v>0</v>
      </c>
      <c r="BO4" s="3">
        <v>172.79</v>
      </c>
      <c r="BP4" s="3">
        <v>0</v>
      </c>
      <c r="BQ4" s="3">
        <v>0</v>
      </c>
      <c r="BR4" s="3">
        <v>0</v>
      </c>
      <c r="BT4" s="3">
        <v>0</v>
      </c>
      <c r="BU4" s="3">
        <v>0</v>
      </c>
      <c r="BV4" s="3">
        <v>0</v>
      </c>
      <c r="BW4" s="3">
        <v>0</v>
      </c>
      <c r="BX4" s="3">
        <v>0</v>
      </c>
      <c r="BY4" s="3">
        <v>0</v>
      </c>
      <c r="BZ4" s="3">
        <v>-77505.03</v>
      </c>
      <c r="CA4" s="3">
        <v>0</v>
      </c>
      <c r="CB4" s="3">
        <v>55031.6</v>
      </c>
      <c r="CC4" s="3">
        <v>19212.84</v>
      </c>
      <c r="CD4" s="3">
        <v>-202983.83</v>
      </c>
      <c r="CE4" s="3">
        <v>261709.28</v>
      </c>
      <c r="CF4" s="3">
        <v>0</v>
      </c>
      <c r="CG4" s="3">
        <v>-192796.38</v>
      </c>
      <c r="CH4" s="3">
        <v>0</v>
      </c>
      <c r="CI4" s="3">
        <v>0</v>
      </c>
      <c r="CJ4" s="3">
        <v>0</v>
      </c>
      <c r="CK4" s="3">
        <v>0</v>
      </c>
      <c r="CL4" s="3">
        <v>42959.42</v>
      </c>
      <c r="CM4" s="3">
        <v>0</v>
      </c>
      <c r="CN4" s="3">
        <v>0</v>
      </c>
      <c r="CO4" s="3">
        <v>0</v>
      </c>
      <c r="CP4" s="3">
        <v>0</v>
      </c>
      <c r="CQ4" s="3">
        <v>0</v>
      </c>
      <c r="CR4" s="3">
        <v>0</v>
      </c>
      <c r="CS4" s="3">
        <v>0</v>
      </c>
      <c r="CT4" s="3">
        <v>0</v>
      </c>
      <c r="CU4" s="3">
        <v>0</v>
      </c>
      <c r="CV4" s="3">
        <v>0</v>
      </c>
      <c r="CW4" s="3">
        <v>0</v>
      </c>
      <c r="CX4" s="3">
        <v>0</v>
      </c>
      <c r="CY4" s="3">
        <v>0</v>
      </c>
      <c r="CZ4" s="3">
        <v>0</v>
      </c>
      <c r="DA4" s="3">
        <v>0</v>
      </c>
      <c r="DB4" s="3">
        <v>0</v>
      </c>
      <c r="DC4" s="3">
        <v>0</v>
      </c>
      <c r="DD4" s="3">
        <v>0</v>
      </c>
      <c r="DE4" s="3">
        <v>0</v>
      </c>
      <c r="DF4" s="3">
        <v>0</v>
      </c>
      <c r="DG4" s="3">
        <v>0</v>
      </c>
      <c r="DH4" s="3">
        <v>0</v>
      </c>
      <c r="DI4" s="3">
        <v>0</v>
      </c>
      <c r="DJ4" s="3">
        <v>0</v>
      </c>
      <c r="DK4" s="3">
        <v>0</v>
      </c>
      <c r="DL4" s="3">
        <v>0</v>
      </c>
      <c r="DM4" s="3">
        <v>0</v>
      </c>
      <c r="DN4" s="3">
        <v>0</v>
      </c>
      <c r="DP4" s="3">
        <v>0</v>
      </c>
      <c r="DQ4" s="3">
        <v>0</v>
      </c>
      <c r="DR4" s="3">
        <v>0</v>
      </c>
      <c r="DS4" s="3">
        <v>509267.81</v>
      </c>
      <c r="DT4" s="3">
        <v>0</v>
      </c>
      <c r="DU4" s="3">
        <v>3402579.38</v>
      </c>
      <c r="DV4" s="3">
        <v>0</v>
      </c>
      <c r="DW4" s="3">
        <v>0</v>
      </c>
      <c r="DX4" s="3">
        <v>0</v>
      </c>
      <c r="DY4" s="3">
        <v>446641.58</v>
      </c>
      <c r="DZ4" s="3">
        <v>0</v>
      </c>
      <c r="EA4" s="3">
        <v>644524.93000000005</v>
      </c>
      <c r="EB4" s="3">
        <v>0</v>
      </c>
      <c r="EC4" s="3">
        <v>0</v>
      </c>
      <c r="ED4" s="3">
        <v>0</v>
      </c>
      <c r="EE4" s="3">
        <v>15588.47</v>
      </c>
      <c r="EG4" s="3">
        <v>683676.88</v>
      </c>
      <c r="EH4" s="3">
        <v>0</v>
      </c>
      <c r="EI4" s="3">
        <v>63219.02</v>
      </c>
      <c r="EJ4" s="3">
        <v>31957.4</v>
      </c>
      <c r="EL4" s="3">
        <v>734598.7</v>
      </c>
      <c r="EM4" s="3">
        <v>0</v>
      </c>
      <c r="EN4" s="3">
        <v>131079.54999999999</v>
      </c>
      <c r="EO4" s="3">
        <v>0</v>
      </c>
      <c r="EP4" s="3">
        <v>0</v>
      </c>
      <c r="EQ4" s="3">
        <v>0</v>
      </c>
      <c r="ER4" s="3">
        <v>0</v>
      </c>
      <c r="ET4" s="3">
        <v>0</v>
      </c>
      <c r="EU4" s="3">
        <v>0</v>
      </c>
      <c r="EV4" s="3">
        <v>0</v>
      </c>
      <c r="EW4" s="3">
        <v>0</v>
      </c>
      <c r="EX4" s="3">
        <v>0</v>
      </c>
      <c r="EY4" s="3">
        <v>0</v>
      </c>
      <c r="EZ4" s="3">
        <v>0</v>
      </c>
      <c r="FA4" s="3">
        <v>0</v>
      </c>
      <c r="FB4" s="3">
        <v>0</v>
      </c>
      <c r="FC4" s="3">
        <v>0</v>
      </c>
      <c r="FD4" s="3">
        <v>0</v>
      </c>
      <c r="FE4" s="3">
        <v>0</v>
      </c>
      <c r="FF4" s="3">
        <v>0</v>
      </c>
      <c r="FG4" s="3">
        <v>0</v>
      </c>
      <c r="FH4" s="3">
        <v>0</v>
      </c>
      <c r="FI4" s="3">
        <v>0</v>
      </c>
      <c r="FJ4" s="3">
        <v>0</v>
      </c>
      <c r="FK4" s="3">
        <v>-3755808.57</v>
      </c>
      <c r="FL4" s="3">
        <v>0</v>
      </c>
      <c r="FM4" s="3">
        <v>0</v>
      </c>
      <c r="FN4" s="3">
        <v>0</v>
      </c>
      <c r="FO4" s="3">
        <v>0</v>
      </c>
      <c r="FP4" s="3">
        <v>-513425.24</v>
      </c>
      <c r="FQ4" s="3">
        <v>-254412.99</v>
      </c>
      <c r="FR4" s="3">
        <v>-11822</v>
      </c>
      <c r="FS4" s="3">
        <v>0</v>
      </c>
      <c r="FT4" s="3">
        <v>0</v>
      </c>
      <c r="FU4" s="3">
        <v>0</v>
      </c>
      <c r="FV4" s="3">
        <v>0</v>
      </c>
      <c r="FW4" s="3">
        <v>0</v>
      </c>
      <c r="FX4" s="3">
        <v>0</v>
      </c>
      <c r="FY4" s="3">
        <v>0</v>
      </c>
      <c r="FZ4" s="3">
        <v>0</v>
      </c>
      <c r="GA4" s="3">
        <v>0</v>
      </c>
      <c r="GB4" s="3">
        <v>-89419</v>
      </c>
      <c r="GD4" s="3">
        <v>0</v>
      </c>
      <c r="GE4" s="3">
        <v>0</v>
      </c>
      <c r="GF4" s="3">
        <v>0</v>
      </c>
      <c r="GG4" s="3">
        <v>0</v>
      </c>
      <c r="GH4" s="3">
        <v>0</v>
      </c>
      <c r="GI4" s="3">
        <v>0</v>
      </c>
      <c r="GJ4" s="3">
        <v>0</v>
      </c>
      <c r="GK4" s="3">
        <v>-29103.1</v>
      </c>
      <c r="GL4" s="3">
        <v>-6397</v>
      </c>
      <c r="GN4" s="3">
        <v>0</v>
      </c>
      <c r="GO4" s="3">
        <v>0</v>
      </c>
      <c r="GP4" s="3">
        <v>0</v>
      </c>
      <c r="GQ4" s="3">
        <v>0</v>
      </c>
      <c r="GR4" s="3">
        <v>0</v>
      </c>
      <c r="GS4" s="3">
        <v>0</v>
      </c>
      <c r="GT4" s="3">
        <v>0</v>
      </c>
      <c r="GU4" s="3">
        <v>0</v>
      </c>
      <c r="GV4" s="3">
        <v>0</v>
      </c>
      <c r="GX4" s="3">
        <v>-106400.25</v>
      </c>
      <c r="GY4" s="3">
        <v>0</v>
      </c>
      <c r="GZ4" s="3">
        <v>0</v>
      </c>
      <c r="HA4" s="3">
        <v>0</v>
      </c>
      <c r="HB4" s="3">
        <v>-116897</v>
      </c>
      <c r="HC4" s="3">
        <v>0</v>
      </c>
      <c r="HD4" s="3">
        <v>0</v>
      </c>
      <c r="HE4" s="3">
        <v>0</v>
      </c>
      <c r="HF4" s="3">
        <v>0</v>
      </c>
      <c r="HG4" s="3">
        <v>0</v>
      </c>
      <c r="HH4" s="3">
        <v>-18752</v>
      </c>
      <c r="HI4" s="3">
        <v>0</v>
      </c>
      <c r="HJ4" s="3">
        <v>0</v>
      </c>
      <c r="HK4" s="3">
        <v>0</v>
      </c>
      <c r="HL4" s="3">
        <v>0</v>
      </c>
      <c r="HM4" s="3">
        <v>-100601.24</v>
      </c>
      <c r="HO4" s="3">
        <v>-222000</v>
      </c>
      <c r="HP4" s="3">
        <v>-1277900</v>
      </c>
      <c r="HQ4" s="3">
        <v>-1262063.3799999999</v>
      </c>
      <c r="HR4" s="3">
        <v>0</v>
      </c>
      <c r="HS4" s="3">
        <v>0</v>
      </c>
      <c r="HT4" s="3">
        <v>0</v>
      </c>
      <c r="HU4" s="3">
        <v>0</v>
      </c>
      <c r="HV4" s="3">
        <v>0</v>
      </c>
      <c r="HW4" s="3">
        <v>0</v>
      </c>
      <c r="HX4" s="3">
        <v>0</v>
      </c>
      <c r="HY4" s="3">
        <v>-165439.9</v>
      </c>
      <c r="HZ4" s="3">
        <v>-155480.97</v>
      </c>
      <c r="IA4" s="3">
        <v>0</v>
      </c>
      <c r="IB4" s="3">
        <v>0</v>
      </c>
      <c r="IC4" s="3">
        <v>0</v>
      </c>
      <c r="ID4" s="3">
        <v>0</v>
      </c>
      <c r="IE4" s="3">
        <v>0</v>
      </c>
      <c r="IF4" s="3">
        <v>0</v>
      </c>
      <c r="IG4" s="3">
        <v>0</v>
      </c>
      <c r="IH4" s="3">
        <v>0</v>
      </c>
      <c r="II4" s="3">
        <v>0</v>
      </c>
      <c r="IJ4" s="3">
        <v>-885808.57</v>
      </c>
      <c r="IK4" s="3">
        <v>0</v>
      </c>
      <c r="IL4" s="3">
        <v>0</v>
      </c>
      <c r="IM4" s="3">
        <v>0</v>
      </c>
      <c r="IN4" s="3">
        <v>-53246.63</v>
      </c>
      <c r="IO4" s="3">
        <v>0</v>
      </c>
      <c r="IP4" s="3">
        <v>-2336044.77</v>
      </c>
      <c r="IQ4" s="3">
        <v>0</v>
      </c>
      <c r="IR4" s="3">
        <v>0</v>
      </c>
      <c r="IS4" s="3">
        <v>-153977</v>
      </c>
      <c r="IT4" s="3">
        <v>0</v>
      </c>
      <c r="IU4" s="3">
        <v>-132337.21</v>
      </c>
      <c r="IV4" s="3">
        <v>0</v>
      </c>
      <c r="IW4" s="3">
        <v>-207075.38</v>
      </c>
      <c r="IX4" s="3">
        <v>-131720.98000000001</v>
      </c>
      <c r="IY4" s="3">
        <v>0</v>
      </c>
      <c r="IZ4" s="3">
        <v>-15460.56</v>
      </c>
      <c r="JA4" s="3">
        <v>-1384652.82</v>
      </c>
      <c r="JB4" s="3">
        <v>-1844.88</v>
      </c>
      <c r="JC4" s="3">
        <v>-1200</v>
      </c>
      <c r="JD4" s="3">
        <v>-4877.74</v>
      </c>
      <c r="JE4" s="3">
        <v>0</v>
      </c>
      <c r="JF4" s="3">
        <v>0</v>
      </c>
      <c r="JG4" s="3">
        <v>0</v>
      </c>
      <c r="JH4" s="3">
        <v>0</v>
      </c>
      <c r="JI4" s="3">
        <v>-32608.65</v>
      </c>
      <c r="JJ4" s="3">
        <v>0</v>
      </c>
      <c r="JK4" s="3">
        <v>0</v>
      </c>
      <c r="JL4" s="3">
        <v>-9252.91</v>
      </c>
      <c r="JM4" s="3">
        <v>0</v>
      </c>
      <c r="JN4" s="3">
        <v>-6252.4</v>
      </c>
      <c r="JO4" s="3">
        <v>0</v>
      </c>
      <c r="JP4" s="3">
        <v>0</v>
      </c>
      <c r="JQ4" s="3">
        <v>0</v>
      </c>
      <c r="JR4" s="3">
        <v>0</v>
      </c>
      <c r="JS4" s="3">
        <v>0</v>
      </c>
      <c r="JT4" s="3">
        <v>0</v>
      </c>
      <c r="JU4" s="3">
        <v>0</v>
      </c>
      <c r="JV4" s="3">
        <v>-110840.12</v>
      </c>
      <c r="JW4" s="3">
        <v>7125.31</v>
      </c>
      <c r="JX4" s="3">
        <v>0</v>
      </c>
      <c r="JY4" s="3">
        <v>0</v>
      </c>
      <c r="JZ4" s="3">
        <v>0</v>
      </c>
      <c r="KA4" s="3">
        <v>0</v>
      </c>
      <c r="KB4" s="3">
        <v>0</v>
      </c>
      <c r="KC4" s="3">
        <v>0</v>
      </c>
      <c r="KD4" s="3">
        <v>7064.86</v>
      </c>
      <c r="KE4" s="3">
        <v>0</v>
      </c>
      <c r="KF4" s="3">
        <v>0</v>
      </c>
      <c r="KG4" s="3">
        <v>0</v>
      </c>
      <c r="KH4" s="3">
        <v>-50771.47</v>
      </c>
      <c r="KI4" s="3">
        <v>50771.47</v>
      </c>
      <c r="KJ4" s="3">
        <v>0</v>
      </c>
      <c r="KK4" s="3">
        <v>-5469.65</v>
      </c>
      <c r="KL4" s="3">
        <v>0</v>
      </c>
      <c r="KM4" s="3">
        <v>0</v>
      </c>
      <c r="KN4" s="3">
        <v>-7634.27</v>
      </c>
      <c r="KO4" s="3">
        <v>0</v>
      </c>
      <c r="KP4" s="3">
        <v>0</v>
      </c>
      <c r="KQ4" s="3">
        <v>0</v>
      </c>
      <c r="KR4" s="3">
        <v>0</v>
      </c>
      <c r="KS4" s="3">
        <v>0</v>
      </c>
      <c r="KT4" s="3">
        <v>0</v>
      </c>
      <c r="KU4" s="3">
        <v>0</v>
      </c>
      <c r="KV4" s="3">
        <v>0</v>
      </c>
      <c r="KW4" s="3">
        <v>0</v>
      </c>
      <c r="KX4" s="3">
        <v>0</v>
      </c>
      <c r="KY4" s="3">
        <v>0</v>
      </c>
      <c r="KZ4" s="3">
        <v>0</v>
      </c>
      <c r="LA4" s="3">
        <v>0</v>
      </c>
      <c r="LB4" s="3">
        <v>0</v>
      </c>
      <c r="LC4" s="3">
        <v>0</v>
      </c>
      <c r="LD4" s="3">
        <v>0</v>
      </c>
      <c r="LE4" s="3">
        <v>0</v>
      </c>
      <c r="LF4" s="3">
        <v>0</v>
      </c>
      <c r="LG4" s="3">
        <v>0</v>
      </c>
      <c r="LH4" s="3">
        <v>0</v>
      </c>
      <c r="LI4" s="3">
        <v>0</v>
      </c>
      <c r="LJ4" s="3">
        <v>0</v>
      </c>
      <c r="LK4" s="3">
        <v>0</v>
      </c>
      <c r="LL4" s="3">
        <v>0</v>
      </c>
      <c r="LM4" s="3">
        <v>397310.71</v>
      </c>
      <c r="LN4" s="3">
        <v>3031766.26</v>
      </c>
      <c r="LO4" s="3">
        <v>132337.21</v>
      </c>
      <c r="LP4" s="3">
        <v>0</v>
      </c>
      <c r="LQ4" s="3">
        <v>0</v>
      </c>
      <c r="LR4" s="3">
        <v>207075.38</v>
      </c>
      <c r="LS4" s="3">
        <v>0</v>
      </c>
      <c r="LT4" s="3">
        <v>131720.98000000001</v>
      </c>
      <c r="LU4" s="3">
        <v>0</v>
      </c>
      <c r="LW4" s="3">
        <v>0</v>
      </c>
      <c r="LX4" s="3">
        <v>15460.56</v>
      </c>
      <c r="LY4" s="3">
        <v>0</v>
      </c>
      <c r="LZ4" s="3">
        <v>0</v>
      </c>
      <c r="MA4" s="3">
        <v>0</v>
      </c>
      <c r="MB4" s="3">
        <v>0</v>
      </c>
      <c r="MC4" s="3">
        <v>0</v>
      </c>
      <c r="MD4" s="3">
        <v>0</v>
      </c>
      <c r="ME4" s="3">
        <v>0</v>
      </c>
      <c r="MF4" s="3">
        <v>0</v>
      </c>
      <c r="MG4" s="3">
        <v>0</v>
      </c>
      <c r="MH4" s="3">
        <v>0</v>
      </c>
      <c r="MI4" s="3">
        <v>0</v>
      </c>
      <c r="MJ4" s="3">
        <v>0</v>
      </c>
      <c r="MK4" s="3">
        <v>0</v>
      </c>
      <c r="ML4" s="3">
        <v>0</v>
      </c>
      <c r="MM4" s="3">
        <v>0</v>
      </c>
      <c r="MN4" s="3">
        <v>0</v>
      </c>
      <c r="MO4" s="3">
        <v>0</v>
      </c>
      <c r="MP4" s="3">
        <v>0</v>
      </c>
      <c r="MQ4" s="3">
        <v>0</v>
      </c>
      <c r="MR4" s="3">
        <v>0</v>
      </c>
      <c r="MS4" s="3">
        <v>0</v>
      </c>
      <c r="MT4" s="3">
        <v>0</v>
      </c>
      <c r="MU4" s="3">
        <v>0</v>
      </c>
      <c r="MV4" s="3">
        <v>0</v>
      </c>
      <c r="MW4" s="3">
        <v>0</v>
      </c>
      <c r="MX4" s="3">
        <v>5953.46</v>
      </c>
      <c r="MY4" s="3">
        <v>0</v>
      </c>
      <c r="MZ4" s="3">
        <v>363877.05</v>
      </c>
      <c r="NA4" s="3">
        <v>44649.47</v>
      </c>
      <c r="NB4" s="3">
        <v>1700</v>
      </c>
      <c r="NC4" s="3">
        <v>0</v>
      </c>
      <c r="ND4" s="3">
        <v>0</v>
      </c>
      <c r="NE4" s="3">
        <v>0</v>
      </c>
      <c r="NF4" s="3">
        <v>0</v>
      </c>
      <c r="NG4" s="3">
        <v>0</v>
      </c>
      <c r="NH4" s="3">
        <v>0</v>
      </c>
      <c r="NI4" s="3">
        <v>16788.38</v>
      </c>
      <c r="NJ4" s="3">
        <v>0</v>
      </c>
      <c r="NK4" s="3">
        <v>0</v>
      </c>
      <c r="NL4" s="3">
        <v>8274.34</v>
      </c>
      <c r="NM4" s="3">
        <v>0</v>
      </c>
      <c r="NN4" s="3">
        <v>0</v>
      </c>
      <c r="NO4" s="3">
        <v>50</v>
      </c>
      <c r="NP4" s="3">
        <v>0</v>
      </c>
      <c r="NQ4" s="3">
        <v>0</v>
      </c>
      <c r="NR4" s="3">
        <v>0</v>
      </c>
      <c r="NS4" s="3">
        <v>7280.86</v>
      </c>
      <c r="NT4" s="3">
        <v>0</v>
      </c>
      <c r="NU4" s="3">
        <v>0</v>
      </c>
      <c r="NV4" s="3">
        <v>0</v>
      </c>
      <c r="NW4" s="3">
        <v>60544.41</v>
      </c>
      <c r="NX4" s="3">
        <v>0</v>
      </c>
      <c r="NY4" s="3">
        <v>0</v>
      </c>
      <c r="NZ4" s="3">
        <v>0</v>
      </c>
      <c r="OA4" s="3">
        <v>1025.51</v>
      </c>
      <c r="OB4" s="3">
        <v>0</v>
      </c>
      <c r="OC4" s="3">
        <v>0</v>
      </c>
      <c r="OD4" s="3">
        <v>0</v>
      </c>
      <c r="OE4" s="3">
        <v>34081.08</v>
      </c>
      <c r="OF4" s="3">
        <v>0</v>
      </c>
      <c r="OK4" s="3">
        <v>0</v>
      </c>
      <c r="OL4" s="3">
        <v>0</v>
      </c>
      <c r="OM4" s="3">
        <v>0</v>
      </c>
      <c r="ON4" s="3">
        <v>0</v>
      </c>
      <c r="OO4" s="3">
        <v>3044.88</v>
      </c>
      <c r="OP4" s="3">
        <v>30322.86</v>
      </c>
      <c r="OQ4" s="3">
        <v>135740.91</v>
      </c>
      <c r="OR4" s="3">
        <v>188.69</v>
      </c>
      <c r="OS4" s="3">
        <v>-2.11</v>
      </c>
      <c r="OT4" s="3">
        <v>14.37</v>
      </c>
      <c r="OU4" s="3">
        <v>2980.65</v>
      </c>
      <c r="OV4" s="3">
        <v>75</v>
      </c>
      <c r="OW4" s="3">
        <v>0</v>
      </c>
      <c r="OX4" s="3">
        <v>0</v>
      </c>
      <c r="OY4" s="3">
        <v>0</v>
      </c>
      <c r="OZ4" s="3">
        <v>0</v>
      </c>
      <c r="PA4" s="3">
        <v>0</v>
      </c>
      <c r="PB4" s="3">
        <v>0</v>
      </c>
      <c r="PC4" s="3">
        <v>0</v>
      </c>
      <c r="PD4" s="3">
        <v>0</v>
      </c>
      <c r="PE4" s="3">
        <v>0</v>
      </c>
      <c r="PF4" s="3">
        <v>9561.56</v>
      </c>
      <c r="PG4" s="3">
        <v>112791.72</v>
      </c>
      <c r="PH4" s="3">
        <v>91532.15</v>
      </c>
      <c r="PI4" s="3">
        <v>2340.16</v>
      </c>
      <c r="PJ4" s="3">
        <v>0</v>
      </c>
      <c r="PK4" s="3">
        <v>45998.080000000002</v>
      </c>
      <c r="PL4" s="3">
        <v>7903.94</v>
      </c>
      <c r="PM4" s="3">
        <v>0</v>
      </c>
      <c r="PN4" s="3">
        <v>63760.83</v>
      </c>
      <c r="PO4" s="3">
        <v>0</v>
      </c>
      <c r="PP4" s="3">
        <v>0</v>
      </c>
      <c r="PQ4" s="3">
        <v>0</v>
      </c>
      <c r="PR4" s="3">
        <v>31368.15</v>
      </c>
      <c r="PS4" s="3">
        <v>225</v>
      </c>
      <c r="PT4" s="3">
        <v>24670.17</v>
      </c>
      <c r="PU4" s="3">
        <v>0</v>
      </c>
      <c r="PV4" s="3">
        <v>0</v>
      </c>
      <c r="PW4" s="3">
        <v>26205.08</v>
      </c>
      <c r="PX4" s="3">
        <v>0</v>
      </c>
      <c r="PY4" s="3">
        <v>0</v>
      </c>
      <c r="PZ4" s="3">
        <v>0</v>
      </c>
      <c r="QA4" s="3">
        <v>0</v>
      </c>
      <c r="QB4" s="3">
        <v>192621.8</v>
      </c>
      <c r="QC4" s="3">
        <v>0</v>
      </c>
      <c r="QD4" s="3">
        <v>0</v>
      </c>
      <c r="QE4" s="3">
        <v>0</v>
      </c>
      <c r="QF4" s="3">
        <v>0</v>
      </c>
      <c r="QG4" s="3">
        <v>0</v>
      </c>
      <c r="QI4" s="3">
        <v>0</v>
      </c>
      <c r="QJ4" s="3">
        <v>12210.63</v>
      </c>
      <c r="QK4" s="3">
        <v>0</v>
      </c>
      <c r="QL4" s="3">
        <v>0</v>
      </c>
      <c r="QM4" s="3">
        <v>0</v>
      </c>
      <c r="QN4" s="3">
        <v>0</v>
      </c>
      <c r="QO4" s="3">
        <v>0</v>
      </c>
      <c r="QP4" s="3">
        <v>6258.92</v>
      </c>
      <c r="QQ4" s="3">
        <v>0</v>
      </c>
      <c r="QR4" s="3">
        <v>0</v>
      </c>
      <c r="QS4" s="3">
        <v>0</v>
      </c>
      <c r="QT4" s="3">
        <v>19226.3</v>
      </c>
      <c r="QU4" s="3">
        <v>31698</v>
      </c>
      <c r="QV4" s="3">
        <v>0</v>
      </c>
      <c r="QW4" s="3">
        <v>0</v>
      </c>
      <c r="QX4" s="3">
        <v>0</v>
      </c>
      <c r="QY4" s="3">
        <v>0</v>
      </c>
      <c r="QZ4" s="3">
        <v>0</v>
      </c>
      <c r="RA4" s="3">
        <v>0</v>
      </c>
      <c r="RB4" s="3">
        <v>0</v>
      </c>
      <c r="RC4" s="3">
        <v>0</v>
      </c>
      <c r="RD4" s="3">
        <v>0</v>
      </c>
      <c r="RE4" s="3">
        <v>0</v>
      </c>
      <c r="RF4" s="3">
        <v>0</v>
      </c>
      <c r="RG4" s="3">
        <v>0</v>
      </c>
      <c r="RH4" s="3">
        <v>0</v>
      </c>
      <c r="RI4" s="3">
        <v>0</v>
      </c>
      <c r="RJ4" s="3">
        <v>0</v>
      </c>
      <c r="RK4" s="3">
        <v>0</v>
      </c>
    </row>
    <row r="5" spans="1:479" x14ac:dyDescent="0.25">
      <c r="A5" t="s">
        <v>4</v>
      </c>
      <c r="B5" s="1">
        <v>2017</v>
      </c>
      <c r="C5" s="3">
        <v>10492182</v>
      </c>
      <c r="D5" s="3">
        <v>750</v>
      </c>
      <c r="E5" s="4"/>
      <c r="F5" s="3">
        <v>0</v>
      </c>
      <c r="G5" s="3">
        <v>0</v>
      </c>
      <c r="H5" s="3">
        <v>0</v>
      </c>
      <c r="I5" s="3">
        <v>0</v>
      </c>
      <c r="J5" s="3">
        <v>0</v>
      </c>
      <c r="K5" s="3">
        <v>7920185.3399999999</v>
      </c>
      <c r="L5" s="3">
        <v>0</v>
      </c>
      <c r="M5" s="3">
        <v>314550.92</v>
      </c>
      <c r="N5" s="3">
        <v>0</v>
      </c>
      <c r="O5" s="3">
        <v>3317937.52</v>
      </c>
      <c r="P5" s="4"/>
      <c r="Q5" s="3">
        <v>6892618.4699999997</v>
      </c>
      <c r="R5" s="3">
        <v>-290000</v>
      </c>
      <c r="S5" s="3">
        <v>0</v>
      </c>
      <c r="T5" s="3">
        <v>0</v>
      </c>
      <c r="U5" s="3">
        <v>0</v>
      </c>
      <c r="V5" s="3">
        <v>1009980.26</v>
      </c>
      <c r="W5" s="3">
        <v>0</v>
      </c>
      <c r="X5" s="3">
        <v>356474.98</v>
      </c>
      <c r="Y5" s="3">
        <v>0</v>
      </c>
      <c r="Z5" s="3">
        <v>0</v>
      </c>
      <c r="AA5" s="3">
        <v>379209</v>
      </c>
      <c r="AB5" s="3">
        <v>0</v>
      </c>
      <c r="AC5" s="3">
        <v>0</v>
      </c>
      <c r="AD5" s="3">
        <v>0</v>
      </c>
      <c r="AE5" s="3">
        <v>0</v>
      </c>
      <c r="AF5" s="3">
        <v>0</v>
      </c>
      <c r="AG5" s="3">
        <v>0</v>
      </c>
      <c r="AH5" s="3">
        <v>0</v>
      </c>
      <c r="AI5" s="3">
        <v>0</v>
      </c>
      <c r="AJ5" s="3">
        <v>0</v>
      </c>
      <c r="AK5" s="3">
        <v>0</v>
      </c>
      <c r="AL5" s="3">
        <v>0</v>
      </c>
      <c r="AP5" s="3">
        <v>0</v>
      </c>
      <c r="AQ5" s="3">
        <v>0</v>
      </c>
      <c r="AR5" s="3">
        <v>0</v>
      </c>
      <c r="AS5" s="3">
        <v>0</v>
      </c>
      <c r="AT5" s="3">
        <v>0</v>
      </c>
      <c r="AU5" s="3">
        <v>0</v>
      </c>
      <c r="AV5" s="3">
        <v>133106.95000000001</v>
      </c>
      <c r="AW5" s="4"/>
      <c r="AX5" s="3">
        <v>0</v>
      </c>
      <c r="AY5" s="3">
        <v>0</v>
      </c>
      <c r="AZ5" s="3">
        <v>0</v>
      </c>
      <c r="BA5" s="3">
        <v>0</v>
      </c>
      <c r="BB5" s="3">
        <v>0</v>
      </c>
      <c r="BC5" s="4"/>
      <c r="BD5" s="3">
        <v>0</v>
      </c>
      <c r="BE5" s="3">
        <v>0</v>
      </c>
      <c r="BF5" s="3">
        <v>0</v>
      </c>
      <c r="BG5" s="3">
        <v>0</v>
      </c>
      <c r="BH5" s="3">
        <v>0</v>
      </c>
      <c r="BI5" s="3">
        <v>324880.03999999998</v>
      </c>
      <c r="BJ5" s="3">
        <v>45598.68</v>
      </c>
      <c r="BK5" s="3">
        <v>0</v>
      </c>
      <c r="BL5" s="3">
        <v>0</v>
      </c>
      <c r="BM5" s="3">
        <v>0</v>
      </c>
      <c r="BN5" s="3">
        <v>182510.84</v>
      </c>
      <c r="BO5" s="3">
        <v>-5064.38</v>
      </c>
      <c r="BP5" s="3">
        <v>52675.76</v>
      </c>
      <c r="BQ5" s="3">
        <v>0</v>
      </c>
      <c r="BR5" s="3">
        <v>0</v>
      </c>
      <c r="BT5" s="3">
        <v>0</v>
      </c>
      <c r="BU5" s="3">
        <v>0</v>
      </c>
      <c r="BV5" s="3">
        <v>0</v>
      </c>
      <c r="BW5" s="3">
        <v>0</v>
      </c>
      <c r="BX5" s="3">
        <v>0</v>
      </c>
      <c r="BY5" s="3">
        <v>0</v>
      </c>
      <c r="BZ5" s="3">
        <v>-2259607.2200000002</v>
      </c>
      <c r="CA5" s="3">
        <v>0</v>
      </c>
      <c r="CB5" s="3">
        <v>167347.56</v>
      </c>
      <c r="CC5" s="3">
        <v>273357.24</v>
      </c>
      <c r="CD5" s="3">
        <v>252184.21</v>
      </c>
      <c r="CE5" s="3">
        <v>-542979.07999999996</v>
      </c>
      <c r="CF5" s="3">
        <v>0</v>
      </c>
      <c r="CG5" s="3">
        <v>-314283.76</v>
      </c>
      <c r="CH5" s="3">
        <v>0</v>
      </c>
      <c r="CI5" s="3">
        <v>0</v>
      </c>
      <c r="CJ5" s="3">
        <v>0</v>
      </c>
      <c r="CK5" s="3">
        <v>0</v>
      </c>
      <c r="CL5" s="3">
        <v>8992515.6300000008</v>
      </c>
      <c r="CM5" s="3">
        <v>173433</v>
      </c>
      <c r="CN5" s="3">
        <v>0</v>
      </c>
      <c r="CO5" s="3">
        <v>0</v>
      </c>
      <c r="CP5" s="3">
        <v>0</v>
      </c>
      <c r="CQ5" s="3">
        <v>0</v>
      </c>
      <c r="CR5" s="3">
        <v>0</v>
      </c>
      <c r="CS5" s="3">
        <v>0</v>
      </c>
      <c r="CT5" s="3">
        <v>0</v>
      </c>
      <c r="CU5" s="3">
        <v>0</v>
      </c>
      <c r="CV5" s="3">
        <v>0</v>
      </c>
      <c r="CW5" s="3">
        <v>0</v>
      </c>
      <c r="CX5" s="3">
        <v>0</v>
      </c>
      <c r="CY5" s="3">
        <v>0</v>
      </c>
      <c r="CZ5" s="3">
        <v>0</v>
      </c>
      <c r="DA5" s="3">
        <v>0</v>
      </c>
      <c r="DB5" s="3">
        <v>0</v>
      </c>
      <c r="DC5" s="3">
        <v>0</v>
      </c>
      <c r="DD5" s="3">
        <v>0</v>
      </c>
      <c r="DE5" s="3">
        <v>0</v>
      </c>
      <c r="DF5" s="3">
        <v>0</v>
      </c>
      <c r="DG5" s="3">
        <v>0</v>
      </c>
      <c r="DH5" s="3">
        <v>0</v>
      </c>
      <c r="DI5" s="3">
        <v>0</v>
      </c>
      <c r="DJ5" s="3">
        <v>0</v>
      </c>
      <c r="DK5" s="3">
        <v>0</v>
      </c>
      <c r="DL5" s="3">
        <v>0</v>
      </c>
      <c r="DM5" s="3">
        <v>0</v>
      </c>
      <c r="DN5" s="3">
        <v>497489.18</v>
      </c>
      <c r="DP5" s="3">
        <v>0</v>
      </c>
      <c r="DQ5" s="3">
        <v>0</v>
      </c>
      <c r="DR5" s="3">
        <v>0</v>
      </c>
      <c r="DS5" s="3">
        <v>4072829</v>
      </c>
      <c r="DT5" s="3">
        <v>0</v>
      </c>
      <c r="DU5" s="3">
        <v>9408233</v>
      </c>
      <c r="DV5" s="3">
        <v>13248454</v>
      </c>
      <c r="DW5" s="3">
        <v>2255542</v>
      </c>
      <c r="DX5" s="3">
        <v>10130946</v>
      </c>
      <c r="DY5" s="3">
        <v>11283429</v>
      </c>
      <c r="DZ5" s="3">
        <v>1602688</v>
      </c>
      <c r="EA5" s="3">
        <v>5351079</v>
      </c>
      <c r="EB5" s="3">
        <v>0</v>
      </c>
      <c r="EC5" s="3">
        <v>0</v>
      </c>
      <c r="ED5" s="3">
        <v>0</v>
      </c>
      <c r="EE5" s="3">
        <v>0</v>
      </c>
      <c r="EG5" s="3">
        <v>6837878</v>
      </c>
      <c r="EH5" s="3">
        <v>0</v>
      </c>
      <c r="EI5" s="3">
        <v>401611</v>
      </c>
      <c r="EJ5" s="3">
        <v>2845797</v>
      </c>
      <c r="EL5" s="3">
        <v>3787540</v>
      </c>
      <c r="EM5" s="3">
        <v>274</v>
      </c>
      <c r="EN5" s="3">
        <v>529778</v>
      </c>
      <c r="EO5" s="3">
        <v>108212</v>
      </c>
      <c r="EP5" s="3">
        <v>0</v>
      </c>
      <c r="EQ5" s="3">
        <v>64962</v>
      </c>
      <c r="ER5" s="3">
        <v>142742</v>
      </c>
      <c r="ET5" s="3">
        <v>0</v>
      </c>
      <c r="EU5" s="3">
        <v>0</v>
      </c>
      <c r="EV5" s="3">
        <v>750748</v>
      </c>
      <c r="EW5" s="3">
        <v>0</v>
      </c>
      <c r="EX5" s="3">
        <v>1099765</v>
      </c>
      <c r="EY5" s="3">
        <v>-4215167</v>
      </c>
      <c r="EZ5" s="3">
        <v>0</v>
      </c>
      <c r="FA5" s="3">
        <v>0</v>
      </c>
      <c r="FB5" s="3">
        <v>0</v>
      </c>
      <c r="FC5" s="3">
        <v>0</v>
      </c>
      <c r="FD5" s="3">
        <v>0</v>
      </c>
      <c r="FE5" s="3">
        <v>0</v>
      </c>
      <c r="FF5" s="3">
        <v>1116632.8400000001</v>
      </c>
      <c r="FG5" s="3">
        <v>0</v>
      </c>
      <c r="FH5" s="3">
        <v>0</v>
      </c>
      <c r="FI5" s="3">
        <v>0</v>
      </c>
      <c r="FJ5" s="3">
        <v>97425.96</v>
      </c>
      <c r="FK5" s="3">
        <v>-7644032</v>
      </c>
      <c r="FL5" s="3">
        <v>-6723653</v>
      </c>
      <c r="FM5" s="3">
        <v>0</v>
      </c>
      <c r="FN5" s="3">
        <v>-4273827</v>
      </c>
      <c r="FO5" s="3">
        <v>-32473.88</v>
      </c>
      <c r="FP5" s="3">
        <v>-2799156.16</v>
      </c>
      <c r="FQ5" s="3">
        <v>0</v>
      </c>
      <c r="FR5" s="3">
        <v>-1074724.7</v>
      </c>
      <c r="FS5" s="3">
        <v>-1034630</v>
      </c>
      <c r="FT5" s="3">
        <v>-863007.94</v>
      </c>
      <c r="FU5" s="3">
        <v>0</v>
      </c>
      <c r="FV5" s="3">
        <v>-2761114.83</v>
      </c>
      <c r="FW5" s="3">
        <v>0</v>
      </c>
      <c r="FX5" s="3">
        <v>-325890.5</v>
      </c>
      <c r="FY5" s="3">
        <v>-13916099.779999999</v>
      </c>
      <c r="FZ5" s="3">
        <v>0</v>
      </c>
      <c r="GA5" s="3">
        <v>0</v>
      </c>
      <c r="GB5" s="3">
        <v>0</v>
      </c>
      <c r="GD5" s="3">
        <v>0</v>
      </c>
      <c r="GE5" s="3">
        <v>0</v>
      </c>
      <c r="GF5" s="3">
        <v>-31150.79</v>
      </c>
      <c r="GG5" s="3">
        <v>0</v>
      </c>
      <c r="GH5" s="3">
        <v>0</v>
      </c>
      <c r="GI5" s="3">
        <v>0</v>
      </c>
      <c r="GJ5" s="3">
        <v>-382744.17</v>
      </c>
      <c r="GK5" s="3">
        <v>-157574.01999999999</v>
      </c>
      <c r="GL5" s="3">
        <v>292500.09000000003</v>
      </c>
      <c r="GN5" s="3">
        <v>0</v>
      </c>
      <c r="GO5" s="3">
        <v>-13238634</v>
      </c>
      <c r="GP5" s="3">
        <v>0</v>
      </c>
      <c r="GQ5" s="3">
        <v>0</v>
      </c>
      <c r="GR5" s="3">
        <v>0</v>
      </c>
      <c r="GS5" s="3">
        <v>0</v>
      </c>
      <c r="GT5" s="3">
        <v>0</v>
      </c>
      <c r="GU5" s="3">
        <v>0</v>
      </c>
      <c r="GV5" s="3">
        <v>0</v>
      </c>
      <c r="GX5" s="3">
        <v>-1457183.09</v>
      </c>
      <c r="GY5" s="3">
        <v>0</v>
      </c>
      <c r="GZ5" s="3">
        <v>0</v>
      </c>
      <c r="HA5" s="3">
        <v>0</v>
      </c>
      <c r="HB5" s="3">
        <v>0</v>
      </c>
      <c r="HC5" s="3">
        <v>0</v>
      </c>
      <c r="HD5" s="3">
        <v>0</v>
      </c>
      <c r="HE5" s="3">
        <v>0</v>
      </c>
      <c r="HF5" s="3">
        <v>0</v>
      </c>
      <c r="HG5" s="3">
        <v>0</v>
      </c>
      <c r="HH5" s="3">
        <v>-949832</v>
      </c>
      <c r="HI5" s="3">
        <v>0</v>
      </c>
      <c r="HJ5" s="3">
        <v>0</v>
      </c>
      <c r="HK5" s="3">
        <v>0</v>
      </c>
      <c r="HL5" s="3">
        <v>-22504863.25</v>
      </c>
      <c r="HM5" s="3">
        <v>0</v>
      </c>
      <c r="HO5" s="3">
        <v>0</v>
      </c>
      <c r="HP5" s="3">
        <v>-13413553</v>
      </c>
      <c r="HQ5" s="3">
        <v>0</v>
      </c>
      <c r="HR5" s="3">
        <v>-4608551.76</v>
      </c>
      <c r="HS5" s="3">
        <v>0</v>
      </c>
      <c r="HT5" s="3">
        <v>0</v>
      </c>
      <c r="HU5" s="3">
        <v>0</v>
      </c>
      <c r="HV5" s="3">
        <v>0</v>
      </c>
      <c r="HW5" s="3">
        <v>0</v>
      </c>
      <c r="HX5" s="3">
        <v>0</v>
      </c>
      <c r="HY5" s="3">
        <v>-13315147.76</v>
      </c>
      <c r="HZ5" s="3">
        <v>-3103890.4000000102</v>
      </c>
      <c r="IA5" s="3">
        <v>0</v>
      </c>
      <c r="IB5" s="3">
        <v>0</v>
      </c>
      <c r="IC5" s="3">
        <v>1034630</v>
      </c>
      <c r="ID5" s="3">
        <v>0</v>
      </c>
      <c r="IE5" s="3">
        <v>0</v>
      </c>
      <c r="IF5" s="3">
        <v>0</v>
      </c>
      <c r="IG5" s="3">
        <v>0</v>
      </c>
      <c r="IH5" s="3">
        <v>0</v>
      </c>
      <c r="II5" s="3">
        <v>3996152</v>
      </c>
      <c r="IJ5" s="3">
        <v>-25108512.859999999</v>
      </c>
      <c r="IK5" s="3">
        <v>0</v>
      </c>
      <c r="IL5" s="3">
        <v>0</v>
      </c>
      <c r="IM5" s="3">
        <v>-2720932.03</v>
      </c>
      <c r="IN5" s="3">
        <v>-54859.55</v>
      </c>
      <c r="IO5" s="3">
        <v>-43703.74</v>
      </c>
      <c r="IP5" s="3">
        <v>-52234514.68</v>
      </c>
      <c r="IQ5" s="3">
        <v>0</v>
      </c>
      <c r="IR5" s="3">
        <v>2644897.09</v>
      </c>
      <c r="IS5" s="3">
        <v>0</v>
      </c>
      <c r="IT5" s="3">
        <v>0</v>
      </c>
      <c r="IU5" s="3">
        <v>-3415869.59</v>
      </c>
      <c r="IV5" s="3">
        <v>0</v>
      </c>
      <c r="IW5" s="3">
        <v>-5764620.7599999998</v>
      </c>
      <c r="IX5" s="3">
        <v>-5039615.34</v>
      </c>
      <c r="IY5" s="3">
        <v>-177107.72</v>
      </c>
      <c r="IZ5" s="3">
        <v>-337930.27</v>
      </c>
      <c r="JA5" s="3">
        <v>-21264998.239999998</v>
      </c>
      <c r="JB5" s="3">
        <v>-20102.400000000001</v>
      </c>
      <c r="JC5" s="3">
        <v>15.84</v>
      </c>
      <c r="JD5" s="3">
        <v>-109147.93</v>
      </c>
      <c r="JE5" s="3">
        <v>0</v>
      </c>
      <c r="JF5" s="3">
        <v>0</v>
      </c>
      <c r="JG5" s="3">
        <v>0</v>
      </c>
      <c r="JH5" s="3">
        <v>0</v>
      </c>
      <c r="JI5" s="3">
        <v>-354614.73</v>
      </c>
      <c r="JJ5" s="3">
        <v>0</v>
      </c>
      <c r="JK5" s="3">
        <v>-74154.850000000006</v>
      </c>
      <c r="JL5" s="3">
        <v>-319593.3</v>
      </c>
      <c r="JM5" s="3">
        <v>0</v>
      </c>
      <c r="JN5" s="3">
        <v>-205310.04</v>
      </c>
      <c r="JO5" s="3">
        <v>0</v>
      </c>
      <c r="JP5" s="3">
        <v>-42338.5</v>
      </c>
      <c r="JQ5" s="3">
        <v>0</v>
      </c>
      <c r="JR5" s="3">
        <v>0</v>
      </c>
      <c r="JS5" s="3">
        <v>0</v>
      </c>
      <c r="JT5" s="3">
        <v>0</v>
      </c>
      <c r="JU5" s="3">
        <v>0</v>
      </c>
      <c r="JV5" s="3">
        <v>-719440.02</v>
      </c>
      <c r="JW5" s="3">
        <v>607346.32999999996</v>
      </c>
      <c r="JX5" s="3">
        <v>0</v>
      </c>
      <c r="JY5" s="3">
        <v>0</v>
      </c>
      <c r="JZ5" s="3">
        <v>0</v>
      </c>
      <c r="KA5" s="3">
        <v>0</v>
      </c>
      <c r="KB5" s="3">
        <v>-22522.54</v>
      </c>
      <c r="KC5" s="3">
        <v>0</v>
      </c>
      <c r="KD5" s="3">
        <v>0</v>
      </c>
      <c r="KE5" s="3">
        <v>0</v>
      </c>
      <c r="KF5" s="3">
        <v>0</v>
      </c>
      <c r="KG5" s="3">
        <v>0</v>
      </c>
      <c r="KH5" s="3">
        <v>-857531.27</v>
      </c>
      <c r="KI5" s="3">
        <v>828438.93</v>
      </c>
      <c r="KJ5" s="3">
        <v>0</v>
      </c>
      <c r="KK5" s="3">
        <v>-29759.73</v>
      </c>
      <c r="KL5" s="3">
        <v>0</v>
      </c>
      <c r="KM5" s="3">
        <v>0</v>
      </c>
      <c r="KN5" s="3">
        <v>-94473.29</v>
      </c>
      <c r="KO5" s="3">
        <v>0</v>
      </c>
      <c r="KP5" s="3">
        <v>0</v>
      </c>
      <c r="KQ5" s="3">
        <v>0</v>
      </c>
      <c r="KR5" s="3">
        <v>0</v>
      </c>
      <c r="KS5" s="3">
        <v>0</v>
      </c>
      <c r="KT5" s="3">
        <v>0</v>
      </c>
      <c r="KU5" s="3">
        <v>0</v>
      </c>
      <c r="KV5" s="3">
        <v>0</v>
      </c>
      <c r="KW5" s="3">
        <v>0</v>
      </c>
      <c r="KX5" s="3">
        <v>0</v>
      </c>
      <c r="KY5" s="3">
        <v>0</v>
      </c>
      <c r="KZ5" s="3">
        <v>0</v>
      </c>
      <c r="LA5" s="3">
        <v>0</v>
      </c>
      <c r="LB5" s="3">
        <v>0</v>
      </c>
      <c r="LC5" s="3">
        <v>0</v>
      </c>
      <c r="LD5" s="3">
        <v>0</v>
      </c>
      <c r="LE5" s="3">
        <v>0</v>
      </c>
      <c r="LF5" s="3">
        <v>0</v>
      </c>
      <c r="LG5" s="3">
        <v>0</v>
      </c>
      <c r="LH5" s="3">
        <v>0</v>
      </c>
      <c r="LI5" s="3">
        <v>0</v>
      </c>
      <c r="LJ5" s="3">
        <v>0</v>
      </c>
      <c r="LK5" s="3">
        <v>0</v>
      </c>
      <c r="LL5" s="3">
        <v>0</v>
      </c>
      <c r="LM5" s="3">
        <v>42563174.759999998</v>
      </c>
      <c r="LN5" s="3">
        <v>34954451.030000001</v>
      </c>
      <c r="LO5" s="3">
        <v>3415869.61</v>
      </c>
      <c r="LP5" s="3">
        <v>0</v>
      </c>
      <c r="LQ5" s="3">
        <v>0</v>
      </c>
      <c r="LR5" s="3">
        <v>5764620.7599999998</v>
      </c>
      <c r="LS5" s="3">
        <v>0</v>
      </c>
      <c r="LT5" s="3">
        <v>5039615.34</v>
      </c>
      <c r="LU5" s="3">
        <v>0</v>
      </c>
      <c r="LW5" s="3">
        <v>177107.72</v>
      </c>
      <c r="LX5" s="3">
        <v>337930.27</v>
      </c>
      <c r="LY5" s="3">
        <v>0</v>
      </c>
      <c r="LZ5" s="3">
        <v>0</v>
      </c>
      <c r="MA5" s="3">
        <v>0</v>
      </c>
      <c r="MB5" s="3">
        <v>0</v>
      </c>
      <c r="MC5" s="3">
        <v>0</v>
      </c>
      <c r="MD5" s="3">
        <v>0</v>
      </c>
      <c r="ME5" s="3">
        <v>0</v>
      </c>
      <c r="MF5" s="3">
        <v>0</v>
      </c>
      <c r="MG5" s="3">
        <v>0</v>
      </c>
      <c r="MH5" s="3">
        <v>0</v>
      </c>
      <c r="MI5" s="3">
        <v>0</v>
      </c>
      <c r="MJ5" s="3">
        <v>0</v>
      </c>
      <c r="MK5" s="3">
        <v>0</v>
      </c>
      <c r="ML5" s="3">
        <v>0</v>
      </c>
      <c r="MM5" s="3">
        <v>0</v>
      </c>
      <c r="MN5" s="3">
        <v>0</v>
      </c>
      <c r="MO5" s="3">
        <v>0</v>
      </c>
      <c r="MP5" s="3">
        <v>0</v>
      </c>
      <c r="MQ5" s="3">
        <v>0</v>
      </c>
      <c r="MR5" s="3">
        <v>0</v>
      </c>
      <c r="MS5" s="3">
        <v>567322.68999999994</v>
      </c>
      <c r="MT5" s="3">
        <v>410633.18</v>
      </c>
      <c r="MU5" s="3">
        <v>23511.5</v>
      </c>
      <c r="MV5" s="3">
        <v>0</v>
      </c>
      <c r="MW5" s="3">
        <v>0</v>
      </c>
      <c r="MX5" s="3">
        <v>24789</v>
      </c>
      <c r="MY5" s="3">
        <v>3513.77</v>
      </c>
      <c r="MZ5" s="3">
        <v>785666</v>
      </c>
      <c r="NA5" s="3">
        <v>137596.12</v>
      </c>
      <c r="NB5" s="3">
        <v>0</v>
      </c>
      <c r="NC5" s="3">
        <v>295</v>
      </c>
      <c r="ND5" s="3">
        <v>346078.26</v>
      </c>
      <c r="NE5" s="3">
        <v>57629.29</v>
      </c>
      <c r="NF5" s="3">
        <v>0</v>
      </c>
      <c r="NG5" s="3">
        <v>20.47</v>
      </c>
      <c r="NH5" s="3">
        <v>289.22000000000003</v>
      </c>
      <c r="NI5" s="3">
        <v>470216.39</v>
      </c>
      <c r="NJ5" s="3">
        <v>322263</v>
      </c>
      <c r="NK5" s="3">
        <v>0</v>
      </c>
      <c r="NL5" s="3">
        <v>452517.56</v>
      </c>
      <c r="NM5" s="3">
        <v>0</v>
      </c>
      <c r="NN5" s="3">
        <v>14407.11</v>
      </c>
      <c r="NO5" s="3">
        <v>0</v>
      </c>
      <c r="NP5" s="3">
        <v>0</v>
      </c>
      <c r="NQ5" s="3">
        <v>0</v>
      </c>
      <c r="NR5" s="3">
        <v>0</v>
      </c>
      <c r="NS5" s="3">
        <v>38135</v>
      </c>
      <c r="NT5" s="3">
        <v>10489.91</v>
      </c>
      <c r="NU5" s="3">
        <v>89635.42</v>
      </c>
      <c r="NV5" s="3">
        <v>0</v>
      </c>
      <c r="NW5" s="3">
        <v>324348</v>
      </c>
      <c r="NX5" s="3">
        <v>1103.97</v>
      </c>
      <c r="NY5" s="3">
        <v>15085.98</v>
      </c>
      <c r="NZ5" s="3">
        <v>84.33</v>
      </c>
      <c r="OA5" s="3">
        <v>15174.41</v>
      </c>
      <c r="OB5" s="3">
        <v>0</v>
      </c>
      <c r="OC5" s="3">
        <v>0</v>
      </c>
      <c r="OD5" s="3">
        <v>0</v>
      </c>
      <c r="OE5" s="3">
        <v>2632.12</v>
      </c>
      <c r="OF5" s="3">
        <v>0</v>
      </c>
      <c r="OK5" s="3">
        <v>0</v>
      </c>
      <c r="OL5" s="3">
        <v>0</v>
      </c>
      <c r="OM5" s="3">
        <v>0</v>
      </c>
      <c r="ON5" s="3">
        <v>0</v>
      </c>
      <c r="OO5" s="3">
        <v>157280.84</v>
      </c>
      <c r="OP5" s="3">
        <v>291163.78999999998</v>
      </c>
      <c r="OQ5" s="3">
        <v>1016774.73</v>
      </c>
      <c r="OR5" s="3">
        <v>286538.8</v>
      </c>
      <c r="OS5" s="3">
        <v>0</v>
      </c>
      <c r="OT5" s="3">
        <v>0</v>
      </c>
      <c r="OU5" s="3">
        <v>226923.73</v>
      </c>
      <c r="OV5" s="3">
        <v>0</v>
      </c>
      <c r="OW5" s="3">
        <v>0</v>
      </c>
      <c r="OX5" s="3">
        <v>142896.35999999999</v>
      </c>
      <c r="OY5" s="3">
        <v>84431.73</v>
      </c>
      <c r="OZ5" s="3">
        <v>142076.87</v>
      </c>
      <c r="PA5" s="3">
        <v>1269.27</v>
      </c>
      <c r="PB5" s="3">
        <v>0</v>
      </c>
      <c r="PC5" s="3">
        <v>0</v>
      </c>
      <c r="PD5" s="3">
        <v>0</v>
      </c>
      <c r="PE5" s="3">
        <v>0</v>
      </c>
      <c r="PF5" s="3">
        <v>1872247.06</v>
      </c>
      <c r="PG5" s="3">
        <v>90273.22</v>
      </c>
      <c r="PH5" s="3">
        <v>1724518.7</v>
      </c>
      <c r="PI5" s="3">
        <v>2438.1999999999998</v>
      </c>
      <c r="PJ5" s="3">
        <v>0</v>
      </c>
      <c r="PK5" s="3">
        <v>-2294.77</v>
      </c>
      <c r="PL5" s="3">
        <v>166827.32999999999</v>
      </c>
      <c r="PM5" s="3">
        <v>0</v>
      </c>
      <c r="PN5" s="3">
        <v>1308985.27</v>
      </c>
      <c r="PO5" s="3">
        <v>435404</v>
      </c>
      <c r="PP5" s="3">
        <v>0</v>
      </c>
      <c r="PQ5" s="3">
        <v>0</v>
      </c>
      <c r="PR5" s="3">
        <v>324182.88</v>
      </c>
      <c r="PS5" s="3">
        <v>12106.92</v>
      </c>
      <c r="PT5" s="3">
        <v>910827.27</v>
      </c>
      <c r="PU5" s="3">
        <v>0</v>
      </c>
      <c r="PV5" s="3">
        <v>0</v>
      </c>
      <c r="PW5" s="3">
        <v>259743.15</v>
      </c>
      <c r="PX5" s="3">
        <v>816</v>
      </c>
      <c r="PY5" s="3">
        <v>0</v>
      </c>
      <c r="PZ5" s="3">
        <v>0</v>
      </c>
      <c r="QA5" s="3">
        <v>0</v>
      </c>
      <c r="QB5" s="3">
        <v>2906991.19</v>
      </c>
      <c r="QC5" s="3">
        <v>0</v>
      </c>
      <c r="QD5" s="3">
        <v>1135550</v>
      </c>
      <c r="QE5" s="3">
        <v>0</v>
      </c>
      <c r="QF5" s="3">
        <v>0</v>
      </c>
      <c r="QG5" s="3">
        <v>0</v>
      </c>
      <c r="QI5" s="3">
        <v>0</v>
      </c>
      <c r="QJ5" s="3">
        <v>1420557.43</v>
      </c>
      <c r="QK5" s="3">
        <v>0</v>
      </c>
      <c r="QL5" s="3">
        <v>0</v>
      </c>
      <c r="QM5" s="3">
        <v>0</v>
      </c>
      <c r="QN5" s="3">
        <v>0</v>
      </c>
      <c r="QO5" s="3">
        <v>0</v>
      </c>
      <c r="QP5" s="3">
        <v>69386.98</v>
      </c>
      <c r="QQ5" s="3">
        <v>0</v>
      </c>
      <c r="QR5" s="3">
        <v>0</v>
      </c>
      <c r="QS5" s="3">
        <v>0</v>
      </c>
      <c r="QT5" s="3">
        <v>211807.34</v>
      </c>
      <c r="QU5" s="3">
        <v>210000</v>
      </c>
      <c r="QV5" s="3">
        <v>0</v>
      </c>
      <c r="QW5" s="3">
        <v>51133.31</v>
      </c>
      <c r="QX5" s="3">
        <v>0</v>
      </c>
      <c r="QY5" s="3">
        <v>0</v>
      </c>
      <c r="QZ5" s="3">
        <v>0</v>
      </c>
      <c r="RA5" s="3">
        <v>0</v>
      </c>
      <c r="RB5" s="3">
        <v>0</v>
      </c>
      <c r="RC5" s="3">
        <v>0</v>
      </c>
      <c r="RD5" s="3">
        <v>0</v>
      </c>
      <c r="RE5" s="3">
        <v>0</v>
      </c>
      <c r="RF5" s="3">
        <v>0</v>
      </c>
      <c r="RG5" s="3">
        <v>0</v>
      </c>
      <c r="RH5" s="3">
        <v>0</v>
      </c>
      <c r="RI5" s="3">
        <v>0</v>
      </c>
      <c r="RJ5" s="3">
        <v>0</v>
      </c>
      <c r="RK5" s="3">
        <v>1051143</v>
      </c>
    </row>
    <row r="6" spans="1:479" x14ac:dyDescent="0.25">
      <c r="A6" t="s">
        <v>5</v>
      </c>
      <c r="B6" s="1">
        <v>2017</v>
      </c>
      <c r="C6" s="3">
        <v>14176690.07</v>
      </c>
      <c r="D6" s="3">
        <v>1900</v>
      </c>
      <c r="E6" s="4"/>
      <c r="F6" s="3">
        <v>0</v>
      </c>
      <c r="G6" s="3">
        <v>0</v>
      </c>
      <c r="H6" s="3">
        <v>814810.58</v>
      </c>
      <c r="I6" s="3">
        <v>0</v>
      </c>
      <c r="J6" s="3">
        <v>0</v>
      </c>
      <c r="K6" s="3">
        <v>11756345.48</v>
      </c>
      <c r="L6" s="3">
        <v>21421.41</v>
      </c>
      <c r="M6" s="3">
        <v>560280.38</v>
      </c>
      <c r="N6" s="3">
        <v>0</v>
      </c>
      <c r="O6" s="3">
        <v>61949.72</v>
      </c>
      <c r="P6" s="4"/>
      <c r="Q6" s="3">
        <v>10541036.550000001</v>
      </c>
      <c r="R6" s="3">
        <v>-1094000</v>
      </c>
      <c r="S6" s="3">
        <v>21308.35</v>
      </c>
      <c r="T6" s="3">
        <v>0</v>
      </c>
      <c r="U6" s="3">
        <v>0</v>
      </c>
      <c r="V6" s="3">
        <v>181871.87</v>
      </c>
      <c r="W6" s="3">
        <v>0</v>
      </c>
      <c r="X6" s="3">
        <v>0</v>
      </c>
      <c r="Y6" s="3">
        <v>0</v>
      </c>
      <c r="Z6" s="3">
        <v>0</v>
      </c>
      <c r="AA6" s="3">
        <v>1819058.01</v>
      </c>
      <c r="AB6" s="3">
        <v>0</v>
      </c>
      <c r="AC6" s="3">
        <v>0</v>
      </c>
      <c r="AD6" s="3">
        <v>0</v>
      </c>
      <c r="AE6" s="3">
        <v>0</v>
      </c>
      <c r="AF6" s="3">
        <v>0</v>
      </c>
      <c r="AG6" s="3">
        <v>1380860</v>
      </c>
      <c r="AH6" s="3">
        <v>0</v>
      </c>
      <c r="AI6" s="3">
        <v>0</v>
      </c>
      <c r="AJ6" s="3">
        <v>0</v>
      </c>
      <c r="AK6" s="3">
        <v>0</v>
      </c>
      <c r="AL6" s="3">
        <v>0</v>
      </c>
      <c r="AP6" s="3">
        <v>0</v>
      </c>
      <c r="AQ6" s="3">
        <v>0</v>
      </c>
      <c r="AR6" s="3">
        <v>0</v>
      </c>
      <c r="AS6" s="3">
        <v>0</v>
      </c>
      <c r="AT6" s="3">
        <v>0</v>
      </c>
      <c r="AU6" s="3">
        <v>0</v>
      </c>
      <c r="AV6" s="3">
        <v>64574</v>
      </c>
      <c r="AW6" s="4"/>
      <c r="AX6" s="3">
        <v>0</v>
      </c>
      <c r="AY6" s="3">
        <v>0</v>
      </c>
      <c r="AZ6" s="3">
        <v>0</v>
      </c>
      <c r="BA6" s="3">
        <v>27110.89</v>
      </c>
      <c r="BB6" s="3">
        <v>0</v>
      </c>
      <c r="BC6" s="4"/>
      <c r="BD6" s="3">
        <v>0</v>
      </c>
      <c r="BE6" s="3">
        <v>0</v>
      </c>
      <c r="BF6" s="3">
        <v>0</v>
      </c>
      <c r="BG6" s="3">
        <v>0</v>
      </c>
      <c r="BH6" s="3">
        <v>0</v>
      </c>
      <c r="BI6" s="3">
        <v>0</v>
      </c>
      <c r="BJ6" s="3">
        <v>0</v>
      </c>
      <c r="BK6" s="3">
        <v>0</v>
      </c>
      <c r="BL6" s="3">
        <v>0</v>
      </c>
      <c r="BM6" s="3">
        <v>21022.720000000001</v>
      </c>
      <c r="BN6" s="3">
        <v>0</v>
      </c>
      <c r="BO6" s="3">
        <v>-9403.23</v>
      </c>
      <c r="BP6" s="3">
        <v>132852.85</v>
      </c>
      <c r="BQ6" s="3">
        <v>0</v>
      </c>
      <c r="BR6" s="3">
        <v>0</v>
      </c>
      <c r="BT6" s="3">
        <v>0</v>
      </c>
      <c r="BU6" s="3">
        <v>747366.19</v>
      </c>
      <c r="BV6" s="3">
        <v>0</v>
      </c>
      <c r="BW6" s="3">
        <v>0</v>
      </c>
      <c r="BX6" s="3">
        <v>0</v>
      </c>
      <c r="BY6" s="3">
        <v>0</v>
      </c>
      <c r="BZ6" s="3">
        <v>-2039433.43</v>
      </c>
      <c r="CA6" s="3">
        <v>0</v>
      </c>
      <c r="CB6" s="3">
        <v>503836.32</v>
      </c>
      <c r="CC6" s="3">
        <v>126930.14</v>
      </c>
      <c r="CD6" s="3">
        <v>-54799.85</v>
      </c>
      <c r="CE6" s="3">
        <v>-1571426.72</v>
      </c>
      <c r="CF6" s="3">
        <v>0</v>
      </c>
      <c r="CG6" s="3">
        <v>102103.56</v>
      </c>
      <c r="CH6" s="3">
        <v>0</v>
      </c>
      <c r="CI6" s="3">
        <v>0</v>
      </c>
      <c r="CJ6" s="3">
        <v>414607.99</v>
      </c>
      <c r="CK6" s="3">
        <v>0</v>
      </c>
      <c r="CL6" s="3">
        <v>1739596.35</v>
      </c>
      <c r="CM6" s="3">
        <v>98187.18</v>
      </c>
      <c r="CN6" s="3">
        <v>0</v>
      </c>
      <c r="CO6" s="3">
        <v>0</v>
      </c>
      <c r="CP6" s="3">
        <v>0</v>
      </c>
      <c r="CQ6" s="3">
        <v>0</v>
      </c>
      <c r="CR6" s="3">
        <v>0</v>
      </c>
      <c r="CS6" s="3">
        <v>0</v>
      </c>
      <c r="CT6" s="3">
        <v>0</v>
      </c>
      <c r="CU6" s="3">
        <v>0</v>
      </c>
      <c r="CV6" s="3">
        <v>0</v>
      </c>
      <c r="CW6" s="3">
        <v>0</v>
      </c>
      <c r="CX6" s="3">
        <v>0</v>
      </c>
      <c r="CY6" s="3">
        <v>0</v>
      </c>
      <c r="CZ6" s="3">
        <v>0</v>
      </c>
      <c r="DA6" s="3">
        <v>0</v>
      </c>
      <c r="DB6" s="3">
        <v>0</v>
      </c>
      <c r="DC6" s="3">
        <v>0</v>
      </c>
      <c r="DD6" s="3">
        <v>0</v>
      </c>
      <c r="DE6" s="3">
        <v>0</v>
      </c>
      <c r="DF6" s="3">
        <v>0</v>
      </c>
      <c r="DG6" s="3">
        <v>0</v>
      </c>
      <c r="DH6" s="3">
        <v>0</v>
      </c>
      <c r="DI6" s="3">
        <v>0</v>
      </c>
      <c r="DJ6" s="3">
        <v>0</v>
      </c>
      <c r="DK6" s="3">
        <v>0</v>
      </c>
      <c r="DL6" s="3">
        <v>0</v>
      </c>
      <c r="DM6" s="3">
        <v>0</v>
      </c>
      <c r="DN6" s="3">
        <v>181960.63</v>
      </c>
      <c r="DP6" s="3">
        <v>945584.81</v>
      </c>
      <c r="DQ6" s="3">
        <v>0</v>
      </c>
      <c r="DR6" s="3">
        <v>3798230.95</v>
      </c>
      <c r="DS6" s="3">
        <v>47955.73</v>
      </c>
      <c r="DT6" s="3">
        <v>0</v>
      </c>
      <c r="DU6" s="3">
        <v>12873798.24</v>
      </c>
      <c r="DV6" s="3">
        <v>10428736.880000001</v>
      </c>
      <c r="DW6" s="3">
        <v>10056448.49</v>
      </c>
      <c r="DX6" s="3">
        <v>16753780.48</v>
      </c>
      <c r="DY6" s="3">
        <v>13660157.199999999</v>
      </c>
      <c r="DZ6" s="3">
        <v>1900990.04</v>
      </c>
      <c r="EA6" s="3">
        <v>7487506.0800000001</v>
      </c>
      <c r="EB6" s="3">
        <v>0</v>
      </c>
      <c r="EC6" s="3">
        <v>0</v>
      </c>
      <c r="ED6" s="3">
        <v>0</v>
      </c>
      <c r="EE6" s="3">
        <v>0</v>
      </c>
      <c r="EG6" s="3">
        <v>0</v>
      </c>
      <c r="EH6" s="3">
        <v>49438.19</v>
      </c>
      <c r="EI6" s="3">
        <v>25819.67</v>
      </c>
      <c r="EJ6" s="3">
        <v>119847.64</v>
      </c>
      <c r="EL6" s="3">
        <v>2119609.83</v>
      </c>
      <c r="EM6" s="3">
        <v>4925.25</v>
      </c>
      <c r="EN6" s="3">
        <v>169596.37</v>
      </c>
      <c r="EO6" s="3">
        <v>8114.49</v>
      </c>
      <c r="EP6" s="3">
        <v>0</v>
      </c>
      <c r="EQ6" s="3">
        <v>41506.730000000003</v>
      </c>
      <c r="ER6" s="3">
        <v>0</v>
      </c>
      <c r="ET6" s="3">
        <v>0</v>
      </c>
      <c r="EU6" s="3">
        <v>0</v>
      </c>
      <c r="EV6" s="3">
        <v>1033537.08</v>
      </c>
      <c r="EW6" s="3">
        <v>0</v>
      </c>
      <c r="EX6" s="3">
        <v>0</v>
      </c>
      <c r="EY6" s="3">
        <v>-5855676.1299999999</v>
      </c>
      <c r="EZ6" s="3">
        <v>0</v>
      </c>
      <c r="FA6" s="3">
        <v>0</v>
      </c>
      <c r="FB6" s="3">
        <v>0</v>
      </c>
      <c r="FC6" s="3">
        <v>0</v>
      </c>
      <c r="FD6" s="3">
        <v>48255.839999999997</v>
      </c>
      <c r="FE6" s="3">
        <v>0</v>
      </c>
      <c r="FF6" s="3">
        <v>510340.81</v>
      </c>
      <c r="FG6" s="3">
        <v>0</v>
      </c>
      <c r="FH6" s="3">
        <v>0</v>
      </c>
      <c r="FI6" s="3">
        <v>1677792</v>
      </c>
      <c r="FJ6" s="3">
        <v>0</v>
      </c>
      <c r="FK6" s="3">
        <v>-12101676.16</v>
      </c>
      <c r="FL6" s="3">
        <v>-865975.22</v>
      </c>
      <c r="FM6" s="3">
        <v>0</v>
      </c>
      <c r="FN6" s="3">
        <v>0</v>
      </c>
      <c r="FO6" s="3">
        <v>0</v>
      </c>
      <c r="FP6" s="3">
        <v>-1404771.36</v>
      </c>
      <c r="FQ6" s="3">
        <v>-930023.15</v>
      </c>
      <c r="FR6" s="3">
        <v>-814810.58</v>
      </c>
      <c r="FS6" s="3">
        <v>0</v>
      </c>
      <c r="FT6" s="3">
        <v>-11407677.33</v>
      </c>
      <c r="FU6" s="3">
        <v>0</v>
      </c>
      <c r="FV6" s="3">
        <v>-324268.92</v>
      </c>
      <c r="FW6" s="3">
        <v>0</v>
      </c>
      <c r="FX6" s="3">
        <v>-335689.82</v>
      </c>
      <c r="FY6" s="3">
        <v>0</v>
      </c>
      <c r="FZ6" s="3">
        <v>0</v>
      </c>
      <c r="GA6" s="3">
        <v>0</v>
      </c>
      <c r="GB6" s="3">
        <v>-1082608.1399999999</v>
      </c>
      <c r="GD6" s="3">
        <v>0</v>
      </c>
      <c r="GE6" s="3">
        <v>0</v>
      </c>
      <c r="GF6" s="3">
        <v>-1015945.06</v>
      </c>
      <c r="GG6" s="3">
        <v>0</v>
      </c>
      <c r="GH6" s="3">
        <v>0</v>
      </c>
      <c r="GI6" s="3">
        <v>0</v>
      </c>
      <c r="GJ6" s="3">
        <v>-42020.66</v>
      </c>
      <c r="GK6" s="3">
        <v>-666783.51</v>
      </c>
      <c r="GL6" s="3">
        <v>-174298</v>
      </c>
      <c r="GN6" s="3">
        <v>0</v>
      </c>
      <c r="GO6" s="3">
        <v>-1416269</v>
      </c>
      <c r="GP6" s="3">
        <v>0</v>
      </c>
      <c r="GQ6" s="3">
        <v>-78124.539999999994</v>
      </c>
      <c r="GR6" s="3">
        <v>0</v>
      </c>
      <c r="GS6" s="3">
        <v>0</v>
      </c>
      <c r="GT6" s="3">
        <v>0</v>
      </c>
      <c r="GU6" s="3">
        <v>-350072.88</v>
      </c>
      <c r="GV6" s="3">
        <v>0</v>
      </c>
      <c r="GX6" s="3">
        <v>-1380860</v>
      </c>
      <c r="GY6" s="3">
        <v>0</v>
      </c>
      <c r="GZ6" s="3">
        <v>0</v>
      </c>
      <c r="HA6" s="3">
        <v>0</v>
      </c>
      <c r="HB6" s="3">
        <v>-201324</v>
      </c>
      <c r="HC6" s="3">
        <v>0</v>
      </c>
      <c r="HD6" s="3">
        <v>0</v>
      </c>
      <c r="HE6" s="3">
        <v>0</v>
      </c>
      <c r="HF6" s="3">
        <v>0</v>
      </c>
      <c r="HG6" s="3">
        <v>0</v>
      </c>
      <c r="HH6" s="3">
        <v>0</v>
      </c>
      <c r="HI6" s="3">
        <v>-13350885.51</v>
      </c>
      <c r="HJ6" s="3">
        <v>0</v>
      </c>
      <c r="HK6" s="3">
        <v>0</v>
      </c>
      <c r="HL6" s="3">
        <v>-85993</v>
      </c>
      <c r="HM6" s="3">
        <v>-1265643.93</v>
      </c>
      <c r="HO6" s="3">
        <v>-24189168</v>
      </c>
      <c r="HP6" s="3">
        <v>-22437505</v>
      </c>
      <c r="HQ6" s="3">
        <v>0</v>
      </c>
      <c r="HR6" s="3">
        <v>-141319</v>
      </c>
      <c r="HS6" s="3">
        <v>0</v>
      </c>
      <c r="HT6" s="3">
        <v>0</v>
      </c>
      <c r="HU6" s="3">
        <v>0</v>
      </c>
      <c r="HV6" s="3">
        <v>0</v>
      </c>
      <c r="HW6" s="3">
        <v>0</v>
      </c>
      <c r="HX6" s="3">
        <v>0</v>
      </c>
      <c r="HY6" s="3">
        <v>-19598391.07</v>
      </c>
      <c r="HZ6" s="3">
        <v>-3096057.8400000301</v>
      </c>
      <c r="IA6" s="3">
        <v>0</v>
      </c>
      <c r="IB6" s="3">
        <v>0</v>
      </c>
      <c r="IC6" s="3">
        <v>810000</v>
      </c>
      <c r="ID6" s="3">
        <v>0</v>
      </c>
      <c r="IE6" s="3">
        <v>0</v>
      </c>
      <c r="IF6" s="3">
        <v>0</v>
      </c>
      <c r="IG6" s="3">
        <v>0</v>
      </c>
      <c r="IH6" s="3">
        <v>0</v>
      </c>
      <c r="II6" s="3">
        <v>-686753</v>
      </c>
      <c r="IJ6" s="3">
        <v>-27350057.199999999</v>
      </c>
      <c r="IK6" s="3">
        <v>0</v>
      </c>
      <c r="IL6" s="3">
        <v>0</v>
      </c>
      <c r="IM6" s="3">
        <v>0</v>
      </c>
      <c r="IN6" s="3">
        <v>-840221.97</v>
      </c>
      <c r="IO6" s="3">
        <v>-17449.18</v>
      </c>
      <c r="IP6" s="3">
        <v>-64002481.520000003</v>
      </c>
      <c r="IQ6" s="3">
        <v>0</v>
      </c>
      <c r="IR6" s="3">
        <v>1548296</v>
      </c>
      <c r="IS6" s="3">
        <v>-2508937.04</v>
      </c>
      <c r="IT6" s="3">
        <v>0</v>
      </c>
      <c r="IU6" s="3">
        <v>-3756548.3</v>
      </c>
      <c r="IV6" s="3">
        <v>0</v>
      </c>
      <c r="IW6" s="3">
        <v>-6704497.3099999996</v>
      </c>
      <c r="IX6" s="3">
        <v>-4713359.5999999996</v>
      </c>
      <c r="IY6" s="3">
        <v>0</v>
      </c>
      <c r="IZ6" s="3">
        <v>-369621.57</v>
      </c>
      <c r="JA6" s="3">
        <v>-17724084.579999998</v>
      </c>
      <c r="JB6" s="3">
        <v>-16290.1</v>
      </c>
      <c r="JC6" s="3">
        <v>-7072.04</v>
      </c>
      <c r="JD6" s="3">
        <v>-115298.98</v>
      </c>
      <c r="JE6" s="3">
        <v>0</v>
      </c>
      <c r="JF6" s="3">
        <v>0</v>
      </c>
      <c r="JG6" s="3">
        <v>0</v>
      </c>
      <c r="JH6" s="3">
        <v>0</v>
      </c>
      <c r="JI6" s="3">
        <v>-113252.63</v>
      </c>
      <c r="JJ6" s="3">
        <v>0</v>
      </c>
      <c r="JK6" s="3">
        <v>-90</v>
      </c>
      <c r="JL6" s="3">
        <v>-281545.71999999997</v>
      </c>
      <c r="JM6" s="3">
        <v>0</v>
      </c>
      <c r="JN6" s="3">
        <v>-356654.95</v>
      </c>
      <c r="JO6" s="3">
        <v>0</v>
      </c>
      <c r="JP6" s="3">
        <v>0</v>
      </c>
      <c r="JQ6" s="3">
        <v>0</v>
      </c>
      <c r="JR6" s="3">
        <v>0</v>
      </c>
      <c r="JS6" s="3">
        <v>0</v>
      </c>
      <c r="JT6" s="3">
        <v>0</v>
      </c>
      <c r="JU6" s="3">
        <v>0</v>
      </c>
      <c r="JV6" s="3">
        <v>0</v>
      </c>
      <c r="JW6" s="3">
        <v>0</v>
      </c>
      <c r="JX6" s="3">
        <v>0</v>
      </c>
      <c r="JY6" s="3">
        <v>0</v>
      </c>
      <c r="JZ6" s="3">
        <v>0</v>
      </c>
      <c r="KA6" s="3">
        <v>0</v>
      </c>
      <c r="KB6" s="3">
        <v>60527.43</v>
      </c>
      <c r="KC6" s="3">
        <v>0</v>
      </c>
      <c r="KD6" s="3">
        <v>0</v>
      </c>
      <c r="KE6" s="3">
        <v>0</v>
      </c>
      <c r="KF6" s="3">
        <v>0</v>
      </c>
      <c r="KG6" s="3">
        <v>0</v>
      </c>
      <c r="KH6" s="3">
        <v>-1631477.04</v>
      </c>
      <c r="KI6" s="3">
        <v>1673836.99</v>
      </c>
      <c r="KJ6" s="3">
        <v>0</v>
      </c>
      <c r="KK6" s="3">
        <v>-130030.29</v>
      </c>
      <c r="KL6" s="3">
        <v>0</v>
      </c>
      <c r="KM6" s="3">
        <v>0</v>
      </c>
      <c r="KN6" s="3">
        <v>-210204.99</v>
      </c>
      <c r="KO6" s="3">
        <v>0</v>
      </c>
      <c r="KP6" s="3">
        <v>0</v>
      </c>
      <c r="KQ6" s="3">
        <v>0</v>
      </c>
      <c r="KR6" s="3">
        <v>0</v>
      </c>
      <c r="KS6" s="3">
        <v>0</v>
      </c>
      <c r="KT6" s="3">
        <v>0</v>
      </c>
      <c r="KU6" s="3">
        <v>0</v>
      </c>
      <c r="KV6" s="3">
        <v>0</v>
      </c>
      <c r="KW6" s="3">
        <v>0</v>
      </c>
      <c r="KX6" s="3">
        <v>0</v>
      </c>
      <c r="KY6" s="3">
        <v>0</v>
      </c>
      <c r="KZ6" s="3">
        <v>0</v>
      </c>
      <c r="LA6" s="3">
        <v>0</v>
      </c>
      <c r="LB6" s="3">
        <v>0</v>
      </c>
      <c r="LC6" s="3">
        <v>0</v>
      </c>
      <c r="LD6" s="3">
        <v>0</v>
      </c>
      <c r="LE6" s="3">
        <v>0</v>
      </c>
      <c r="LF6" s="3">
        <v>0</v>
      </c>
      <c r="LG6" s="3">
        <v>0</v>
      </c>
      <c r="LH6" s="3">
        <v>0</v>
      </c>
      <c r="LI6" s="3">
        <v>0</v>
      </c>
      <c r="LJ6" s="3">
        <v>0</v>
      </c>
      <c r="LK6" s="3">
        <v>0</v>
      </c>
      <c r="LL6" s="3">
        <v>0</v>
      </c>
      <c r="LM6" s="3">
        <v>44881232.030000001</v>
      </c>
      <c r="LN6" s="3">
        <v>48289618.880000003</v>
      </c>
      <c r="LO6" s="3">
        <v>3756548.3</v>
      </c>
      <c r="LP6" s="3">
        <v>0</v>
      </c>
      <c r="LQ6" s="3">
        <v>0</v>
      </c>
      <c r="LR6" s="3">
        <v>6704497.3099999996</v>
      </c>
      <c r="LS6" s="3">
        <v>0</v>
      </c>
      <c r="LT6" s="3">
        <v>4713359.5999999996</v>
      </c>
      <c r="LU6" s="3">
        <v>0</v>
      </c>
      <c r="LW6" s="3">
        <v>0</v>
      </c>
      <c r="LX6" s="3">
        <v>369621.57</v>
      </c>
      <c r="LY6" s="3">
        <v>0</v>
      </c>
      <c r="LZ6" s="3">
        <v>0</v>
      </c>
      <c r="MA6" s="3">
        <v>0</v>
      </c>
      <c r="MB6" s="3">
        <v>0</v>
      </c>
      <c r="MC6" s="3">
        <v>0</v>
      </c>
      <c r="MD6" s="3">
        <v>0</v>
      </c>
      <c r="ME6" s="3">
        <v>0</v>
      </c>
      <c r="MF6" s="3">
        <v>0</v>
      </c>
      <c r="MG6" s="3">
        <v>0</v>
      </c>
      <c r="MH6" s="3">
        <v>0</v>
      </c>
      <c r="MI6" s="3">
        <v>0</v>
      </c>
      <c r="MJ6" s="3">
        <v>0</v>
      </c>
      <c r="MK6" s="3">
        <v>0</v>
      </c>
      <c r="ML6" s="3">
        <v>0</v>
      </c>
      <c r="MM6" s="3">
        <v>0</v>
      </c>
      <c r="MN6" s="3">
        <v>0</v>
      </c>
      <c r="MO6" s="3">
        <v>0</v>
      </c>
      <c r="MP6" s="3">
        <v>0</v>
      </c>
      <c r="MQ6" s="3">
        <v>0</v>
      </c>
      <c r="MR6" s="3">
        <v>0</v>
      </c>
      <c r="MS6" s="3">
        <v>626279.94999999995</v>
      </c>
      <c r="MT6" s="3">
        <v>100246.43</v>
      </c>
      <c r="MU6" s="3">
        <v>23204.87</v>
      </c>
      <c r="MV6" s="3">
        <v>10757.64</v>
      </c>
      <c r="MW6" s="3">
        <v>90387.72</v>
      </c>
      <c r="MX6" s="3">
        <v>0</v>
      </c>
      <c r="MY6" s="3">
        <v>0</v>
      </c>
      <c r="MZ6" s="3">
        <v>12527.59</v>
      </c>
      <c r="NA6" s="3">
        <v>57211.05</v>
      </c>
      <c r="NB6" s="3">
        <v>0</v>
      </c>
      <c r="NC6" s="3">
        <v>0</v>
      </c>
      <c r="ND6" s="3">
        <v>115271.53</v>
      </c>
      <c r="NE6" s="3">
        <v>0</v>
      </c>
      <c r="NF6" s="3">
        <v>0</v>
      </c>
      <c r="NG6" s="3">
        <v>0</v>
      </c>
      <c r="NH6" s="3">
        <v>0</v>
      </c>
      <c r="NI6" s="3">
        <v>279306.90000000002</v>
      </c>
      <c r="NJ6" s="3">
        <v>0</v>
      </c>
      <c r="NK6" s="3">
        <v>0</v>
      </c>
      <c r="NL6" s="3">
        <v>162030.32</v>
      </c>
      <c r="NM6" s="3">
        <v>0</v>
      </c>
      <c r="NN6" s="3">
        <v>0</v>
      </c>
      <c r="NO6" s="3">
        <v>560</v>
      </c>
      <c r="NP6" s="3">
        <v>194368.13</v>
      </c>
      <c r="NQ6" s="3">
        <v>9845.26</v>
      </c>
      <c r="NR6" s="3">
        <v>26686.03</v>
      </c>
      <c r="NS6" s="3">
        <v>2124.8200000000002</v>
      </c>
      <c r="NT6" s="3">
        <v>40512.61</v>
      </c>
      <c r="NU6" s="3">
        <v>215189.21</v>
      </c>
      <c r="NV6" s="3">
        <v>401233.29</v>
      </c>
      <c r="NW6" s="3">
        <v>360889.88</v>
      </c>
      <c r="NX6" s="3">
        <v>36586.54</v>
      </c>
      <c r="NY6" s="3">
        <v>97576.55</v>
      </c>
      <c r="NZ6" s="3">
        <v>180315.76</v>
      </c>
      <c r="OA6" s="3">
        <v>44802.28</v>
      </c>
      <c r="OB6" s="3">
        <v>0</v>
      </c>
      <c r="OC6" s="3">
        <v>0</v>
      </c>
      <c r="OD6" s="3">
        <v>0</v>
      </c>
      <c r="OE6" s="3">
        <v>117.16</v>
      </c>
      <c r="OF6" s="3">
        <v>0</v>
      </c>
      <c r="OK6" s="3">
        <v>0</v>
      </c>
      <c r="OL6" s="3">
        <v>0</v>
      </c>
      <c r="OM6" s="3">
        <v>0</v>
      </c>
      <c r="ON6" s="3">
        <v>0</v>
      </c>
      <c r="OO6" s="3">
        <v>203941.97</v>
      </c>
      <c r="OP6" s="3">
        <v>543874.06999999995</v>
      </c>
      <c r="OQ6" s="3">
        <v>972261.1</v>
      </c>
      <c r="OR6" s="3">
        <v>293522.84999999998</v>
      </c>
      <c r="OS6" s="3">
        <v>988.21</v>
      </c>
      <c r="OT6" s="3">
        <v>0</v>
      </c>
      <c r="OU6" s="3">
        <v>515552.94</v>
      </c>
      <c r="OV6" s="3">
        <v>618175.02</v>
      </c>
      <c r="OW6" s="3">
        <v>0</v>
      </c>
      <c r="OX6" s="3">
        <v>32460.53</v>
      </c>
      <c r="OY6" s="3">
        <v>0</v>
      </c>
      <c r="OZ6" s="3">
        <v>6000</v>
      </c>
      <c r="PA6" s="3">
        <v>0</v>
      </c>
      <c r="PB6" s="3">
        <v>0</v>
      </c>
      <c r="PC6" s="3">
        <v>0</v>
      </c>
      <c r="PD6" s="3">
        <v>0</v>
      </c>
      <c r="PE6" s="3">
        <v>0</v>
      </c>
      <c r="PF6" s="3">
        <v>1089234.6499999999</v>
      </c>
      <c r="PG6" s="3">
        <v>428233.31</v>
      </c>
      <c r="PH6" s="3">
        <v>1229031.46</v>
      </c>
      <c r="PI6" s="3">
        <v>75543.72</v>
      </c>
      <c r="PJ6" s="3">
        <v>0</v>
      </c>
      <c r="PK6" s="3">
        <v>410100.53</v>
      </c>
      <c r="PL6" s="3">
        <v>128621.73</v>
      </c>
      <c r="PM6" s="3">
        <v>0</v>
      </c>
      <c r="PN6" s="3">
        <v>104826.27</v>
      </c>
      <c r="PO6" s="3">
        <v>0</v>
      </c>
      <c r="PP6" s="3">
        <v>0</v>
      </c>
      <c r="PQ6" s="3">
        <v>63400</v>
      </c>
      <c r="PR6" s="3">
        <v>184546.51</v>
      </c>
      <c r="PS6" s="3">
        <v>399</v>
      </c>
      <c r="PT6" s="3">
        <v>10719.25</v>
      </c>
      <c r="PU6" s="3">
        <v>0</v>
      </c>
      <c r="PV6" s="3">
        <v>0</v>
      </c>
      <c r="PW6" s="3">
        <v>0</v>
      </c>
      <c r="PX6" s="3">
        <v>17222</v>
      </c>
      <c r="PY6" s="3">
        <v>0</v>
      </c>
      <c r="PZ6" s="3">
        <v>58807.15</v>
      </c>
      <c r="QA6" s="3">
        <v>0</v>
      </c>
      <c r="QB6" s="3">
        <v>2838699.35</v>
      </c>
      <c r="QC6" s="3">
        <v>0</v>
      </c>
      <c r="QD6" s="3">
        <v>329928.18</v>
      </c>
      <c r="QE6" s="3">
        <v>0</v>
      </c>
      <c r="QF6" s="3">
        <v>0</v>
      </c>
      <c r="QG6" s="3">
        <v>0</v>
      </c>
      <c r="QI6" s="3">
        <v>0</v>
      </c>
      <c r="QJ6" s="3">
        <v>720432.79</v>
      </c>
      <c r="QK6" s="3">
        <v>0</v>
      </c>
      <c r="QL6" s="3">
        <v>0</v>
      </c>
      <c r="QM6" s="3">
        <v>0</v>
      </c>
      <c r="QN6" s="3">
        <v>0</v>
      </c>
      <c r="QO6" s="3">
        <v>1015945.06</v>
      </c>
      <c r="QP6" s="3">
        <v>77597.89</v>
      </c>
      <c r="QQ6" s="3">
        <v>0</v>
      </c>
      <c r="QR6" s="3">
        <v>0</v>
      </c>
      <c r="QS6" s="3">
        <v>0</v>
      </c>
      <c r="QT6" s="3">
        <v>0</v>
      </c>
      <c r="QU6" s="3">
        <v>448515</v>
      </c>
      <c r="QV6" s="3">
        <v>215717</v>
      </c>
      <c r="QW6" s="3">
        <v>33250</v>
      </c>
      <c r="QX6" s="3">
        <v>0</v>
      </c>
      <c r="QY6" s="3">
        <v>0</v>
      </c>
      <c r="QZ6" s="3">
        <v>0</v>
      </c>
      <c r="RA6" s="3">
        <v>0</v>
      </c>
      <c r="RB6" s="3">
        <v>0</v>
      </c>
      <c r="RC6" s="3">
        <v>0</v>
      </c>
      <c r="RD6" s="3">
        <v>0</v>
      </c>
      <c r="RE6" s="3">
        <v>0</v>
      </c>
      <c r="RF6" s="3">
        <v>0</v>
      </c>
      <c r="RG6" s="3">
        <v>0</v>
      </c>
      <c r="RH6" s="3">
        <v>12874</v>
      </c>
      <c r="RI6" s="3">
        <v>0</v>
      </c>
      <c r="RJ6" s="3">
        <v>-3412</v>
      </c>
      <c r="RK6" s="3">
        <v>0</v>
      </c>
    </row>
    <row r="7" spans="1:479" x14ac:dyDescent="0.25">
      <c r="A7" t="s">
        <v>6</v>
      </c>
      <c r="B7" s="1">
        <v>2017</v>
      </c>
      <c r="C7" s="3">
        <v>16722691.220000001</v>
      </c>
      <c r="D7" s="3">
        <v>650</v>
      </c>
      <c r="E7" s="4"/>
      <c r="F7" s="3">
        <v>0</v>
      </c>
      <c r="G7" s="3">
        <v>0</v>
      </c>
      <c r="H7" s="3">
        <v>0</v>
      </c>
      <c r="I7" s="3">
        <v>0</v>
      </c>
      <c r="J7" s="3">
        <v>0</v>
      </c>
      <c r="K7" s="3">
        <v>11121052.49</v>
      </c>
      <c r="L7" s="3">
        <v>0</v>
      </c>
      <c r="M7" s="3">
        <v>330996.46999999997</v>
      </c>
      <c r="N7" s="3">
        <v>0</v>
      </c>
      <c r="O7" s="3">
        <v>7760131.2599999998</v>
      </c>
      <c r="P7" s="4"/>
      <c r="Q7" s="3">
        <v>18803696.510000002</v>
      </c>
      <c r="R7" s="3">
        <v>-200000</v>
      </c>
      <c r="S7" s="3">
        <v>0</v>
      </c>
      <c r="T7" s="3">
        <v>0</v>
      </c>
      <c r="U7" s="3">
        <v>0</v>
      </c>
      <c r="V7" s="3">
        <v>1670996.83</v>
      </c>
      <c r="W7" s="3">
        <v>0</v>
      </c>
      <c r="X7" s="3">
        <v>703695.29</v>
      </c>
      <c r="Y7" s="3">
        <v>0</v>
      </c>
      <c r="Z7" s="3">
        <v>8413.59</v>
      </c>
      <c r="AA7" s="3">
        <v>3441710.4</v>
      </c>
      <c r="AB7" s="3">
        <v>0</v>
      </c>
      <c r="AC7" s="3">
        <v>0</v>
      </c>
      <c r="AD7" s="3">
        <v>0</v>
      </c>
      <c r="AE7" s="3">
        <v>0</v>
      </c>
      <c r="AF7" s="3">
        <v>0</v>
      </c>
      <c r="AG7" s="3">
        <v>0</v>
      </c>
      <c r="AH7" s="3">
        <v>0</v>
      </c>
      <c r="AI7" s="3">
        <v>0</v>
      </c>
      <c r="AJ7" s="3">
        <v>0</v>
      </c>
      <c r="AK7" s="3">
        <v>0</v>
      </c>
      <c r="AL7" s="3">
        <v>30602.57</v>
      </c>
      <c r="AP7" s="3">
        <v>0</v>
      </c>
      <c r="AQ7" s="3">
        <v>0</v>
      </c>
      <c r="AR7" s="3">
        <v>0</v>
      </c>
      <c r="AS7" s="3">
        <v>0</v>
      </c>
      <c r="AT7" s="3">
        <v>0</v>
      </c>
      <c r="AU7" s="3">
        <v>0</v>
      </c>
      <c r="AV7" s="3">
        <v>918367.16</v>
      </c>
      <c r="AW7" s="4"/>
      <c r="AX7" s="3">
        <v>0</v>
      </c>
      <c r="AY7" s="3">
        <v>0</v>
      </c>
      <c r="AZ7" s="3">
        <v>0</v>
      </c>
      <c r="BA7" s="3">
        <v>29918.86</v>
      </c>
      <c r="BB7" s="3">
        <v>0</v>
      </c>
      <c r="BC7" s="4"/>
      <c r="BD7" s="3">
        <v>9838.81</v>
      </c>
      <c r="BE7" s="3">
        <v>0</v>
      </c>
      <c r="BF7" s="3">
        <v>0</v>
      </c>
      <c r="BG7" s="3">
        <v>0</v>
      </c>
      <c r="BH7" s="3">
        <v>0</v>
      </c>
      <c r="BI7" s="3">
        <v>0</v>
      </c>
      <c r="BJ7" s="3">
        <v>0</v>
      </c>
      <c r="BK7" s="3">
        <v>0</v>
      </c>
      <c r="BL7" s="3">
        <v>0</v>
      </c>
      <c r="BM7" s="3">
        <v>1371.67</v>
      </c>
      <c r="BN7" s="3">
        <v>0</v>
      </c>
      <c r="BO7" s="3">
        <v>-5139.7299999999996</v>
      </c>
      <c r="BP7" s="3">
        <v>0</v>
      </c>
      <c r="BQ7" s="3">
        <v>0</v>
      </c>
      <c r="BR7" s="3">
        <v>0</v>
      </c>
      <c r="BT7" s="3">
        <v>0</v>
      </c>
      <c r="BU7" s="3">
        <v>907256.3</v>
      </c>
      <c r="BV7" s="3">
        <v>28484.99</v>
      </c>
      <c r="BW7" s="3">
        <v>0</v>
      </c>
      <c r="BX7" s="3">
        <v>192719.53</v>
      </c>
      <c r="BY7" s="3">
        <v>0</v>
      </c>
      <c r="BZ7" s="3">
        <v>-3197944.76</v>
      </c>
      <c r="CA7" s="3">
        <v>0</v>
      </c>
      <c r="CB7" s="3">
        <v>90796.25</v>
      </c>
      <c r="CC7" s="3">
        <v>-201951.21</v>
      </c>
      <c r="CD7" s="3">
        <v>2805959.06</v>
      </c>
      <c r="CE7" s="3">
        <v>1507244.43</v>
      </c>
      <c r="CF7" s="3">
        <v>0</v>
      </c>
      <c r="CG7" s="3">
        <v>-985370.59</v>
      </c>
      <c r="CH7" s="3">
        <v>0</v>
      </c>
      <c r="CI7" s="3">
        <v>0</v>
      </c>
      <c r="CJ7" s="3">
        <v>4113602</v>
      </c>
      <c r="CK7" s="3">
        <v>0</v>
      </c>
      <c r="CL7" s="3">
        <v>8409778.8499999996</v>
      </c>
      <c r="CM7" s="3">
        <v>189350.5</v>
      </c>
      <c r="CN7" s="3">
        <v>0</v>
      </c>
      <c r="CO7" s="3">
        <v>0</v>
      </c>
      <c r="CP7" s="3">
        <v>0</v>
      </c>
      <c r="CQ7" s="3">
        <v>0</v>
      </c>
      <c r="CR7" s="3">
        <v>0</v>
      </c>
      <c r="CS7" s="3">
        <v>0</v>
      </c>
      <c r="CT7" s="3">
        <v>0</v>
      </c>
      <c r="CU7" s="3">
        <v>0</v>
      </c>
      <c r="CV7" s="3">
        <v>0</v>
      </c>
      <c r="CW7" s="3">
        <v>0</v>
      </c>
      <c r="CX7" s="3">
        <v>0</v>
      </c>
      <c r="CY7" s="3">
        <v>0</v>
      </c>
      <c r="CZ7" s="3">
        <v>0</v>
      </c>
      <c r="DA7" s="3">
        <v>0</v>
      </c>
      <c r="DB7" s="3">
        <v>0</v>
      </c>
      <c r="DC7" s="3">
        <v>0</v>
      </c>
      <c r="DD7" s="3">
        <v>0</v>
      </c>
      <c r="DE7" s="3">
        <v>0</v>
      </c>
      <c r="DF7" s="3">
        <v>0</v>
      </c>
      <c r="DG7" s="3">
        <v>0</v>
      </c>
      <c r="DH7" s="3">
        <v>0</v>
      </c>
      <c r="DI7" s="3">
        <v>0</v>
      </c>
      <c r="DJ7" s="3">
        <v>0</v>
      </c>
      <c r="DK7" s="3">
        <v>0</v>
      </c>
      <c r="DL7" s="3">
        <v>0</v>
      </c>
      <c r="DM7" s="3">
        <v>0</v>
      </c>
      <c r="DN7" s="3">
        <v>202702.95</v>
      </c>
      <c r="DP7" s="3">
        <v>2463557.2599999998</v>
      </c>
      <c r="DQ7" s="3">
        <v>0</v>
      </c>
      <c r="DR7" s="3">
        <v>0</v>
      </c>
      <c r="DS7" s="3">
        <v>14145433.25</v>
      </c>
      <c r="DT7" s="3">
        <v>0</v>
      </c>
      <c r="DU7" s="3">
        <v>40906722.649999999</v>
      </c>
      <c r="DV7" s="3">
        <v>49295605.780000001</v>
      </c>
      <c r="DW7" s="3">
        <v>22076284.890000001</v>
      </c>
      <c r="DX7" s="3">
        <v>34850813.859999999</v>
      </c>
      <c r="DY7" s="3">
        <v>56132495.979999997</v>
      </c>
      <c r="DZ7" s="3">
        <v>39630896.469999999</v>
      </c>
      <c r="EA7" s="3">
        <v>21176612.969999999</v>
      </c>
      <c r="EB7" s="3">
        <v>0</v>
      </c>
      <c r="EC7" s="3">
        <v>0</v>
      </c>
      <c r="ED7" s="3">
        <v>0</v>
      </c>
      <c r="EE7" s="3">
        <v>96299.71</v>
      </c>
      <c r="EG7" s="3">
        <v>9293724.5800000001</v>
      </c>
      <c r="EH7" s="3">
        <v>0</v>
      </c>
      <c r="EI7" s="3">
        <v>1687357.2</v>
      </c>
      <c r="EJ7" s="3">
        <v>956012.71</v>
      </c>
      <c r="EL7" s="3">
        <v>4512634.43</v>
      </c>
      <c r="EM7" s="3">
        <v>272397.36</v>
      </c>
      <c r="EN7" s="3">
        <v>1510168.53</v>
      </c>
      <c r="EO7" s="3">
        <v>406169.37</v>
      </c>
      <c r="EP7" s="3">
        <v>0</v>
      </c>
      <c r="EQ7" s="3">
        <v>362812.93</v>
      </c>
      <c r="ER7" s="3">
        <v>30621.25</v>
      </c>
      <c r="ET7" s="3">
        <v>0</v>
      </c>
      <c r="EU7" s="3">
        <v>0</v>
      </c>
      <c r="EV7" s="3">
        <v>4229598.84</v>
      </c>
      <c r="EW7" s="3">
        <v>0</v>
      </c>
      <c r="EX7" s="3">
        <v>0</v>
      </c>
      <c r="EY7" s="3">
        <v>-29277060.489999998</v>
      </c>
      <c r="EZ7" s="3">
        <v>0</v>
      </c>
      <c r="FA7" s="3">
        <v>0</v>
      </c>
      <c r="FB7" s="3">
        <v>0</v>
      </c>
      <c r="FC7" s="3">
        <v>0</v>
      </c>
      <c r="FD7" s="3">
        <v>0</v>
      </c>
      <c r="FE7" s="3">
        <v>0</v>
      </c>
      <c r="FF7" s="3">
        <v>257552.08</v>
      </c>
      <c r="FG7" s="3">
        <v>0</v>
      </c>
      <c r="FH7" s="3">
        <v>0</v>
      </c>
      <c r="FI7" s="3">
        <v>0</v>
      </c>
      <c r="FJ7" s="3">
        <v>0</v>
      </c>
      <c r="FK7" s="3">
        <v>-158208227.53999999</v>
      </c>
      <c r="FL7" s="3">
        <v>0</v>
      </c>
      <c r="FM7" s="3">
        <v>0</v>
      </c>
      <c r="FN7" s="3">
        <v>0</v>
      </c>
      <c r="FO7" s="3">
        <v>0</v>
      </c>
      <c r="FP7" s="3">
        <v>-1008412.47</v>
      </c>
      <c r="FQ7" s="3">
        <v>-751571.89</v>
      </c>
      <c r="FR7" s="3">
        <v>-3575536.06</v>
      </c>
      <c r="FS7" s="3">
        <v>0</v>
      </c>
      <c r="FT7" s="3">
        <v>-19109205.120000001</v>
      </c>
      <c r="FU7" s="3">
        <v>0</v>
      </c>
      <c r="FV7" s="3">
        <v>-92558.91</v>
      </c>
      <c r="FW7" s="3">
        <v>0</v>
      </c>
      <c r="FX7" s="3">
        <v>-538534.91</v>
      </c>
      <c r="FY7" s="3">
        <v>0</v>
      </c>
      <c r="FZ7" s="3">
        <v>0</v>
      </c>
      <c r="GA7" s="3">
        <v>0</v>
      </c>
      <c r="GB7" s="3">
        <v>-1015237.31</v>
      </c>
      <c r="GD7" s="3">
        <v>0</v>
      </c>
      <c r="GE7" s="3">
        <v>0</v>
      </c>
      <c r="GF7" s="3">
        <v>0</v>
      </c>
      <c r="GG7" s="3">
        <v>0</v>
      </c>
      <c r="GH7" s="3">
        <v>0</v>
      </c>
      <c r="GI7" s="3">
        <v>0</v>
      </c>
      <c r="GJ7" s="3">
        <v>-625488.34</v>
      </c>
      <c r="GK7" s="3">
        <v>-142354.74</v>
      </c>
      <c r="GL7" s="3">
        <v>0</v>
      </c>
      <c r="GN7" s="3">
        <v>0</v>
      </c>
      <c r="GO7" s="3">
        <v>-5156791</v>
      </c>
      <c r="GP7" s="3">
        <v>0</v>
      </c>
      <c r="GQ7" s="3">
        <v>0</v>
      </c>
      <c r="GR7" s="3">
        <v>0</v>
      </c>
      <c r="GS7" s="3">
        <v>0</v>
      </c>
      <c r="GT7" s="3">
        <v>0</v>
      </c>
      <c r="GU7" s="3">
        <v>1601382.16</v>
      </c>
      <c r="GV7" s="3">
        <v>-270355.98</v>
      </c>
      <c r="GX7" s="3">
        <v>-3250851.29</v>
      </c>
      <c r="GY7" s="3">
        <v>0</v>
      </c>
      <c r="GZ7" s="3">
        <v>0</v>
      </c>
      <c r="HA7" s="3">
        <v>0</v>
      </c>
      <c r="HB7" s="3">
        <v>-428865.34</v>
      </c>
      <c r="HC7" s="3">
        <v>0</v>
      </c>
      <c r="HD7" s="3">
        <v>0</v>
      </c>
      <c r="HE7" s="3">
        <v>0</v>
      </c>
      <c r="HF7" s="3">
        <v>0</v>
      </c>
      <c r="HG7" s="3">
        <v>0</v>
      </c>
      <c r="HH7" s="3">
        <v>-15657427.689999999</v>
      </c>
      <c r="HI7" s="3">
        <v>0</v>
      </c>
      <c r="HJ7" s="3">
        <v>0</v>
      </c>
      <c r="HK7" s="3">
        <v>0</v>
      </c>
      <c r="HL7" s="3">
        <v>-12469501.810000001</v>
      </c>
      <c r="HM7" s="3">
        <v>0</v>
      </c>
      <c r="HO7" s="3">
        <v>-47878608</v>
      </c>
      <c r="HP7" s="3">
        <v>-45139138.189999998</v>
      </c>
      <c r="HQ7" s="3">
        <v>0</v>
      </c>
      <c r="HR7" s="3">
        <v>0</v>
      </c>
      <c r="HS7" s="3">
        <v>0</v>
      </c>
      <c r="HT7" s="3">
        <v>-876228.03</v>
      </c>
      <c r="HU7" s="3">
        <v>0</v>
      </c>
      <c r="HV7" s="3">
        <v>0</v>
      </c>
      <c r="HW7" s="3">
        <v>0</v>
      </c>
      <c r="HX7" s="3">
        <v>0</v>
      </c>
      <c r="HY7" s="3">
        <v>-32334246.899999999</v>
      </c>
      <c r="HZ7" s="3">
        <v>-4296766.9499999303</v>
      </c>
      <c r="IA7" s="3">
        <v>0</v>
      </c>
      <c r="IB7" s="3">
        <v>0</v>
      </c>
      <c r="IC7" s="3">
        <v>0</v>
      </c>
      <c r="ID7" s="3">
        <v>0</v>
      </c>
      <c r="IE7" s="3">
        <v>0</v>
      </c>
      <c r="IF7" s="3">
        <v>0</v>
      </c>
      <c r="IG7" s="3">
        <v>0</v>
      </c>
      <c r="IH7" s="3">
        <v>0</v>
      </c>
      <c r="II7" s="3">
        <v>796193</v>
      </c>
      <c r="IJ7" s="3">
        <v>-48448342.159999996</v>
      </c>
      <c r="IK7" s="3">
        <v>0</v>
      </c>
      <c r="IL7" s="3">
        <v>0</v>
      </c>
      <c r="IM7" s="3">
        <v>0</v>
      </c>
      <c r="IN7" s="3">
        <v>-1097045.3799999999</v>
      </c>
      <c r="IO7" s="3">
        <v>0</v>
      </c>
      <c r="IP7" s="3">
        <v>-113090879.15000001</v>
      </c>
      <c r="IQ7" s="3">
        <v>0</v>
      </c>
      <c r="IR7" s="3">
        <v>0</v>
      </c>
      <c r="IS7" s="3">
        <v>-1545435.93</v>
      </c>
      <c r="IT7" s="3">
        <v>0</v>
      </c>
      <c r="IU7" s="3">
        <v>-6696922.9400000004</v>
      </c>
      <c r="IV7" s="3">
        <v>0</v>
      </c>
      <c r="IW7" s="3">
        <v>-11300969.83</v>
      </c>
      <c r="IX7" s="3">
        <v>-9495390.1600000001</v>
      </c>
      <c r="IY7" s="3">
        <v>0</v>
      </c>
      <c r="IZ7" s="3">
        <v>-620550</v>
      </c>
      <c r="JA7" s="3">
        <v>-30181147.52</v>
      </c>
      <c r="JB7" s="3">
        <v>-22661.1</v>
      </c>
      <c r="JC7" s="3">
        <v>-443.5</v>
      </c>
      <c r="JD7" s="3">
        <v>0</v>
      </c>
      <c r="JE7" s="3">
        <v>0</v>
      </c>
      <c r="JF7" s="3">
        <v>0</v>
      </c>
      <c r="JG7" s="3">
        <v>0</v>
      </c>
      <c r="JH7" s="3">
        <v>0</v>
      </c>
      <c r="JI7" s="3">
        <v>-329782.13</v>
      </c>
      <c r="JJ7" s="3">
        <v>0</v>
      </c>
      <c r="JK7" s="3">
        <v>-11077.62</v>
      </c>
      <c r="JL7" s="3">
        <v>-271656.45</v>
      </c>
      <c r="JM7" s="3">
        <v>0</v>
      </c>
      <c r="JN7" s="3">
        <v>-784543.73</v>
      </c>
      <c r="JO7" s="3">
        <v>0</v>
      </c>
      <c r="JP7" s="3">
        <v>-289166.86</v>
      </c>
      <c r="JQ7" s="3">
        <v>0</v>
      </c>
      <c r="JR7" s="3">
        <v>-21400.12</v>
      </c>
      <c r="JS7" s="3">
        <v>0</v>
      </c>
      <c r="JT7" s="3">
        <v>0</v>
      </c>
      <c r="JU7" s="3">
        <v>0</v>
      </c>
      <c r="JV7" s="3">
        <v>0</v>
      </c>
      <c r="JW7" s="3">
        <v>0</v>
      </c>
      <c r="JX7" s="3">
        <v>0</v>
      </c>
      <c r="JY7" s="3">
        <v>0</v>
      </c>
      <c r="JZ7" s="3">
        <v>0</v>
      </c>
      <c r="KA7" s="3">
        <v>0</v>
      </c>
      <c r="KB7" s="3">
        <v>-9181.07</v>
      </c>
      <c r="KC7" s="3">
        <v>0</v>
      </c>
      <c r="KD7" s="3">
        <v>0</v>
      </c>
      <c r="KE7" s="3">
        <v>0</v>
      </c>
      <c r="KF7" s="3">
        <v>0</v>
      </c>
      <c r="KG7" s="3">
        <v>0</v>
      </c>
      <c r="KH7" s="3">
        <v>-470881.72</v>
      </c>
      <c r="KI7" s="3">
        <v>556359.31000000006</v>
      </c>
      <c r="KJ7" s="3">
        <v>0</v>
      </c>
      <c r="KK7" s="3">
        <v>-114773.74</v>
      </c>
      <c r="KL7" s="3">
        <v>0</v>
      </c>
      <c r="KM7" s="3">
        <v>0</v>
      </c>
      <c r="KN7" s="3">
        <v>-192876.58</v>
      </c>
      <c r="KO7" s="3">
        <v>0</v>
      </c>
      <c r="KP7" s="3">
        <v>0</v>
      </c>
      <c r="KQ7" s="3">
        <v>0</v>
      </c>
      <c r="KR7" s="3">
        <v>0</v>
      </c>
      <c r="KS7" s="3">
        <v>0</v>
      </c>
      <c r="KT7" s="3">
        <v>0</v>
      </c>
      <c r="KU7" s="3">
        <v>0</v>
      </c>
      <c r="KV7" s="3">
        <v>0</v>
      </c>
      <c r="KW7" s="3">
        <v>0</v>
      </c>
      <c r="KX7" s="3">
        <v>0</v>
      </c>
      <c r="KY7" s="3">
        <v>0</v>
      </c>
      <c r="KZ7" s="3">
        <v>0</v>
      </c>
      <c r="LA7" s="3">
        <v>0</v>
      </c>
      <c r="LB7" s="3">
        <v>0</v>
      </c>
      <c r="LC7" s="3">
        <v>0</v>
      </c>
      <c r="LD7" s="3">
        <v>0</v>
      </c>
      <c r="LE7" s="3">
        <v>0</v>
      </c>
      <c r="LF7" s="3">
        <v>0</v>
      </c>
      <c r="LG7" s="3">
        <v>0</v>
      </c>
      <c r="LH7" s="3">
        <v>0</v>
      </c>
      <c r="LI7" s="3">
        <v>0</v>
      </c>
      <c r="LJ7" s="3">
        <v>0</v>
      </c>
      <c r="LK7" s="3">
        <v>0</v>
      </c>
      <c r="LL7" s="3">
        <v>0</v>
      </c>
      <c r="LM7" s="3">
        <v>86580144.079999998</v>
      </c>
      <c r="LN7" s="3">
        <v>77601558.540000007</v>
      </c>
      <c r="LO7" s="3">
        <v>6696922.9400000004</v>
      </c>
      <c r="LP7" s="3">
        <v>0</v>
      </c>
      <c r="LQ7" s="3">
        <v>0</v>
      </c>
      <c r="LR7" s="3">
        <v>11300969.83</v>
      </c>
      <c r="LS7" s="3">
        <v>0</v>
      </c>
      <c r="LT7" s="3">
        <v>9495390.1600000001</v>
      </c>
      <c r="LU7" s="3">
        <v>0</v>
      </c>
      <c r="LW7" s="3">
        <v>0</v>
      </c>
      <c r="LX7" s="3">
        <v>620550</v>
      </c>
      <c r="LY7" s="3">
        <v>0</v>
      </c>
      <c r="LZ7" s="3">
        <v>0</v>
      </c>
      <c r="MA7" s="3">
        <v>0</v>
      </c>
      <c r="MB7" s="3">
        <v>0</v>
      </c>
      <c r="MC7" s="3">
        <v>0</v>
      </c>
      <c r="MD7" s="3">
        <v>0</v>
      </c>
      <c r="ME7" s="3">
        <v>0</v>
      </c>
      <c r="MF7" s="3">
        <v>0</v>
      </c>
      <c r="MG7" s="3">
        <v>0</v>
      </c>
      <c r="MH7" s="3">
        <v>0</v>
      </c>
      <c r="MI7" s="3">
        <v>0</v>
      </c>
      <c r="MJ7" s="3">
        <v>0</v>
      </c>
      <c r="MK7" s="3">
        <v>0</v>
      </c>
      <c r="ML7" s="3">
        <v>0</v>
      </c>
      <c r="MM7" s="3">
        <v>0</v>
      </c>
      <c r="MN7" s="3">
        <v>0</v>
      </c>
      <c r="MO7" s="3">
        <v>0</v>
      </c>
      <c r="MP7" s="3">
        <v>0</v>
      </c>
      <c r="MQ7" s="3">
        <v>0</v>
      </c>
      <c r="MR7" s="3">
        <v>0</v>
      </c>
      <c r="MS7" s="3">
        <v>0</v>
      </c>
      <c r="MT7" s="3">
        <v>1717746.22</v>
      </c>
      <c r="MU7" s="3">
        <v>101377.81</v>
      </c>
      <c r="MV7" s="3">
        <v>0</v>
      </c>
      <c r="MW7" s="3">
        <v>0</v>
      </c>
      <c r="MX7" s="3">
        <v>214360.87</v>
      </c>
      <c r="MY7" s="3">
        <v>278611.52</v>
      </c>
      <c r="MZ7" s="3">
        <v>245126.2</v>
      </c>
      <c r="NA7" s="3">
        <v>431178.16</v>
      </c>
      <c r="NB7" s="3">
        <v>0</v>
      </c>
      <c r="NC7" s="3">
        <v>9209.34</v>
      </c>
      <c r="ND7" s="3">
        <v>15382.92</v>
      </c>
      <c r="NE7" s="3">
        <v>421209.41</v>
      </c>
      <c r="NF7" s="3">
        <v>0</v>
      </c>
      <c r="NG7" s="3">
        <v>9622.44</v>
      </c>
      <c r="NH7" s="3">
        <v>0</v>
      </c>
      <c r="NI7" s="3">
        <v>167000.57999999999</v>
      </c>
      <c r="NJ7" s="3">
        <v>268541.67</v>
      </c>
      <c r="NK7" s="3">
        <v>82943.63</v>
      </c>
      <c r="NL7" s="3">
        <v>0</v>
      </c>
      <c r="NM7" s="3">
        <v>0</v>
      </c>
      <c r="NN7" s="3">
        <v>0</v>
      </c>
      <c r="NO7" s="3">
        <v>0</v>
      </c>
      <c r="NP7" s="3">
        <v>0</v>
      </c>
      <c r="NQ7" s="3">
        <v>497501.26</v>
      </c>
      <c r="NR7" s="3">
        <v>0</v>
      </c>
      <c r="NS7" s="3">
        <v>432853.89</v>
      </c>
      <c r="NT7" s="3">
        <v>81238.179999999993</v>
      </c>
      <c r="NU7" s="3">
        <v>1565791</v>
      </c>
      <c r="NV7" s="3">
        <v>374351.35</v>
      </c>
      <c r="NW7" s="3">
        <v>579254.32999999996</v>
      </c>
      <c r="NX7" s="3">
        <v>59964.98</v>
      </c>
      <c r="NY7" s="3">
        <v>577517.44999999995</v>
      </c>
      <c r="NZ7" s="3">
        <v>389491.95</v>
      </c>
      <c r="OA7" s="3">
        <v>87540.13</v>
      </c>
      <c r="OB7" s="3">
        <v>0</v>
      </c>
      <c r="OC7" s="3">
        <v>0</v>
      </c>
      <c r="OD7" s="3">
        <v>0</v>
      </c>
      <c r="OE7" s="3">
        <v>452933.53</v>
      </c>
      <c r="OF7" s="3">
        <v>0</v>
      </c>
      <c r="OK7" s="3">
        <v>0</v>
      </c>
      <c r="OL7" s="3">
        <v>0</v>
      </c>
      <c r="OM7" s="3">
        <v>0</v>
      </c>
      <c r="ON7" s="3">
        <v>0</v>
      </c>
      <c r="OO7" s="3">
        <v>0</v>
      </c>
      <c r="OP7" s="3">
        <v>336201.04</v>
      </c>
      <c r="OQ7" s="3">
        <v>838769.15</v>
      </c>
      <c r="OR7" s="3">
        <v>202973.19</v>
      </c>
      <c r="OS7" s="3">
        <v>0</v>
      </c>
      <c r="OT7" s="3">
        <v>123139.03</v>
      </c>
      <c r="OU7" s="3">
        <v>80470.25</v>
      </c>
      <c r="OV7" s="3">
        <v>665042.18000000005</v>
      </c>
      <c r="OW7" s="3">
        <v>0</v>
      </c>
      <c r="OX7" s="3">
        <v>0</v>
      </c>
      <c r="OY7" s="3">
        <v>0</v>
      </c>
      <c r="OZ7" s="3">
        <v>35025.9</v>
      </c>
      <c r="PA7" s="3">
        <v>0</v>
      </c>
      <c r="PB7" s="3">
        <v>0</v>
      </c>
      <c r="PC7" s="3">
        <v>0</v>
      </c>
      <c r="PD7" s="3">
        <v>0</v>
      </c>
      <c r="PE7" s="3">
        <v>0</v>
      </c>
      <c r="PF7" s="3">
        <v>1930550.43</v>
      </c>
      <c r="PG7" s="3">
        <v>102792.21</v>
      </c>
      <c r="PH7" s="3">
        <v>2068840.63</v>
      </c>
      <c r="PI7" s="3">
        <v>496167.87</v>
      </c>
      <c r="PJ7" s="3">
        <v>-316064.87</v>
      </c>
      <c r="PK7" s="3">
        <v>412358.98</v>
      </c>
      <c r="PL7" s="3">
        <v>25776.86</v>
      </c>
      <c r="PM7" s="3">
        <v>148985.25</v>
      </c>
      <c r="PN7" s="3">
        <v>359958.68</v>
      </c>
      <c r="PO7" s="3">
        <v>0</v>
      </c>
      <c r="PP7" s="3">
        <v>0</v>
      </c>
      <c r="PQ7" s="3">
        <v>0</v>
      </c>
      <c r="PR7" s="3">
        <v>351795.22</v>
      </c>
      <c r="PS7" s="3">
        <v>73539.06</v>
      </c>
      <c r="PT7" s="3">
        <v>751487.47</v>
      </c>
      <c r="PU7" s="3">
        <v>32621.759999999998</v>
      </c>
      <c r="PV7" s="3">
        <v>0</v>
      </c>
      <c r="PW7" s="3">
        <v>348211.78</v>
      </c>
      <c r="PX7" s="3">
        <v>0</v>
      </c>
      <c r="PY7" s="3">
        <v>0</v>
      </c>
      <c r="PZ7" s="3">
        <v>0</v>
      </c>
      <c r="QA7" s="3">
        <v>0</v>
      </c>
      <c r="QB7" s="3">
        <v>5583940.0899999999</v>
      </c>
      <c r="QC7" s="3">
        <v>0</v>
      </c>
      <c r="QD7" s="3">
        <v>0</v>
      </c>
      <c r="QE7" s="3">
        <v>0</v>
      </c>
      <c r="QF7" s="3">
        <v>0</v>
      </c>
      <c r="QG7" s="3">
        <v>0</v>
      </c>
      <c r="QI7" s="3">
        <v>0</v>
      </c>
      <c r="QJ7" s="3">
        <v>2408476.0699999998</v>
      </c>
      <c r="QK7" s="3">
        <v>0</v>
      </c>
      <c r="QL7" s="3">
        <v>0</v>
      </c>
      <c r="QM7" s="3">
        <v>0</v>
      </c>
      <c r="QN7" s="3">
        <v>0</v>
      </c>
      <c r="QO7" s="3">
        <v>0</v>
      </c>
      <c r="QP7" s="3">
        <v>720324.48</v>
      </c>
      <c r="QQ7" s="3">
        <v>0</v>
      </c>
      <c r="QR7" s="3">
        <v>0</v>
      </c>
      <c r="QS7" s="3">
        <v>0</v>
      </c>
      <c r="QT7" s="3">
        <v>311741.32</v>
      </c>
      <c r="QU7" s="3">
        <v>-379383.84</v>
      </c>
      <c r="QV7" s="3">
        <v>985389</v>
      </c>
      <c r="QW7" s="3">
        <v>86587.87</v>
      </c>
      <c r="QX7" s="3">
        <v>0</v>
      </c>
      <c r="QY7" s="3">
        <v>0</v>
      </c>
      <c r="QZ7" s="3">
        <v>0</v>
      </c>
      <c r="RA7" s="3">
        <v>0</v>
      </c>
      <c r="RB7" s="3">
        <v>0</v>
      </c>
      <c r="RC7" s="3">
        <v>0</v>
      </c>
      <c r="RD7" s="3">
        <v>0</v>
      </c>
      <c r="RE7" s="3">
        <v>0</v>
      </c>
      <c r="RF7" s="3">
        <v>0</v>
      </c>
      <c r="RG7" s="3">
        <v>0</v>
      </c>
      <c r="RH7" s="3">
        <v>287979</v>
      </c>
      <c r="RI7" s="3">
        <v>0</v>
      </c>
      <c r="RJ7" s="3">
        <v>-76315</v>
      </c>
      <c r="RK7" s="3">
        <v>0</v>
      </c>
    </row>
    <row r="8" spans="1:479" x14ac:dyDescent="0.25">
      <c r="A8" t="s">
        <v>7</v>
      </c>
      <c r="B8" s="1">
        <v>2017</v>
      </c>
      <c r="C8" s="3">
        <v>4916816.22</v>
      </c>
      <c r="D8" s="3">
        <v>0</v>
      </c>
      <c r="E8" s="4"/>
      <c r="F8" s="3">
        <v>0</v>
      </c>
      <c r="G8" s="3">
        <v>0</v>
      </c>
      <c r="H8" s="3">
        <v>0</v>
      </c>
      <c r="I8" s="3">
        <v>0</v>
      </c>
      <c r="J8" s="3">
        <v>0</v>
      </c>
      <c r="K8" s="3">
        <v>3483916.67</v>
      </c>
      <c r="L8" s="3">
        <v>-54538.12</v>
      </c>
      <c r="M8" s="3">
        <v>0</v>
      </c>
      <c r="N8" s="3">
        <v>453412.91</v>
      </c>
      <c r="O8" s="3">
        <v>129011.71</v>
      </c>
      <c r="P8" s="4"/>
      <c r="Q8" s="3">
        <v>5805371.6200000001</v>
      </c>
      <c r="R8" s="3">
        <v>-130355.52</v>
      </c>
      <c r="S8" s="3">
        <v>0</v>
      </c>
      <c r="T8" s="3">
        <v>129644.52</v>
      </c>
      <c r="U8" s="3">
        <v>0</v>
      </c>
      <c r="V8" s="3">
        <v>595939.53</v>
      </c>
      <c r="W8" s="3">
        <v>0</v>
      </c>
      <c r="X8" s="3">
        <v>0</v>
      </c>
      <c r="Y8" s="3">
        <v>0</v>
      </c>
      <c r="Z8" s="3">
        <v>0</v>
      </c>
      <c r="AA8" s="3">
        <v>98123.7</v>
      </c>
      <c r="AB8" s="3">
        <v>0</v>
      </c>
      <c r="AC8" s="3">
        <v>0</v>
      </c>
      <c r="AD8" s="3">
        <v>0</v>
      </c>
      <c r="AF8" s="3">
        <v>0</v>
      </c>
      <c r="AG8" s="3">
        <v>0</v>
      </c>
      <c r="AH8" s="3">
        <v>0</v>
      </c>
      <c r="AI8" s="3">
        <v>0</v>
      </c>
      <c r="AJ8" s="3">
        <v>0</v>
      </c>
      <c r="AK8" s="3">
        <v>0</v>
      </c>
      <c r="AL8" s="3">
        <v>5901763.0599999996</v>
      </c>
      <c r="AM8" s="3">
        <v>0</v>
      </c>
      <c r="AN8" s="3">
        <v>0</v>
      </c>
      <c r="AO8" s="3">
        <v>0</v>
      </c>
      <c r="AP8" s="3">
        <v>0</v>
      </c>
      <c r="AR8" s="3">
        <v>0</v>
      </c>
      <c r="AS8" s="3">
        <v>0</v>
      </c>
      <c r="AU8" s="3">
        <v>0</v>
      </c>
      <c r="AV8" s="3">
        <v>252768.98</v>
      </c>
      <c r="AW8" s="4"/>
      <c r="AX8" s="3">
        <v>0</v>
      </c>
      <c r="AY8" s="3">
        <v>0</v>
      </c>
      <c r="AZ8" s="3">
        <v>0</v>
      </c>
      <c r="BA8" s="3">
        <v>0</v>
      </c>
      <c r="BB8" s="3">
        <v>0</v>
      </c>
      <c r="BC8" s="4"/>
      <c r="BD8" s="3">
        <v>0</v>
      </c>
      <c r="BE8" s="3">
        <v>0</v>
      </c>
      <c r="BF8" s="3">
        <v>0</v>
      </c>
      <c r="BG8" s="3">
        <v>0</v>
      </c>
      <c r="BH8" s="3">
        <v>0</v>
      </c>
      <c r="BI8" s="3">
        <v>0</v>
      </c>
      <c r="BJ8" s="3">
        <v>0</v>
      </c>
      <c r="BK8" s="3">
        <v>0</v>
      </c>
      <c r="BL8" s="3">
        <v>0</v>
      </c>
      <c r="BM8" s="3">
        <v>0</v>
      </c>
      <c r="BN8" s="3">
        <v>112410.58</v>
      </c>
      <c r="BO8" s="3">
        <v>-11969.38</v>
      </c>
      <c r="BP8" s="3">
        <v>0</v>
      </c>
      <c r="BQ8" s="3">
        <v>0</v>
      </c>
      <c r="BR8" s="3">
        <v>120625.48</v>
      </c>
      <c r="BS8" s="3">
        <v>0</v>
      </c>
      <c r="BT8" s="3">
        <v>0</v>
      </c>
      <c r="BU8" s="3">
        <v>0</v>
      </c>
      <c r="BV8" s="3">
        <v>0</v>
      </c>
      <c r="BW8" s="3">
        <v>0</v>
      </c>
      <c r="BX8" s="3">
        <v>0</v>
      </c>
      <c r="BY8" s="3">
        <v>0</v>
      </c>
      <c r="BZ8" s="3">
        <v>-1029095.17</v>
      </c>
      <c r="CA8" s="3">
        <v>0</v>
      </c>
      <c r="CB8" s="3">
        <v>-150345.95000000001</v>
      </c>
      <c r="CC8" s="3">
        <v>105443.41</v>
      </c>
      <c r="CD8" s="3">
        <v>1000907.3</v>
      </c>
      <c r="CE8" s="3">
        <v>536851.67000000004</v>
      </c>
      <c r="CF8" s="3">
        <v>0</v>
      </c>
      <c r="CG8" s="3">
        <v>-174877.65</v>
      </c>
      <c r="CH8" s="3">
        <v>73778.41</v>
      </c>
      <c r="CI8" s="3">
        <v>156053</v>
      </c>
      <c r="CK8" s="3">
        <v>40575.65</v>
      </c>
      <c r="CN8" s="3">
        <v>0</v>
      </c>
      <c r="CO8" s="3">
        <v>0</v>
      </c>
      <c r="CP8" s="3">
        <v>0</v>
      </c>
      <c r="CQ8" s="3">
        <v>0</v>
      </c>
      <c r="CR8" s="3">
        <v>0</v>
      </c>
      <c r="CS8" s="3">
        <v>0</v>
      </c>
      <c r="CT8" s="3">
        <v>0</v>
      </c>
      <c r="CU8" s="3">
        <v>0</v>
      </c>
      <c r="CV8" s="3">
        <v>0</v>
      </c>
      <c r="CW8" s="3">
        <v>0</v>
      </c>
      <c r="CX8" s="3">
        <v>0</v>
      </c>
      <c r="CY8" s="3">
        <v>0</v>
      </c>
      <c r="CZ8" s="3">
        <v>0</v>
      </c>
      <c r="DA8" s="3">
        <v>0</v>
      </c>
      <c r="DB8" s="3">
        <v>0</v>
      </c>
      <c r="DC8" s="3">
        <v>0</v>
      </c>
      <c r="DD8" s="3">
        <v>0</v>
      </c>
      <c r="DE8" s="3">
        <v>0</v>
      </c>
      <c r="DF8" s="3">
        <v>0</v>
      </c>
      <c r="DG8" s="3">
        <v>0</v>
      </c>
      <c r="DH8" s="3">
        <v>0</v>
      </c>
      <c r="DI8" s="3">
        <v>0</v>
      </c>
      <c r="DJ8" s="3">
        <v>0</v>
      </c>
      <c r="DK8" s="3">
        <v>0</v>
      </c>
      <c r="DL8" s="3">
        <v>0</v>
      </c>
      <c r="DM8" s="3">
        <v>0</v>
      </c>
      <c r="DN8" s="3">
        <v>206653.7</v>
      </c>
      <c r="DO8" s="3">
        <v>327226.7</v>
      </c>
      <c r="DP8" s="3">
        <v>3475850.24</v>
      </c>
      <c r="DQ8" s="3">
        <v>0</v>
      </c>
      <c r="DR8" s="3">
        <v>0</v>
      </c>
      <c r="DS8" s="3">
        <v>16899871.16</v>
      </c>
      <c r="DT8" s="3">
        <v>0</v>
      </c>
      <c r="DU8" s="3">
        <v>28748966.620000001</v>
      </c>
      <c r="DV8" s="3">
        <v>37636832.729999997</v>
      </c>
      <c r="DW8" s="3">
        <v>1202784.52</v>
      </c>
      <c r="DX8" s="3">
        <v>10350694.24</v>
      </c>
      <c r="DY8" s="3">
        <v>15972468.720000001</v>
      </c>
      <c r="DZ8" s="3">
        <v>12295185.789999999</v>
      </c>
      <c r="EA8" s="3">
        <v>7041833.25</v>
      </c>
      <c r="EB8" s="3">
        <v>134426.32999999999</v>
      </c>
      <c r="EC8" s="3">
        <v>0</v>
      </c>
      <c r="ED8" s="3">
        <v>0</v>
      </c>
      <c r="EE8" s="3">
        <v>0</v>
      </c>
      <c r="EF8" s="3">
        <v>0</v>
      </c>
      <c r="EG8" s="3">
        <v>917375.75</v>
      </c>
      <c r="EH8" s="3">
        <v>1190876.78</v>
      </c>
      <c r="EI8" s="3">
        <v>1527199.86</v>
      </c>
      <c r="EJ8" s="3">
        <v>2162934.73</v>
      </c>
      <c r="EK8" s="3">
        <v>12027753.02</v>
      </c>
      <c r="EL8" s="3">
        <v>4457778.18</v>
      </c>
      <c r="EM8" s="3">
        <v>173575.58</v>
      </c>
      <c r="EN8" s="3">
        <v>954329.28</v>
      </c>
      <c r="EO8" s="3">
        <v>518928.85</v>
      </c>
      <c r="EP8" s="3">
        <v>109339.4</v>
      </c>
      <c r="EQ8" s="3">
        <v>1125426.04</v>
      </c>
      <c r="ER8" s="3">
        <v>181199.1</v>
      </c>
      <c r="ES8" s="3">
        <v>0</v>
      </c>
      <c r="ET8" s="3">
        <v>0</v>
      </c>
      <c r="EU8" s="3">
        <v>0</v>
      </c>
      <c r="EV8" s="3">
        <v>1056701.19</v>
      </c>
      <c r="EW8" s="3">
        <v>0</v>
      </c>
      <c r="EX8" s="3">
        <v>0</v>
      </c>
      <c r="EY8" s="3">
        <v>-13336455.970000001</v>
      </c>
      <c r="EZ8" s="3">
        <v>0</v>
      </c>
      <c r="FA8" s="3">
        <v>0</v>
      </c>
      <c r="FB8" s="3">
        <v>0</v>
      </c>
      <c r="FC8" s="3">
        <v>0</v>
      </c>
      <c r="FD8" s="3">
        <v>0</v>
      </c>
      <c r="FE8" s="3">
        <v>0</v>
      </c>
      <c r="FF8" s="3">
        <v>4605772.28</v>
      </c>
      <c r="FG8" s="3">
        <v>7232490.3099999996</v>
      </c>
      <c r="FH8" s="3">
        <v>0</v>
      </c>
      <c r="FI8" s="3">
        <v>0</v>
      </c>
      <c r="FJ8" s="3">
        <v>0</v>
      </c>
      <c r="FK8" s="3">
        <v>-55760989.880000003</v>
      </c>
      <c r="FL8" s="3">
        <v>-7704399.7599999998</v>
      </c>
      <c r="FM8" s="3">
        <v>0</v>
      </c>
      <c r="FN8" s="3">
        <v>0</v>
      </c>
      <c r="FO8" s="3">
        <v>0</v>
      </c>
      <c r="FP8" s="3">
        <v>-2568808.91</v>
      </c>
      <c r="FQ8" s="3">
        <v>0</v>
      </c>
      <c r="FR8" s="3">
        <v>-648106.80000000005</v>
      </c>
      <c r="FS8" s="3">
        <v>0</v>
      </c>
      <c r="FT8" s="3">
        <v>-7537974.3300000001</v>
      </c>
      <c r="FU8" s="3">
        <v>0</v>
      </c>
      <c r="FV8" s="3">
        <v>-27591167.920000002</v>
      </c>
      <c r="FW8" s="3">
        <v>0</v>
      </c>
      <c r="FX8" s="3">
        <v>-65782.95</v>
      </c>
      <c r="FY8" s="3">
        <v>0</v>
      </c>
      <c r="FZ8" s="3">
        <v>0</v>
      </c>
      <c r="GA8" s="3">
        <v>0</v>
      </c>
      <c r="GB8" s="3">
        <v>-4000000</v>
      </c>
      <c r="GC8" s="3">
        <v>0</v>
      </c>
      <c r="GD8" s="3">
        <v>0</v>
      </c>
      <c r="GF8" s="3">
        <v>0</v>
      </c>
      <c r="GG8" s="3">
        <v>0</v>
      </c>
      <c r="GH8" s="3">
        <v>0</v>
      </c>
      <c r="GI8" s="3">
        <v>0</v>
      </c>
      <c r="GJ8" s="3">
        <v>-125479.32</v>
      </c>
      <c r="GK8" s="3">
        <v>-62691.26</v>
      </c>
      <c r="GL8" s="3">
        <v>-332354.37</v>
      </c>
      <c r="GM8" s="3">
        <v>0</v>
      </c>
      <c r="GN8" s="3">
        <v>0</v>
      </c>
      <c r="GO8" s="3">
        <v>-7657099.3399999999</v>
      </c>
      <c r="GP8" s="3">
        <v>0</v>
      </c>
      <c r="GQ8" s="3">
        <v>0</v>
      </c>
      <c r="GT8" s="3">
        <v>0</v>
      </c>
      <c r="GU8" s="3">
        <v>0</v>
      </c>
      <c r="GV8" s="3">
        <v>0</v>
      </c>
      <c r="GW8" s="3">
        <v>0</v>
      </c>
      <c r="GX8" s="3">
        <v>0</v>
      </c>
      <c r="GY8" s="3">
        <v>0</v>
      </c>
      <c r="GZ8" s="3">
        <v>0</v>
      </c>
      <c r="HA8" s="3">
        <v>0</v>
      </c>
      <c r="HB8" s="3">
        <v>-2614595.09</v>
      </c>
      <c r="HC8" s="3">
        <v>0</v>
      </c>
      <c r="HD8" s="3">
        <v>0</v>
      </c>
      <c r="HE8" s="3">
        <v>0</v>
      </c>
      <c r="HF8" s="3">
        <v>-263854.53999999998</v>
      </c>
      <c r="HG8" s="3">
        <v>0</v>
      </c>
      <c r="HI8" s="3">
        <v>0</v>
      </c>
      <c r="HJ8" s="3">
        <v>0</v>
      </c>
      <c r="HK8" s="3">
        <v>0</v>
      </c>
      <c r="HL8" s="3">
        <v>-16050000</v>
      </c>
      <c r="HM8" s="3">
        <v>0</v>
      </c>
      <c r="HN8" s="3">
        <v>0</v>
      </c>
      <c r="HO8" s="3">
        <v>-26500000</v>
      </c>
      <c r="HP8" s="3">
        <v>-12561317</v>
      </c>
      <c r="HQ8" s="3">
        <v>0</v>
      </c>
      <c r="HR8" s="3">
        <v>0</v>
      </c>
      <c r="HS8" s="3">
        <v>0</v>
      </c>
      <c r="HT8" s="3">
        <v>0</v>
      </c>
      <c r="HU8" s="3">
        <v>0</v>
      </c>
      <c r="HV8" s="3">
        <v>0</v>
      </c>
      <c r="HW8" s="3">
        <v>0</v>
      </c>
      <c r="HX8" s="3">
        <v>0</v>
      </c>
      <c r="HY8" s="3">
        <v>-5390356.4800000004</v>
      </c>
      <c r="HZ8" s="3">
        <v>-4125273.0599999898</v>
      </c>
      <c r="IA8" s="3">
        <v>0</v>
      </c>
      <c r="IB8" s="3">
        <v>0</v>
      </c>
      <c r="IC8" s="3">
        <v>0</v>
      </c>
      <c r="ID8" s="3">
        <v>0</v>
      </c>
      <c r="IE8" s="3">
        <v>0</v>
      </c>
      <c r="IF8" s="3">
        <v>0</v>
      </c>
      <c r="IJ8" s="3">
        <v>-18403904.73</v>
      </c>
      <c r="IK8" s="3">
        <v>-5593616.6699999999</v>
      </c>
      <c r="IL8" s="3">
        <v>-19746621.859999999</v>
      </c>
      <c r="IM8" s="3">
        <v>0</v>
      </c>
      <c r="IN8" s="3">
        <v>-139791.67000000001</v>
      </c>
      <c r="IO8" s="3">
        <v>-59081.81</v>
      </c>
      <c r="IP8" s="3">
        <v>-137002.95000000001</v>
      </c>
      <c r="IQ8" s="3">
        <v>0</v>
      </c>
      <c r="IR8" s="3">
        <v>0</v>
      </c>
      <c r="IS8" s="3">
        <v>-3633512.69</v>
      </c>
      <c r="IT8" s="3">
        <v>-147818.79</v>
      </c>
      <c r="IU8" s="3">
        <v>-1897492.85</v>
      </c>
      <c r="IV8" s="3">
        <v>0</v>
      </c>
      <c r="IW8" s="3">
        <v>-3191162.8</v>
      </c>
      <c r="IX8" s="3">
        <v>-2697201.45</v>
      </c>
      <c r="IY8" s="3">
        <v>-80089.48</v>
      </c>
      <c r="IZ8" s="3">
        <v>-269448.71999999997</v>
      </c>
      <c r="JA8" s="3">
        <v>-19011344.77</v>
      </c>
      <c r="JB8" s="3">
        <v>-16040.21</v>
      </c>
      <c r="JC8" s="3">
        <v>-312.5</v>
      </c>
      <c r="JD8" s="3">
        <v>-84355.07</v>
      </c>
      <c r="JE8" s="3">
        <v>0</v>
      </c>
      <c r="JF8" s="3">
        <v>0</v>
      </c>
      <c r="JG8" s="3">
        <v>0</v>
      </c>
      <c r="JH8" s="3">
        <v>0</v>
      </c>
      <c r="JI8" s="3">
        <v>-320187.23</v>
      </c>
      <c r="JJ8" s="3">
        <v>0</v>
      </c>
      <c r="JK8" s="3">
        <v>-43594.14</v>
      </c>
      <c r="JL8" s="3">
        <v>-213486.76</v>
      </c>
      <c r="JM8" s="3">
        <v>0</v>
      </c>
      <c r="JN8" s="3">
        <v>-142910.54</v>
      </c>
      <c r="JO8" s="3">
        <v>0</v>
      </c>
      <c r="JP8" s="3">
        <v>0</v>
      </c>
      <c r="JQ8" s="3">
        <v>0</v>
      </c>
      <c r="JR8" s="3">
        <v>0</v>
      </c>
      <c r="JS8" s="3">
        <v>0</v>
      </c>
      <c r="JT8" s="3">
        <v>0</v>
      </c>
      <c r="JU8" s="3">
        <v>0</v>
      </c>
      <c r="JV8" s="3">
        <v>-476738.18</v>
      </c>
      <c r="JW8" s="3">
        <v>63974.33</v>
      </c>
      <c r="JX8" s="3">
        <v>0</v>
      </c>
      <c r="JY8" s="3">
        <v>0</v>
      </c>
      <c r="JZ8" s="3">
        <v>0</v>
      </c>
      <c r="KA8" s="3">
        <v>0</v>
      </c>
      <c r="KB8" s="3">
        <v>0</v>
      </c>
      <c r="KD8" s="3">
        <v>-42942.28</v>
      </c>
      <c r="KF8" s="3">
        <v>0</v>
      </c>
      <c r="KG8" s="3">
        <v>0</v>
      </c>
      <c r="KH8" s="3">
        <v>-1314416.26</v>
      </c>
      <c r="KI8" s="3">
        <v>122633.04</v>
      </c>
      <c r="KJ8" s="3">
        <v>0</v>
      </c>
      <c r="KK8" s="3">
        <v>0</v>
      </c>
      <c r="KL8" s="3">
        <v>0</v>
      </c>
      <c r="KM8" s="3">
        <v>807.97</v>
      </c>
      <c r="KN8" s="3">
        <v>-83680.11</v>
      </c>
      <c r="KP8" s="3">
        <v>0</v>
      </c>
      <c r="KR8" s="3">
        <v>0</v>
      </c>
      <c r="KS8" s="3">
        <v>0</v>
      </c>
      <c r="KT8" s="3">
        <v>0</v>
      </c>
      <c r="KU8" s="3">
        <v>0</v>
      </c>
      <c r="KV8" s="3">
        <v>0</v>
      </c>
      <c r="KW8" s="3">
        <v>0</v>
      </c>
      <c r="KX8" s="3">
        <v>0</v>
      </c>
      <c r="KY8" s="3">
        <v>0</v>
      </c>
      <c r="KZ8" s="3">
        <v>0</v>
      </c>
      <c r="LA8" s="3">
        <v>0</v>
      </c>
      <c r="LB8" s="3">
        <v>0</v>
      </c>
      <c r="LC8" s="3">
        <v>0</v>
      </c>
      <c r="LD8" s="3">
        <v>0</v>
      </c>
      <c r="LE8" s="3">
        <v>0</v>
      </c>
      <c r="LF8" s="3">
        <v>0</v>
      </c>
      <c r="LG8" s="3">
        <v>0</v>
      </c>
      <c r="LH8" s="3">
        <v>0</v>
      </c>
      <c r="LI8" s="3">
        <v>0</v>
      </c>
      <c r="LJ8" s="3">
        <v>0</v>
      </c>
      <c r="LK8" s="3">
        <v>0</v>
      </c>
      <c r="LL8" s="3">
        <v>0</v>
      </c>
      <c r="LM8" s="3">
        <v>28867682.5</v>
      </c>
      <c r="LN8" s="3">
        <v>18993668.670000002</v>
      </c>
      <c r="LO8" s="3">
        <v>1897492.85</v>
      </c>
      <c r="LP8" s="3">
        <v>0</v>
      </c>
      <c r="LQ8" s="3">
        <v>0</v>
      </c>
      <c r="LR8" s="3">
        <v>3191162.8</v>
      </c>
      <c r="LS8" s="3">
        <v>0</v>
      </c>
      <c r="LT8" s="3">
        <v>2697201.45</v>
      </c>
      <c r="LU8" s="3">
        <v>0</v>
      </c>
      <c r="LV8" s="3">
        <v>0</v>
      </c>
      <c r="LW8" s="3">
        <v>80089.48</v>
      </c>
      <c r="LX8" s="3">
        <v>269448.71999999997</v>
      </c>
      <c r="LY8" s="3">
        <v>0</v>
      </c>
      <c r="LZ8" s="3">
        <v>0</v>
      </c>
      <c r="MA8" s="3">
        <v>0</v>
      </c>
      <c r="MB8" s="3">
        <v>0</v>
      </c>
      <c r="MC8" s="3">
        <v>0</v>
      </c>
      <c r="MD8" s="3">
        <v>0</v>
      </c>
      <c r="ME8" s="3">
        <v>0</v>
      </c>
      <c r="MF8" s="3">
        <v>0</v>
      </c>
      <c r="MG8" s="3">
        <v>0</v>
      </c>
      <c r="MH8" s="3">
        <v>0</v>
      </c>
      <c r="MI8" s="3">
        <v>0</v>
      </c>
      <c r="MJ8" s="3">
        <v>0</v>
      </c>
      <c r="MK8" s="3">
        <v>0</v>
      </c>
      <c r="ML8" s="3">
        <v>0</v>
      </c>
      <c r="MM8" s="3">
        <v>0</v>
      </c>
      <c r="MN8" s="3">
        <v>0</v>
      </c>
      <c r="MO8" s="3">
        <v>0</v>
      </c>
      <c r="MP8" s="3">
        <v>0</v>
      </c>
      <c r="MQ8" s="3">
        <v>0</v>
      </c>
      <c r="MR8" s="3">
        <v>0</v>
      </c>
      <c r="MS8" s="3">
        <v>69802.19</v>
      </c>
      <c r="MT8" s="3">
        <v>259513.59</v>
      </c>
      <c r="MU8" s="3">
        <v>138198.66</v>
      </c>
      <c r="MV8" s="3">
        <v>0</v>
      </c>
      <c r="MW8" s="3">
        <v>0</v>
      </c>
      <c r="MX8" s="3">
        <v>138983.09</v>
      </c>
      <c r="MY8" s="3">
        <v>36261.18</v>
      </c>
      <c r="MZ8" s="3">
        <v>111267.65</v>
      </c>
      <c r="NA8" s="3">
        <v>14144.58</v>
      </c>
      <c r="NB8" s="3">
        <v>0</v>
      </c>
      <c r="NC8" s="3">
        <v>39392.46</v>
      </c>
      <c r="ND8" s="3">
        <v>77048.63</v>
      </c>
      <c r="NE8" s="3">
        <v>104181.04</v>
      </c>
      <c r="NF8" s="3">
        <v>0</v>
      </c>
      <c r="NG8" s="3">
        <v>1398.76</v>
      </c>
      <c r="NH8" s="3">
        <v>0</v>
      </c>
      <c r="NI8" s="3">
        <v>348418.38</v>
      </c>
      <c r="NJ8" s="3">
        <v>1173.8900000000001</v>
      </c>
      <c r="NK8" s="3">
        <v>12923</v>
      </c>
      <c r="NL8" s="3">
        <v>384643.62</v>
      </c>
      <c r="NM8" s="3">
        <v>0</v>
      </c>
      <c r="NN8" s="3">
        <v>35742.44</v>
      </c>
      <c r="NO8" s="3">
        <v>0</v>
      </c>
      <c r="NP8" s="3">
        <v>18509.71</v>
      </c>
      <c r="NQ8" s="3">
        <v>59961.23</v>
      </c>
      <c r="NR8" s="3">
        <v>0</v>
      </c>
      <c r="NS8" s="3">
        <v>108395.57</v>
      </c>
      <c r="NT8" s="3">
        <v>81885.179999999993</v>
      </c>
      <c r="NU8" s="3">
        <v>468548.37</v>
      </c>
      <c r="NV8" s="3">
        <v>303530.76</v>
      </c>
      <c r="NW8" s="3">
        <v>442526.91</v>
      </c>
      <c r="NX8" s="3">
        <v>3798.4</v>
      </c>
      <c r="NY8" s="3">
        <v>37923.089999999997</v>
      </c>
      <c r="NZ8" s="3">
        <v>53967.63</v>
      </c>
      <c r="OA8" s="3">
        <v>59803.17</v>
      </c>
      <c r="OB8" s="3">
        <v>0</v>
      </c>
      <c r="OC8" s="3">
        <v>0</v>
      </c>
      <c r="OD8" s="3">
        <v>0</v>
      </c>
      <c r="OE8" s="3">
        <v>515464.25</v>
      </c>
      <c r="OF8" s="3">
        <v>0</v>
      </c>
      <c r="OG8" s="3">
        <v>0</v>
      </c>
      <c r="OH8" s="3">
        <v>0</v>
      </c>
      <c r="OI8" s="3">
        <v>0</v>
      </c>
      <c r="OJ8" s="3">
        <v>0</v>
      </c>
      <c r="OK8" s="3">
        <v>0</v>
      </c>
      <c r="OL8" s="3">
        <v>0</v>
      </c>
      <c r="OM8" s="3">
        <v>0</v>
      </c>
      <c r="ON8" s="3">
        <v>0</v>
      </c>
      <c r="OO8" s="3">
        <v>182918.02</v>
      </c>
      <c r="OP8" s="3">
        <v>85960.4</v>
      </c>
      <c r="OQ8" s="3">
        <v>440537.35</v>
      </c>
      <c r="OR8" s="3">
        <v>299082.63</v>
      </c>
      <c r="OS8" s="3">
        <v>0</v>
      </c>
      <c r="OT8" s="3">
        <v>0</v>
      </c>
      <c r="OU8" s="3">
        <v>216614.72</v>
      </c>
      <c r="OV8" s="3">
        <v>482190.56</v>
      </c>
      <c r="OW8" s="3">
        <v>0</v>
      </c>
      <c r="OX8" s="3">
        <v>0</v>
      </c>
      <c r="OY8" s="3">
        <v>0</v>
      </c>
      <c r="OZ8" s="3">
        <v>9670</v>
      </c>
      <c r="PA8" s="3">
        <v>21450.82</v>
      </c>
      <c r="PB8" s="3">
        <v>0</v>
      </c>
      <c r="PC8" s="3">
        <v>0</v>
      </c>
      <c r="PD8" s="3">
        <v>0</v>
      </c>
      <c r="PE8" s="3">
        <v>0</v>
      </c>
      <c r="PF8" s="3">
        <v>556292.88</v>
      </c>
      <c r="PG8" s="3">
        <v>486166.4</v>
      </c>
      <c r="PH8" s="3">
        <v>2939549.72</v>
      </c>
      <c r="PI8" s="3">
        <v>500120.71</v>
      </c>
      <c r="PJ8" s="3">
        <v>-3992070.82</v>
      </c>
      <c r="PK8" s="3">
        <v>605989.76</v>
      </c>
      <c r="PL8" s="3">
        <v>48755.56</v>
      </c>
      <c r="PM8" s="3">
        <v>195</v>
      </c>
      <c r="PN8" s="3">
        <v>837380.02</v>
      </c>
      <c r="PQ8" s="3">
        <v>0</v>
      </c>
      <c r="PR8" s="3">
        <v>262683.46999999997</v>
      </c>
      <c r="PS8" s="3">
        <v>2666.24</v>
      </c>
      <c r="PT8" s="3">
        <v>385580.74</v>
      </c>
      <c r="PU8" s="3">
        <v>342502.68</v>
      </c>
      <c r="PW8" s="3">
        <v>543357.65</v>
      </c>
      <c r="PX8" s="3">
        <v>14303.94</v>
      </c>
      <c r="PY8" s="3">
        <v>0</v>
      </c>
      <c r="PZ8" s="3">
        <v>0</v>
      </c>
      <c r="QA8" s="3">
        <v>-44300</v>
      </c>
      <c r="QB8" s="3">
        <v>3566103.25</v>
      </c>
      <c r="QC8" s="3">
        <v>0</v>
      </c>
      <c r="QD8" s="3">
        <v>939918.04</v>
      </c>
      <c r="QE8" s="3">
        <v>0</v>
      </c>
      <c r="QF8" s="3">
        <v>0</v>
      </c>
      <c r="QG8" s="3">
        <v>0</v>
      </c>
      <c r="QH8" s="3">
        <v>0</v>
      </c>
      <c r="QI8" s="3">
        <v>0</v>
      </c>
      <c r="QJ8" s="3">
        <v>1787220.11</v>
      </c>
      <c r="QK8" s="3">
        <v>32028</v>
      </c>
      <c r="QL8" s="3">
        <v>0</v>
      </c>
      <c r="QM8" s="3">
        <v>0</v>
      </c>
      <c r="QN8" s="3">
        <v>0</v>
      </c>
      <c r="QO8" s="3">
        <v>745458.72</v>
      </c>
      <c r="QP8" s="3">
        <v>87538.559999999998</v>
      </c>
      <c r="QQ8" s="3">
        <v>0</v>
      </c>
      <c r="QR8" s="3">
        <v>0</v>
      </c>
      <c r="QS8" s="3">
        <v>0</v>
      </c>
      <c r="QT8" s="3">
        <v>85786.09</v>
      </c>
      <c r="QU8" s="3">
        <v>953118</v>
      </c>
      <c r="QV8" s="3">
        <v>58143</v>
      </c>
      <c r="QW8" s="3">
        <v>27000</v>
      </c>
      <c r="QX8" s="3">
        <v>0</v>
      </c>
      <c r="QY8" s="3">
        <v>0</v>
      </c>
      <c r="QZ8" s="3">
        <v>0</v>
      </c>
      <c r="RA8" s="3">
        <v>0</v>
      </c>
      <c r="RB8" s="3">
        <v>0</v>
      </c>
      <c r="RC8" s="3">
        <v>0</v>
      </c>
      <c r="RD8" s="3">
        <v>0</v>
      </c>
      <c r="RE8" s="3">
        <v>0</v>
      </c>
      <c r="RF8" s="3">
        <v>0</v>
      </c>
    </row>
    <row r="9" spans="1:479" x14ac:dyDescent="0.25">
      <c r="A9" t="s">
        <v>8</v>
      </c>
      <c r="B9" s="1">
        <v>2017</v>
      </c>
      <c r="C9" s="3">
        <v>1138181.07</v>
      </c>
      <c r="D9" s="3">
        <v>470.51</v>
      </c>
      <c r="E9" s="4"/>
      <c r="F9" s="3">
        <v>0</v>
      </c>
      <c r="G9" s="3">
        <v>0</v>
      </c>
      <c r="H9" s="3">
        <v>0</v>
      </c>
      <c r="I9" s="3">
        <v>0</v>
      </c>
      <c r="J9" s="3">
        <v>0</v>
      </c>
      <c r="K9" s="3">
        <v>2458264.84</v>
      </c>
      <c r="L9" s="3">
        <v>-14018.56</v>
      </c>
      <c r="M9" s="3">
        <v>40354.81</v>
      </c>
      <c r="N9" s="3">
        <v>63265.81</v>
      </c>
      <c r="O9" s="3">
        <v>177520.45</v>
      </c>
      <c r="P9" s="4"/>
      <c r="Q9" s="3">
        <v>1674684.28</v>
      </c>
      <c r="R9" s="3">
        <v>-18600</v>
      </c>
      <c r="S9" s="3">
        <v>0</v>
      </c>
      <c r="T9" s="3">
        <v>0</v>
      </c>
      <c r="U9" s="3">
        <v>0</v>
      </c>
      <c r="V9" s="3">
        <v>232222.81</v>
      </c>
      <c r="W9" s="3">
        <v>11509.43</v>
      </c>
      <c r="X9" s="3">
        <v>0</v>
      </c>
      <c r="Y9" s="3">
        <v>0</v>
      </c>
      <c r="Z9" s="3">
        <v>0</v>
      </c>
      <c r="AA9" s="3">
        <v>321303.52</v>
      </c>
      <c r="AB9" s="3">
        <v>0</v>
      </c>
      <c r="AC9" s="3">
        <v>0</v>
      </c>
      <c r="AD9" s="3">
        <v>34707.72</v>
      </c>
      <c r="AE9" s="3">
        <v>0</v>
      </c>
      <c r="AF9" s="3">
        <v>0</v>
      </c>
      <c r="AG9" s="3">
        <v>0</v>
      </c>
      <c r="AH9" s="3">
        <v>0</v>
      </c>
      <c r="AI9" s="3">
        <v>0</v>
      </c>
      <c r="AJ9" s="3">
        <v>0</v>
      </c>
      <c r="AK9" s="3">
        <v>0</v>
      </c>
      <c r="AL9" s="3">
        <v>0</v>
      </c>
      <c r="AP9" s="3">
        <v>0</v>
      </c>
      <c r="AQ9" s="3">
        <v>0</v>
      </c>
      <c r="AR9" s="3">
        <v>0</v>
      </c>
      <c r="AS9" s="3">
        <v>0</v>
      </c>
      <c r="AT9" s="3">
        <v>0</v>
      </c>
      <c r="AU9" s="3">
        <v>0</v>
      </c>
      <c r="AV9" s="3">
        <v>115614.38</v>
      </c>
      <c r="AW9" s="4"/>
      <c r="AX9" s="3">
        <v>0</v>
      </c>
      <c r="AY9" s="3">
        <v>0</v>
      </c>
      <c r="AZ9" s="3">
        <v>0</v>
      </c>
      <c r="BA9" s="3">
        <v>51751.29</v>
      </c>
      <c r="BB9" s="3">
        <v>0</v>
      </c>
      <c r="BC9" s="4"/>
      <c r="BD9" s="3">
        <v>0</v>
      </c>
      <c r="BE9" s="3">
        <v>0</v>
      </c>
      <c r="BF9" s="3">
        <v>0</v>
      </c>
      <c r="BG9" s="3">
        <v>8055.7</v>
      </c>
      <c r="BH9" s="3">
        <v>0</v>
      </c>
      <c r="BI9" s="3">
        <v>0</v>
      </c>
      <c r="BJ9" s="3">
        <v>0</v>
      </c>
      <c r="BK9" s="3">
        <v>0</v>
      </c>
      <c r="BL9" s="3">
        <v>0</v>
      </c>
      <c r="BM9" s="3">
        <v>542.65</v>
      </c>
      <c r="BN9" s="3">
        <v>501090.83</v>
      </c>
      <c r="BO9" s="3">
        <v>-4257.92</v>
      </c>
      <c r="BP9" s="3">
        <v>2030.66</v>
      </c>
      <c r="BQ9" s="3">
        <v>0</v>
      </c>
      <c r="BR9" s="3">
        <v>0</v>
      </c>
      <c r="BT9" s="3">
        <v>0</v>
      </c>
      <c r="BU9" s="3">
        <v>122294.36</v>
      </c>
      <c r="BV9" s="3">
        <v>0</v>
      </c>
      <c r="BW9" s="3">
        <v>0</v>
      </c>
      <c r="BX9" s="3">
        <v>0</v>
      </c>
      <c r="BY9" s="3">
        <v>0</v>
      </c>
      <c r="BZ9" s="3">
        <v>-380927.21</v>
      </c>
      <c r="CA9" s="3">
        <v>0</v>
      </c>
      <c r="CB9" s="3">
        <v>-57446.31</v>
      </c>
      <c r="CC9" s="3">
        <v>909.74</v>
      </c>
      <c r="CD9" s="3">
        <v>37637.620000000003</v>
      </c>
      <c r="CE9" s="3">
        <v>321244.67</v>
      </c>
      <c r="CF9" s="3">
        <v>-863.42</v>
      </c>
      <c r="CG9" s="3">
        <v>3606.18</v>
      </c>
      <c r="CH9" s="3">
        <v>0</v>
      </c>
      <c r="CI9" s="3">
        <v>0</v>
      </c>
      <c r="CJ9" s="3">
        <v>4602.5</v>
      </c>
      <c r="CK9" s="3">
        <v>0</v>
      </c>
      <c r="CL9" s="3">
        <v>364933.91</v>
      </c>
      <c r="CM9" s="3">
        <v>37132.160000000003</v>
      </c>
      <c r="CN9" s="3">
        <v>0</v>
      </c>
      <c r="CO9" s="3">
        <v>0</v>
      </c>
      <c r="CP9" s="3">
        <v>0</v>
      </c>
      <c r="CQ9" s="3">
        <v>0</v>
      </c>
      <c r="CR9" s="3">
        <v>0</v>
      </c>
      <c r="CS9" s="3">
        <v>0</v>
      </c>
      <c r="CT9" s="3">
        <v>0</v>
      </c>
      <c r="CU9" s="3">
        <v>0</v>
      </c>
      <c r="CV9" s="3">
        <v>0</v>
      </c>
      <c r="CW9" s="3">
        <v>0</v>
      </c>
      <c r="CX9" s="3">
        <v>0</v>
      </c>
      <c r="CY9" s="3">
        <v>0</v>
      </c>
      <c r="CZ9" s="3">
        <v>0</v>
      </c>
      <c r="DA9" s="3">
        <v>0</v>
      </c>
      <c r="DB9" s="3">
        <v>0</v>
      </c>
      <c r="DC9" s="3">
        <v>0</v>
      </c>
      <c r="DD9" s="3">
        <v>0</v>
      </c>
      <c r="DE9" s="3">
        <v>0</v>
      </c>
      <c r="DF9" s="3">
        <v>0</v>
      </c>
      <c r="DG9" s="3">
        <v>0</v>
      </c>
      <c r="DH9" s="3">
        <v>0</v>
      </c>
      <c r="DI9" s="3">
        <v>0</v>
      </c>
      <c r="DJ9" s="3">
        <v>0</v>
      </c>
      <c r="DK9" s="3">
        <v>0</v>
      </c>
      <c r="DL9" s="3">
        <v>0</v>
      </c>
      <c r="DM9" s="3">
        <v>0</v>
      </c>
      <c r="DN9" s="3">
        <v>46065.54</v>
      </c>
      <c r="DP9" s="3">
        <v>0</v>
      </c>
      <c r="DQ9" s="3">
        <v>0</v>
      </c>
      <c r="DR9" s="3">
        <v>0</v>
      </c>
      <c r="DS9" s="3">
        <v>6887892.3799999999</v>
      </c>
      <c r="DT9" s="3">
        <v>0</v>
      </c>
      <c r="DU9" s="3">
        <v>2859438.61</v>
      </c>
      <c r="DV9" s="3">
        <v>2001751.62</v>
      </c>
      <c r="DW9" s="3">
        <v>1996294.79</v>
      </c>
      <c r="DX9" s="3">
        <v>2179115.7000000002</v>
      </c>
      <c r="DY9" s="3">
        <v>3551242.95</v>
      </c>
      <c r="DZ9" s="3">
        <v>3713101.06</v>
      </c>
      <c r="EA9" s="3">
        <v>1409762.89</v>
      </c>
      <c r="EB9" s="3">
        <v>0</v>
      </c>
      <c r="EC9" s="3">
        <v>0</v>
      </c>
      <c r="ED9" s="3">
        <v>0</v>
      </c>
      <c r="EE9" s="3">
        <v>8639.65</v>
      </c>
      <c r="EG9" s="3">
        <v>1256428.46</v>
      </c>
      <c r="EH9" s="3">
        <v>0</v>
      </c>
      <c r="EI9" s="3">
        <v>113893.11</v>
      </c>
      <c r="EJ9" s="3">
        <v>286150.32</v>
      </c>
      <c r="EL9" s="3">
        <v>1551509.39</v>
      </c>
      <c r="EM9" s="3">
        <v>14318.24</v>
      </c>
      <c r="EN9" s="3">
        <v>102233.3</v>
      </c>
      <c r="EO9" s="3">
        <v>43116.67</v>
      </c>
      <c r="EP9" s="3">
        <v>74455.19</v>
      </c>
      <c r="EQ9" s="3">
        <v>18411.75</v>
      </c>
      <c r="ER9" s="3">
        <v>17091.63</v>
      </c>
      <c r="ET9" s="3">
        <v>0</v>
      </c>
      <c r="EU9" s="3">
        <v>0</v>
      </c>
      <c r="EV9" s="3">
        <v>258806.31</v>
      </c>
      <c r="EW9" s="3">
        <v>2516.21</v>
      </c>
      <c r="EX9" s="3">
        <v>0</v>
      </c>
      <c r="EY9" s="3">
        <v>-1738113.8</v>
      </c>
      <c r="EZ9" s="3">
        <v>0</v>
      </c>
      <c r="FA9" s="3">
        <v>0</v>
      </c>
      <c r="FB9" s="3">
        <v>0</v>
      </c>
      <c r="FC9" s="3">
        <v>0</v>
      </c>
      <c r="FD9" s="3">
        <v>0</v>
      </c>
      <c r="FE9" s="3">
        <v>0</v>
      </c>
      <c r="FF9" s="3">
        <v>23713.58</v>
      </c>
      <c r="FG9" s="3">
        <v>0</v>
      </c>
      <c r="FH9" s="3">
        <v>0</v>
      </c>
      <c r="FI9" s="3">
        <v>0</v>
      </c>
      <c r="FJ9" s="3">
        <v>0</v>
      </c>
      <c r="FK9" s="3">
        <v>-11052088.699999999</v>
      </c>
      <c r="FL9" s="3">
        <v>-364636.26</v>
      </c>
      <c r="FM9" s="3">
        <v>0</v>
      </c>
      <c r="FN9" s="3">
        <v>0</v>
      </c>
      <c r="FO9" s="3">
        <v>0</v>
      </c>
      <c r="FP9" s="3">
        <v>-2123749.54</v>
      </c>
      <c r="FQ9" s="3">
        <v>-81760.19</v>
      </c>
      <c r="FR9" s="3">
        <v>-75000</v>
      </c>
      <c r="FS9" s="3">
        <v>0</v>
      </c>
      <c r="FT9" s="3">
        <v>-1534989.32</v>
      </c>
      <c r="FU9" s="3">
        <v>0</v>
      </c>
      <c r="FV9" s="3">
        <v>0</v>
      </c>
      <c r="FW9" s="3">
        <v>0</v>
      </c>
      <c r="FX9" s="3">
        <v>0</v>
      </c>
      <c r="FY9" s="3">
        <v>0</v>
      </c>
      <c r="FZ9" s="3">
        <v>0</v>
      </c>
      <c r="GA9" s="3">
        <v>-275678.15999999997</v>
      </c>
      <c r="GB9" s="3">
        <v>-123019.08</v>
      </c>
      <c r="GD9" s="3">
        <v>0</v>
      </c>
      <c r="GE9" s="3">
        <v>0</v>
      </c>
      <c r="GF9" s="3">
        <v>0</v>
      </c>
      <c r="GG9" s="3">
        <v>0</v>
      </c>
      <c r="GH9" s="3">
        <v>0</v>
      </c>
      <c r="GI9" s="3">
        <v>0</v>
      </c>
      <c r="GJ9" s="3">
        <v>-41085.160000000003</v>
      </c>
      <c r="GK9" s="3">
        <v>-45493.38</v>
      </c>
      <c r="GL9" s="3">
        <v>15253</v>
      </c>
      <c r="GN9" s="3">
        <v>0</v>
      </c>
      <c r="GO9" s="3">
        <v>-225715</v>
      </c>
      <c r="GP9" s="3">
        <v>0</v>
      </c>
      <c r="GQ9" s="3">
        <v>0</v>
      </c>
      <c r="GR9" s="3">
        <v>0</v>
      </c>
      <c r="GS9" s="3">
        <v>0</v>
      </c>
      <c r="GT9" s="3">
        <v>0</v>
      </c>
      <c r="GU9" s="3">
        <v>-1086558</v>
      </c>
      <c r="GV9" s="3">
        <v>0</v>
      </c>
      <c r="GX9" s="3">
        <v>-95504.56</v>
      </c>
      <c r="GY9" s="3">
        <v>0</v>
      </c>
      <c r="GZ9" s="3">
        <v>0</v>
      </c>
      <c r="HA9" s="3">
        <v>0</v>
      </c>
      <c r="HB9" s="3">
        <v>735791.74</v>
      </c>
      <c r="HC9" s="3">
        <v>0</v>
      </c>
      <c r="HD9" s="3">
        <v>0</v>
      </c>
      <c r="HE9" s="3">
        <v>0</v>
      </c>
      <c r="HF9" s="3">
        <v>0</v>
      </c>
      <c r="HG9" s="3">
        <v>0</v>
      </c>
      <c r="HH9" s="3">
        <v>-473944.97</v>
      </c>
      <c r="HI9" s="3">
        <v>0</v>
      </c>
      <c r="HJ9" s="3">
        <v>0</v>
      </c>
      <c r="HK9" s="3">
        <v>0</v>
      </c>
      <c r="HL9" s="3">
        <v>0</v>
      </c>
      <c r="HM9" s="3">
        <v>-4013725.96</v>
      </c>
      <c r="HO9" s="3">
        <v>-5046753.21</v>
      </c>
      <c r="HP9" s="3">
        <v>0</v>
      </c>
      <c r="HQ9" s="3">
        <v>0</v>
      </c>
      <c r="HR9" s="3">
        <v>0</v>
      </c>
      <c r="HS9" s="3">
        <v>0</v>
      </c>
      <c r="HT9" s="3">
        <v>0</v>
      </c>
      <c r="HU9" s="3">
        <v>0</v>
      </c>
      <c r="HV9" s="3">
        <v>0</v>
      </c>
      <c r="HW9" s="3">
        <v>-5035065.66</v>
      </c>
      <c r="HX9" s="3">
        <v>0</v>
      </c>
      <c r="HY9" s="3">
        <v>-2981708.75</v>
      </c>
      <c r="HZ9" s="3">
        <v>-14239.4100000001</v>
      </c>
      <c r="IA9" s="3">
        <v>0</v>
      </c>
      <c r="IB9" s="3">
        <v>0</v>
      </c>
      <c r="IC9" s="3">
        <v>0</v>
      </c>
      <c r="ID9" s="3">
        <v>0</v>
      </c>
      <c r="IE9" s="3">
        <v>0</v>
      </c>
      <c r="IF9" s="3">
        <v>0</v>
      </c>
      <c r="IG9" s="3">
        <v>0</v>
      </c>
      <c r="IH9" s="3">
        <v>0</v>
      </c>
      <c r="II9" s="3">
        <v>14016.54</v>
      </c>
      <c r="IJ9" s="3">
        <v>-4227522.08</v>
      </c>
      <c r="IK9" s="3">
        <v>0</v>
      </c>
      <c r="IL9" s="3">
        <v>0</v>
      </c>
      <c r="IM9" s="3">
        <v>0</v>
      </c>
      <c r="IN9" s="3">
        <v>-62060.75</v>
      </c>
      <c r="IO9" s="3">
        <v>-2381.29</v>
      </c>
      <c r="IP9" s="3">
        <v>-9116304.5800000001</v>
      </c>
      <c r="IQ9" s="3">
        <v>0</v>
      </c>
      <c r="IR9" s="3">
        <v>317249.25</v>
      </c>
      <c r="IS9" s="3">
        <v>-1907943.08</v>
      </c>
      <c r="IT9" s="3">
        <v>0</v>
      </c>
      <c r="IU9" s="3">
        <v>-677102.38</v>
      </c>
      <c r="IV9" s="3">
        <v>0</v>
      </c>
      <c r="IW9" s="3">
        <v>-881885.48</v>
      </c>
      <c r="IX9" s="3">
        <v>-697262</v>
      </c>
      <c r="IY9" s="3">
        <v>-236212.6</v>
      </c>
      <c r="IZ9" s="3">
        <v>-63440.28</v>
      </c>
      <c r="JA9" s="3">
        <v>-3303120.12</v>
      </c>
      <c r="JB9" s="3">
        <v>-6776.6</v>
      </c>
      <c r="JC9" s="3">
        <v>-46.75</v>
      </c>
      <c r="JD9" s="3">
        <v>-19687.259999999998</v>
      </c>
      <c r="JE9" s="3">
        <v>0</v>
      </c>
      <c r="JF9" s="3">
        <v>0</v>
      </c>
      <c r="JG9" s="3">
        <v>0</v>
      </c>
      <c r="JH9" s="3">
        <v>0</v>
      </c>
      <c r="JI9" s="3">
        <v>-79805.100000000006</v>
      </c>
      <c r="JJ9" s="3">
        <v>-11684.66</v>
      </c>
      <c r="JK9" s="3">
        <v>0</v>
      </c>
      <c r="JL9" s="3">
        <v>0</v>
      </c>
      <c r="JM9" s="3">
        <v>0</v>
      </c>
      <c r="JN9" s="3">
        <v>-130095.78</v>
      </c>
      <c r="JO9" s="3">
        <v>0</v>
      </c>
      <c r="JP9" s="3">
        <v>-5092.59</v>
      </c>
      <c r="JQ9" s="3">
        <v>0</v>
      </c>
      <c r="JR9" s="3">
        <v>0</v>
      </c>
      <c r="JS9" s="3">
        <v>0</v>
      </c>
      <c r="JT9" s="3">
        <v>0</v>
      </c>
      <c r="JU9" s="3">
        <v>0</v>
      </c>
      <c r="JV9" s="3">
        <v>-207.48</v>
      </c>
      <c r="JW9" s="3">
        <v>172.9</v>
      </c>
      <c r="JX9" s="3">
        <v>0</v>
      </c>
      <c r="JY9" s="3">
        <v>0</v>
      </c>
      <c r="JZ9" s="3">
        <v>0</v>
      </c>
      <c r="KA9" s="3">
        <v>0</v>
      </c>
      <c r="KB9" s="3">
        <v>0</v>
      </c>
      <c r="KC9" s="3">
        <v>0</v>
      </c>
      <c r="KD9" s="3">
        <v>39527.06</v>
      </c>
      <c r="KE9" s="3">
        <v>0</v>
      </c>
      <c r="KF9" s="3">
        <v>0</v>
      </c>
      <c r="KG9" s="3">
        <v>0</v>
      </c>
      <c r="KH9" s="3">
        <v>-359957.39</v>
      </c>
      <c r="KI9" s="3">
        <v>324742.15999999997</v>
      </c>
      <c r="KJ9" s="3">
        <v>0</v>
      </c>
      <c r="KK9" s="3">
        <v>-5380.16</v>
      </c>
      <c r="KL9" s="3">
        <v>0</v>
      </c>
      <c r="KM9" s="3">
        <v>0</v>
      </c>
      <c r="KN9" s="3">
        <v>-31978.82</v>
      </c>
      <c r="KO9" s="3">
        <v>0</v>
      </c>
      <c r="KP9" s="3">
        <v>0</v>
      </c>
      <c r="KQ9" s="3">
        <v>0</v>
      </c>
      <c r="KR9" s="3">
        <v>0</v>
      </c>
      <c r="KS9" s="3">
        <v>0</v>
      </c>
      <c r="KT9" s="3">
        <v>0</v>
      </c>
      <c r="KU9" s="3">
        <v>0</v>
      </c>
      <c r="KV9" s="3">
        <v>0</v>
      </c>
      <c r="KW9" s="3">
        <v>0</v>
      </c>
      <c r="KX9" s="3">
        <v>0</v>
      </c>
      <c r="KY9" s="3">
        <v>0</v>
      </c>
      <c r="KZ9" s="3">
        <v>0</v>
      </c>
      <c r="LA9" s="3">
        <v>0</v>
      </c>
      <c r="LB9" s="3">
        <v>0</v>
      </c>
      <c r="LC9" s="3">
        <v>0</v>
      </c>
      <c r="LD9" s="3">
        <v>0</v>
      </c>
      <c r="LE9" s="3">
        <v>0</v>
      </c>
      <c r="LF9" s="3">
        <v>0</v>
      </c>
      <c r="LG9" s="3">
        <v>0</v>
      </c>
      <c r="LH9" s="3">
        <v>0</v>
      </c>
      <c r="LI9" s="3">
        <v>0</v>
      </c>
      <c r="LJ9" s="3">
        <v>0</v>
      </c>
      <c r="LK9" s="3">
        <v>0</v>
      </c>
      <c r="LL9" s="3">
        <v>0</v>
      </c>
      <c r="LM9" s="3">
        <v>7411980.1399999997</v>
      </c>
      <c r="LN9" s="3">
        <v>7586982.3899999997</v>
      </c>
      <c r="LO9" s="3">
        <v>677102.38</v>
      </c>
      <c r="LP9" s="3">
        <v>0</v>
      </c>
      <c r="LQ9" s="3">
        <v>0</v>
      </c>
      <c r="LR9" s="3">
        <v>881885.48</v>
      </c>
      <c r="LS9" s="3">
        <v>0</v>
      </c>
      <c r="LT9" s="3">
        <v>697262</v>
      </c>
      <c r="LU9" s="3">
        <v>0</v>
      </c>
      <c r="LW9" s="3">
        <v>236212.6</v>
      </c>
      <c r="LX9" s="3">
        <v>63440.28</v>
      </c>
      <c r="LY9" s="3">
        <v>0</v>
      </c>
      <c r="LZ9" s="3">
        <v>0</v>
      </c>
      <c r="MA9" s="3">
        <v>0</v>
      </c>
      <c r="MB9" s="3">
        <v>0</v>
      </c>
      <c r="MC9" s="3">
        <v>0</v>
      </c>
      <c r="MD9" s="3">
        <v>0</v>
      </c>
      <c r="ME9" s="3">
        <v>0</v>
      </c>
      <c r="MF9" s="3">
        <v>0</v>
      </c>
      <c r="MG9" s="3">
        <v>0</v>
      </c>
      <c r="MH9" s="3">
        <v>0</v>
      </c>
      <c r="MI9" s="3">
        <v>0</v>
      </c>
      <c r="MJ9" s="3">
        <v>0</v>
      </c>
      <c r="MK9" s="3">
        <v>0</v>
      </c>
      <c r="ML9" s="3">
        <v>0</v>
      </c>
      <c r="MM9" s="3">
        <v>0</v>
      </c>
      <c r="MN9" s="3">
        <v>0</v>
      </c>
      <c r="MO9" s="3">
        <v>0</v>
      </c>
      <c r="MP9" s="3">
        <v>0</v>
      </c>
      <c r="MQ9" s="3">
        <v>0</v>
      </c>
      <c r="MR9" s="3">
        <v>0</v>
      </c>
      <c r="MS9" s="3">
        <v>76480.789999999994</v>
      </c>
      <c r="MT9" s="3">
        <v>13227.09</v>
      </c>
      <c r="MU9" s="3">
        <v>65928.95</v>
      </c>
      <c r="MV9" s="3">
        <v>0</v>
      </c>
      <c r="MW9" s="3">
        <v>0</v>
      </c>
      <c r="MX9" s="3">
        <v>44.69</v>
      </c>
      <c r="MY9" s="3">
        <v>18471.8</v>
      </c>
      <c r="MZ9" s="3">
        <v>4917.1899999999996</v>
      </c>
      <c r="NA9" s="3">
        <v>5060.7700000000004</v>
      </c>
      <c r="NB9" s="3">
        <v>0</v>
      </c>
      <c r="NC9" s="3">
        <v>440.92</v>
      </c>
      <c r="ND9" s="3">
        <v>96.62</v>
      </c>
      <c r="NE9" s="3">
        <v>0</v>
      </c>
      <c r="NF9" s="3">
        <v>0</v>
      </c>
      <c r="NG9" s="3">
        <v>525.77</v>
      </c>
      <c r="NH9" s="3">
        <v>0</v>
      </c>
      <c r="NI9" s="3">
        <v>81009.119999999995</v>
      </c>
      <c r="NJ9" s="3">
        <v>0</v>
      </c>
      <c r="NK9" s="3">
        <v>0</v>
      </c>
      <c r="NL9" s="3">
        <v>77625.17</v>
      </c>
      <c r="NM9" s="3">
        <v>0</v>
      </c>
      <c r="NN9" s="3">
        <v>5420.73</v>
      </c>
      <c r="NO9" s="3">
        <v>0</v>
      </c>
      <c r="NP9" s="3">
        <v>19060.080000000002</v>
      </c>
      <c r="NQ9" s="3">
        <v>0</v>
      </c>
      <c r="NR9" s="3">
        <v>0</v>
      </c>
      <c r="NS9" s="3">
        <v>16523.07</v>
      </c>
      <c r="NT9" s="3">
        <v>17797.009999999998</v>
      </c>
      <c r="NU9" s="3">
        <v>16644.43</v>
      </c>
      <c r="NV9" s="3">
        <v>43437.37</v>
      </c>
      <c r="NW9" s="3">
        <v>64462.51</v>
      </c>
      <c r="NX9" s="3">
        <v>228.91</v>
      </c>
      <c r="NY9" s="3">
        <v>5242.05</v>
      </c>
      <c r="NZ9" s="3">
        <v>174432.28</v>
      </c>
      <c r="OA9" s="3">
        <v>38968.769999999997</v>
      </c>
      <c r="OB9" s="3">
        <v>0</v>
      </c>
      <c r="OC9" s="3">
        <v>0</v>
      </c>
      <c r="OD9" s="3">
        <v>0</v>
      </c>
      <c r="OE9" s="3">
        <v>14.97</v>
      </c>
      <c r="OF9" s="3">
        <v>0</v>
      </c>
      <c r="OK9" s="3">
        <v>0</v>
      </c>
      <c r="OL9" s="3">
        <v>0</v>
      </c>
      <c r="OM9" s="3">
        <v>0</v>
      </c>
      <c r="ON9" s="3">
        <v>0</v>
      </c>
      <c r="OO9" s="3">
        <v>62336.13</v>
      </c>
      <c r="OP9" s="3">
        <v>105052.09</v>
      </c>
      <c r="OQ9" s="3">
        <v>249547.17</v>
      </c>
      <c r="OR9" s="3">
        <v>81069.240000000005</v>
      </c>
      <c r="OS9" s="3">
        <v>-8.9700000000000006</v>
      </c>
      <c r="OT9" s="3">
        <v>0</v>
      </c>
      <c r="OU9" s="3">
        <v>13332.57</v>
      </c>
      <c r="OV9" s="3">
        <v>0</v>
      </c>
      <c r="OW9" s="3">
        <v>0</v>
      </c>
      <c r="OX9" s="3">
        <v>27777.61</v>
      </c>
      <c r="OY9" s="3">
        <v>6062.7</v>
      </c>
      <c r="OZ9" s="3">
        <v>6960</v>
      </c>
      <c r="PA9" s="3">
        <v>9571.92</v>
      </c>
      <c r="PB9" s="3">
        <v>0</v>
      </c>
      <c r="PC9" s="3">
        <v>0</v>
      </c>
      <c r="PD9" s="3">
        <v>0</v>
      </c>
      <c r="PE9" s="3">
        <v>0</v>
      </c>
      <c r="PF9" s="3">
        <v>0</v>
      </c>
      <c r="PG9" s="3">
        <v>371686.02</v>
      </c>
      <c r="PH9" s="3">
        <v>200093.1</v>
      </c>
      <c r="PI9" s="3">
        <v>82122.44</v>
      </c>
      <c r="PJ9" s="3">
        <v>0</v>
      </c>
      <c r="PK9" s="3">
        <v>52617.62</v>
      </c>
      <c r="PL9" s="3">
        <v>5717.52</v>
      </c>
      <c r="PM9" s="3">
        <v>39965.440000000002</v>
      </c>
      <c r="PN9" s="3">
        <v>0</v>
      </c>
      <c r="PO9" s="3">
        <v>19428.46</v>
      </c>
      <c r="PP9" s="3">
        <v>0</v>
      </c>
      <c r="PQ9" s="3">
        <v>0</v>
      </c>
      <c r="PR9" s="3">
        <v>135624.43</v>
      </c>
      <c r="PS9" s="3">
        <v>0</v>
      </c>
      <c r="PT9" s="3">
        <v>88932.91</v>
      </c>
      <c r="PU9" s="3">
        <v>0</v>
      </c>
      <c r="PV9" s="3">
        <v>0</v>
      </c>
      <c r="PW9" s="3">
        <v>21043.08</v>
      </c>
      <c r="PX9" s="3">
        <v>10199.219999999999</v>
      </c>
      <c r="PY9" s="3">
        <v>0</v>
      </c>
      <c r="PZ9" s="3">
        <v>0</v>
      </c>
      <c r="QA9" s="3">
        <v>0</v>
      </c>
      <c r="QB9" s="3">
        <v>530687.6</v>
      </c>
      <c r="QC9" s="3">
        <v>0</v>
      </c>
      <c r="QD9" s="3">
        <v>32284.66</v>
      </c>
      <c r="QE9" s="3">
        <v>0</v>
      </c>
      <c r="QF9" s="3">
        <v>0</v>
      </c>
      <c r="QG9" s="3">
        <v>0</v>
      </c>
      <c r="QI9" s="3">
        <v>0</v>
      </c>
      <c r="QJ9" s="3">
        <v>162935.51</v>
      </c>
      <c r="QK9" s="3">
        <v>0</v>
      </c>
      <c r="QL9" s="3">
        <v>0</v>
      </c>
      <c r="QM9" s="3">
        <v>0</v>
      </c>
      <c r="QN9" s="3">
        <v>0</v>
      </c>
      <c r="QO9" s="3">
        <v>365889.6</v>
      </c>
      <c r="QP9" s="3">
        <v>12606.87</v>
      </c>
      <c r="QQ9" s="3">
        <v>0</v>
      </c>
      <c r="QR9" s="3">
        <v>0</v>
      </c>
      <c r="QS9" s="3">
        <v>0</v>
      </c>
      <c r="QT9" s="3">
        <v>10195.94</v>
      </c>
      <c r="QU9" s="3">
        <v>-78684</v>
      </c>
      <c r="QV9" s="3">
        <v>180100</v>
      </c>
      <c r="QW9" s="3">
        <v>16994.79</v>
      </c>
      <c r="QX9" s="3">
        <v>0</v>
      </c>
      <c r="QY9" s="3">
        <v>4971.7700000000004</v>
      </c>
      <c r="QZ9" s="3">
        <v>1976.68</v>
      </c>
      <c r="RA9" s="3">
        <v>0</v>
      </c>
      <c r="RB9" s="3">
        <v>0</v>
      </c>
      <c r="RC9" s="3">
        <v>0</v>
      </c>
      <c r="RD9" s="3">
        <v>0</v>
      </c>
      <c r="RE9" s="3">
        <v>0</v>
      </c>
      <c r="RF9" s="3">
        <v>0</v>
      </c>
      <c r="RG9" s="3">
        <v>-220.77</v>
      </c>
      <c r="RH9" s="3">
        <v>0</v>
      </c>
      <c r="RI9" s="3">
        <v>0</v>
      </c>
      <c r="RJ9" s="3">
        <v>0</v>
      </c>
      <c r="RK9" s="3">
        <v>0</v>
      </c>
    </row>
    <row r="10" spans="1:479" x14ac:dyDescent="0.25">
      <c r="A10" t="s">
        <v>9</v>
      </c>
      <c r="B10" s="1">
        <v>2017</v>
      </c>
      <c r="C10" s="3">
        <v>409729.03</v>
      </c>
      <c r="D10" s="3">
        <v>0</v>
      </c>
      <c r="E10" s="4"/>
      <c r="F10" s="3">
        <v>0</v>
      </c>
      <c r="G10" s="3">
        <v>0</v>
      </c>
      <c r="H10" s="3">
        <v>0</v>
      </c>
      <c r="I10" s="3">
        <v>0</v>
      </c>
      <c r="J10" s="3">
        <v>263271.93</v>
      </c>
      <c r="K10" s="3">
        <v>230246.98</v>
      </c>
      <c r="L10" s="3">
        <v>0</v>
      </c>
      <c r="M10" s="3">
        <v>0</v>
      </c>
      <c r="N10" s="3">
        <v>6.15</v>
      </c>
      <c r="O10" s="3">
        <v>0</v>
      </c>
      <c r="P10" s="4"/>
      <c r="Q10" s="3">
        <v>404526.38</v>
      </c>
      <c r="R10" s="3">
        <v>-48306.8</v>
      </c>
      <c r="S10" s="3">
        <v>0</v>
      </c>
      <c r="T10" s="3">
        <v>0</v>
      </c>
      <c r="U10" s="3">
        <v>0</v>
      </c>
      <c r="V10" s="3">
        <v>0</v>
      </c>
      <c r="W10" s="3">
        <v>0</v>
      </c>
      <c r="X10" s="3">
        <v>524586.73</v>
      </c>
      <c r="Y10" s="3">
        <v>0</v>
      </c>
      <c r="Z10" s="3">
        <v>0</v>
      </c>
      <c r="AA10" s="3">
        <v>37888.5</v>
      </c>
      <c r="AB10" s="3">
        <v>0</v>
      </c>
      <c r="AC10" s="3">
        <v>0</v>
      </c>
      <c r="AD10" s="3">
        <v>0</v>
      </c>
      <c r="AE10" s="3">
        <v>0</v>
      </c>
      <c r="AF10" s="3">
        <v>0</v>
      </c>
      <c r="AG10" s="3">
        <v>0</v>
      </c>
      <c r="AH10" s="3">
        <v>0</v>
      </c>
      <c r="AI10" s="3">
        <v>0</v>
      </c>
      <c r="AJ10" s="3">
        <v>0</v>
      </c>
      <c r="AK10" s="3">
        <v>0</v>
      </c>
      <c r="AL10" s="3">
        <v>0</v>
      </c>
      <c r="AP10" s="3">
        <v>0</v>
      </c>
      <c r="AQ10" s="3">
        <v>0</v>
      </c>
      <c r="AR10" s="3">
        <v>0</v>
      </c>
      <c r="AS10" s="3">
        <v>0</v>
      </c>
      <c r="AT10" s="3">
        <v>0</v>
      </c>
      <c r="AU10" s="3">
        <v>0</v>
      </c>
      <c r="AV10" s="3">
        <v>68482.42</v>
      </c>
      <c r="AW10" s="4"/>
      <c r="AX10" s="3">
        <v>0</v>
      </c>
      <c r="AY10" s="3">
        <v>0</v>
      </c>
      <c r="AZ10" s="3">
        <v>0</v>
      </c>
      <c r="BA10" s="3">
        <v>7782.88</v>
      </c>
      <c r="BB10" s="3">
        <v>-36.58</v>
      </c>
      <c r="BC10" s="4"/>
      <c r="BD10" s="3">
        <v>0</v>
      </c>
      <c r="BE10" s="3">
        <v>0</v>
      </c>
      <c r="BF10" s="3">
        <v>0</v>
      </c>
      <c r="BG10" s="3">
        <v>0</v>
      </c>
      <c r="BH10" s="3">
        <v>0</v>
      </c>
      <c r="BI10" s="3">
        <v>0</v>
      </c>
      <c r="BJ10" s="3">
        <v>0</v>
      </c>
      <c r="BK10" s="3">
        <v>0</v>
      </c>
      <c r="BL10" s="3">
        <v>0</v>
      </c>
      <c r="BM10" s="3">
        <v>0</v>
      </c>
      <c r="BN10" s="3">
        <v>200139.14</v>
      </c>
      <c r="BO10" s="3">
        <v>-345.58</v>
      </c>
      <c r="BP10" s="3">
        <v>4310.45</v>
      </c>
      <c r="BQ10" s="3">
        <v>0</v>
      </c>
      <c r="BR10" s="3">
        <v>0</v>
      </c>
      <c r="BT10" s="3">
        <v>0</v>
      </c>
      <c r="BU10" s="3">
        <v>-9753.85</v>
      </c>
      <c r="BV10" s="3">
        <v>0</v>
      </c>
      <c r="BW10" s="3">
        <v>0</v>
      </c>
      <c r="BX10" s="3">
        <v>0</v>
      </c>
      <c r="BY10" s="3">
        <v>-89923.39</v>
      </c>
      <c r="BZ10" s="3">
        <v>-105359.41</v>
      </c>
      <c r="CA10" s="3">
        <v>0</v>
      </c>
      <c r="CB10" s="3">
        <v>-8629.91</v>
      </c>
      <c r="CC10" s="3">
        <v>2122.4699999999998</v>
      </c>
      <c r="CD10" s="3">
        <v>-203503.86</v>
      </c>
      <c r="CE10" s="3">
        <v>98628.89</v>
      </c>
      <c r="CF10" s="3">
        <v>0</v>
      </c>
      <c r="CG10" s="3">
        <v>169224.58</v>
      </c>
      <c r="CH10" s="3">
        <v>0</v>
      </c>
      <c r="CI10" s="3">
        <v>0</v>
      </c>
      <c r="CJ10" s="3">
        <v>0</v>
      </c>
      <c r="CK10" s="3">
        <v>0</v>
      </c>
      <c r="CL10" s="3">
        <v>188461.77</v>
      </c>
      <c r="CM10" s="3">
        <v>0</v>
      </c>
      <c r="CN10" s="3">
        <v>0</v>
      </c>
      <c r="CO10" s="3">
        <v>0</v>
      </c>
      <c r="CP10" s="3">
        <v>0</v>
      </c>
      <c r="CQ10" s="3">
        <v>0</v>
      </c>
      <c r="CR10" s="3">
        <v>0</v>
      </c>
      <c r="CS10" s="3">
        <v>0</v>
      </c>
      <c r="CT10" s="3">
        <v>0</v>
      </c>
      <c r="CU10" s="3">
        <v>0</v>
      </c>
      <c r="CV10" s="3">
        <v>0</v>
      </c>
      <c r="CW10" s="3">
        <v>0</v>
      </c>
      <c r="CX10" s="3">
        <v>0</v>
      </c>
      <c r="CY10" s="3">
        <v>0</v>
      </c>
      <c r="CZ10" s="3">
        <v>0</v>
      </c>
      <c r="DA10" s="3">
        <v>0</v>
      </c>
      <c r="DB10" s="3">
        <v>0</v>
      </c>
      <c r="DC10" s="3">
        <v>140.5</v>
      </c>
      <c r="DD10" s="3">
        <v>0</v>
      </c>
      <c r="DE10" s="3">
        <v>0</v>
      </c>
      <c r="DF10" s="3">
        <v>0</v>
      </c>
      <c r="DG10" s="3">
        <v>0</v>
      </c>
      <c r="DH10" s="3">
        <v>0</v>
      </c>
      <c r="DI10" s="3">
        <v>0</v>
      </c>
      <c r="DJ10" s="3">
        <v>0</v>
      </c>
      <c r="DK10" s="3">
        <v>0</v>
      </c>
      <c r="DL10" s="3">
        <v>0</v>
      </c>
      <c r="DM10" s="3">
        <v>0</v>
      </c>
      <c r="DN10" s="3">
        <v>0</v>
      </c>
      <c r="DP10" s="3">
        <v>0</v>
      </c>
      <c r="DQ10" s="3">
        <v>0</v>
      </c>
      <c r="DR10" s="3">
        <v>512923.04</v>
      </c>
      <c r="DS10" s="3">
        <v>0</v>
      </c>
      <c r="DT10" s="3">
        <v>0</v>
      </c>
      <c r="DU10" s="3">
        <v>1232770.1399999999</v>
      </c>
      <c r="DV10" s="3">
        <v>0</v>
      </c>
      <c r="DW10" s="3">
        <v>77510.59</v>
      </c>
      <c r="DX10" s="3">
        <v>3515.64</v>
      </c>
      <c r="DY10" s="3">
        <v>407333.52</v>
      </c>
      <c r="DZ10" s="3">
        <v>0</v>
      </c>
      <c r="EA10" s="3">
        <v>432395.21</v>
      </c>
      <c r="EB10" s="3">
        <v>0</v>
      </c>
      <c r="EC10" s="3">
        <v>0</v>
      </c>
      <c r="ED10" s="3">
        <v>0</v>
      </c>
      <c r="EE10" s="3">
        <v>0</v>
      </c>
      <c r="EG10" s="3">
        <v>0</v>
      </c>
      <c r="EH10" s="3">
        <v>0</v>
      </c>
      <c r="EI10" s="3">
        <v>0</v>
      </c>
      <c r="EJ10" s="3">
        <v>661.42</v>
      </c>
      <c r="EL10" s="3">
        <v>0</v>
      </c>
      <c r="EM10" s="3">
        <v>0</v>
      </c>
      <c r="EN10" s="3">
        <v>0</v>
      </c>
      <c r="EO10" s="3">
        <v>0</v>
      </c>
      <c r="EP10" s="3">
        <v>0</v>
      </c>
      <c r="EQ10" s="3">
        <v>0</v>
      </c>
      <c r="ER10" s="3">
        <v>0</v>
      </c>
      <c r="ET10" s="3">
        <v>0</v>
      </c>
      <c r="EU10" s="3">
        <v>0</v>
      </c>
      <c r="EV10" s="3">
        <v>0</v>
      </c>
      <c r="EW10" s="3">
        <v>0</v>
      </c>
      <c r="EX10" s="3">
        <v>6100</v>
      </c>
      <c r="EY10" s="3">
        <v>0</v>
      </c>
      <c r="EZ10" s="3">
        <v>0</v>
      </c>
      <c r="FA10" s="3">
        <v>0</v>
      </c>
      <c r="FB10" s="3">
        <v>0</v>
      </c>
      <c r="FC10" s="3">
        <v>0</v>
      </c>
      <c r="FD10" s="3">
        <v>0</v>
      </c>
      <c r="FE10" s="3">
        <v>0</v>
      </c>
      <c r="FF10" s="3">
        <v>0</v>
      </c>
      <c r="FG10" s="3">
        <v>0</v>
      </c>
      <c r="FH10" s="3">
        <v>0</v>
      </c>
      <c r="FI10" s="3">
        <v>0</v>
      </c>
      <c r="FJ10" s="3">
        <v>0</v>
      </c>
      <c r="FK10" s="3">
        <v>-1776077.48</v>
      </c>
      <c r="FL10" s="3">
        <v>0</v>
      </c>
      <c r="FM10" s="3">
        <v>0</v>
      </c>
      <c r="FN10" s="3">
        <v>0</v>
      </c>
      <c r="FO10" s="3">
        <v>0</v>
      </c>
      <c r="FP10" s="3">
        <v>-400444.82</v>
      </c>
      <c r="FQ10" s="3">
        <v>-68135.34</v>
      </c>
      <c r="FR10" s="3">
        <v>0</v>
      </c>
      <c r="FS10" s="3">
        <v>0</v>
      </c>
      <c r="FT10" s="3">
        <v>-25222.07</v>
      </c>
      <c r="FU10" s="3">
        <v>0</v>
      </c>
      <c r="FV10" s="3">
        <v>-440605.48</v>
      </c>
      <c r="FW10" s="3">
        <v>0</v>
      </c>
      <c r="FX10" s="3">
        <v>9491.32</v>
      </c>
      <c r="FY10" s="3">
        <v>0</v>
      </c>
      <c r="FZ10" s="3">
        <v>0</v>
      </c>
      <c r="GA10" s="3">
        <v>0</v>
      </c>
      <c r="GB10" s="3">
        <v>0</v>
      </c>
      <c r="GD10" s="3">
        <v>0</v>
      </c>
      <c r="GE10" s="3">
        <v>0</v>
      </c>
      <c r="GF10" s="3">
        <v>0</v>
      </c>
      <c r="GG10" s="3">
        <v>0</v>
      </c>
      <c r="GH10" s="3">
        <v>0</v>
      </c>
      <c r="GI10" s="3">
        <v>0</v>
      </c>
      <c r="GJ10" s="3">
        <v>-6952.85</v>
      </c>
      <c r="GK10" s="3">
        <v>0</v>
      </c>
      <c r="GL10" s="3">
        <v>-4126</v>
      </c>
      <c r="GN10" s="3">
        <v>0</v>
      </c>
      <c r="GO10" s="3">
        <v>0</v>
      </c>
      <c r="GP10" s="3">
        <v>0</v>
      </c>
      <c r="GQ10" s="3">
        <v>0</v>
      </c>
      <c r="GR10" s="3">
        <v>0</v>
      </c>
      <c r="GS10" s="3">
        <v>0</v>
      </c>
      <c r="GT10" s="3">
        <v>0</v>
      </c>
      <c r="GU10" s="3">
        <v>0</v>
      </c>
      <c r="GV10" s="3">
        <v>0</v>
      </c>
      <c r="GX10" s="3">
        <v>-20583.61</v>
      </c>
      <c r="GY10" s="3">
        <v>0</v>
      </c>
      <c r="GZ10" s="3">
        <v>0</v>
      </c>
      <c r="HA10" s="3">
        <v>0</v>
      </c>
      <c r="HB10" s="3">
        <v>0</v>
      </c>
      <c r="HC10" s="3">
        <v>0</v>
      </c>
      <c r="HD10" s="3">
        <v>0</v>
      </c>
      <c r="HE10" s="3">
        <v>0</v>
      </c>
      <c r="HF10" s="3">
        <v>0</v>
      </c>
      <c r="HG10" s="3">
        <v>0</v>
      </c>
      <c r="HH10" s="3">
        <v>0</v>
      </c>
      <c r="HI10" s="3">
        <v>0</v>
      </c>
      <c r="HJ10" s="3">
        <v>0</v>
      </c>
      <c r="HK10" s="3">
        <v>0</v>
      </c>
      <c r="HL10" s="3">
        <v>0</v>
      </c>
      <c r="HM10" s="3">
        <v>0</v>
      </c>
      <c r="HO10" s="3">
        <v>0</v>
      </c>
      <c r="HP10" s="3">
        <v>-1121529.3700000001</v>
      </c>
      <c r="HQ10" s="3">
        <v>-1121529.3600000001</v>
      </c>
      <c r="HR10" s="3">
        <v>0</v>
      </c>
      <c r="HS10" s="3">
        <v>0</v>
      </c>
      <c r="HT10" s="3">
        <v>0</v>
      </c>
      <c r="HU10" s="3">
        <v>0</v>
      </c>
      <c r="HV10" s="3">
        <v>0</v>
      </c>
      <c r="HW10" s="3">
        <v>0</v>
      </c>
      <c r="HX10" s="3">
        <v>0</v>
      </c>
      <c r="HY10" s="3">
        <v>183952.42</v>
      </c>
      <c r="HZ10" s="3">
        <v>-25136.339999999898</v>
      </c>
      <c r="IA10" s="3">
        <v>0</v>
      </c>
      <c r="IB10" s="3">
        <v>0</v>
      </c>
      <c r="IC10" s="3">
        <v>0</v>
      </c>
      <c r="ID10" s="3">
        <v>0</v>
      </c>
      <c r="IE10" s="3">
        <v>0</v>
      </c>
      <c r="IF10" s="3">
        <v>0</v>
      </c>
      <c r="IG10" s="3">
        <v>0</v>
      </c>
      <c r="IH10" s="3">
        <v>0</v>
      </c>
      <c r="II10" s="3">
        <v>0</v>
      </c>
      <c r="IJ10" s="3">
        <v>-1156025.3400000001</v>
      </c>
      <c r="IK10" s="3">
        <v>0</v>
      </c>
      <c r="IL10" s="3">
        <v>0</v>
      </c>
      <c r="IM10" s="3">
        <v>0</v>
      </c>
      <c r="IN10" s="3">
        <v>-26876.06</v>
      </c>
      <c r="IO10" s="3">
        <v>-1794.65</v>
      </c>
      <c r="IP10" s="3">
        <v>-1173604.06</v>
      </c>
      <c r="IQ10" s="3">
        <v>0</v>
      </c>
      <c r="IR10" s="3">
        <v>215.14</v>
      </c>
      <c r="IS10" s="3">
        <v>-8195.8700000000008</v>
      </c>
      <c r="IT10" s="3">
        <v>0</v>
      </c>
      <c r="IU10" s="3">
        <v>-96011.83</v>
      </c>
      <c r="IV10" s="3">
        <v>0</v>
      </c>
      <c r="IW10" s="3">
        <v>-146701.19</v>
      </c>
      <c r="IX10" s="3">
        <v>-35130.33</v>
      </c>
      <c r="IY10" s="3">
        <v>-12771.8</v>
      </c>
      <c r="IZ10" s="3">
        <v>-10520.69</v>
      </c>
      <c r="JA10" s="3">
        <v>-767206.69</v>
      </c>
      <c r="JB10" s="3">
        <v>-2748.98</v>
      </c>
      <c r="JC10" s="3">
        <v>0</v>
      </c>
      <c r="JD10" s="3">
        <v>0</v>
      </c>
      <c r="JE10" s="3">
        <v>0</v>
      </c>
      <c r="JF10" s="3">
        <v>0</v>
      </c>
      <c r="JG10" s="3">
        <v>0</v>
      </c>
      <c r="JH10" s="3">
        <v>0</v>
      </c>
      <c r="JI10" s="3">
        <v>-13608.51</v>
      </c>
      <c r="JJ10" s="3">
        <v>0</v>
      </c>
      <c r="JK10" s="3">
        <v>0</v>
      </c>
      <c r="JL10" s="3">
        <v>-5682.43</v>
      </c>
      <c r="JM10" s="3">
        <v>0</v>
      </c>
      <c r="JN10" s="3">
        <v>-9731</v>
      </c>
      <c r="JO10" s="3">
        <v>0</v>
      </c>
      <c r="JP10" s="3">
        <v>0</v>
      </c>
      <c r="JQ10" s="3">
        <v>0</v>
      </c>
      <c r="JR10" s="3">
        <v>0</v>
      </c>
      <c r="JS10" s="3">
        <v>0</v>
      </c>
      <c r="JT10" s="3">
        <v>0</v>
      </c>
      <c r="JU10" s="3">
        <v>0</v>
      </c>
      <c r="JV10" s="3">
        <v>-14.98</v>
      </c>
      <c r="JW10" s="3">
        <v>0</v>
      </c>
      <c r="JX10" s="3">
        <v>0</v>
      </c>
      <c r="JY10" s="3">
        <v>0</v>
      </c>
      <c r="JZ10" s="3">
        <v>0</v>
      </c>
      <c r="KA10" s="3">
        <v>0</v>
      </c>
      <c r="KB10" s="3">
        <v>0</v>
      </c>
      <c r="KC10" s="3">
        <v>0</v>
      </c>
      <c r="KD10" s="3">
        <v>0</v>
      </c>
      <c r="KE10" s="3">
        <v>0</v>
      </c>
      <c r="KF10" s="3">
        <v>0</v>
      </c>
      <c r="KG10" s="3">
        <v>0</v>
      </c>
      <c r="KH10" s="3">
        <v>-16951.900000000001</v>
      </c>
      <c r="KI10" s="3">
        <v>18360.12</v>
      </c>
      <c r="KJ10" s="3">
        <v>0</v>
      </c>
      <c r="KK10" s="3">
        <v>0</v>
      </c>
      <c r="KL10" s="3">
        <v>0</v>
      </c>
      <c r="KM10" s="3">
        <v>0</v>
      </c>
      <c r="KN10" s="3">
        <v>-9313.2999999999993</v>
      </c>
      <c r="KO10" s="3">
        <v>0</v>
      </c>
      <c r="KP10" s="3">
        <v>0</v>
      </c>
      <c r="KQ10" s="3">
        <v>0</v>
      </c>
      <c r="KR10" s="3">
        <v>0</v>
      </c>
      <c r="KS10" s="3">
        <v>0</v>
      </c>
      <c r="KT10" s="3">
        <v>0</v>
      </c>
      <c r="KU10" s="3">
        <v>0</v>
      </c>
      <c r="KV10" s="3">
        <v>0</v>
      </c>
      <c r="KW10" s="3">
        <v>0</v>
      </c>
      <c r="KX10" s="3">
        <v>0</v>
      </c>
      <c r="KY10" s="3">
        <v>0</v>
      </c>
      <c r="KZ10" s="3">
        <v>0</v>
      </c>
      <c r="LA10" s="3">
        <v>0</v>
      </c>
      <c r="LB10" s="3">
        <v>0</v>
      </c>
      <c r="LC10" s="3">
        <v>0</v>
      </c>
      <c r="LD10" s="3">
        <v>0</v>
      </c>
      <c r="LE10" s="3">
        <v>0</v>
      </c>
      <c r="LF10" s="3">
        <v>0</v>
      </c>
      <c r="LG10" s="3">
        <v>0</v>
      </c>
      <c r="LH10" s="3">
        <v>0</v>
      </c>
      <c r="LI10" s="3">
        <v>0</v>
      </c>
      <c r="LJ10" s="3">
        <v>0</v>
      </c>
      <c r="LK10" s="3">
        <v>0</v>
      </c>
      <c r="LL10" s="3">
        <v>0</v>
      </c>
      <c r="LM10" s="3">
        <v>1704549.43</v>
      </c>
      <c r="LN10" s="3">
        <v>661731.56000000006</v>
      </c>
      <c r="LO10" s="3">
        <v>96011.83</v>
      </c>
      <c r="LP10" s="3">
        <v>0</v>
      </c>
      <c r="LQ10" s="3">
        <v>0</v>
      </c>
      <c r="LR10" s="3">
        <v>146701.19</v>
      </c>
      <c r="LS10" s="3">
        <v>0</v>
      </c>
      <c r="LT10" s="3">
        <v>35130.33</v>
      </c>
      <c r="LU10" s="3">
        <v>0</v>
      </c>
      <c r="LW10" s="3">
        <v>12771.8</v>
      </c>
      <c r="LX10" s="3">
        <v>10520.6</v>
      </c>
      <c r="LY10" s="3">
        <v>0</v>
      </c>
      <c r="LZ10" s="3">
        <v>0</v>
      </c>
      <c r="MA10" s="3">
        <v>0</v>
      </c>
      <c r="MB10" s="3">
        <v>0</v>
      </c>
      <c r="MC10" s="3">
        <v>0</v>
      </c>
      <c r="MD10" s="3">
        <v>0</v>
      </c>
      <c r="ME10" s="3">
        <v>0</v>
      </c>
      <c r="MF10" s="3">
        <v>0</v>
      </c>
      <c r="MG10" s="3">
        <v>0</v>
      </c>
      <c r="MH10" s="3">
        <v>0</v>
      </c>
      <c r="MI10" s="3">
        <v>0</v>
      </c>
      <c r="MJ10" s="3">
        <v>0</v>
      </c>
      <c r="MK10" s="3">
        <v>0</v>
      </c>
      <c r="ML10" s="3">
        <v>0</v>
      </c>
      <c r="MM10" s="3">
        <v>0</v>
      </c>
      <c r="MN10" s="3">
        <v>0</v>
      </c>
      <c r="MO10" s="3">
        <v>0</v>
      </c>
      <c r="MP10" s="3">
        <v>0</v>
      </c>
      <c r="MQ10" s="3">
        <v>0</v>
      </c>
      <c r="MR10" s="3">
        <v>0</v>
      </c>
      <c r="MS10" s="3">
        <v>0</v>
      </c>
      <c r="MT10" s="3">
        <v>0</v>
      </c>
      <c r="MU10" s="3">
        <v>0</v>
      </c>
      <c r="MV10" s="3">
        <v>0</v>
      </c>
      <c r="MW10" s="3">
        <v>0</v>
      </c>
      <c r="MX10" s="3">
        <v>2030.44</v>
      </c>
      <c r="MY10" s="3">
        <v>50</v>
      </c>
      <c r="MZ10" s="3">
        <v>162956.96</v>
      </c>
      <c r="NA10" s="3">
        <v>63380.92</v>
      </c>
      <c r="NB10" s="3">
        <v>0</v>
      </c>
      <c r="NC10" s="3">
        <v>0</v>
      </c>
      <c r="ND10" s="3">
        <v>0</v>
      </c>
      <c r="NE10" s="3">
        <v>0</v>
      </c>
      <c r="NF10" s="3">
        <v>0</v>
      </c>
      <c r="NG10" s="3">
        <v>0</v>
      </c>
      <c r="NH10" s="3">
        <v>0</v>
      </c>
      <c r="NI10" s="3">
        <v>7009.77</v>
      </c>
      <c r="NJ10" s="3">
        <v>0</v>
      </c>
      <c r="NK10" s="3">
        <v>0</v>
      </c>
      <c r="NL10" s="3">
        <v>0</v>
      </c>
      <c r="NM10" s="3">
        <v>0</v>
      </c>
      <c r="NN10" s="3">
        <v>2480.9699999999998</v>
      </c>
      <c r="NO10" s="3">
        <v>0</v>
      </c>
      <c r="NP10" s="3">
        <v>0</v>
      </c>
      <c r="NQ10" s="3">
        <v>0</v>
      </c>
      <c r="NR10" s="3">
        <v>0</v>
      </c>
      <c r="NS10" s="3">
        <v>0</v>
      </c>
      <c r="NT10" s="3">
        <v>0</v>
      </c>
      <c r="NU10" s="3">
        <v>0</v>
      </c>
      <c r="NV10" s="3">
        <v>0</v>
      </c>
      <c r="NW10" s="3">
        <v>0</v>
      </c>
      <c r="NX10" s="3">
        <v>0</v>
      </c>
      <c r="NY10" s="3">
        <v>0</v>
      </c>
      <c r="NZ10" s="3">
        <v>0</v>
      </c>
      <c r="OA10" s="3">
        <v>0</v>
      </c>
      <c r="OB10" s="3">
        <v>0</v>
      </c>
      <c r="OC10" s="3">
        <v>0</v>
      </c>
      <c r="OD10" s="3">
        <v>0</v>
      </c>
      <c r="OE10" s="3">
        <v>0</v>
      </c>
      <c r="OF10" s="3">
        <v>0</v>
      </c>
      <c r="OK10" s="3">
        <v>0</v>
      </c>
      <c r="OL10" s="3">
        <v>0</v>
      </c>
      <c r="OM10" s="3">
        <v>0</v>
      </c>
      <c r="ON10" s="3">
        <v>0</v>
      </c>
      <c r="OO10" s="3">
        <v>0</v>
      </c>
      <c r="OP10" s="3">
        <v>41027.29</v>
      </c>
      <c r="OQ10" s="3">
        <v>80401.11</v>
      </c>
      <c r="OR10" s="3">
        <v>0</v>
      </c>
      <c r="OS10" s="3">
        <v>0</v>
      </c>
      <c r="OT10" s="3">
        <v>0</v>
      </c>
      <c r="OU10" s="3">
        <v>-208.49</v>
      </c>
      <c r="OV10" s="3">
        <v>0</v>
      </c>
      <c r="OW10" s="3">
        <v>0</v>
      </c>
      <c r="OX10" s="3">
        <v>415</v>
      </c>
      <c r="OY10" s="3">
        <v>0</v>
      </c>
      <c r="OZ10" s="3">
        <v>0</v>
      </c>
      <c r="PA10" s="3">
        <v>0</v>
      </c>
      <c r="PB10" s="3">
        <v>0</v>
      </c>
      <c r="PC10" s="3">
        <v>0</v>
      </c>
      <c r="PD10" s="3">
        <v>0</v>
      </c>
      <c r="PE10" s="3">
        <v>0</v>
      </c>
      <c r="PF10" s="3">
        <v>13100</v>
      </c>
      <c r="PG10" s="3">
        <v>109621.63</v>
      </c>
      <c r="PH10" s="3">
        <v>14465.42</v>
      </c>
      <c r="PI10" s="3">
        <v>19138.13</v>
      </c>
      <c r="PJ10" s="3">
        <v>0</v>
      </c>
      <c r="PK10" s="3">
        <v>65107.08</v>
      </c>
      <c r="PL10" s="3">
        <v>9393</v>
      </c>
      <c r="PM10" s="3">
        <v>8624.76</v>
      </c>
      <c r="PN10" s="3">
        <v>83741.91</v>
      </c>
      <c r="PO10" s="3">
        <v>0</v>
      </c>
      <c r="PP10" s="3">
        <v>0</v>
      </c>
      <c r="PQ10" s="3">
        <v>0</v>
      </c>
      <c r="PR10" s="3">
        <v>8392.02</v>
      </c>
      <c r="PS10" s="3">
        <v>0</v>
      </c>
      <c r="PT10" s="3">
        <v>23457.91</v>
      </c>
      <c r="PU10" s="3">
        <v>0</v>
      </c>
      <c r="PV10" s="3">
        <v>0</v>
      </c>
      <c r="PW10" s="3">
        <v>0</v>
      </c>
      <c r="PX10" s="3">
        <v>0</v>
      </c>
      <c r="PY10" s="3">
        <v>0</v>
      </c>
      <c r="PZ10" s="3">
        <v>0</v>
      </c>
      <c r="QA10" s="3">
        <v>0</v>
      </c>
      <c r="QB10" s="3">
        <v>49113.74</v>
      </c>
      <c r="QC10" s="3">
        <v>0</v>
      </c>
      <c r="QD10" s="3">
        <v>0</v>
      </c>
      <c r="QE10" s="3">
        <v>0</v>
      </c>
      <c r="QF10" s="3">
        <v>0</v>
      </c>
      <c r="QG10" s="3">
        <v>0</v>
      </c>
      <c r="QI10" s="3">
        <v>0</v>
      </c>
      <c r="QJ10" s="3">
        <v>0</v>
      </c>
      <c r="QK10" s="3">
        <v>0</v>
      </c>
      <c r="QL10" s="3">
        <v>0</v>
      </c>
      <c r="QM10" s="3">
        <v>0</v>
      </c>
      <c r="QN10" s="3">
        <v>0</v>
      </c>
      <c r="QO10" s="3">
        <v>0</v>
      </c>
      <c r="QP10" s="3">
        <v>4019.92</v>
      </c>
      <c r="QQ10" s="3">
        <v>0</v>
      </c>
      <c r="QR10" s="3">
        <v>0</v>
      </c>
      <c r="QS10" s="3">
        <v>0</v>
      </c>
      <c r="QT10" s="3">
        <v>7915.78</v>
      </c>
      <c r="QU10" s="3">
        <v>4126</v>
      </c>
      <c r="QV10" s="3">
        <v>0</v>
      </c>
      <c r="QW10" s="3">
        <v>2000</v>
      </c>
      <c r="QX10" s="3">
        <v>0</v>
      </c>
      <c r="QY10" s="3">
        <v>0</v>
      </c>
      <c r="QZ10" s="3">
        <v>0</v>
      </c>
      <c r="RA10" s="3">
        <v>0</v>
      </c>
      <c r="RB10" s="3">
        <v>0</v>
      </c>
      <c r="RC10" s="3">
        <v>0</v>
      </c>
      <c r="RD10" s="3">
        <v>0</v>
      </c>
      <c r="RE10" s="3">
        <v>0</v>
      </c>
      <c r="RF10" s="3">
        <v>0</v>
      </c>
      <c r="RG10" s="3">
        <v>0</v>
      </c>
      <c r="RH10" s="3">
        <v>0</v>
      </c>
      <c r="RI10" s="3">
        <v>0</v>
      </c>
      <c r="RJ10" s="3">
        <v>0</v>
      </c>
      <c r="RK10" s="3">
        <v>0</v>
      </c>
    </row>
    <row r="11" spans="1:479" x14ac:dyDescent="0.25">
      <c r="A11" t="s">
        <v>10</v>
      </c>
      <c r="B11" s="1">
        <v>2017</v>
      </c>
      <c r="C11" s="3">
        <v>860485.31</v>
      </c>
      <c r="D11" s="3">
        <v>400</v>
      </c>
      <c r="E11" s="4"/>
      <c r="F11" s="3">
        <v>0</v>
      </c>
      <c r="G11" s="3">
        <v>0</v>
      </c>
      <c r="H11" s="3">
        <v>0</v>
      </c>
      <c r="I11" s="3">
        <v>0</v>
      </c>
      <c r="J11" s="3">
        <v>0</v>
      </c>
      <c r="K11" s="3">
        <v>272685.73</v>
      </c>
      <c r="L11" s="3">
        <v>0</v>
      </c>
      <c r="M11" s="3">
        <v>72842.59</v>
      </c>
      <c r="N11" s="3">
        <v>0</v>
      </c>
      <c r="O11" s="3">
        <v>0</v>
      </c>
      <c r="P11" s="4"/>
      <c r="Q11" s="3">
        <v>400779.16</v>
      </c>
      <c r="R11" s="3">
        <v>0</v>
      </c>
      <c r="S11" s="3">
        <v>22193.01</v>
      </c>
      <c r="T11" s="3">
        <v>0</v>
      </c>
      <c r="U11" s="3">
        <v>0</v>
      </c>
      <c r="V11" s="3">
        <v>0</v>
      </c>
      <c r="W11" s="3">
        <v>0</v>
      </c>
      <c r="X11" s="3">
        <v>0</v>
      </c>
      <c r="Y11" s="3">
        <v>0</v>
      </c>
      <c r="Z11" s="3">
        <v>0</v>
      </c>
      <c r="AA11" s="3">
        <v>0</v>
      </c>
      <c r="AB11" s="3">
        <v>0</v>
      </c>
      <c r="AC11" s="3">
        <v>0</v>
      </c>
      <c r="AD11" s="3">
        <v>0</v>
      </c>
      <c r="AE11" s="3">
        <v>0</v>
      </c>
      <c r="AF11" s="3">
        <v>0</v>
      </c>
      <c r="AG11" s="3">
        <v>0</v>
      </c>
      <c r="AH11" s="3">
        <v>0</v>
      </c>
      <c r="AI11" s="3">
        <v>0</v>
      </c>
      <c r="AJ11" s="3">
        <v>0</v>
      </c>
      <c r="AK11" s="3">
        <v>0</v>
      </c>
      <c r="AL11" s="3">
        <v>50412.29</v>
      </c>
      <c r="AP11" s="3">
        <v>0</v>
      </c>
      <c r="AQ11" s="3">
        <v>0</v>
      </c>
      <c r="AR11" s="3">
        <v>0</v>
      </c>
      <c r="AS11" s="3">
        <v>0</v>
      </c>
      <c r="AT11" s="3">
        <v>0</v>
      </c>
      <c r="AU11" s="3">
        <v>0</v>
      </c>
      <c r="AV11" s="3">
        <v>21806.55</v>
      </c>
      <c r="AW11" s="4"/>
      <c r="AX11" s="3">
        <v>0</v>
      </c>
      <c r="AY11" s="3">
        <v>0</v>
      </c>
      <c r="AZ11" s="3">
        <v>0</v>
      </c>
      <c r="BA11" s="3">
        <v>0</v>
      </c>
      <c r="BB11" s="3">
        <v>0</v>
      </c>
      <c r="BC11" s="4"/>
      <c r="BD11" s="3">
        <v>0</v>
      </c>
      <c r="BE11" s="3">
        <v>0</v>
      </c>
      <c r="BF11" s="3">
        <v>0</v>
      </c>
      <c r="BG11" s="3">
        <v>0</v>
      </c>
      <c r="BH11" s="3">
        <v>0</v>
      </c>
      <c r="BI11" s="3">
        <v>0</v>
      </c>
      <c r="BJ11" s="3">
        <v>0</v>
      </c>
      <c r="BK11" s="3">
        <v>0</v>
      </c>
      <c r="BL11" s="3">
        <v>0</v>
      </c>
      <c r="BM11" s="3">
        <v>0</v>
      </c>
      <c r="BN11" s="3">
        <v>135407.88</v>
      </c>
      <c r="BO11" s="3">
        <v>1545.31</v>
      </c>
      <c r="BP11" s="3">
        <v>0</v>
      </c>
      <c r="BQ11" s="3">
        <v>0</v>
      </c>
      <c r="BR11" s="3">
        <v>0</v>
      </c>
      <c r="BT11" s="3">
        <v>0</v>
      </c>
      <c r="BU11" s="3">
        <v>0</v>
      </c>
      <c r="BV11" s="3">
        <v>0</v>
      </c>
      <c r="BW11" s="3">
        <v>0</v>
      </c>
      <c r="BX11" s="3">
        <v>0</v>
      </c>
      <c r="BY11" s="3">
        <v>0</v>
      </c>
      <c r="BZ11" s="3">
        <v>-56062.78</v>
      </c>
      <c r="CA11" s="3">
        <v>0</v>
      </c>
      <c r="CB11" s="3">
        <v>21225.75</v>
      </c>
      <c r="CC11" s="3">
        <v>39469.65</v>
      </c>
      <c r="CD11" s="3">
        <v>-37263.58</v>
      </c>
      <c r="CE11" s="3">
        <v>-11453.28</v>
      </c>
      <c r="CF11" s="3">
        <v>17716.439999999999</v>
      </c>
      <c r="CG11" s="3">
        <v>123372.43</v>
      </c>
      <c r="CH11" s="3">
        <v>374.03</v>
      </c>
      <c r="CI11" s="3">
        <v>0</v>
      </c>
      <c r="CJ11" s="3">
        <v>0</v>
      </c>
      <c r="CK11" s="3">
        <v>0</v>
      </c>
      <c r="CL11" s="3">
        <v>139652.14000000001</v>
      </c>
      <c r="CM11" s="3">
        <v>0</v>
      </c>
      <c r="CN11" s="3">
        <v>0</v>
      </c>
      <c r="CO11" s="3">
        <v>0</v>
      </c>
      <c r="CP11" s="3">
        <v>0</v>
      </c>
      <c r="CQ11" s="3">
        <v>0</v>
      </c>
      <c r="CR11" s="3">
        <v>0</v>
      </c>
      <c r="CS11" s="3">
        <v>0</v>
      </c>
      <c r="CT11" s="3">
        <v>0</v>
      </c>
      <c r="CU11" s="3">
        <v>0</v>
      </c>
      <c r="CV11" s="3">
        <v>0</v>
      </c>
      <c r="CW11" s="3">
        <v>0</v>
      </c>
      <c r="CX11" s="3">
        <v>0</v>
      </c>
      <c r="CY11" s="3">
        <v>0</v>
      </c>
      <c r="CZ11" s="3">
        <v>0</v>
      </c>
      <c r="DA11" s="3">
        <v>0</v>
      </c>
      <c r="DB11" s="3">
        <v>0</v>
      </c>
      <c r="DC11" s="3">
        <v>0</v>
      </c>
      <c r="DD11" s="3">
        <v>0</v>
      </c>
      <c r="DE11" s="3">
        <v>0</v>
      </c>
      <c r="DF11" s="3">
        <v>0</v>
      </c>
      <c r="DG11" s="3">
        <v>0</v>
      </c>
      <c r="DH11" s="3">
        <v>0</v>
      </c>
      <c r="DI11" s="3">
        <v>0</v>
      </c>
      <c r="DJ11" s="3">
        <v>0</v>
      </c>
      <c r="DK11" s="3">
        <v>0</v>
      </c>
      <c r="DL11" s="3">
        <v>0</v>
      </c>
      <c r="DM11" s="3">
        <v>0</v>
      </c>
      <c r="DN11" s="3">
        <v>50000</v>
      </c>
      <c r="DP11" s="3">
        <v>0</v>
      </c>
      <c r="DQ11" s="3">
        <v>0</v>
      </c>
      <c r="DR11" s="3">
        <v>0</v>
      </c>
      <c r="DS11" s="3">
        <v>1949403.74</v>
      </c>
      <c r="DT11" s="3">
        <v>0</v>
      </c>
      <c r="DU11" s="3">
        <v>796245.72</v>
      </c>
      <c r="DV11" s="3">
        <v>982190.72</v>
      </c>
      <c r="DW11" s="3">
        <v>0</v>
      </c>
      <c r="DX11" s="3">
        <v>1882035.52</v>
      </c>
      <c r="DY11" s="3">
        <v>1215795.08</v>
      </c>
      <c r="DZ11" s="3">
        <v>309980.51</v>
      </c>
      <c r="EA11" s="3">
        <v>368927.39</v>
      </c>
      <c r="EB11" s="3">
        <v>0</v>
      </c>
      <c r="EC11" s="3">
        <v>0</v>
      </c>
      <c r="ED11" s="3">
        <v>0</v>
      </c>
      <c r="EE11" s="3">
        <v>0</v>
      </c>
      <c r="EG11" s="3">
        <v>0</v>
      </c>
      <c r="EH11" s="3">
        <v>0</v>
      </c>
      <c r="EI11" s="3">
        <v>54220.1</v>
      </c>
      <c r="EJ11" s="3">
        <v>31938.63</v>
      </c>
      <c r="EL11" s="3">
        <v>0</v>
      </c>
      <c r="EM11" s="3">
        <v>4320</v>
      </c>
      <c r="EN11" s="3">
        <v>0</v>
      </c>
      <c r="EO11" s="3">
        <v>15901.08</v>
      </c>
      <c r="EP11" s="3">
        <v>0</v>
      </c>
      <c r="EQ11" s="3">
        <v>0</v>
      </c>
      <c r="ER11" s="3">
        <v>0</v>
      </c>
      <c r="ET11" s="3">
        <v>0</v>
      </c>
      <c r="EU11" s="3">
        <v>0</v>
      </c>
      <c r="EV11" s="3">
        <v>0</v>
      </c>
      <c r="EW11" s="3">
        <v>0</v>
      </c>
      <c r="EX11" s="3">
        <v>0</v>
      </c>
      <c r="EY11" s="3">
        <v>-1355875.84</v>
      </c>
      <c r="EZ11" s="3">
        <v>0</v>
      </c>
      <c r="FA11" s="3">
        <v>0</v>
      </c>
      <c r="FB11" s="3">
        <v>0</v>
      </c>
      <c r="FC11" s="3">
        <v>0</v>
      </c>
      <c r="FD11" s="3">
        <v>0</v>
      </c>
      <c r="FE11" s="3">
        <v>0</v>
      </c>
      <c r="FF11" s="3">
        <v>0</v>
      </c>
      <c r="FG11" s="3">
        <v>0</v>
      </c>
      <c r="FH11" s="3">
        <v>0</v>
      </c>
      <c r="FI11" s="3">
        <v>0</v>
      </c>
      <c r="FJ11" s="3">
        <v>0</v>
      </c>
      <c r="FK11" s="3">
        <v>-2133744.7599999998</v>
      </c>
      <c r="FL11" s="3">
        <v>0</v>
      </c>
      <c r="FM11" s="3">
        <v>0</v>
      </c>
      <c r="FN11" s="3">
        <v>0</v>
      </c>
      <c r="FO11" s="3">
        <v>-374.03</v>
      </c>
      <c r="FP11" s="3">
        <v>-856695.38</v>
      </c>
      <c r="FQ11" s="3">
        <v>-125354.48</v>
      </c>
      <c r="FR11" s="3">
        <v>0</v>
      </c>
      <c r="FS11" s="3">
        <v>0</v>
      </c>
      <c r="FT11" s="3">
        <v>720</v>
      </c>
      <c r="FU11" s="3">
        <v>0</v>
      </c>
      <c r="FV11" s="3">
        <v>0</v>
      </c>
      <c r="FW11" s="3">
        <v>0</v>
      </c>
      <c r="FX11" s="3">
        <v>-5199.88</v>
      </c>
      <c r="FY11" s="3">
        <v>0</v>
      </c>
      <c r="FZ11" s="3">
        <v>0</v>
      </c>
      <c r="GA11" s="3">
        <v>0</v>
      </c>
      <c r="GB11" s="3">
        <v>0</v>
      </c>
      <c r="GD11" s="3">
        <v>0</v>
      </c>
      <c r="GE11" s="3">
        <v>0</v>
      </c>
      <c r="GF11" s="3">
        <v>0</v>
      </c>
      <c r="GG11" s="3">
        <v>0</v>
      </c>
      <c r="GH11" s="3">
        <v>0</v>
      </c>
      <c r="GI11" s="3">
        <v>0</v>
      </c>
      <c r="GJ11" s="3">
        <v>627.94000000000005</v>
      </c>
      <c r="GK11" s="3">
        <v>0</v>
      </c>
      <c r="GL11" s="3">
        <v>-3294</v>
      </c>
      <c r="GN11" s="3">
        <v>0</v>
      </c>
      <c r="GO11" s="3">
        <v>0</v>
      </c>
      <c r="GP11" s="3">
        <v>0</v>
      </c>
      <c r="GQ11" s="3">
        <v>0</v>
      </c>
      <c r="GR11" s="3">
        <v>0</v>
      </c>
      <c r="GS11" s="3">
        <v>0</v>
      </c>
      <c r="GT11" s="3">
        <v>0</v>
      </c>
      <c r="GU11" s="3">
        <v>0</v>
      </c>
      <c r="GV11" s="3">
        <v>0</v>
      </c>
      <c r="GX11" s="3">
        <v>-30842.76</v>
      </c>
      <c r="GY11" s="3">
        <v>0</v>
      </c>
      <c r="GZ11" s="3">
        <v>0</v>
      </c>
      <c r="HA11" s="3">
        <v>0</v>
      </c>
      <c r="HB11" s="3">
        <v>0</v>
      </c>
      <c r="HC11" s="3">
        <v>0</v>
      </c>
      <c r="HD11" s="3">
        <v>0</v>
      </c>
      <c r="HE11" s="3">
        <v>0</v>
      </c>
      <c r="HF11" s="3">
        <v>0</v>
      </c>
      <c r="HG11" s="3">
        <v>0</v>
      </c>
      <c r="HH11" s="3">
        <v>0</v>
      </c>
      <c r="HI11" s="3">
        <v>0</v>
      </c>
      <c r="HJ11" s="3">
        <v>0</v>
      </c>
      <c r="HK11" s="3">
        <v>0</v>
      </c>
      <c r="HL11" s="3">
        <v>0</v>
      </c>
      <c r="HM11" s="3">
        <v>-714242.61</v>
      </c>
      <c r="HO11" s="3">
        <v>0</v>
      </c>
      <c r="HP11" s="3">
        <v>0</v>
      </c>
      <c r="HQ11" s="3">
        <v>0</v>
      </c>
      <c r="HR11" s="3">
        <v>-2862993.7</v>
      </c>
      <c r="HS11" s="3">
        <v>0</v>
      </c>
      <c r="HT11" s="3">
        <v>0</v>
      </c>
      <c r="HU11" s="3">
        <v>0</v>
      </c>
      <c r="HV11" s="3">
        <v>0</v>
      </c>
      <c r="HW11" s="3">
        <v>0</v>
      </c>
      <c r="HX11" s="3">
        <v>0</v>
      </c>
      <c r="HY11" s="3">
        <v>0</v>
      </c>
      <c r="HZ11" s="3">
        <v>-102534.37</v>
      </c>
      <c r="IA11" s="3">
        <v>0</v>
      </c>
      <c r="IB11" s="3">
        <v>0</v>
      </c>
      <c r="IC11" s="3">
        <v>0</v>
      </c>
      <c r="ID11" s="3">
        <v>-1546743.25</v>
      </c>
      <c r="IE11" s="3">
        <v>0</v>
      </c>
      <c r="IF11" s="3">
        <v>0</v>
      </c>
      <c r="IG11" s="3">
        <v>0</v>
      </c>
      <c r="IH11" s="3">
        <v>0</v>
      </c>
      <c r="II11" s="3">
        <v>0</v>
      </c>
      <c r="IJ11" s="3">
        <v>-2161449.15</v>
      </c>
      <c r="IK11" s="3">
        <v>-451815.01</v>
      </c>
      <c r="IL11" s="3">
        <v>-23394.85</v>
      </c>
      <c r="IM11" s="3">
        <v>0</v>
      </c>
      <c r="IN11" s="3">
        <v>-2598.29</v>
      </c>
      <c r="IO11" s="3">
        <v>0</v>
      </c>
      <c r="IP11" s="3">
        <v>-27530.61</v>
      </c>
      <c r="IQ11" s="3">
        <v>0</v>
      </c>
      <c r="IR11" s="3">
        <v>0</v>
      </c>
      <c r="IS11" s="3">
        <v>-14600.99</v>
      </c>
      <c r="IT11" s="3">
        <v>0</v>
      </c>
      <c r="IU11" s="3">
        <v>-140753.9</v>
      </c>
      <c r="IV11" s="3">
        <v>0</v>
      </c>
      <c r="IW11" s="3">
        <v>-200011.23</v>
      </c>
      <c r="IX11" s="3">
        <v>-157520.59</v>
      </c>
      <c r="IY11" s="3">
        <v>-48530.76</v>
      </c>
      <c r="IZ11" s="3">
        <v>-19365.84</v>
      </c>
      <c r="JA11" s="3">
        <v>-854758.38</v>
      </c>
      <c r="JB11" s="3">
        <v>-2784</v>
      </c>
      <c r="JC11" s="3">
        <v>-2.5</v>
      </c>
      <c r="JD11" s="3">
        <v>0</v>
      </c>
      <c r="JE11" s="3">
        <v>0</v>
      </c>
      <c r="JF11" s="3">
        <v>0</v>
      </c>
      <c r="JG11" s="3">
        <v>0</v>
      </c>
      <c r="JH11" s="3">
        <v>0</v>
      </c>
      <c r="JI11" s="3">
        <v>-6448.88</v>
      </c>
      <c r="JJ11" s="3">
        <v>0</v>
      </c>
      <c r="JK11" s="3">
        <v>0</v>
      </c>
      <c r="JL11" s="3">
        <v>-12084.01</v>
      </c>
      <c r="JM11" s="3">
        <v>0</v>
      </c>
      <c r="JN11" s="3">
        <v>-13079.04</v>
      </c>
      <c r="JO11" s="3">
        <v>0</v>
      </c>
      <c r="JP11" s="3">
        <v>0</v>
      </c>
      <c r="JQ11" s="3">
        <v>0</v>
      </c>
      <c r="JR11" s="3">
        <v>0</v>
      </c>
      <c r="JS11" s="3">
        <v>0</v>
      </c>
      <c r="JT11" s="3">
        <v>0</v>
      </c>
      <c r="JU11" s="3">
        <v>0</v>
      </c>
      <c r="JV11" s="3">
        <v>0</v>
      </c>
      <c r="JW11" s="3">
        <v>0</v>
      </c>
      <c r="JX11" s="3">
        <v>0</v>
      </c>
      <c r="JY11" s="3">
        <v>0</v>
      </c>
      <c r="JZ11" s="3">
        <v>0</v>
      </c>
      <c r="KA11" s="3">
        <v>0</v>
      </c>
      <c r="KB11" s="3">
        <v>0</v>
      </c>
      <c r="KC11" s="3">
        <v>0</v>
      </c>
      <c r="KD11" s="3">
        <v>0</v>
      </c>
      <c r="KE11" s="3">
        <v>0</v>
      </c>
      <c r="KF11" s="3">
        <v>0</v>
      </c>
      <c r="KG11" s="3">
        <v>0</v>
      </c>
      <c r="KH11" s="3">
        <v>-13354.35</v>
      </c>
      <c r="KI11" s="3">
        <v>0</v>
      </c>
      <c r="KJ11" s="3">
        <v>0</v>
      </c>
      <c r="KK11" s="3">
        <v>-5723.59</v>
      </c>
      <c r="KL11" s="3">
        <v>0</v>
      </c>
      <c r="KM11" s="3">
        <v>0</v>
      </c>
      <c r="KN11" s="3">
        <v>-13394.79</v>
      </c>
      <c r="KO11" s="3">
        <v>0</v>
      </c>
      <c r="KP11" s="3">
        <v>0</v>
      </c>
      <c r="KQ11" s="3">
        <v>0</v>
      </c>
      <c r="KR11" s="3">
        <v>0</v>
      </c>
      <c r="KS11" s="3">
        <v>0</v>
      </c>
      <c r="KT11" s="3">
        <v>0</v>
      </c>
      <c r="KU11" s="3">
        <v>0</v>
      </c>
      <c r="KV11" s="3">
        <v>0</v>
      </c>
      <c r="KW11" s="3">
        <v>0</v>
      </c>
      <c r="KX11" s="3">
        <v>0</v>
      </c>
      <c r="KY11" s="3">
        <v>0</v>
      </c>
      <c r="KZ11" s="3">
        <v>0</v>
      </c>
      <c r="LA11" s="3">
        <v>0</v>
      </c>
      <c r="LB11" s="3">
        <v>0</v>
      </c>
      <c r="LC11" s="3">
        <v>0</v>
      </c>
      <c r="LD11" s="3">
        <v>0</v>
      </c>
      <c r="LE11" s="3">
        <v>0</v>
      </c>
      <c r="LF11" s="3">
        <v>0</v>
      </c>
      <c r="LG11" s="3">
        <v>0</v>
      </c>
      <c r="LH11" s="3">
        <v>0</v>
      </c>
      <c r="LI11" s="3">
        <v>0</v>
      </c>
      <c r="LJ11" s="3">
        <v>0</v>
      </c>
      <c r="LK11" s="3">
        <v>0</v>
      </c>
      <c r="LL11" s="3">
        <v>0</v>
      </c>
      <c r="LM11" s="3">
        <v>-272036.92</v>
      </c>
      <c r="LN11" s="3">
        <v>2953425.29</v>
      </c>
      <c r="LO11" s="3">
        <v>140753.9</v>
      </c>
      <c r="LP11" s="3">
        <v>0</v>
      </c>
      <c r="LQ11" s="3">
        <v>0</v>
      </c>
      <c r="LR11" s="3">
        <v>200011.76</v>
      </c>
      <c r="LS11" s="3">
        <v>0</v>
      </c>
      <c r="LT11" s="3">
        <v>157520.59</v>
      </c>
      <c r="LU11" s="3">
        <v>0</v>
      </c>
      <c r="LW11" s="3">
        <v>48530.76</v>
      </c>
      <c r="LX11" s="3">
        <v>19365.84</v>
      </c>
      <c r="LY11" s="3">
        <v>0</v>
      </c>
      <c r="LZ11" s="3">
        <v>0</v>
      </c>
      <c r="MA11" s="3">
        <v>0</v>
      </c>
      <c r="MB11" s="3">
        <v>0</v>
      </c>
      <c r="MC11" s="3">
        <v>0</v>
      </c>
      <c r="MD11" s="3">
        <v>0</v>
      </c>
      <c r="ME11" s="3">
        <v>0</v>
      </c>
      <c r="MF11" s="3">
        <v>0</v>
      </c>
      <c r="MG11" s="3">
        <v>0</v>
      </c>
      <c r="MH11" s="3">
        <v>0</v>
      </c>
      <c r="MI11" s="3">
        <v>0</v>
      </c>
      <c r="MJ11" s="3">
        <v>0</v>
      </c>
      <c r="MK11" s="3">
        <v>0</v>
      </c>
      <c r="ML11" s="3">
        <v>0</v>
      </c>
      <c r="MM11" s="3">
        <v>0</v>
      </c>
      <c r="MN11" s="3">
        <v>0</v>
      </c>
      <c r="MO11" s="3">
        <v>0</v>
      </c>
      <c r="MP11" s="3">
        <v>0</v>
      </c>
      <c r="MQ11" s="3">
        <v>0</v>
      </c>
      <c r="MR11" s="3">
        <v>0</v>
      </c>
      <c r="MS11" s="3">
        <v>0</v>
      </c>
      <c r="MT11" s="3">
        <v>0</v>
      </c>
      <c r="MU11" s="3">
        <v>1220.1400000000001</v>
      </c>
      <c r="MV11" s="3">
        <v>0</v>
      </c>
      <c r="MW11" s="3">
        <v>0</v>
      </c>
      <c r="MX11" s="3">
        <v>0</v>
      </c>
      <c r="MY11" s="3">
        <v>0</v>
      </c>
      <c r="MZ11" s="3">
        <v>0</v>
      </c>
      <c r="NA11" s="3">
        <v>0</v>
      </c>
      <c r="NB11" s="3">
        <v>0</v>
      </c>
      <c r="NC11" s="3">
        <v>4563.8599999999997</v>
      </c>
      <c r="ND11" s="3">
        <v>0</v>
      </c>
      <c r="NE11" s="3">
        <v>0</v>
      </c>
      <c r="NF11" s="3">
        <v>0</v>
      </c>
      <c r="NG11" s="3">
        <v>0</v>
      </c>
      <c r="NH11" s="3">
        <v>0</v>
      </c>
      <c r="NI11" s="3">
        <v>1555</v>
      </c>
      <c r="NJ11" s="3">
        <v>0</v>
      </c>
      <c r="NK11" s="3">
        <v>19444.62</v>
      </c>
      <c r="NL11" s="3">
        <v>7472.9</v>
      </c>
      <c r="NM11" s="3">
        <v>0</v>
      </c>
      <c r="NN11" s="3">
        <v>0</v>
      </c>
      <c r="NO11" s="3">
        <v>0</v>
      </c>
      <c r="NP11" s="3">
        <v>0</v>
      </c>
      <c r="NQ11" s="3">
        <v>8105.75</v>
      </c>
      <c r="NR11" s="3">
        <v>0</v>
      </c>
      <c r="NS11" s="3">
        <v>4306.3900000000003</v>
      </c>
      <c r="NT11" s="3">
        <v>6436.5</v>
      </c>
      <c r="NU11" s="3">
        <v>3803</v>
      </c>
      <c r="NV11" s="3">
        <v>0</v>
      </c>
      <c r="NW11" s="3">
        <v>12114</v>
      </c>
      <c r="NX11" s="3">
        <v>0</v>
      </c>
      <c r="NY11" s="3">
        <v>8069</v>
      </c>
      <c r="NZ11" s="3">
        <v>1800</v>
      </c>
      <c r="OA11" s="3">
        <v>696.25</v>
      </c>
      <c r="OB11" s="3">
        <v>0</v>
      </c>
      <c r="OC11" s="3">
        <v>0</v>
      </c>
      <c r="OD11" s="3">
        <v>0</v>
      </c>
      <c r="OE11" s="3">
        <v>801.29</v>
      </c>
      <c r="OF11" s="3">
        <v>0</v>
      </c>
      <c r="OK11" s="3">
        <v>0</v>
      </c>
      <c r="OL11" s="3">
        <v>0</v>
      </c>
      <c r="OM11" s="3">
        <v>0</v>
      </c>
      <c r="ON11" s="3">
        <v>0</v>
      </c>
      <c r="OO11" s="3">
        <v>0</v>
      </c>
      <c r="OP11" s="3">
        <v>179.04</v>
      </c>
      <c r="OQ11" s="3">
        <v>181308.44</v>
      </c>
      <c r="OR11" s="3">
        <v>0</v>
      </c>
      <c r="OS11" s="3">
        <v>0</v>
      </c>
      <c r="OT11" s="3">
        <v>2056.65</v>
      </c>
      <c r="OU11" s="3">
        <v>7495.19</v>
      </c>
      <c r="OV11" s="3">
        <v>0</v>
      </c>
      <c r="OW11" s="3">
        <v>0</v>
      </c>
      <c r="OX11" s="3">
        <v>4443.17</v>
      </c>
      <c r="OY11" s="3">
        <v>0</v>
      </c>
      <c r="OZ11" s="3">
        <v>0</v>
      </c>
      <c r="PA11" s="3">
        <v>0</v>
      </c>
      <c r="PB11" s="3">
        <v>0</v>
      </c>
      <c r="PC11" s="3">
        <v>0</v>
      </c>
      <c r="PD11" s="3">
        <v>2523.5</v>
      </c>
      <c r="PE11" s="3">
        <v>0</v>
      </c>
      <c r="PF11" s="3">
        <v>31818</v>
      </c>
      <c r="PG11" s="3">
        <v>100454.15</v>
      </c>
      <c r="PH11" s="3">
        <v>66111.12</v>
      </c>
      <c r="PI11" s="3">
        <v>37011.75</v>
      </c>
      <c r="PJ11" s="3">
        <v>0</v>
      </c>
      <c r="PK11" s="3">
        <v>43692.15</v>
      </c>
      <c r="PL11" s="3">
        <v>1855.98</v>
      </c>
      <c r="PM11" s="3">
        <v>3183.6</v>
      </c>
      <c r="PN11" s="3">
        <v>0</v>
      </c>
      <c r="PO11" s="3">
        <v>0</v>
      </c>
      <c r="PP11" s="3">
        <v>0</v>
      </c>
      <c r="PQ11" s="3">
        <v>0</v>
      </c>
      <c r="PR11" s="3">
        <v>85773.21</v>
      </c>
      <c r="PS11" s="3">
        <v>0</v>
      </c>
      <c r="PT11" s="3">
        <v>0</v>
      </c>
      <c r="PU11" s="3">
        <v>15000</v>
      </c>
      <c r="PV11" s="3">
        <v>0</v>
      </c>
      <c r="PW11" s="3">
        <v>0</v>
      </c>
      <c r="PX11" s="3">
        <v>1898</v>
      </c>
      <c r="PY11" s="3">
        <v>0</v>
      </c>
      <c r="PZ11" s="3">
        <v>0</v>
      </c>
      <c r="QA11" s="3">
        <v>0</v>
      </c>
      <c r="QB11" s="3">
        <v>145310.16</v>
      </c>
      <c r="QC11" s="3">
        <v>0</v>
      </c>
      <c r="QD11" s="3">
        <v>0</v>
      </c>
      <c r="QE11" s="3">
        <v>0</v>
      </c>
      <c r="QF11" s="3">
        <v>0</v>
      </c>
      <c r="QG11" s="3">
        <v>0</v>
      </c>
      <c r="QI11" s="3">
        <v>0</v>
      </c>
      <c r="QJ11" s="3">
        <v>3601.69</v>
      </c>
      <c r="QK11" s="3">
        <v>0</v>
      </c>
      <c r="QL11" s="3">
        <v>0</v>
      </c>
      <c r="QM11" s="3">
        <v>0</v>
      </c>
      <c r="QN11" s="3">
        <v>0</v>
      </c>
      <c r="QO11" s="3">
        <v>0</v>
      </c>
      <c r="QP11" s="3">
        <v>1520.94</v>
      </c>
      <c r="QQ11" s="3">
        <v>0</v>
      </c>
      <c r="QR11" s="3">
        <v>0</v>
      </c>
      <c r="QS11" s="3">
        <v>0</v>
      </c>
      <c r="QT11" s="3">
        <v>0</v>
      </c>
      <c r="QU11" s="3">
        <v>-750.27</v>
      </c>
      <c r="QV11" s="3">
        <v>0</v>
      </c>
      <c r="QW11" s="3">
        <v>4220</v>
      </c>
      <c r="QX11" s="3">
        <v>0</v>
      </c>
      <c r="QY11" s="3">
        <v>0</v>
      </c>
      <c r="QZ11" s="3">
        <v>0</v>
      </c>
      <c r="RA11" s="3">
        <v>0</v>
      </c>
      <c r="RB11" s="3">
        <v>0</v>
      </c>
      <c r="RC11" s="3">
        <v>0</v>
      </c>
      <c r="RD11" s="3">
        <v>0</v>
      </c>
      <c r="RE11" s="3">
        <v>0</v>
      </c>
      <c r="RF11" s="3">
        <v>0</v>
      </c>
      <c r="RG11" s="3">
        <v>0</v>
      </c>
      <c r="RH11" s="3">
        <v>0</v>
      </c>
      <c r="RI11" s="3">
        <v>0</v>
      </c>
      <c r="RJ11" s="3">
        <v>0</v>
      </c>
      <c r="RK11" s="3">
        <v>0</v>
      </c>
    </row>
    <row r="12" spans="1:479" x14ac:dyDescent="0.25">
      <c r="A12" t="s">
        <v>11</v>
      </c>
      <c r="B12" s="1">
        <v>2017</v>
      </c>
      <c r="C12" s="3">
        <v>2400208.84</v>
      </c>
      <c r="D12" s="3">
        <v>650</v>
      </c>
      <c r="E12" s="4"/>
      <c r="F12" s="3">
        <v>0</v>
      </c>
      <c r="G12" s="3">
        <v>0</v>
      </c>
      <c r="H12" s="3">
        <v>0</v>
      </c>
      <c r="I12" s="3">
        <v>0</v>
      </c>
      <c r="J12" s="3">
        <v>0</v>
      </c>
      <c r="K12" s="3">
        <v>1656590.95</v>
      </c>
      <c r="L12" s="3">
        <v>0</v>
      </c>
      <c r="M12" s="3">
        <v>497000.29</v>
      </c>
      <c r="N12" s="3">
        <v>0</v>
      </c>
      <c r="O12" s="3">
        <v>-16278.97</v>
      </c>
      <c r="P12" s="4"/>
      <c r="Q12" s="3">
        <v>4090345.56</v>
      </c>
      <c r="R12" s="3">
        <v>-653507.4</v>
      </c>
      <c r="S12" s="3">
        <v>-4583.07</v>
      </c>
      <c r="T12" s="3">
        <v>0</v>
      </c>
      <c r="U12" s="3">
        <v>0</v>
      </c>
      <c r="V12" s="3">
        <v>83640.75</v>
      </c>
      <c r="W12" s="3">
        <v>0</v>
      </c>
      <c r="X12" s="3">
        <v>155069.51999999999</v>
      </c>
      <c r="Y12" s="3">
        <v>0</v>
      </c>
      <c r="Z12" s="3">
        <v>0</v>
      </c>
      <c r="AA12" s="3">
        <v>340097.77</v>
      </c>
      <c r="AB12" s="3">
        <v>0</v>
      </c>
      <c r="AC12" s="3">
        <v>0</v>
      </c>
      <c r="AD12" s="3">
        <v>76575.88</v>
      </c>
      <c r="AE12" s="3">
        <v>0</v>
      </c>
      <c r="AF12" s="3">
        <v>0</v>
      </c>
      <c r="AG12" s="3">
        <v>0</v>
      </c>
      <c r="AH12" s="3">
        <v>0</v>
      </c>
      <c r="AI12" s="3">
        <v>0</v>
      </c>
      <c r="AJ12" s="3">
        <v>0</v>
      </c>
      <c r="AK12" s="3">
        <v>0</v>
      </c>
      <c r="AL12" s="3">
        <v>0</v>
      </c>
      <c r="AP12" s="3">
        <v>0</v>
      </c>
      <c r="AQ12" s="3">
        <v>0</v>
      </c>
      <c r="AR12" s="3">
        <v>0</v>
      </c>
      <c r="AS12" s="3">
        <v>100</v>
      </c>
      <c r="AT12" s="3">
        <v>0</v>
      </c>
      <c r="AU12" s="3">
        <v>0</v>
      </c>
      <c r="AV12" s="3">
        <v>-65088.21</v>
      </c>
      <c r="AW12" s="4"/>
      <c r="AX12" s="3">
        <v>0</v>
      </c>
      <c r="AY12" s="3">
        <v>0</v>
      </c>
      <c r="AZ12" s="3">
        <v>0</v>
      </c>
      <c r="BA12" s="3">
        <v>-1336.32</v>
      </c>
      <c r="BB12" s="3">
        <v>-436.54</v>
      </c>
      <c r="BC12" s="4"/>
      <c r="BD12" s="3">
        <v>-73.849999999999994</v>
      </c>
      <c r="BE12" s="3">
        <v>0</v>
      </c>
      <c r="BF12" s="3">
        <v>176493</v>
      </c>
      <c r="BG12" s="3">
        <v>0</v>
      </c>
      <c r="BH12" s="3">
        <v>0</v>
      </c>
      <c r="BI12" s="3">
        <v>0</v>
      </c>
      <c r="BJ12" s="3">
        <v>0</v>
      </c>
      <c r="BK12" s="3">
        <v>0</v>
      </c>
      <c r="BL12" s="3">
        <v>0</v>
      </c>
      <c r="BM12" s="3">
        <v>-655.78</v>
      </c>
      <c r="BN12" s="3">
        <v>707495.06</v>
      </c>
      <c r="BO12" s="3">
        <v>12312.28</v>
      </c>
      <c r="BP12" s="3">
        <v>0</v>
      </c>
      <c r="BQ12" s="3">
        <v>0</v>
      </c>
      <c r="BR12" s="3">
        <v>0</v>
      </c>
      <c r="BT12" s="3">
        <v>0</v>
      </c>
      <c r="BU12" s="3">
        <v>0</v>
      </c>
      <c r="BV12" s="3">
        <v>0</v>
      </c>
      <c r="BW12" s="3">
        <v>11705</v>
      </c>
      <c r="BX12" s="3">
        <v>21600.83</v>
      </c>
      <c r="BY12" s="3">
        <v>17984.39</v>
      </c>
      <c r="BZ12" s="3">
        <v>-568845.41</v>
      </c>
      <c r="CA12" s="3">
        <v>0</v>
      </c>
      <c r="CB12" s="3">
        <v>577455.39</v>
      </c>
      <c r="CC12" s="3">
        <v>786691.43</v>
      </c>
      <c r="CD12" s="3">
        <v>-1298073.78</v>
      </c>
      <c r="CE12" s="3">
        <v>-1137505.45</v>
      </c>
      <c r="CF12" s="3">
        <v>-2520.59</v>
      </c>
      <c r="CG12" s="3">
        <v>3585371.73</v>
      </c>
      <c r="CH12" s="3">
        <v>0</v>
      </c>
      <c r="CI12" s="3">
        <v>0</v>
      </c>
      <c r="CJ12" s="3">
        <v>0</v>
      </c>
      <c r="CK12" s="3">
        <v>0</v>
      </c>
      <c r="CL12" s="3">
        <v>0</v>
      </c>
      <c r="CM12" s="3">
        <v>0</v>
      </c>
      <c r="CN12" s="3">
        <v>0</v>
      </c>
      <c r="CO12" s="3">
        <v>0</v>
      </c>
      <c r="CP12" s="3">
        <v>0</v>
      </c>
      <c r="CQ12" s="3">
        <v>0</v>
      </c>
      <c r="CR12" s="3">
        <v>0</v>
      </c>
      <c r="CS12" s="3">
        <v>0</v>
      </c>
      <c r="CT12" s="3">
        <v>0</v>
      </c>
      <c r="CU12" s="3">
        <v>0</v>
      </c>
      <c r="CV12" s="3">
        <v>0</v>
      </c>
      <c r="CW12" s="3">
        <v>0</v>
      </c>
      <c r="CX12" s="3">
        <v>0</v>
      </c>
      <c r="CY12" s="3">
        <v>0</v>
      </c>
      <c r="CZ12" s="3">
        <v>0</v>
      </c>
      <c r="DA12" s="3">
        <v>0</v>
      </c>
      <c r="DB12" s="3">
        <v>0</v>
      </c>
      <c r="DC12" s="3">
        <v>0</v>
      </c>
      <c r="DD12" s="3">
        <v>0</v>
      </c>
      <c r="DE12" s="3">
        <v>0</v>
      </c>
      <c r="DF12" s="3">
        <v>0</v>
      </c>
      <c r="DG12" s="3">
        <v>0</v>
      </c>
      <c r="DH12" s="3">
        <v>0</v>
      </c>
      <c r="DI12" s="3">
        <v>0</v>
      </c>
      <c r="DJ12" s="3">
        <v>0</v>
      </c>
      <c r="DK12" s="3">
        <v>0</v>
      </c>
      <c r="DL12" s="3">
        <v>0</v>
      </c>
      <c r="DM12" s="3">
        <v>0</v>
      </c>
      <c r="DN12" s="3">
        <v>2112</v>
      </c>
      <c r="DP12" s="3">
        <v>0</v>
      </c>
      <c r="DQ12" s="3">
        <v>0</v>
      </c>
      <c r="DR12" s="3">
        <v>0</v>
      </c>
      <c r="DS12" s="3">
        <v>142098.48000000001</v>
      </c>
      <c r="DT12" s="3">
        <v>0</v>
      </c>
      <c r="DU12" s="3">
        <v>1180139.6299999999</v>
      </c>
      <c r="DV12" s="3">
        <v>6544832.9199999999</v>
      </c>
      <c r="DW12" s="3">
        <v>2587394.88</v>
      </c>
      <c r="DX12" s="3">
        <v>8750768.3000000007</v>
      </c>
      <c r="DY12" s="3">
        <v>6809305.2300000004</v>
      </c>
      <c r="DZ12" s="3">
        <v>1255495.0900000001</v>
      </c>
      <c r="EA12" s="3">
        <v>1815891.85</v>
      </c>
      <c r="EB12" s="3">
        <v>0</v>
      </c>
      <c r="EC12" s="3">
        <v>0</v>
      </c>
      <c r="ED12" s="3">
        <v>0</v>
      </c>
      <c r="EE12" s="3">
        <v>85344.2</v>
      </c>
      <c r="EG12" s="3">
        <v>416287.66</v>
      </c>
      <c r="EH12" s="3">
        <v>0</v>
      </c>
      <c r="EI12" s="3">
        <v>294774.84000000003</v>
      </c>
      <c r="EJ12" s="3">
        <v>722115.1</v>
      </c>
      <c r="EL12" s="3">
        <v>403957.48</v>
      </c>
      <c r="EM12" s="3">
        <v>0</v>
      </c>
      <c r="EN12" s="3">
        <v>395095.59</v>
      </c>
      <c r="EO12" s="3">
        <v>0</v>
      </c>
      <c r="EP12" s="3">
        <v>0</v>
      </c>
      <c r="EQ12" s="3">
        <v>36872.480000000003</v>
      </c>
      <c r="ER12" s="3">
        <v>0</v>
      </c>
      <c r="ET12" s="3">
        <v>0</v>
      </c>
      <c r="EU12" s="3">
        <v>0</v>
      </c>
      <c r="EV12" s="3">
        <v>0</v>
      </c>
      <c r="EW12" s="3">
        <v>15.22</v>
      </c>
      <c r="EX12" s="3">
        <v>0</v>
      </c>
      <c r="EY12" s="3">
        <v>-7023654.0800000001</v>
      </c>
      <c r="EZ12" s="3">
        <v>0</v>
      </c>
      <c r="FA12" s="3">
        <v>0</v>
      </c>
      <c r="FB12" s="3">
        <v>0</v>
      </c>
      <c r="FC12" s="3">
        <v>0</v>
      </c>
      <c r="FD12" s="3">
        <v>0</v>
      </c>
      <c r="FE12" s="3">
        <v>0</v>
      </c>
      <c r="FF12" s="3">
        <v>0</v>
      </c>
      <c r="FG12" s="3">
        <v>0</v>
      </c>
      <c r="FH12" s="3">
        <v>0</v>
      </c>
      <c r="FI12" s="3">
        <v>0</v>
      </c>
      <c r="FJ12" s="3">
        <v>0</v>
      </c>
      <c r="FK12" s="3">
        <v>-15601885.51</v>
      </c>
      <c r="FL12" s="3">
        <v>0</v>
      </c>
      <c r="FM12" s="3">
        <v>0</v>
      </c>
      <c r="FN12" s="3">
        <v>0</v>
      </c>
      <c r="FO12" s="3">
        <v>0</v>
      </c>
      <c r="FP12" s="3">
        <v>-3095191.7</v>
      </c>
      <c r="FQ12" s="3">
        <v>-677641.65</v>
      </c>
      <c r="FR12" s="3">
        <v>-137195.65</v>
      </c>
      <c r="FS12" s="3">
        <v>0</v>
      </c>
      <c r="FT12" s="3">
        <v>-52897.18</v>
      </c>
      <c r="FU12" s="3">
        <v>0</v>
      </c>
      <c r="FV12" s="3">
        <v>-526872.67000000004</v>
      </c>
      <c r="FW12" s="3">
        <v>0</v>
      </c>
      <c r="FX12" s="3">
        <v>-51907.88</v>
      </c>
      <c r="FY12" s="3">
        <v>0</v>
      </c>
      <c r="FZ12" s="3">
        <v>0</v>
      </c>
      <c r="GA12" s="3">
        <v>152.97</v>
      </c>
      <c r="GB12" s="3">
        <v>0</v>
      </c>
      <c r="GD12" s="3">
        <v>0</v>
      </c>
      <c r="GE12" s="3">
        <v>0</v>
      </c>
      <c r="GF12" s="3">
        <v>0</v>
      </c>
      <c r="GG12" s="3">
        <v>0</v>
      </c>
      <c r="GH12" s="3">
        <v>0</v>
      </c>
      <c r="GI12" s="3">
        <v>0</v>
      </c>
      <c r="GJ12" s="3">
        <v>261.89</v>
      </c>
      <c r="GK12" s="3">
        <v>-42521.37</v>
      </c>
      <c r="GL12" s="3">
        <v>-47449.38</v>
      </c>
      <c r="GN12" s="3">
        <v>0</v>
      </c>
      <c r="GO12" s="3">
        <v>-517902</v>
      </c>
      <c r="GP12" s="3">
        <v>0</v>
      </c>
      <c r="GQ12" s="3">
        <v>0</v>
      </c>
      <c r="GR12" s="3">
        <v>0</v>
      </c>
      <c r="GS12" s="3">
        <v>0</v>
      </c>
      <c r="GT12" s="3">
        <v>0</v>
      </c>
      <c r="GU12" s="3">
        <v>0</v>
      </c>
      <c r="GV12" s="3">
        <v>0</v>
      </c>
      <c r="GX12" s="3">
        <v>-1510180.11</v>
      </c>
      <c r="GY12" s="3">
        <v>0</v>
      </c>
      <c r="GZ12" s="3">
        <v>0</v>
      </c>
      <c r="HA12" s="3">
        <v>0</v>
      </c>
      <c r="HB12" s="3">
        <v>92000</v>
      </c>
      <c r="HC12" s="3">
        <v>-92000</v>
      </c>
      <c r="HD12" s="3">
        <v>0</v>
      </c>
      <c r="HE12" s="3">
        <v>0</v>
      </c>
      <c r="HF12" s="3">
        <v>0</v>
      </c>
      <c r="HG12" s="3">
        <v>0</v>
      </c>
      <c r="HH12" s="3">
        <v>0</v>
      </c>
      <c r="HI12" s="3">
        <v>0</v>
      </c>
      <c r="HJ12" s="3">
        <v>0</v>
      </c>
      <c r="HK12" s="3">
        <v>0</v>
      </c>
      <c r="HL12" s="3">
        <v>-4100000</v>
      </c>
      <c r="HM12" s="3">
        <v>0</v>
      </c>
      <c r="HO12" s="3">
        <v>0</v>
      </c>
      <c r="HP12" s="3">
        <v>-2000100</v>
      </c>
      <c r="HQ12" s="3">
        <v>0</v>
      </c>
      <c r="HR12" s="3">
        <v>0</v>
      </c>
      <c r="HS12" s="3">
        <v>0</v>
      </c>
      <c r="HT12" s="3">
        <v>0</v>
      </c>
      <c r="HU12" s="3">
        <v>0</v>
      </c>
      <c r="HV12" s="3">
        <v>-4402374.9000000004</v>
      </c>
      <c r="HW12" s="3">
        <v>0</v>
      </c>
      <c r="HX12" s="3">
        <v>-2461204.0299999998</v>
      </c>
      <c r="HY12" s="3">
        <v>0</v>
      </c>
      <c r="HZ12" s="3">
        <v>-642421.00000000698</v>
      </c>
      <c r="IA12" s="3">
        <v>0</v>
      </c>
      <c r="IB12" s="3">
        <v>0</v>
      </c>
      <c r="IC12" s="3">
        <v>0</v>
      </c>
      <c r="ID12" s="3">
        <v>0</v>
      </c>
      <c r="IE12" s="3">
        <v>0</v>
      </c>
      <c r="IF12" s="3">
        <v>0</v>
      </c>
      <c r="IG12" s="3">
        <v>0</v>
      </c>
      <c r="IH12" s="3">
        <v>0</v>
      </c>
      <c r="II12" s="3">
        <v>0</v>
      </c>
      <c r="IJ12" s="3">
        <v>-12265220.550000001</v>
      </c>
      <c r="IK12" s="3">
        <v>-1830216.11</v>
      </c>
      <c r="IL12" s="3">
        <v>0</v>
      </c>
      <c r="IM12" s="3">
        <v>0</v>
      </c>
      <c r="IN12" s="3">
        <v>0</v>
      </c>
      <c r="IO12" s="3">
        <v>0</v>
      </c>
      <c r="IP12" s="3">
        <v>0</v>
      </c>
      <c r="IQ12" s="3">
        <v>0</v>
      </c>
      <c r="IR12" s="3">
        <v>-13083688.74</v>
      </c>
      <c r="IS12" s="3">
        <v>0</v>
      </c>
      <c r="IT12" s="3">
        <v>0</v>
      </c>
      <c r="IU12" s="3">
        <v>-995399.78</v>
      </c>
      <c r="IV12" s="3">
        <v>0</v>
      </c>
      <c r="IW12" s="3">
        <v>-1416171.32</v>
      </c>
      <c r="IX12" s="3">
        <v>-994391.03</v>
      </c>
      <c r="IY12" s="3">
        <v>-281466.5</v>
      </c>
      <c r="IZ12" s="3">
        <v>-106595.99</v>
      </c>
      <c r="JA12" s="3">
        <v>-3259416.45</v>
      </c>
      <c r="JB12" s="3">
        <v>0</v>
      </c>
      <c r="JC12" s="3">
        <v>0</v>
      </c>
      <c r="JD12" s="3">
        <v>0</v>
      </c>
      <c r="JE12" s="3">
        <v>0</v>
      </c>
      <c r="JF12" s="3">
        <v>0</v>
      </c>
      <c r="JG12" s="3">
        <v>0</v>
      </c>
      <c r="JH12" s="3">
        <v>0</v>
      </c>
      <c r="JI12" s="3">
        <v>-46329.18</v>
      </c>
      <c r="JJ12" s="3">
        <v>5126.3500000000004</v>
      </c>
      <c r="JK12" s="3">
        <v>0</v>
      </c>
      <c r="JL12" s="3">
        <v>-42629.55</v>
      </c>
      <c r="JM12" s="3">
        <v>0</v>
      </c>
      <c r="JN12" s="3">
        <v>0</v>
      </c>
      <c r="JO12" s="3">
        <v>0</v>
      </c>
      <c r="JP12" s="3">
        <v>0</v>
      </c>
      <c r="JQ12" s="3">
        <v>0</v>
      </c>
      <c r="JR12" s="3">
        <v>0</v>
      </c>
      <c r="JS12" s="3">
        <v>0</v>
      </c>
      <c r="JT12" s="3">
        <v>0</v>
      </c>
      <c r="JU12" s="3">
        <v>0</v>
      </c>
      <c r="JV12" s="3">
        <v>-108780.72</v>
      </c>
      <c r="JW12" s="3">
        <v>0</v>
      </c>
      <c r="JX12" s="3">
        <v>0</v>
      </c>
      <c r="JY12" s="3">
        <v>0</v>
      </c>
      <c r="JZ12" s="3">
        <v>0</v>
      </c>
      <c r="KA12" s="3">
        <v>0</v>
      </c>
      <c r="KB12" s="3">
        <v>0</v>
      </c>
      <c r="KC12" s="3">
        <v>0</v>
      </c>
      <c r="KD12" s="3">
        <v>0</v>
      </c>
      <c r="KE12" s="3">
        <v>0</v>
      </c>
      <c r="KF12" s="3">
        <v>0</v>
      </c>
      <c r="KG12" s="3">
        <v>0</v>
      </c>
      <c r="KH12" s="3">
        <v>-721597.88</v>
      </c>
      <c r="KI12" s="3">
        <v>257651.05</v>
      </c>
      <c r="KJ12" s="3">
        <v>0</v>
      </c>
      <c r="KK12" s="3">
        <v>0</v>
      </c>
      <c r="KL12" s="3">
        <v>0</v>
      </c>
      <c r="KM12" s="3">
        <v>0</v>
      </c>
      <c r="KN12" s="3">
        <v>-77374.03</v>
      </c>
      <c r="KO12" s="3">
        <v>0</v>
      </c>
      <c r="KP12" s="3">
        <v>0</v>
      </c>
      <c r="KQ12" s="3">
        <v>0</v>
      </c>
      <c r="KR12" s="3">
        <v>0</v>
      </c>
      <c r="KS12" s="3">
        <v>0</v>
      </c>
      <c r="KT12" s="3">
        <v>0</v>
      </c>
      <c r="KU12" s="3">
        <v>0</v>
      </c>
      <c r="KV12" s="3">
        <v>0</v>
      </c>
      <c r="KW12" s="3">
        <v>0</v>
      </c>
      <c r="KX12" s="3">
        <v>0</v>
      </c>
      <c r="KY12" s="3">
        <v>0</v>
      </c>
      <c r="KZ12" s="3">
        <v>0</v>
      </c>
      <c r="LA12" s="3">
        <v>0</v>
      </c>
      <c r="LB12" s="3">
        <v>0</v>
      </c>
      <c r="LC12" s="3">
        <v>0</v>
      </c>
      <c r="LD12" s="3">
        <v>0</v>
      </c>
      <c r="LE12" s="3">
        <v>0</v>
      </c>
      <c r="LF12" s="3">
        <v>0</v>
      </c>
      <c r="LG12" s="3">
        <v>0</v>
      </c>
      <c r="LH12" s="3">
        <v>0</v>
      </c>
      <c r="LI12" s="3">
        <v>0</v>
      </c>
      <c r="LJ12" s="3">
        <v>0</v>
      </c>
      <c r="LK12" s="3">
        <v>0</v>
      </c>
      <c r="LL12" s="3">
        <v>0</v>
      </c>
      <c r="LM12" s="3">
        <v>13936404.98</v>
      </c>
      <c r="LN12" s="3">
        <v>13083692.119999999</v>
      </c>
      <c r="LO12" s="3">
        <v>992836.83</v>
      </c>
      <c r="LP12" s="3">
        <v>0</v>
      </c>
      <c r="LQ12" s="3">
        <v>0</v>
      </c>
      <c r="LR12" s="3">
        <v>1416171.32</v>
      </c>
      <c r="LS12" s="3">
        <v>0</v>
      </c>
      <c r="LT12" s="3">
        <v>994391.04000000004</v>
      </c>
      <c r="LU12" s="3">
        <v>161728.82</v>
      </c>
      <c r="LW12" s="3">
        <v>281328.92</v>
      </c>
      <c r="LX12" s="3">
        <v>106595.99</v>
      </c>
      <c r="LY12" s="3">
        <v>0</v>
      </c>
      <c r="LZ12" s="3">
        <v>0</v>
      </c>
      <c r="MA12" s="3">
        <v>0</v>
      </c>
      <c r="MB12" s="3">
        <v>0</v>
      </c>
      <c r="MC12" s="3">
        <v>0</v>
      </c>
      <c r="MD12" s="3">
        <v>0</v>
      </c>
      <c r="ME12" s="3">
        <v>0</v>
      </c>
      <c r="MF12" s="3">
        <v>0</v>
      </c>
      <c r="MG12" s="3">
        <v>0</v>
      </c>
      <c r="MH12" s="3">
        <v>0</v>
      </c>
      <c r="MI12" s="3">
        <v>0</v>
      </c>
      <c r="MJ12" s="3">
        <v>0</v>
      </c>
      <c r="MK12" s="3">
        <v>0</v>
      </c>
      <c r="ML12" s="3">
        <v>0</v>
      </c>
      <c r="MM12" s="3">
        <v>0</v>
      </c>
      <c r="MN12" s="3">
        <v>0</v>
      </c>
      <c r="MO12" s="3">
        <v>0</v>
      </c>
      <c r="MP12" s="3">
        <v>0</v>
      </c>
      <c r="MQ12" s="3">
        <v>0</v>
      </c>
      <c r="MR12" s="3">
        <v>0</v>
      </c>
      <c r="MS12" s="3">
        <v>23577.89</v>
      </c>
      <c r="MT12" s="3">
        <v>0</v>
      </c>
      <c r="MU12" s="3">
        <v>0</v>
      </c>
      <c r="MV12" s="3">
        <v>0</v>
      </c>
      <c r="MW12" s="3">
        <v>0</v>
      </c>
      <c r="MX12" s="3">
        <v>620.49</v>
      </c>
      <c r="MY12" s="3">
        <v>0</v>
      </c>
      <c r="MZ12" s="3">
        <v>14131.39</v>
      </c>
      <c r="NA12" s="3">
        <v>723.21</v>
      </c>
      <c r="NB12" s="3">
        <v>0</v>
      </c>
      <c r="NC12" s="3">
        <v>2591.3000000000002</v>
      </c>
      <c r="ND12" s="3">
        <v>206784.92</v>
      </c>
      <c r="NE12" s="3">
        <v>0</v>
      </c>
      <c r="NF12" s="3">
        <v>0</v>
      </c>
      <c r="NG12" s="3">
        <v>10981.54</v>
      </c>
      <c r="NH12" s="3">
        <v>0</v>
      </c>
      <c r="NI12" s="3">
        <v>16060</v>
      </c>
      <c r="NJ12" s="3">
        <v>0</v>
      </c>
      <c r="NK12" s="3">
        <v>0</v>
      </c>
      <c r="NL12" s="3">
        <v>0</v>
      </c>
      <c r="NM12" s="3">
        <v>0</v>
      </c>
      <c r="NN12" s="3">
        <v>9113.1</v>
      </c>
      <c r="NO12" s="3">
        <v>0</v>
      </c>
      <c r="NP12" s="3">
        <v>0</v>
      </c>
      <c r="NQ12" s="3">
        <v>0</v>
      </c>
      <c r="NR12" s="3">
        <v>0</v>
      </c>
      <c r="NS12" s="3">
        <v>0</v>
      </c>
      <c r="NT12" s="3">
        <v>32848.9</v>
      </c>
      <c r="NU12" s="3">
        <v>122561.37</v>
      </c>
      <c r="NV12" s="3">
        <v>55453.58</v>
      </c>
      <c r="NW12" s="3">
        <v>64818.92</v>
      </c>
      <c r="NX12" s="3">
        <v>0</v>
      </c>
      <c r="NY12" s="3">
        <v>89246.83</v>
      </c>
      <c r="NZ12" s="3">
        <v>101913.43</v>
      </c>
      <c r="OA12" s="3">
        <v>22731.040000000001</v>
      </c>
      <c r="OB12" s="3">
        <v>0</v>
      </c>
      <c r="OC12" s="3">
        <v>4113.8100000000004</v>
      </c>
      <c r="OD12" s="3">
        <v>0</v>
      </c>
      <c r="OE12" s="3">
        <v>132405.85</v>
      </c>
      <c r="OF12" s="3">
        <v>0</v>
      </c>
      <c r="OK12" s="3">
        <v>0</v>
      </c>
      <c r="OL12" s="3">
        <v>0</v>
      </c>
      <c r="OM12" s="3">
        <v>0</v>
      </c>
      <c r="ON12" s="3">
        <v>0</v>
      </c>
      <c r="OO12" s="3">
        <v>119989.52</v>
      </c>
      <c r="OP12" s="3">
        <v>73635.83</v>
      </c>
      <c r="OQ12" s="3">
        <v>247438.75</v>
      </c>
      <c r="OR12" s="3">
        <v>123217.38</v>
      </c>
      <c r="OS12" s="3">
        <v>-14.89</v>
      </c>
      <c r="OT12" s="3">
        <v>11520.77</v>
      </c>
      <c r="OU12" s="3">
        <v>59283.25</v>
      </c>
      <c r="OV12" s="3">
        <v>0</v>
      </c>
      <c r="OW12" s="3">
        <v>0</v>
      </c>
      <c r="OX12" s="3">
        <v>3497.13</v>
      </c>
      <c r="OY12" s="3">
        <v>0</v>
      </c>
      <c r="OZ12" s="3">
        <v>0</v>
      </c>
      <c r="PA12" s="3">
        <v>0</v>
      </c>
      <c r="PB12" s="3">
        <v>0</v>
      </c>
      <c r="PC12" s="3">
        <v>0</v>
      </c>
      <c r="PD12" s="3">
        <v>0</v>
      </c>
      <c r="PE12" s="3">
        <v>0</v>
      </c>
      <c r="PF12" s="3">
        <v>19685.93</v>
      </c>
      <c r="PG12" s="3">
        <v>385496.84</v>
      </c>
      <c r="PH12" s="3">
        <v>73121.64</v>
      </c>
      <c r="PI12" s="3">
        <v>82549.14</v>
      </c>
      <c r="PJ12" s="3">
        <v>0</v>
      </c>
      <c r="PK12" s="3">
        <v>217814.99</v>
      </c>
      <c r="PL12" s="3">
        <v>34524.769999999997</v>
      </c>
      <c r="PM12" s="3">
        <v>45666.18</v>
      </c>
      <c r="PN12" s="3">
        <v>-1072.44</v>
      </c>
      <c r="PO12" s="3">
        <v>0</v>
      </c>
      <c r="PP12" s="3">
        <v>0</v>
      </c>
      <c r="PQ12" s="3">
        <v>0</v>
      </c>
      <c r="PR12" s="3">
        <v>175654.79</v>
      </c>
      <c r="PS12" s="3">
        <v>0</v>
      </c>
      <c r="PT12" s="3">
        <v>5555.64</v>
      </c>
      <c r="PU12" s="3">
        <v>0</v>
      </c>
      <c r="PV12" s="3">
        <v>0</v>
      </c>
      <c r="PW12" s="3">
        <v>49981.53</v>
      </c>
      <c r="PX12" s="3">
        <v>5129</v>
      </c>
      <c r="PY12" s="3">
        <v>0</v>
      </c>
      <c r="PZ12" s="3">
        <v>0</v>
      </c>
      <c r="QA12" s="3">
        <v>0</v>
      </c>
      <c r="QB12" s="3">
        <v>347371.68</v>
      </c>
      <c r="QC12" s="3">
        <v>0</v>
      </c>
      <c r="QD12" s="3">
        <v>0</v>
      </c>
      <c r="QE12" s="3">
        <v>0</v>
      </c>
      <c r="QF12" s="3">
        <v>0</v>
      </c>
      <c r="QG12" s="3">
        <v>0</v>
      </c>
      <c r="QI12" s="3">
        <v>0</v>
      </c>
      <c r="QJ12" s="3">
        <v>0</v>
      </c>
      <c r="QK12" s="3">
        <v>0</v>
      </c>
      <c r="QL12" s="3">
        <v>0</v>
      </c>
      <c r="QM12" s="3">
        <v>0</v>
      </c>
      <c r="QN12" s="3">
        <v>0</v>
      </c>
      <c r="QO12" s="3">
        <v>0</v>
      </c>
      <c r="QP12" s="3">
        <v>56739.54</v>
      </c>
      <c r="QQ12" s="3">
        <v>81485.52</v>
      </c>
      <c r="QR12" s="3">
        <v>0</v>
      </c>
      <c r="QS12" s="3">
        <v>0</v>
      </c>
      <c r="QT12" s="3">
        <v>16905.169999999998</v>
      </c>
      <c r="QU12" s="3">
        <v>196374</v>
      </c>
      <c r="QV12" s="3">
        <v>121600</v>
      </c>
      <c r="QW12" s="3">
        <v>5179.26</v>
      </c>
      <c r="QX12" s="3">
        <v>0</v>
      </c>
      <c r="QY12" s="3">
        <v>0</v>
      </c>
      <c r="QZ12" s="3">
        <v>0</v>
      </c>
      <c r="RA12" s="3">
        <v>-118079.08</v>
      </c>
      <c r="RB12" s="3">
        <v>0</v>
      </c>
      <c r="RC12" s="3">
        <v>0</v>
      </c>
      <c r="RD12" s="3">
        <v>0</v>
      </c>
      <c r="RE12" s="3">
        <v>0</v>
      </c>
      <c r="RF12" s="3">
        <v>0</v>
      </c>
      <c r="RG12" s="3">
        <v>0</v>
      </c>
      <c r="RH12" s="3">
        <v>-5408</v>
      </c>
      <c r="RI12" s="3">
        <v>0</v>
      </c>
      <c r="RJ12" s="3">
        <v>1400</v>
      </c>
      <c r="RK12" s="3">
        <v>0</v>
      </c>
    </row>
    <row r="13" spans="1:479" x14ac:dyDescent="0.25">
      <c r="A13" t="s">
        <v>12</v>
      </c>
      <c r="B13" s="1">
        <v>2017</v>
      </c>
      <c r="C13" s="3">
        <v>2255077.2000000002</v>
      </c>
      <c r="D13" s="3">
        <v>0</v>
      </c>
      <c r="E13" s="4"/>
      <c r="F13" s="3">
        <v>0</v>
      </c>
      <c r="G13" s="3">
        <v>0</v>
      </c>
      <c r="H13" s="3">
        <v>0</v>
      </c>
      <c r="I13" s="3">
        <v>0</v>
      </c>
      <c r="J13" s="3">
        <v>0</v>
      </c>
      <c r="K13" s="3">
        <v>3400408.74</v>
      </c>
      <c r="L13" s="3">
        <v>0</v>
      </c>
      <c r="M13" s="3">
        <v>524133.05</v>
      </c>
      <c r="N13" s="3">
        <v>0</v>
      </c>
      <c r="O13" s="3">
        <v>136684.15</v>
      </c>
      <c r="P13" s="4"/>
      <c r="Q13" s="3">
        <v>3863869.5</v>
      </c>
      <c r="R13" s="3">
        <v>-96614.78</v>
      </c>
      <c r="S13" s="3">
        <v>0</v>
      </c>
      <c r="T13" s="3">
        <v>0</v>
      </c>
      <c r="U13" s="3">
        <v>0</v>
      </c>
      <c r="V13" s="3">
        <v>364344.04</v>
      </c>
      <c r="W13" s="3">
        <v>144665.51999999999</v>
      </c>
      <c r="X13" s="3">
        <v>105870</v>
      </c>
      <c r="Y13" s="3">
        <v>0</v>
      </c>
      <c r="Z13" s="3">
        <v>0</v>
      </c>
      <c r="AA13" s="3">
        <v>288487.07</v>
      </c>
      <c r="AB13" s="3">
        <v>0</v>
      </c>
      <c r="AC13" s="3">
        <v>0</v>
      </c>
      <c r="AD13" s="3">
        <v>0</v>
      </c>
      <c r="AE13" s="3">
        <v>0</v>
      </c>
      <c r="AF13" s="3">
        <v>0</v>
      </c>
      <c r="AG13" s="3">
        <v>0</v>
      </c>
      <c r="AH13" s="3">
        <v>0</v>
      </c>
      <c r="AI13" s="3">
        <v>0</v>
      </c>
      <c r="AJ13" s="3">
        <v>0</v>
      </c>
      <c r="AK13" s="3">
        <v>0</v>
      </c>
      <c r="AL13" s="3">
        <v>0</v>
      </c>
      <c r="AP13" s="3">
        <v>0</v>
      </c>
      <c r="AQ13" s="3">
        <v>0</v>
      </c>
      <c r="AR13" s="3">
        <v>0</v>
      </c>
      <c r="AS13" s="3">
        <v>0</v>
      </c>
      <c r="AT13" s="3">
        <v>0</v>
      </c>
      <c r="AU13" s="3">
        <v>0</v>
      </c>
      <c r="AV13" s="3">
        <v>804567.06</v>
      </c>
      <c r="AW13" s="4"/>
      <c r="AX13" s="3">
        <v>0</v>
      </c>
      <c r="AY13" s="3">
        <v>0</v>
      </c>
      <c r="AZ13" s="3">
        <v>0</v>
      </c>
      <c r="BA13" s="3">
        <v>0</v>
      </c>
      <c r="BB13" s="3">
        <v>0</v>
      </c>
      <c r="BC13" s="4"/>
      <c r="BD13" s="3">
        <v>48905</v>
      </c>
      <c r="BE13" s="3">
        <v>0</v>
      </c>
      <c r="BF13" s="3">
        <v>1397.74</v>
      </c>
      <c r="BG13" s="3">
        <v>11299.12</v>
      </c>
      <c r="BH13" s="3">
        <v>0</v>
      </c>
      <c r="BI13" s="3">
        <v>4764.93</v>
      </c>
      <c r="BJ13" s="3">
        <v>0</v>
      </c>
      <c r="BK13" s="3">
        <v>0</v>
      </c>
      <c r="BL13" s="3">
        <v>0</v>
      </c>
      <c r="BM13" s="3">
        <v>0</v>
      </c>
      <c r="BN13" s="3">
        <v>1719861.55</v>
      </c>
      <c r="BO13" s="3">
        <v>-24520.21</v>
      </c>
      <c r="BP13" s="3">
        <v>9935.17</v>
      </c>
      <c r="BQ13" s="3">
        <v>0</v>
      </c>
      <c r="BR13" s="3">
        <v>95517.31</v>
      </c>
      <c r="BT13" s="3">
        <v>0</v>
      </c>
      <c r="BU13" s="3">
        <v>145916.96</v>
      </c>
      <c r="BV13" s="3">
        <v>0</v>
      </c>
      <c r="BW13" s="3">
        <v>0</v>
      </c>
      <c r="BX13" s="3">
        <v>0</v>
      </c>
      <c r="BY13" s="3">
        <v>0</v>
      </c>
      <c r="BZ13" s="3">
        <v>-1743753.82</v>
      </c>
      <c r="CA13" s="3">
        <v>0</v>
      </c>
      <c r="CB13" s="3">
        <v>68499.39</v>
      </c>
      <c r="CC13" s="3">
        <v>165607.59</v>
      </c>
      <c r="CD13" s="3">
        <v>467298</v>
      </c>
      <c r="CE13" s="3">
        <v>1024088.1</v>
      </c>
      <c r="CF13" s="3">
        <v>35991.879999999997</v>
      </c>
      <c r="CG13" s="3">
        <v>303652.44</v>
      </c>
      <c r="CH13" s="3">
        <v>0</v>
      </c>
      <c r="CI13" s="3">
        <v>0</v>
      </c>
      <c r="CJ13" s="3">
        <v>553415.42000000004</v>
      </c>
      <c r="CK13" s="3">
        <v>0</v>
      </c>
      <c r="CL13" s="3">
        <v>175440.54</v>
      </c>
      <c r="CM13" s="3">
        <v>0</v>
      </c>
      <c r="CN13" s="3">
        <v>0</v>
      </c>
      <c r="CO13" s="3">
        <v>0</v>
      </c>
      <c r="CP13" s="3">
        <v>0</v>
      </c>
      <c r="CQ13" s="3">
        <v>0</v>
      </c>
      <c r="CR13" s="3">
        <v>0</v>
      </c>
      <c r="CS13" s="3">
        <v>0</v>
      </c>
      <c r="CT13" s="3">
        <v>0</v>
      </c>
      <c r="CU13" s="3">
        <v>0</v>
      </c>
      <c r="CV13" s="3">
        <v>0</v>
      </c>
      <c r="CW13" s="3">
        <v>0</v>
      </c>
      <c r="CX13" s="3">
        <v>0</v>
      </c>
      <c r="CY13" s="3">
        <v>0</v>
      </c>
      <c r="CZ13" s="3">
        <v>0</v>
      </c>
      <c r="DA13" s="3">
        <v>0</v>
      </c>
      <c r="DB13" s="3">
        <v>0</v>
      </c>
      <c r="DC13" s="3">
        <v>0</v>
      </c>
      <c r="DD13" s="3">
        <v>0</v>
      </c>
      <c r="DE13" s="3">
        <v>0</v>
      </c>
      <c r="DF13" s="3">
        <v>0</v>
      </c>
      <c r="DG13" s="3">
        <v>0</v>
      </c>
      <c r="DH13" s="3">
        <v>0</v>
      </c>
      <c r="DI13" s="3">
        <v>0</v>
      </c>
      <c r="DJ13" s="3">
        <v>0</v>
      </c>
      <c r="DK13" s="3">
        <v>0</v>
      </c>
      <c r="DL13" s="3">
        <v>0</v>
      </c>
      <c r="DM13" s="3">
        <v>0</v>
      </c>
      <c r="DN13" s="3">
        <v>349661.87</v>
      </c>
      <c r="DP13" s="3">
        <v>405535</v>
      </c>
      <c r="DQ13" s="3">
        <v>0</v>
      </c>
      <c r="DR13" s="3">
        <v>0</v>
      </c>
      <c r="DS13" s="3">
        <v>3472168.55</v>
      </c>
      <c r="DT13" s="3">
        <v>0</v>
      </c>
      <c r="DU13" s="3">
        <v>7307853.7800000003</v>
      </c>
      <c r="DV13" s="3">
        <v>1812065.47</v>
      </c>
      <c r="DW13" s="3">
        <v>762518.1</v>
      </c>
      <c r="DX13" s="3">
        <v>3006501.37</v>
      </c>
      <c r="DY13" s="3">
        <v>2442201.31</v>
      </c>
      <c r="DZ13" s="3">
        <v>993113.44</v>
      </c>
      <c r="EA13" s="3">
        <v>2488478.2400000002</v>
      </c>
      <c r="EB13" s="3">
        <v>0</v>
      </c>
      <c r="EC13" s="3">
        <v>0</v>
      </c>
      <c r="ED13" s="3">
        <v>0</v>
      </c>
      <c r="EE13" s="3">
        <v>0</v>
      </c>
      <c r="EG13" s="3">
        <v>0</v>
      </c>
      <c r="EH13" s="3">
        <v>0</v>
      </c>
      <c r="EI13" s="3">
        <v>85331.7</v>
      </c>
      <c r="EJ13" s="3">
        <v>132989.85999999999</v>
      </c>
      <c r="EL13" s="3">
        <v>1833631.13</v>
      </c>
      <c r="EM13" s="3">
        <v>59639.55</v>
      </c>
      <c r="EN13" s="3">
        <v>0</v>
      </c>
      <c r="EO13" s="3">
        <v>45623.02</v>
      </c>
      <c r="EP13" s="3">
        <v>24996.93</v>
      </c>
      <c r="EQ13" s="3">
        <v>42659.86</v>
      </c>
      <c r="ER13" s="3">
        <v>18281.689999999999</v>
      </c>
      <c r="ET13" s="3">
        <v>0</v>
      </c>
      <c r="EU13" s="3">
        <v>0</v>
      </c>
      <c r="EV13" s="3">
        <v>345703.77</v>
      </c>
      <c r="EW13" s="3">
        <v>0</v>
      </c>
      <c r="EX13" s="3">
        <v>0</v>
      </c>
      <c r="EY13" s="3">
        <v>0</v>
      </c>
      <c r="EZ13" s="3">
        <v>0</v>
      </c>
      <c r="FA13" s="3">
        <v>0</v>
      </c>
      <c r="FB13" s="3">
        <v>0</v>
      </c>
      <c r="FC13" s="3">
        <v>0</v>
      </c>
      <c r="FD13" s="3">
        <v>0</v>
      </c>
      <c r="FE13" s="3">
        <v>0</v>
      </c>
      <c r="FF13" s="3">
        <v>441633.09</v>
      </c>
      <c r="FG13" s="3">
        <v>276703.90999999997</v>
      </c>
      <c r="FH13" s="3">
        <v>0</v>
      </c>
      <c r="FI13" s="3">
        <v>0</v>
      </c>
      <c r="FJ13" s="3">
        <v>0</v>
      </c>
      <c r="FK13" s="3">
        <v>-4118578.8</v>
      </c>
      <c r="FL13" s="3">
        <v>-6149.06</v>
      </c>
      <c r="FM13" s="3">
        <v>0</v>
      </c>
      <c r="FN13" s="3">
        <v>0</v>
      </c>
      <c r="FO13" s="3">
        <v>0</v>
      </c>
      <c r="FP13" s="3">
        <v>-6699932.3399999999</v>
      </c>
      <c r="FQ13" s="3">
        <v>-342249.6</v>
      </c>
      <c r="FR13" s="3">
        <v>-187922.75</v>
      </c>
      <c r="FS13" s="3">
        <v>0</v>
      </c>
      <c r="FT13" s="3">
        <v>-387732.33</v>
      </c>
      <c r="FU13" s="3">
        <v>0</v>
      </c>
      <c r="FV13" s="3">
        <v>0</v>
      </c>
      <c r="FW13" s="3">
        <v>0</v>
      </c>
      <c r="FX13" s="3">
        <v>-78121.460000000006</v>
      </c>
      <c r="FY13" s="3">
        <v>0</v>
      </c>
      <c r="FZ13" s="3">
        <v>0</v>
      </c>
      <c r="GA13" s="3">
        <v>0</v>
      </c>
      <c r="GB13" s="3">
        <v>-573857.87</v>
      </c>
      <c r="GD13" s="3">
        <v>0</v>
      </c>
      <c r="GE13" s="3">
        <v>0</v>
      </c>
      <c r="GF13" s="3">
        <v>-28502.37</v>
      </c>
      <c r="GG13" s="3">
        <v>0</v>
      </c>
      <c r="GH13" s="3">
        <v>0</v>
      </c>
      <c r="GI13" s="3">
        <v>0</v>
      </c>
      <c r="GJ13" s="3">
        <v>12599.17</v>
      </c>
      <c r="GK13" s="3">
        <v>983.08</v>
      </c>
      <c r="GL13" s="3">
        <v>74002</v>
      </c>
      <c r="GN13" s="3">
        <v>0</v>
      </c>
      <c r="GO13" s="3">
        <v>-844331</v>
      </c>
      <c r="GP13" s="3">
        <v>0</v>
      </c>
      <c r="GQ13" s="3">
        <v>0</v>
      </c>
      <c r="GR13" s="3">
        <v>0</v>
      </c>
      <c r="GS13" s="3">
        <v>0</v>
      </c>
      <c r="GT13" s="3">
        <v>0</v>
      </c>
      <c r="GU13" s="3">
        <v>0</v>
      </c>
      <c r="GV13" s="3">
        <v>0</v>
      </c>
      <c r="GX13" s="3">
        <v>-265076.84999999998</v>
      </c>
      <c r="GY13" s="3">
        <v>0</v>
      </c>
      <c r="GZ13" s="3">
        <v>0</v>
      </c>
      <c r="HA13" s="3">
        <v>0</v>
      </c>
      <c r="HB13" s="3">
        <v>442488</v>
      </c>
      <c r="HC13" s="3">
        <v>0</v>
      </c>
      <c r="HD13" s="3">
        <v>0</v>
      </c>
      <c r="HE13" s="3">
        <v>0</v>
      </c>
      <c r="HF13" s="3">
        <v>0</v>
      </c>
      <c r="HG13" s="3">
        <v>0</v>
      </c>
      <c r="HH13" s="3">
        <v>-3225522.24</v>
      </c>
      <c r="HI13" s="3">
        <v>0</v>
      </c>
      <c r="HJ13" s="3">
        <v>0</v>
      </c>
      <c r="HK13" s="3">
        <v>0</v>
      </c>
      <c r="HL13" s="3">
        <v>-13922122.890000001</v>
      </c>
      <c r="HM13" s="3">
        <v>0</v>
      </c>
      <c r="HO13" s="3">
        <v>0</v>
      </c>
      <c r="HP13" s="3">
        <v>-5101340</v>
      </c>
      <c r="HQ13" s="3">
        <v>0</v>
      </c>
      <c r="HR13" s="3">
        <v>0</v>
      </c>
      <c r="HS13" s="3">
        <v>0</v>
      </c>
      <c r="HT13" s="3">
        <v>-2966013.72</v>
      </c>
      <c r="HU13" s="3">
        <v>0</v>
      </c>
      <c r="HV13" s="3">
        <v>0</v>
      </c>
      <c r="HW13" s="3">
        <v>0</v>
      </c>
      <c r="HX13" s="3">
        <v>0</v>
      </c>
      <c r="HY13" s="3">
        <v>-2110192.36</v>
      </c>
      <c r="HZ13" s="3">
        <v>-1002202.91</v>
      </c>
      <c r="IA13" s="3">
        <v>0</v>
      </c>
      <c r="IB13" s="3">
        <v>0</v>
      </c>
      <c r="IC13" s="3">
        <v>0</v>
      </c>
      <c r="ID13" s="3">
        <v>0</v>
      </c>
      <c r="IE13" s="3">
        <v>0</v>
      </c>
      <c r="IF13" s="3">
        <v>0</v>
      </c>
      <c r="IG13" s="3">
        <v>0</v>
      </c>
      <c r="IH13" s="3">
        <v>0</v>
      </c>
      <c r="II13" s="3">
        <v>127676</v>
      </c>
      <c r="IJ13" s="3">
        <v>-11381672.109999999</v>
      </c>
      <c r="IK13" s="3">
        <v>0</v>
      </c>
      <c r="IL13" s="3">
        <v>0</v>
      </c>
      <c r="IM13" s="3">
        <v>0</v>
      </c>
      <c r="IN13" s="3">
        <v>-133977.75</v>
      </c>
      <c r="IO13" s="3">
        <v>0</v>
      </c>
      <c r="IP13" s="3">
        <v>-14218372.27</v>
      </c>
      <c r="IQ13" s="3">
        <v>0</v>
      </c>
      <c r="IR13" s="3">
        <v>0</v>
      </c>
      <c r="IS13" s="3">
        <v>-4232730.3</v>
      </c>
      <c r="IT13" s="3">
        <v>0</v>
      </c>
      <c r="IU13" s="3">
        <v>-1294839.73</v>
      </c>
      <c r="IV13" s="3">
        <v>0</v>
      </c>
      <c r="IW13" s="3">
        <v>-1834353.3</v>
      </c>
      <c r="IX13" s="3">
        <v>-1041488.15</v>
      </c>
      <c r="IY13" s="3">
        <v>-411908.76</v>
      </c>
      <c r="IZ13" s="3">
        <v>-155617.44</v>
      </c>
      <c r="JA13" s="3">
        <v>-6792053.04</v>
      </c>
      <c r="JB13" s="3">
        <v>-11066.3</v>
      </c>
      <c r="JC13" s="3">
        <v>-169.5</v>
      </c>
      <c r="JD13" s="3">
        <v>-48632.65</v>
      </c>
      <c r="JE13" s="3">
        <v>0</v>
      </c>
      <c r="JF13" s="3">
        <v>0</v>
      </c>
      <c r="JG13" s="3">
        <v>0</v>
      </c>
      <c r="JH13" s="3">
        <v>0</v>
      </c>
      <c r="JI13" s="3">
        <v>-141528.49</v>
      </c>
      <c r="JJ13" s="3">
        <v>0</v>
      </c>
      <c r="JK13" s="3">
        <v>0</v>
      </c>
      <c r="JL13" s="3">
        <v>-53070.37</v>
      </c>
      <c r="JM13" s="3">
        <v>0</v>
      </c>
      <c r="JN13" s="3">
        <v>-168175.39</v>
      </c>
      <c r="JO13" s="3">
        <v>0</v>
      </c>
      <c r="JP13" s="3">
        <v>-72284.960000000006</v>
      </c>
      <c r="JQ13" s="3">
        <v>0</v>
      </c>
      <c r="JR13" s="3">
        <v>0</v>
      </c>
      <c r="JS13" s="3">
        <v>0</v>
      </c>
      <c r="JT13" s="3">
        <v>0</v>
      </c>
      <c r="JU13" s="3">
        <v>0</v>
      </c>
      <c r="JV13" s="3">
        <v>0</v>
      </c>
      <c r="JW13" s="3">
        <v>0</v>
      </c>
      <c r="JX13" s="3">
        <v>0</v>
      </c>
      <c r="JY13" s="3">
        <v>0</v>
      </c>
      <c r="JZ13" s="3">
        <v>0</v>
      </c>
      <c r="KA13" s="3">
        <v>0</v>
      </c>
      <c r="KB13" s="3">
        <v>-10000</v>
      </c>
      <c r="KC13" s="3">
        <v>0</v>
      </c>
      <c r="KD13" s="3">
        <v>25935.19</v>
      </c>
      <c r="KE13" s="3">
        <v>0</v>
      </c>
      <c r="KF13" s="3">
        <v>0</v>
      </c>
      <c r="KG13" s="3">
        <v>0</v>
      </c>
      <c r="KH13" s="3">
        <v>-658540.42000000004</v>
      </c>
      <c r="KI13" s="3">
        <v>614545.75</v>
      </c>
      <c r="KJ13" s="3">
        <v>0</v>
      </c>
      <c r="KK13" s="3">
        <v>0</v>
      </c>
      <c r="KL13" s="3">
        <v>0</v>
      </c>
      <c r="KM13" s="3">
        <v>0</v>
      </c>
      <c r="KN13" s="3">
        <v>-96200.88</v>
      </c>
      <c r="KO13" s="3">
        <v>0</v>
      </c>
      <c r="KP13" s="3">
        <v>0</v>
      </c>
      <c r="KQ13" s="3">
        <v>0</v>
      </c>
      <c r="KR13" s="3">
        <v>0</v>
      </c>
      <c r="KS13" s="3">
        <v>0</v>
      </c>
      <c r="KT13" s="3">
        <v>0</v>
      </c>
      <c r="KU13" s="3">
        <v>0</v>
      </c>
      <c r="KV13" s="3">
        <v>0</v>
      </c>
      <c r="KW13" s="3">
        <v>0</v>
      </c>
      <c r="KX13" s="3">
        <v>0</v>
      </c>
      <c r="KY13" s="3">
        <v>0</v>
      </c>
      <c r="KZ13" s="3">
        <v>0</v>
      </c>
      <c r="LA13" s="3">
        <v>0</v>
      </c>
      <c r="LB13" s="3">
        <v>0</v>
      </c>
      <c r="LC13" s="3">
        <v>0</v>
      </c>
      <c r="LD13" s="3">
        <v>0</v>
      </c>
      <c r="LE13" s="3">
        <v>0</v>
      </c>
      <c r="LF13" s="3">
        <v>0</v>
      </c>
      <c r="LG13" s="3">
        <v>0</v>
      </c>
      <c r="LH13" s="3">
        <v>0</v>
      </c>
      <c r="LI13" s="3">
        <v>0</v>
      </c>
      <c r="LJ13" s="3">
        <v>0</v>
      </c>
      <c r="LK13" s="3">
        <v>0</v>
      </c>
      <c r="LL13" s="3">
        <v>0</v>
      </c>
      <c r="LM13" s="3">
        <v>17731802.379999999</v>
      </c>
      <c r="LN13" s="3">
        <v>12234950.050000001</v>
      </c>
      <c r="LO13" s="3">
        <v>1294839.73</v>
      </c>
      <c r="LP13" s="3">
        <v>0</v>
      </c>
      <c r="LQ13" s="3">
        <v>0</v>
      </c>
      <c r="LR13" s="3">
        <v>1834353.3</v>
      </c>
      <c r="LS13" s="3">
        <v>0</v>
      </c>
      <c r="LT13" s="3">
        <v>1041488.15</v>
      </c>
      <c r="LU13" s="3">
        <v>0</v>
      </c>
      <c r="LW13" s="3">
        <v>411908.76</v>
      </c>
      <c r="LX13" s="3">
        <v>155617.44</v>
      </c>
      <c r="LY13" s="3">
        <v>0</v>
      </c>
      <c r="LZ13" s="3">
        <v>0</v>
      </c>
      <c r="MA13" s="3">
        <v>0</v>
      </c>
      <c r="MB13" s="3">
        <v>0</v>
      </c>
      <c r="MC13" s="3">
        <v>0</v>
      </c>
      <c r="MD13" s="3">
        <v>0</v>
      </c>
      <c r="ME13" s="3">
        <v>0</v>
      </c>
      <c r="MF13" s="3">
        <v>0</v>
      </c>
      <c r="MG13" s="3">
        <v>0</v>
      </c>
      <c r="MH13" s="3">
        <v>0</v>
      </c>
      <c r="MI13" s="3">
        <v>0</v>
      </c>
      <c r="MJ13" s="3">
        <v>0</v>
      </c>
      <c r="MK13" s="3">
        <v>0</v>
      </c>
      <c r="ML13" s="3">
        <v>0</v>
      </c>
      <c r="MM13" s="3">
        <v>0</v>
      </c>
      <c r="MN13" s="3">
        <v>0</v>
      </c>
      <c r="MO13" s="3">
        <v>0</v>
      </c>
      <c r="MP13" s="3">
        <v>0</v>
      </c>
      <c r="MQ13" s="3">
        <v>0</v>
      </c>
      <c r="MR13" s="3">
        <v>0</v>
      </c>
      <c r="MS13" s="3">
        <v>277267.52</v>
      </c>
      <c r="MT13" s="3">
        <v>63196.89</v>
      </c>
      <c r="MU13" s="3">
        <v>28405.83</v>
      </c>
      <c r="MV13" s="3">
        <v>0</v>
      </c>
      <c r="MW13" s="3">
        <v>0</v>
      </c>
      <c r="MX13" s="3">
        <v>0</v>
      </c>
      <c r="MY13" s="3">
        <v>0</v>
      </c>
      <c r="MZ13" s="3">
        <v>12362.99</v>
      </c>
      <c r="NA13" s="3">
        <v>73841.440000000002</v>
      </c>
      <c r="NB13" s="3">
        <v>0</v>
      </c>
      <c r="NC13" s="3">
        <v>12172.33</v>
      </c>
      <c r="ND13" s="3">
        <v>6461.47</v>
      </c>
      <c r="NE13" s="3">
        <v>755.24</v>
      </c>
      <c r="NF13" s="3">
        <v>0</v>
      </c>
      <c r="NG13" s="3">
        <v>1008.16</v>
      </c>
      <c r="NH13" s="3">
        <v>0</v>
      </c>
      <c r="NI13" s="3">
        <v>3400.36</v>
      </c>
      <c r="NJ13" s="3">
        <v>0</v>
      </c>
      <c r="NK13" s="3">
        <v>0</v>
      </c>
      <c r="NL13" s="3">
        <v>234374.1</v>
      </c>
      <c r="NM13" s="3">
        <v>0</v>
      </c>
      <c r="NN13" s="3">
        <v>0</v>
      </c>
      <c r="NO13" s="3">
        <v>172800</v>
      </c>
      <c r="NP13" s="3">
        <v>174452.92</v>
      </c>
      <c r="NQ13" s="3">
        <v>17276.13</v>
      </c>
      <c r="NR13" s="3">
        <v>0</v>
      </c>
      <c r="NS13" s="3">
        <v>45677.74</v>
      </c>
      <c r="NT13" s="3">
        <v>39631.440000000002</v>
      </c>
      <c r="NU13" s="3">
        <v>173952.66</v>
      </c>
      <c r="NV13" s="3">
        <v>106358.26</v>
      </c>
      <c r="NW13" s="3">
        <v>67171.77</v>
      </c>
      <c r="NX13" s="3">
        <v>0</v>
      </c>
      <c r="NY13" s="3">
        <v>116660.82</v>
      </c>
      <c r="NZ13" s="3">
        <v>195519.04</v>
      </c>
      <c r="OA13" s="3">
        <v>80465.97</v>
      </c>
      <c r="OB13" s="3">
        <v>0</v>
      </c>
      <c r="OC13" s="3">
        <v>0</v>
      </c>
      <c r="OD13" s="3">
        <v>0</v>
      </c>
      <c r="OE13" s="3">
        <v>286680.90999999997</v>
      </c>
      <c r="OF13" s="3">
        <v>0</v>
      </c>
      <c r="OK13" s="3">
        <v>0</v>
      </c>
      <c r="OL13" s="3">
        <v>0</v>
      </c>
      <c r="OM13" s="3">
        <v>0</v>
      </c>
      <c r="ON13" s="3">
        <v>0</v>
      </c>
      <c r="OO13" s="3">
        <v>99716.28</v>
      </c>
      <c r="OP13" s="3">
        <v>187458.41</v>
      </c>
      <c r="OQ13" s="3">
        <v>493860.08</v>
      </c>
      <c r="OR13" s="3">
        <v>115562.44</v>
      </c>
      <c r="OS13" s="3">
        <v>19.04</v>
      </c>
      <c r="OT13" s="3">
        <v>0</v>
      </c>
      <c r="OU13" s="3">
        <v>77429.460000000006</v>
      </c>
      <c r="OV13" s="3">
        <v>0</v>
      </c>
      <c r="OW13" s="3">
        <v>0</v>
      </c>
      <c r="OX13" s="3">
        <v>1180</v>
      </c>
      <c r="OY13" s="3">
        <v>0</v>
      </c>
      <c r="OZ13" s="3">
        <v>0</v>
      </c>
      <c r="PA13" s="3">
        <v>224166.14</v>
      </c>
      <c r="PB13" s="3">
        <v>0</v>
      </c>
      <c r="PC13" s="3">
        <v>0</v>
      </c>
      <c r="PD13" s="3">
        <v>0</v>
      </c>
      <c r="PE13" s="3">
        <v>0</v>
      </c>
      <c r="PF13" s="3">
        <v>48457.5</v>
      </c>
      <c r="PG13" s="3">
        <v>213557.16</v>
      </c>
      <c r="PH13" s="3">
        <v>403612.63</v>
      </c>
      <c r="PI13" s="3">
        <v>0</v>
      </c>
      <c r="PJ13" s="3">
        <v>0</v>
      </c>
      <c r="PK13" s="3">
        <v>176031.77</v>
      </c>
      <c r="PL13" s="3">
        <v>15767.24</v>
      </c>
      <c r="PM13" s="3">
        <v>53262.25</v>
      </c>
      <c r="PN13" s="3">
        <v>0</v>
      </c>
      <c r="PO13" s="3">
        <v>5487</v>
      </c>
      <c r="PP13" s="3">
        <v>0</v>
      </c>
      <c r="PQ13" s="3">
        <v>0</v>
      </c>
      <c r="PR13" s="3">
        <v>150823.12</v>
      </c>
      <c r="PS13" s="3">
        <v>11468.56</v>
      </c>
      <c r="PT13" s="3">
        <v>88115</v>
      </c>
      <c r="PU13" s="3">
        <v>43200</v>
      </c>
      <c r="PV13" s="3">
        <v>0</v>
      </c>
      <c r="PW13" s="3">
        <v>2465.86</v>
      </c>
      <c r="PX13" s="3">
        <v>7751</v>
      </c>
      <c r="PY13" s="3">
        <v>0</v>
      </c>
      <c r="PZ13" s="3">
        <v>0</v>
      </c>
      <c r="QA13" s="3">
        <v>0</v>
      </c>
      <c r="QB13" s="3">
        <v>930152.61</v>
      </c>
      <c r="QC13" s="3">
        <v>0</v>
      </c>
      <c r="QD13" s="3">
        <v>6149.06</v>
      </c>
      <c r="QE13" s="3">
        <v>0</v>
      </c>
      <c r="QF13" s="3">
        <v>0</v>
      </c>
      <c r="QG13" s="3">
        <v>0</v>
      </c>
      <c r="QI13" s="3">
        <v>8160</v>
      </c>
      <c r="QJ13" s="3">
        <v>542005.53</v>
      </c>
      <c r="QK13" s="3">
        <v>0</v>
      </c>
      <c r="QL13" s="3">
        <v>0</v>
      </c>
      <c r="QM13" s="3">
        <v>0</v>
      </c>
      <c r="QN13" s="3">
        <v>0</v>
      </c>
      <c r="QO13" s="3">
        <v>0</v>
      </c>
      <c r="QP13" s="3">
        <v>46169.93</v>
      </c>
      <c r="QQ13" s="3">
        <v>0</v>
      </c>
      <c r="QR13" s="3">
        <v>0</v>
      </c>
      <c r="QS13" s="3">
        <v>0</v>
      </c>
      <c r="QT13" s="3">
        <v>0</v>
      </c>
      <c r="QU13" s="3">
        <v>138233</v>
      </c>
      <c r="QV13" s="3">
        <v>118442</v>
      </c>
      <c r="QW13" s="3">
        <v>10441.09</v>
      </c>
      <c r="QX13" s="3">
        <v>0</v>
      </c>
      <c r="QY13" s="3">
        <v>0</v>
      </c>
      <c r="QZ13" s="3">
        <v>0</v>
      </c>
      <c r="RA13" s="3">
        <v>0</v>
      </c>
      <c r="RB13" s="3">
        <v>0</v>
      </c>
      <c r="RC13" s="3">
        <v>0</v>
      </c>
      <c r="RD13" s="3">
        <v>0</v>
      </c>
      <c r="RE13" s="3">
        <v>0</v>
      </c>
      <c r="RF13" s="3">
        <v>0</v>
      </c>
      <c r="RG13" s="3">
        <v>0</v>
      </c>
      <c r="RH13" s="3">
        <v>0</v>
      </c>
      <c r="RI13" s="3">
        <v>0</v>
      </c>
      <c r="RJ13" s="3">
        <v>0</v>
      </c>
      <c r="RK13" s="3">
        <v>0</v>
      </c>
    </row>
    <row r="14" spans="1:479" x14ac:dyDescent="0.25">
      <c r="A14" t="s">
        <v>13</v>
      </c>
      <c r="B14" s="1">
        <v>2017</v>
      </c>
      <c r="C14" s="3">
        <v>876497</v>
      </c>
      <c r="D14" s="3">
        <v>585</v>
      </c>
      <c r="E14" s="4"/>
      <c r="F14" s="3">
        <v>0</v>
      </c>
      <c r="G14" s="3">
        <v>0</v>
      </c>
      <c r="H14" s="3">
        <v>0</v>
      </c>
      <c r="I14" s="3">
        <v>0</v>
      </c>
      <c r="J14" s="3">
        <v>0</v>
      </c>
      <c r="K14" s="3">
        <v>6302815.0499999998</v>
      </c>
      <c r="L14" s="3">
        <v>711058.04</v>
      </c>
      <c r="M14" s="3">
        <v>-347723</v>
      </c>
      <c r="N14" s="3">
        <v>0</v>
      </c>
      <c r="O14" s="3">
        <v>1054271.1100000001</v>
      </c>
      <c r="P14" s="4"/>
      <c r="Q14" s="3">
        <v>6500177.96</v>
      </c>
      <c r="R14" s="3">
        <v>-967919.29</v>
      </c>
      <c r="S14" s="3">
        <v>0</v>
      </c>
      <c r="T14" s="3">
        <v>0</v>
      </c>
      <c r="U14" s="3">
        <v>0</v>
      </c>
      <c r="V14" s="3">
        <v>145730.10999999999</v>
      </c>
      <c r="W14" s="3">
        <v>0</v>
      </c>
      <c r="X14" s="3">
        <v>42783</v>
      </c>
      <c r="Y14" s="3">
        <v>0</v>
      </c>
      <c r="Z14" s="3">
        <v>0</v>
      </c>
      <c r="AA14" s="3">
        <v>480161.13</v>
      </c>
      <c r="AB14" s="3">
        <v>0</v>
      </c>
      <c r="AC14" s="3">
        <v>0</v>
      </c>
      <c r="AD14" s="3">
        <v>25501.52</v>
      </c>
      <c r="AE14" s="3">
        <v>0</v>
      </c>
      <c r="AF14" s="3">
        <v>0</v>
      </c>
      <c r="AG14" s="3">
        <v>0</v>
      </c>
      <c r="AH14" s="3">
        <v>0</v>
      </c>
      <c r="AI14" s="3">
        <v>0</v>
      </c>
      <c r="AJ14" s="3">
        <v>0</v>
      </c>
      <c r="AK14" s="3">
        <v>0</v>
      </c>
      <c r="AL14" s="3">
        <v>0</v>
      </c>
      <c r="AP14" s="3">
        <v>0</v>
      </c>
      <c r="AQ14" s="3">
        <v>0</v>
      </c>
      <c r="AR14" s="3">
        <v>0</v>
      </c>
      <c r="AS14" s="3">
        <v>0</v>
      </c>
      <c r="AT14" s="3">
        <v>0</v>
      </c>
      <c r="AU14" s="3">
        <v>0</v>
      </c>
      <c r="AV14" s="3">
        <v>369063.75</v>
      </c>
      <c r="AW14" s="4"/>
      <c r="AX14" s="3">
        <v>0</v>
      </c>
      <c r="AY14" s="3">
        <v>0</v>
      </c>
      <c r="AZ14" s="3">
        <v>0</v>
      </c>
      <c r="BA14" s="3">
        <v>0</v>
      </c>
      <c r="BB14" s="3">
        <v>0</v>
      </c>
      <c r="BC14" s="4"/>
      <c r="BD14" s="3">
        <v>0</v>
      </c>
      <c r="BE14" s="3">
        <v>0</v>
      </c>
      <c r="BF14" s="3">
        <v>0</v>
      </c>
      <c r="BG14" s="3">
        <v>0</v>
      </c>
      <c r="BH14" s="3">
        <v>0</v>
      </c>
      <c r="BI14" s="3">
        <v>0</v>
      </c>
      <c r="BJ14" s="3">
        <v>0</v>
      </c>
      <c r="BK14" s="3">
        <v>0</v>
      </c>
      <c r="BL14" s="3">
        <v>0</v>
      </c>
      <c r="BM14" s="3">
        <v>0</v>
      </c>
      <c r="BN14" s="3">
        <v>2047611.78</v>
      </c>
      <c r="BO14" s="3">
        <v>-21535.63</v>
      </c>
      <c r="BP14" s="3">
        <v>-3075</v>
      </c>
      <c r="BQ14" s="3">
        <v>0</v>
      </c>
      <c r="BR14" s="3">
        <v>0</v>
      </c>
      <c r="BT14" s="3">
        <v>0</v>
      </c>
      <c r="BU14" s="3">
        <v>358570.27</v>
      </c>
      <c r="BV14" s="3">
        <v>4408</v>
      </c>
      <c r="BW14" s="3">
        <v>0</v>
      </c>
      <c r="BX14" s="3">
        <v>0</v>
      </c>
      <c r="BY14" s="3">
        <v>-1126498.93</v>
      </c>
      <c r="BZ14" s="3">
        <v>-2228504.7200000002</v>
      </c>
      <c r="CA14" s="3">
        <v>0</v>
      </c>
      <c r="CB14" s="3">
        <v>-240511.74</v>
      </c>
      <c r="CC14" s="3">
        <v>183539.08</v>
      </c>
      <c r="CD14" s="3">
        <v>1555674.13</v>
      </c>
      <c r="CE14" s="3">
        <v>1951233.32</v>
      </c>
      <c r="CF14" s="3">
        <v>0</v>
      </c>
      <c r="CG14" s="3">
        <v>87410.3</v>
      </c>
      <c r="CH14" s="3">
        <v>144785.68</v>
      </c>
      <c r="CI14" s="3">
        <v>0</v>
      </c>
      <c r="CJ14" s="3">
        <v>0</v>
      </c>
      <c r="CK14" s="3">
        <v>0</v>
      </c>
      <c r="CL14" s="3">
        <v>866448.42</v>
      </c>
      <c r="CM14" s="3">
        <v>45679.17</v>
      </c>
      <c r="CN14" s="3">
        <v>0</v>
      </c>
      <c r="CO14" s="3">
        <v>0</v>
      </c>
      <c r="CP14" s="3">
        <v>0</v>
      </c>
      <c r="CQ14" s="3">
        <v>0</v>
      </c>
      <c r="CR14" s="3">
        <v>0</v>
      </c>
      <c r="CS14" s="3">
        <v>0</v>
      </c>
      <c r="CT14" s="3">
        <v>0</v>
      </c>
      <c r="CU14" s="3">
        <v>0</v>
      </c>
      <c r="CV14" s="3">
        <v>166229.26</v>
      </c>
      <c r="CW14" s="3">
        <v>0</v>
      </c>
      <c r="CX14" s="3">
        <v>0</v>
      </c>
      <c r="CY14" s="3">
        <v>0</v>
      </c>
      <c r="CZ14" s="3">
        <v>0</v>
      </c>
      <c r="DA14" s="3">
        <v>0</v>
      </c>
      <c r="DB14" s="3">
        <v>0</v>
      </c>
      <c r="DC14" s="3">
        <v>0</v>
      </c>
      <c r="DD14" s="3">
        <v>0</v>
      </c>
      <c r="DE14" s="3">
        <v>0</v>
      </c>
      <c r="DF14" s="3">
        <v>0</v>
      </c>
      <c r="DG14" s="3">
        <v>0</v>
      </c>
      <c r="DH14" s="3">
        <v>0</v>
      </c>
      <c r="DI14" s="3">
        <v>0</v>
      </c>
      <c r="DJ14" s="3">
        <v>0</v>
      </c>
      <c r="DK14" s="3">
        <v>0</v>
      </c>
      <c r="DL14" s="3">
        <v>0</v>
      </c>
      <c r="DM14" s="3">
        <v>0</v>
      </c>
      <c r="DN14" s="3">
        <v>200291.08</v>
      </c>
      <c r="DP14" s="3">
        <v>311702.63</v>
      </c>
      <c r="DQ14" s="3">
        <v>0</v>
      </c>
      <c r="DR14" s="3">
        <v>0</v>
      </c>
      <c r="DS14" s="3">
        <v>1186088.19</v>
      </c>
      <c r="DT14" s="3">
        <v>0</v>
      </c>
      <c r="DU14" s="3">
        <v>9231417.3200000003</v>
      </c>
      <c r="DV14" s="3">
        <v>13052924.5</v>
      </c>
      <c r="DW14" s="3">
        <v>3135769.49</v>
      </c>
      <c r="DX14" s="3">
        <v>7727321.4199999999</v>
      </c>
      <c r="DY14" s="3">
        <v>8972130.3800000008</v>
      </c>
      <c r="DZ14" s="3">
        <v>5313639.58</v>
      </c>
      <c r="EA14" s="3">
        <v>5046043.79</v>
      </c>
      <c r="EB14" s="3">
        <v>0</v>
      </c>
      <c r="EC14" s="3">
        <v>0</v>
      </c>
      <c r="ED14" s="3">
        <v>0</v>
      </c>
      <c r="EE14" s="3">
        <v>0</v>
      </c>
      <c r="EG14" s="3">
        <v>0</v>
      </c>
      <c r="EH14" s="3">
        <v>453572.4</v>
      </c>
      <c r="EI14" s="3">
        <v>37276</v>
      </c>
      <c r="EJ14" s="3">
        <v>195853.33</v>
      </c>
      <c r="EL14" s="3">
        <v>2243444.77</v>
      </c>
      <c r="EM14" s="3">
        <v>8820</v>
      </c>
      <c r="EN14" s="3">
        <v>272996.18</v>
      </c>
      <c r="EO14" s="3">
        <v>43817.120000000003</v>
      </c>
      <c r="EP14" s="3">
        <v>224659.37</v>
      </c>
      <c r="EQ14" s="3">
        <v>55397.58</v>
      </c>
      <c r="ER14" s="3">
        <v>0</v>
      </c>
      <c r="ET14" s="3">
        <v>0</v>
      </c>
      <c r="EU14" s="3">
        <v>0</v>
      </c>
      <c r="EV14" s="3">
        <v>398868.71</v>
      </c>
      <c r="EW14" s="3">
        <v>0</v>
      </c>
      <c r="EX14" s="3">
        <v>0</v>
      </c>
      <c r="EY14" s="3">
        <v>-5019754.29</v>
      </c>
      <c r="EZ14" s="3">
        <v>0</v>
      </c>
      <c r="FA14" s="3">
        <v>0</v>
      </c>
      <c r="FB14" s="3">
        <v>0</v>
      </c>
      <c r="FC14" s="3">
        <v>0</v>
      </c>
      <c r="FD14" s="3">
        <v>0</v>
      </c>
      <c r="FE14" s="3">
        <v>0</v>
      </c>
      <c r="FF14" s="3">
        <v>1002896.96</v>
      </c>
      <c r="FG14" s="3">
        <v>0</v>
      </c>
      <c r="FH14" s="3">
        <v>0</v>
      </c>
      <c r="FI14" s="3">
        <v>0</v>
      </c>
      <c r="FJ14" s="3">
        <v>0</v>
      </c>
      <c r="FK14" s="3">
        <v>-5929231.3799999999</v>
      </c>
      <c r="FL14" s="3">
        <v>-506808.11</v>
      </c>
      <c r="FM14" s="3">
        <v>0</v>
      </c>
      <c r="FN14" s="3">
        <v>0</v>
      </c>
      <c r="FO14" s="3">
        <v>0</v>
      </c>
      <c r="FP14" s="3">
        <v>-11815986.9</v>
      </c>
      <c r="FQ14" s="3">
        <v>0</v>
      </c>
      <c r="FR14" s="3">
        <v>-240226</v>
      </c>
      <c r="FS14" s="3">
        <v>-125000</v>
      </c>
      <c r="FT14" s="3">
        <v>-630352.47</v>
      </c>
      <c r="FU14" s="3">
        <v>-2000585.07</v>
      </c>
      <c r="FV14" s="3">
        <v>-105495.71</v>
      </c>
      <c r="FW14" s="3">
        <v>-2000000</v>
      </c>
      <c r="FX14" s="3">
        <v>-171725.35</v>
      </c>
      <c r="FY14" s="3">
        <v>0</v>
      </c>
      <c r="FZ14" s="3">
        <v>0</v>
      </c>
      <c r="GA14" s="3">
        <v>0</v>
      </c>
      <c r="GB14" s="3">
        <v>-179411.85</v>
      </c>
      <c r="GD14" s="3">
        <v>-10702</v>
      </c>
      <c r="GE14" s="3">
        <v>0</v>
      </c>
      <c r="GF14" s="3">
        <v>0</v>
      </c>
      <c r="GG14" s="3">
        <v>0</v>
      </c>
      <c r="GH14" s="3">
        <v>0</v>
      </c>
      <c r="GI14" s="3">
        <v>0</v>
      </c>
      <c r="GJ14" s="3">
        <v>372768</v>
      </c>
      <c r="GK14" s="3">
        <v>-24088</v>
      </c>
      <c r="GL14" s="3">
        <v>-6338.96000000001</v>
      </c>
      <c r="GN14" s="3">
        <v>0</v>
      </c>
      <c r="GO14" s="3">
        <v>-278974</v>
      </c>
      <c r="GP14" s="3">
        <v>0</v>
      </c>
      <c r="GQ14" s="3">
        <v>0</v>
      </c>
      <c r="GR14" s="3">
        <v>-895200</v>
      </c>
      <c r="GS14" s="3">
        <v>0</v>
      </c>
      <c r="GT14" s="3">
        <v>0</v>
      </c>
      <c r="GU14" s="3">
        <v>0</v>
      </c>
      <c r="GV14" s="3">
        <v>-618878.5</v>
      </c>
      <c r="GX14" s="3">
        <v>-898162</v>
      </c>
      <c r="GY14" s="3">
        <v>0</v>
      </c>
      <c r="GZ14" s="3">
        <v>0</v>
      </c>
      <c r="HA14" s="3">
        <v>0</v>
      </c>
      <c r="HB14" s="3">
        <v>-469201</v>
      </c>
      <c r="HC14" s="3">
        <v>443264.4</v>
      </c>
      <c r="HD14" s="3">
        <v>0</v>
      </c>
      <c r="HE14" s="3">
        <v>0</v>
      </c>
      <c r="HF14" s="3">
        <v>0</v>
      </c>
      <c r="HG14" s="3">
        <v>0</v>
      </c>
      <c r="HH14" s="3">
        <v>-3408704.07</v>
      </c>
      <c r="HI14" s="3">
        <v>0</v>
      </c>
      <c r="HJ14" s="3">
        <v>0</v>
      </c>
      <c r="HK14" s="3">
        <v>0</v>
      </c>
      <c r="HL14" s="3">
        <v>-20948421.75</v>
      </c>
      <c r="HM14" s="3">
        <v>-1412734</v>
      </c>
      <c r="HO14" s="3">
        <v>0</v>
      </c>
      <c r="HP14" s="3">
        <v>-14265676.699999999</v>
      </c>
      <c r="HQ14" s="3">
        <v>0</v>
      </c>
      <c r="HR14" s="3">
        <v>0</v>
      </c>
      <c r="HS14" s="3">
        <v>0</v>
      </c>
      <c r="HT14" s="3">
        <v>0</v>
      </c>
      <c r="HU14" s="3">
        <v>0</v>
      </c>
      <c r="HV14" s="3">
        <v>0</v>
      </c>
      <c r="HW14" s="3">
        <v>0</v>
      </c>
      <c r="HX14" s="3">
        <v>-24324.94</v>
      </c>
      <c r="HY14" s="3">
        <v>-1432897.88</v>
      </c>
      <c r="HZ14" s="3">
        <v>-1139559.8799999801</v>
      </c>
      <c r="IA14" s="3">
        <v>0</v>
      </c>
      <c r="IB14" s="3">
        <v>0</v>
      </c>
      <c r="IC14" s="3">
        <v>125000</v>
      </c>
      <c r="ID14" s="3">
        <v>-4684856.16</v>
      </c>
      <c r="IE14" s="3">
        <v>0</v>
      </c>
      <c r="IF14" s="3">
        <v>0</v>
      </c>
      <c r="IG14" s="3">
        <v>0</v>
      </c>
      <c r="IH14" s="3">
        <v>0</v>
      </c>
      <c r="II14" s="3">
        <v>202869</v>
      </c>
      <c r="IJ14" s="3">
        <v>-14522353.49</v>
      </c>
      <c r="IK14" s="3">
        <v>-5533564.0300000003</v>
      </c>
      <c r="IL14" s="3">
        <v>-2625524.7400000002</v>
      </c>
      <c r="IM14" s="3">
        <v>-1450023.51</v>
      </c>
      <c r="IN14" s="3">
        <v>-119042.88</v>
      </c>
      <c r="IO14" s="3">
        <v>-19144.53</v>
      </c>
      <c r="IP14" s="3">
        <v>-30554185.289999999</v>
      </c>
      <c r="IQ14" s="3">
        <v>0</v>
      </c>
      <c r="IR14" s="3">
        <v>1741683.95</v>
      </c>
      <c r="IS14" s="3">
        <v>-1225315.75</v>
      </c>
      <c r="IT14" s="3">
        <v>0</v>
      </c>
      <c r="IU14" s="3">
        <v>-2276149.04</v>
      </c>
      <c r="IV14" s="3">
        <v>0</v>
      </c>
      <c r="IW14" s="3">
        <v>-3793975.15</v>
      </c>
      <c r="IX14" s="3">
        <v>-3165842.9</v>
      </c>
      <c r="IY14" s="3">
        <v>-728058.61</v>
      </c>
      <c r="IZ14" s="3">
        <v>-206599.64</v>
      </c>
      <c r="JA14" s="3">
        <v>-12585721.34</v>
      </c>
      <c r="JB14" s="3">
        <v>-16807</v>
      </c>
      <c r="JC14" s="3">
        <v>-7541.85</v>
      </c>
      <c r="JD14" s="3">
        <v>-80587.64</v>
      </c>
      <c r="JE14" s="3">
        <v>0</v>
      </c>
      <c r="JF14" s="3">
        <v>0</v>
      </c>
      <c r="JG14" s="3">
        <v>0</v>
      </c>
      <c r="JH14" s="3">
        <v>0</v>
      </c>
      <c r="JI14" s="3">
        <v>-118877.27</v>
      </c>
      <c r="JJ14" s="3">
        <v>-40060.480000000003</v>
      </c>
      <c r="JK14" s="3">
        <v>-17697.12</v>
      </c>
      <c r="JL14" s="3">
        <v>-123731.86</v>
      </c>
      <c r="JM14" s="3">
        <v>0</v>
      </c>
      <c r="JN14" s="3">
        <v>-119180</v>
      </c>
      <c r="JO14" s="3">
        <v>0</v>
      </c>
      <c r="JP14" s="3">
        <v>-13063</v>
      </c>
      <c r="JQ14" s="3">
        <v>0</v>
      </c>
      <c r="JR14" s="3">
        <v>-38153.56</v>
      </c>
      <c r="JS14" s="3">
        <v>0</v>
      </c>
      <c r="JT14" s="3">
        <v>0</v>
      </c>
      <c r="JU14" s="3">
        <v>0</v>
      </c>
      <c r="JV14" s="3">
        <v>0</v>
      </c>
      <c r="JW14" s="3">
        <v>0</v>
      </c>
      <c r="JX14" s="3">
        <v>0</v>
      </c>
      <c r="JY14" s="3">
        <v>-49960</v>
      </c>
      <c r="JZ14" s="3">
        <v>0</v>
      </c>
      <c r="KA14" s="3">
        <v>0</v>
      </c>
      <c r="KB14" s="3">
        <v>-3754</v>
      </c>
      <c r="KC14" s="3">
        <v>0</v>
      </c>
      <c r="KD14" s="3">
        <v>54106.77</v>
      </c>
      <c r="KE14" s="3">
        <v>0</v>
      </c>
      <c r="KF14" s="3">
        <v>0</v>
      </c>
      <c r="KG14" s="3">
        <v>0</v>
      </c>
      <c r="KH14" s="3">
        <v>-381885.74</v>
      </c>
      <c r="KI14" s="3">
        <v>586703.1</v>
      </c>
      <c r="KJ14" s="3">
        <v>0</v>
      </c>
      <c r="KK14" s="3">
        <v>-30248.1</v>
      </c>
      <c r="KL14" s="3">
        <v>0</v>
      </c>
      <c r="KM14" s="3">
        <v>0</v>
      </c>
      <c r="KN14" s="3">
        <v>-90926.75</v>
      </c>
      <c r="KO14" s="3">
        <v>0</v>
      </c>
      <c r="KP14" s="3">
        <v>0</v>
      </c>
      <c r="KQ14" s="3">
        <v>0</v>
      </c>
      <c r="KR14" s="3">
        <v>0</v>
      </c>
      <c r="KS14" s="3">
        <v>0</v>
      </c>
      <c r="KT14" s="3">
        <v>0</v>
      </c>
      <c r="KU14" s="3">
        <v>0</v>
      </c>
      <c r="KV14" s="3">
        <v>0</v>
      </c>
      <c r="KW14" s="3">
        <v>0</v>
      </c>
      <c r="KX14" s="3">
        <v>0</v>
      </c>
      <c r="KY14" s="3">
        <v>0</v>
      </c>
      <c r="KZ14" s="3">
        <v>0</v>
      </c>
      <c r="LA14" s="3">
        <v>0</v>
      </c>
      <c r="LB14" s="3">
        <v>0</v>
      </c>
      <c r="LC14" s="3">
        <v>0</v>
      </c>
      <c r="LD14" s="3">
        <v>0</v>
      </c>
      <c r="LE14" s="3">
        <v>0</v>
      </c>
      <c r="LF14" s="3">
        <v>0</v>
      </c>
      <c r="LG14" s="3">
        <v>0</v>
      </c>
      <c r="LH14" s="3">
        <v>0</v>
      </c>
      <c r="LI14" s="3">
        <v>0</v>
      </c>
      <c r="LJ14" s="3">
        <v>0</v>
      </c>
      <c r="LK14" s="3">
        <v>0</v>
      </c>
      <c r="LL14" s="3">
        <v>0</v>
      </c>
      <c r="LM14" s="3">
        <v>5516995.0700000003</v>
      </c>
      <c r="LN14" s="3">
        <v>48790475.530000001</v>
      </c>
      <c r="LO14" s="3">
        <v>2276149.02</v>
      </c>
      <c r="LP14" s="3">
        <v>0</v>
      </c>
      <c r="LQ14" s="3">
        <v>0</v>
      </c>
      <c r="LR14" s="3">
        <v>3793975.14</v>
      </c>
      <c r="LS14" s="3">
        <v>0</v>
      </c>
      <c r="LT14" s="3">
        <v>3165842.9</v>
      </c>
      <c r="LU14" s="3">
        <v>0</v>
      </c>
      <c r="LW14" s="3">
        <v>728058.6</v>
      </c>
      <c r="LX14" s="3">
        <v>206599.67</v>
      </c>
      <c r="LY14" s="3">
        <v>0</v>
      </c>
      <c r="LZ14" s="3">
        <v>0</v>
      </c>
      <c r="MA14" s="3">
        <v>0</v>
      </c>
      <c r="MB14" s="3">
        <v>0</v>
      </c>
      <c r="MC14" s="3">
        <v>0</v>
      </c>
      <c r="MD14" s="3">
        <v>0</v>
      </c>
      <c r="ME14" s="3">
        <v>0</v>
      </c>
      <c r="MF14" s="3">
        <v>0</v>
      </c>
      <c r="MG14" s="3">
        <v>0</v>
      </c>
      <c r="MH14" s="3">
        <v>0</v>
      </c>
      <c r="MI14" s="3">
        <v>0</v>
      </c>
      <c r="MJ14" s="3">
        <v>0</v>
      </c>
      <c r="MK14" s="3">
        <v>0</v>
      </c>
      <c r="ML14" s="3">
        <v>0</v>
      </c>
      <c r="MM14" s="3">
        <v>0</v>
      </c>
      <c r="MN14" s="3">
        <v>0</v>
      </c>
      <c r="MO14" s="3">
        <v>0</v>
      </c>
      <c r="MP14" s="3">
        <v>0</v>
      </c>
      <c r="MQ14" s="3">
        <v>0</v>
      </c>
      <c r="MR14" s="3">
        <v>0</v>
      </c>
      <c r="MS14" s="3">
        <v>283453.42</v>
      </c>
      <c r="MT14" s="3">
        <v>74</v>
      </c>
      <c r="MU14" s="3">
        <v>0</v>
      </c>
      <c r="MV14" s="3">
        <v>0</v>
      </c>
      <c r="MW14" s="3">
        <v>0</v>
      </c>
      <c r="MX14" s="3">
        <v>1932</v>
      </c>
      <c r="MY14" s="3">
        <v>3668</v>
      </c>
      <c r="MZ14" s="3">
        <v>36972</v>
      </c>
      <c r="NA14" s="3">
        <v>6007</v>
      </c>
      <c r="NB14" s="3">
        <v>0</v>
      </c>
      <c r="NC14" s="3">
        <v>0</v>
      </c>
      <c r="ND14" s="3">
        <v>0</v>
      </c>
      <c r="NE14" s="3">
        <v>0</v>
      </c>
      <c r="NF14" s="3">
        <v>8245</v>
      </c>
      <c r="NG14" s="3">
        <v>0</v>
      </c>
      <c r="NH14" s="3">
        <v>0</v>
      </c>
      <c r="NI14" s="3">
        <v>18969</v>
      </c>
      <c r="NJ14" s="3">
        <v>0</v>
      </c>
      <c r="NK14" s="3">
        <v>0</v>
      </c>
      <c r="NL14" s="3">
        <v>167661.73000000001</v>
      </c>
      <c r="NM14" s="3">
        <v>0</v>
      </c>
      <c r="NN14" s="3">
        <v>0</v>
      </c>
      <c r="NO14" s="3">
        <v>810</v>
      </c>
      <c r="NP14" s="3">
        <v>0</v>
      </c>
      <c r="NQ14" s="3">
        <v>173611.24</v>
      </c>
      <c r="NR14" s="3">
        <v>0</v>
      </c>
      <c r="NS14" s="3">
        <v>43630.67</v>
      </c>
      <c r="NT14" s="3">
        <v>62564.75</v>
      </c>
      <c r="NU14" s="3">
        <v>20529</v>
      </c>
      <c r="NV14" s="3">
        <v>142548.75</v>
      </c>
      <c r="NW14" s="3">
        <v>178843.14</v>
      </c>
      <c r="NX14" s="3">
        <v>0</v>
      </c>
      <c r="NY14" s="3">
        <v>83812.149999999994</v>
      </c>
      <c r="NZ14" s="3">
        <v>207097.45</v>
      </c>
      <c r="OA14" s="3">
        <v>82907.64</v>
      </c>
      <c r="OB14" s="3">
        <v>0</v>
      </c>
      <c r="OC14" s="3">
        <v>256</v>
      </c>
      <c r="OD14" s="3">
        <v>50</v>
      </c>
      <c r="OE14" s="3">
        <v>173672.61</v>
      </c>
      <c r="OF14" s="3">
        <v>0</v>
      </c>
      <c r="OK14" s="3">
        <v>0</v>
      </c>
      <c r="OL14" s="3">
        <v>0</v>
      </c>
      <c r="OM14" s="3">
        <v>0</v>
      </c>
      <c r="ON14" s="3">
        <v>0</v>
      </c>
      <c r="OO14" s="3">
        <v>0</v>
      </c>
      <c r="OP14" s="3">
        <v>74145</v>
      </c>
      <c r="OQ14" s="3">
        <v>1221120.54</v>
      </c>
      <c r="OR14" s="3">
        <v>126273.31</v>
      </c>
      <c r="OS14" s="3">
        <v>0</v>
      </c>
      <c r="OT14" s="3">
        <v>0</v>
      </c>
      <c r="OU14" s="3">
        <v>118013.88</v>
      </c>
      <c r="OV14" s="3">
        <v>0</v>
      </c>
      <c r="OW14" s="3">
        <v>0</v>
      </c>
      <c r="OX14" s="3">
        <v>33348.93</v>
      </c>
      <c r="OY14" s="3">
        <v>0</v>
      </c>
      <c r="OZ14" s="3">
        <v>2610</v>
      </c>
      <c r="PA14" s="3">
        <v>29318.28</v>
      </c>
      <c r="PB14" s="3">
        <v>0</v>
      </c>
      <c r="PC14" s="3">
        <v>0</v>
      </c>
      <c r="PD14" s="3">
        <v>8000.31</v>
      </c>
      <c r="PE14" s="3">
        <v>0</v>
      </c>
      <c r="PF14" s="3">
        <v>147663.94</v>
      </c>
      <c r="PG14" s="3">
        <v>986525.21</v>
      </c>
      <c r="PH14" s="3">
        <v>294771.19</v>
      </c>
      <c r="PI14" s="3">
        <v>71975.929999999993</v>
      </c>
      <c r="PJ14" s="3">
        <v>0</v>
      </c>
      <c r="PK14" s="3">
        <v>541512.78</v>
      </c>
      <c r="PL14" s="3">
        <v>61752.07</v>
      </c>
      <c r="PM14" s="3">
        <v>0</v>
      </c>
      <c r="PN14" s="3">
        <v>1049125.18</v>
      </c>
      <c r="PO14" s="3">
        <v>0</v>
      </c>
      <c r="PP14" s="3">
        <v>0</v>
      </c>
      <c r="PQ14" s="3">
        <v>0</v>
      </c>
      <c r="PR14" s="3">
        <v>97363.69</v>
      </c>
      <c r="PS14" s="3">
        <v>0</v>
      </c>
      <c r="PT14" s="3">
        <v>795778.11</v>
      </c>
      <c r="PU14" s="3">
        <v>348219.67</v>
      </c>
      <c r="PV14" s="3">
        <v>0</v>
      </c>
      <c r="PW14" s="3">
        <v>324996.27</v>
      </c>
      <c r="PX14" s="3">
        <v>0</v>
      </c>
      <c r="PY14" s="3">
        <v>0</v>
      </c>
      <c r="PZ14" s="3">
        <v>0</v>
      </c>
      <c r="QA14" s="3">
        <v>-657681</v>
      </c>
      <c r="QB14" s="3">
        <v>2271188.06</v>
      </c>
      <c r="QC14" s="3">
        <v>0</v>
      </c>
      <c r="QD14" s="3">
        <v>0</v>
      </c>
      <c r="QE14" s="3">
        <v>0</v>
      </c>
      <c r="QF14" s="3">
        <v>0</v>
      </c>
      <c r="QG14" s="3">
        <v>0</v>
      </c>
      <c r="QI14" s="3">
        <v>0</v>
      </c>
      <c r="QJ14" s="3">
        <v>1465838.76</v>
      </c>
      <c r="QK14" s="3">
        <v>0</v>
      </c>
      <c r="QL14" s="3">
        <v>0</v>
      </c>
      <c r="QM14" s="3">
        <v>0</v>
      </c>
      <c r="QN14" s="3">
        <v>0</v>
      </c>
      <c r="QO14" s="3">
        <v>0</v>
      </c>
      <c r="QP14" s="3">
        <v>381014.87</v>
      </c>
      <c r="QQ14" s="3">
        <v>0</v>
      </c>
      <c r="QR14" s="3">
        <v>0</v>
      </c>
      <c r="QS14" s="3">
        <v>0</v>
      </c>
      <c r="QT14" s="3">
        <v>71507.11</v>
      </c>
      <c r="QU14" s="3">
        <v>309896</v>
      </c>
      <c r="QV14" s="3">
        <v>25792</v>
      </c>
      <c r="QW14" s="3">
        <v>40440</v>
      </c>
      <c r="QX14" s="3">
        <v>0</v>
      </c>
      <c r="QY14" s="3">
        <v>0</v>
      </c>
      <c r="QZ14" s="3">
        <v>0</v>
      </c>
      <c r="RA14" s="3">
        <v>0</v>
      </c>
      <c r="RB14" s="3">
        <v>0</v>
      </c>
      <c r="RC14" s="3">
        <v>0</v>
      </c>
      <c r="RD14" s="3">
        <v>0</v>
      </c>
      <c r="RE14" s="3">
        <v>0</v>
      </c>
      <c r="RF14" s="3">
        <v>0</v>
      </c>
      <c r="RG14" s="3">
        <v>-82</v>
      </c>
      <c r="RH14" s="3">
        <v>-74700</v>
      </c>
      <c r="RI14" s="3">
        <v>0</v>
      </c>
      <c r="RJ14" s="3">
        <v>0</v>
      </c>
      <c r="RK14" s="3">
        <v>0</v>
      </c>
    </row>
    <row r="15" spans="1:479" x14ac:dyDescent="0.25">
      <c r="A15" t="s">
        <v>14</v>
      </c>
      <c r="B15" s="1">
        <v>2017</v>
      </c>
      <c r="C15" s="3">
        <v>12145795.67</v>
      </c>
      <c r="D15" s="3">
        <v>1800</v>
      </c>
      <c r="E15" s="4"/>
      <c r="F15" s="3">
        <v>0</v>
      </c>
      <c r="G15" s="3">
        <v>0</v>
      </c>
      <c r="H15" s="3">
        <v>0</v>
      </c>
      <c r="I15" s="3">
        <v>0</v>
      </c>
      <c r="J15" s="3">
        <v>0</v>
      </c>
      <c r="K15" s="3">
        <v>30168870.68</v>
      </c>
      <c r="L15" s="3">
        <v>0</v>
      </c>
      <c r="M15" s="3">
        <v>85421</v>
      </c>
      <c r="N15" s="3">
        <v>0</v>
      </c>
      <c r="O15" s="3">
        <v>2091310.2</v>
      </c>
      <c r="P15" s="4"/>
      <c r="Q15" s="3">
        <v>39409486.200000003</v>
      </c>
      <c r="R15" s="3">
        <v>-2407833.29</v>
      </c>
      <c r="S15" s="3">
        <v>0</v>
      </c>
      <c r="T15" s="3">
        <v>0</v>
      </c>
      <c r="U15" s="3">
        <v>0</v>
      </c>
      <c r="V15" s="3">
        <v>1360353.56</v>
      </c>
      <c r="W15" s="3">
        <v>897053.42</v>
      </c>
      <c r="X15" s="3">
        <v>394532</v>
      </c>
      <c r="Y15" s="3">
        <v>0</v>
      </c>
      <c r="Z15" s="3">
        <v>0</v>
      </c>
      <c r="AA15" s="3">
        <v>4172301.76</v>
      </c>
      <c r="AB15" s="3">
        <v>0</v>
      </c>
      <c r="AC15" s="3">
        <v>0</v>
      </c>
      <c r="AD15" s="3">
        <v>0</v>
      </c>
      <c r="AE15" s="3">
        <v>0</v>
      </c>
      <c r="AF15" s="3">
        <v>0</v>
      </c>
      <c r="AG15" s="3">
        <v>0</v>
      </c>
      <c r="AH15" s="3">
        <v>0</v>
      </c>
      <c r="AI15" s="3">
        <v>0</v>
      </c>
      <c r="AJ15" s="3">
        <v>0</v>
      </c>
      <c r="AK15" s="3">
        <v>0</v>
      </c>
      <c r="AL15" s="3">
        <v>1503806</v>
      </c>
      <c r="AP15" s="3">
        <v>0</v>
      </c>
      <c r="AQ15" s="3">
        <v>0</v>
      </c>
      <c r="AR15" s="3">
        <v>0</v>
      </c>
      <c r="AS15" s="3">
        <v>0</v>
      </c>
      <c r="AT15" s="3">
        <v>121002</v>
      </c>
      <c r="AU15" s="3">
        <v>0</v>
      </c>
      <c r="AV15" s="3">
        <v>1134004.94</v>
      </c>
      <c r="AW15" s="4"/>
      <c r="AX15" s="3">
        <v>0</v>
      </c>
      <c r="AY15" s="3">
        <v>0</v>
      </c>
      <c r="AZ15" s="3">
        <v>0</v>
      </c>
      <c r="BA15" s="3">
        <v>248246.37</v>
      </c>
      <c r="BB15" s="3">
        <v>0</v>
      </c>
      <c r="BC15" s="4"/>
      <c r="BD15" s="3">
        <v>0</v>
      </c>
      <c r="BE15" s="3">
        <v>0</v>
      </c>
      <c r="BF15" s="3">
        <v>0</v>
      </c>
      <c r="BG15" s="3">
        <v>0</v>
      </c>
      <c r="BH15" s="3">
        <v>0</v>
      </c>
      <c r="BI15" s="3">
        <v>0</v>
      </c>
      <c r="BJ15" s="3">
        <v>60400</v>
      </c>
      <c r="BK15" s="3">
        <v>0</v>
      </c>
      <c r="BL15" s="3">
        <v>0</v>
      </c>
      <c r="BM15" s="3">
        <v>749213</v>
      </c>
      <c r="BN15" s="3">
        <v>3827114.71</v>
      </c>
      <c r="BO15" s="3">
        <v>-30149.27</v>
      </c>
      <c r="BP15" s="3">
        <v>761495.76</v>
      </c>
      <c r="BQ15" s="3">
        <v>0</v>
      </c>
      <c r="BR15" s="3">
        <v>0</v>
      </c>
      <c r="BT15" s="3">
        <v>0</v>
      </c>
      <c r="BU15" s="3">
        <v>1799916.63</v>
      </c>
      <c r="BV15" s="3">
        <v>998065</v>
      </c>
      <c r="BW15" s="3">
        <v>0</v>
      </c>
      <c r="BX15" s="3">
        <v>1274990</v>
      </c>
      <c r="BY15" s="3">
        <v>52711.839999999997</v>
      </c>
      <c r="BZ15" s="3">
        <v>-9035384.0199999996</v>
      </c>
      <c r="CA15" s="3">
        <v>0</v>
      </c>
      <c r="CB15" s="3">
        <v>-1658829.2</v>
      </c>
      <c r="CC15" s="3">
        <v>-354970.04</v>
      </c>
      <c r="CD15" s="3">
        <v>-4002823.6</v>
      </c>
      <c r="CE15" s="3">
        <v>341632.79</v>
      </c>
      <c r="CF15" s="3">
        <v>0</v>
      </c>
      <c r="CG15" s="3">
        <v>-374713.81</v>
      </c>
      <c r="CH15" s="3">
        <v>0</v>
      </c>
      <c r="CI15" s="3">
        <v>0</v>
      </c>
      <c r="CJ15" s="3">
        <v>0</v>
      </c>
      <c r="CK15" s="3">
        <v>4274919.09</v>
      </c>
      <c r="CL15" s="3">
        <v>11324680.01</v>
      </c>
      <c r="CM15" s="3">
        <v>403478</v>
      </c>
      <c r="CN15" s="3">
        <v>0</v>
      </c>
      <c r="CO15" s="3">
        <v>0</v>
      </c>
      <c r="CP15" s="3">
        <v>0</v>
      </c>
      <c r="CQ15" s="3">
        <v>0</v>
      </c>
      <c r="CR15" s="3">
        <v>0</v>
      </c>
      <c r="CS15" s="3">
        <v>0</v>
      </c>
      <c r="CT15" s="3">
        <v>0</v>
      </c>
      <c r="CU15" s="3">
        <v>0</v>
      </c>
      <c r="CV15" s="3">
        <v>0</v>
      </c>
      <c r="CW15" s="3">
        <v>0</v>
      </c>
      <c r="CX15" s="3">
        <v>0</v>
      </c>
      <c r="CY15" s="3">
        <v>0</v>
      </c>
      <c r="CZ15" s="3">
        <v>0</v>
      </c>
      <c r="DA15" s="3">
        <v>0</v>
      </c>
      <c r="DB15" s="3">
        <v>0</v>
      </c>
      <c r="DC15" s="3">
        <v>0</v>
      </c>
      <c r="DD15" s="3">
        <v>0</v>
      </c>
      <c r="DE15" s="3">
        <v>0</v>
      </c>
      <c r="DF15" s="3">
        <v>0</v>
      </c>
      <c r="DG15" s="3">
        <v>0</v>
      </c>
      <c r="DH15" s="3">
        <v>0</v>
      </c>
      <c r="DI15" s="3">
        <v>0</v>
      </c>
      <c r="DJ15" s="3">
        <v>0</v>
      </c>
      <c r="DK15" s="3">
        <v>0</v>
      </c>
      <c r="DL15" s="3">
        <v>0</v>
      </c>
      <c r="DM15" s="3">
        <v>0</v>
      </c>
      <c r="DN15" s="3">
        <v>987220.59</v>
      </c>
      <c r="DP15" s="3">
        <v>1398183.59</v>
      </c>
      <c r="DQ15" s="3">
        <v>0</v>
      </c>
      <c r="DR15" s="3">
        <v>225105</v>
      </c>
      <c r="DS15" s="3">
        <v>50579689.289999999</v>
      </c>
      <c r="DT15" s="3">
        <v>0</v>
      </c>
      <c r="DU15" s="3">
        <v>83523955.730000004</v>
      </c>
      <c r="DV15" s="3">
        <v>62566016.799999997</v>
      </c>
      <c r="DW15" s="3">
        <v>42390857.219999999</v>
      </c>
      <c r="DX15" s="3">
        <v>66497422.810000002</v>
      </c>
      <c r="DY15" s="3">
        <v>63866771.409999996</v>
      </c>
      <c r="DZ15" s="3">
        <v>54125002.670000002</v>
      </c>
      <c r="EA15" s="3">
        <v>23715466.059999999</v>
      </c>
      <c r="EB15" s="3">
        <v>81548</v>
      </c>
      <c r="EC15" s="3">
        <v>0</v>
      </c>
      <c r="ED15" s="3">
        <v>0</v>
      </c>
      <c r="EE15" s="3">
        <v>1217944.8799999999</v>
      </c>
      <c r="EG15" s="3">
        <v>24272959.02</v>
      </c>
      <c r="EH15" s="3">
        <v>0</v>
      </c>
      <c r="EI15" s="3">
        <v>2763882.18</v>
      </c>
      <c r="EJ15" s="3">
        <v>5032459.18</v>
      </c>
      <c r="EL15" s="3">
        <v>7824139</v>
      </c>
      <c r="EM15" s="3">
        <v>64244.63</v>
      </c>
      <c r="EN15" s="3">
        <v>867173</v>
      </c>
      <c r="EO15" s="3">
        <v>182075.01</v>
      </c>
      <c r="EP15" s="3">
        <v>0</v>
      </c>
      <c r="EQ15" s="3">
        <v>1815128.41</v>
      </c>
      <c r="ER15" s="3">
        <v>229675</v>
      </c>
      <c r="ET15" s="3">
        <v>0</v>
      </c>
      <c r="EU15" s="3">
        <v>0</v>
      </c>
      <c r="EV15" s="3">
        <v>7795396.6399999997</v>
      </c>
      <c r="EW15" s="3">
        <v>0</v>
      </c>
      <c r="EX15" s="3">
        <v>0</v>
      </c>
      <c r="EY15" s="3">
        <v>-31597791.579999998</v>
      </c>
      <c r="EZ15" s="3">
        <v>0</v>
      </c>
      <c r="FA15" s="3">
        <v>0</v>
      </c>
      <c r="FB15" s="3">
        <v>0</v>
      </c>
      <c r="FC15" s="3">
        <v>0</v>
      </c>
      <c r="FD15" s="3">
        <v>0</v>
      </c>
      <c r="FE15" s="3">
        <v>0</v>
      </c>
      <c r="FF15" s="3">
        <v>12656721.529999999</v>
      </c>
      <c r="FG15" s="3">
        <v>8909173</v>
      </c>
      <c r="FH15" s="3">
        <v>0</v>
      </c>
      <c r="FI15" s="3">
        <v>0</v>
      </c>
      <c r="FJ15" s="3">
        <v>1650809.75</v>
      </c>
      <c r="FK15" s="3">
        <v>-139756870.06999999</v>
      </c>
      <c r="FL15" s="3">
        <v>-3240520.83</v>
      </c>
      <c r="FM15" s="3">
        <v>-162975</v>
      </c>
      <c r="FN15" s="3">
        <v>0</v>
      </c>
      <c r="FO15" s="3">
        <v>-190887.52</v>
      </c>
      <c r="FP15" s="3">
        <v>-30238352.84</v>
      </c>
      <c r="FQ15" s="3">
        <v>-11065265.109999999</v>
      </c>
      <c r="FR15" s="3">
        <v>-1225012.45</v>
      </c>
      <c r="FS15" s="3">
        <v>0</v>
      </c>
      <c r="FT15" s="3">
        <v>-4600354.76</v>
      </c>
      <c r="FU15" s="3">
        <v>0</v>
      </c>
      <c r="FV15" s="3">
        <v>-7858489.2300000004</v>
      </c>
      <c r="FW15" s="3">
        <v>0</v>
      </c>
      <c r="FX15" s="3">
        <v>-815848</v>
      </c>
      <c r="FY15" s="3">
        <v>0</v>
      </c>
      <c r="FZ15" s="3">
        <v>0</v>
      </c>
      <c r="GA15" s="3">
        <v>-7969652.7199999997</v>
      </c>
      <c r="GB15" s="3">
        <v>-1244925.93</v>
      </c>
      <c r="GD15" s="3">
        <v>0</v>
      </c>
      <c r="GE15" s="3">
        <v>0</v>
      </c>
      <c r="GF15" s="3">
        <v>-155087</v>
      </c>
      <c r="GG15" s="3">
        <v>0</v>
      </c>
      <c r="GH15" s="3">
        <v>0</v>
      </c>
      <c r="GI15" s="3">
        <v>0</v>
      </c>
      <c r="GJ15" s="3">
        <v>-352001.36</v>
      </c>
      <c r="GK15" s="3">
        <v>-320344</v>
      </c>
      <c r="GL15" s="3">
        <v>-367678</v>
      </c>
      <c r="GN15" s="3">
        <v>-2890907</v>
      </c>
      <c r="GO15" s="3">
        <v>0</v>
      </c>
      <c r="GP15" s="3">
        <v>0</v>
      </c>
      <c r="GQ15" s="3">
        <v>-993200</v>
      </c>
      <c r="GR15" s="3">
        <v>0</v>
      </c>
      <c r="GS15" s="3">
        <v>0</v>
      </c>
      <c r="GT15" s="3">
        <v>0</v>
      </c>
      <c r="GU15" s="3">
        <v>-6029409.1900000004</v>
      </c>
      <c r="GV15" s="3">
        <v>0</v>
      </c>
      <c r="GX15" s="3">
        <v>-6812603.4299999997</v>
      </c>
      <c r="GY15" s="3">
        <v>-305055.95</v>
      </c>
      <c r="GZ15" s="3">
        <v>0</v>
      </c>
      <c r="HA15" s="3">
        <v>0</v>
      </c>
      <c r="HB15" s="3">
        <v>-835299</v>
      </c>
      <c r="HC15" s="3">
        <v>-147952</v>
      </c>
      <c r="HD15" s="3">
        <v>0</v>
      </c>
      <c r="HE15" s="3">
        <v>0</v>
      </c>
      <c r="HF15" s="3">
        <v>0</v>
      </c>
      <c r="HG15" s="3">
        <v>0</v>
      </c>
      <c r="HH15" s="3">
        <v>-37741956</v>
      </c>
      <c r="HI15" s="3">
        <v>-3200000.28</v>
      </c>
      <c r="HJ15" s="3">
        <v>0</v>
      </c>
      <c r="HK15" s="3">
        <v>0</v>
      </c>
      <c r="HL15" s="3">
        <v>-63095369</v>
      </c>
      <c r="HM15" s="3">
        <v>0</v>
      </c>
      <c r="HO15" s="3">
        <v>-102325942.11</v>
      </c>
      <c r="HP15" s="3">
        <v>-98796044.109999999</v>
      </c>
      <c r="HQ15" s="3">
        <v>0</v>
      </c>
      <c r="HR15" s="3">
        <v>0</v>
      </c>
      <c r="HS15" s="3">
        <v>0</v>
      </c>
      <c r="HT15" s="3">
        <v>0</v>
      </c>
      <c r="HU15" s="3">
        <v>0</v>
      </c>
      <c r="HV15" s="3">
        <v>-22765</v>
      </c>
      <c r="HW15" s="3">
        <v>0</v>
      </c>
      <c r="HX15" s="3">
        <v>0</v>
      </c>
      <c r="HY15" s="3">
        <v>-119657924.79000001</v>
      </c>
      <c r="HZ15" s="3">
        <v>-15846566.43</v>
      </c>
      <c r="IA15" s="3">
        <v>0</v>
      </c>
      <c r="IB15" s="3">
        <v>0</v>
      </c>
      <c r="IC15" s="3">
        <v>73046443</v>
      </c>
      <c r="ID15" s="3">
        <v>0</v>
      </c>
      <c r="IE15" s="3">
        <v>0</v>
      </c>
      <c r="IF15" s="3">
        <v>-476174.11</v>
      </c>
      <c r="IG15" s="3">
        <v>0</v>
      </c>
      <c r="IH15" s="3">
        <v>0</v>
      </c>
      <c r="II15" s="3">
        <v>315864</v>
      </c>
      <c r="IJ15" s="3">
        <v>-115080906.66</v>
      </c>
      <c r="IK15" s="3">
        <v>0</v>
      </c>
      <c r="IL15" s="3">
        <v>0</v>
      </c>
      <c r="IM15" s="3">
        <v>-2638107</v>
      </c>
      <c r="IN15" s="3">
        <v>-245215.96</v>
      </c>
      <c r="IO15" s="3">
        <v>-27667.98</v>
      </c>
      <c r="IP15" s="3">
        <v>-90220520.230000004</v>
      </c>
      <c r="IQ15" s="3">
        <v>-105702639</v>
      </c>
      <c r="IR15" s="3">
        <v>6208587.1100000003</v>
      </c>
      <c r="IS15" s="3">
        <v>-16262729.189999999</v>
      </c>
      <c r="IT15" s="3">
        <v>0</v>
      </c>
      <c r="IU15" s="3">
        <v>-13179656.720000001</v>
      </c>
      <c r="IV15" s="3">
        <v>0</v>
      </c>
      <c r="IW15" s="3">
        <v>-21868440.890000001</v>
      </c>
      <c r="IX15" s="3">
        <v>-15866839.17</v>
      </c>
      <c r="IY15" s="3">
        <v>-2562216.52</v>
      </c>
      <c r="IZ15" s="3">
        <v>-1502000.08</v>
      </c>
      <c r="JA15" s="3">
        <v>-75624370.540000007</v>
      </c>
      <c r="JB15" s="3">
        <v>-36606.800000000003</v>
      </c>
      <c r="JC15" s="3">
        <v>-1253</v>
      </c>
      <c r="JD15" s="3">
        <v>-574503.87</v>
      </c>
      <c r="JE15" s="3">
        <v>0</v>
      </c>
      <c r="JF15" s="3">
        <v>0</v>
      </c>
      <c r="JG15" s="3">
        <v>0</v>
      </c>
      <c r="JH15" s="3">
        <v>0</v>
      </c>
      <c r="JI15" s="3">
        <v>-627700.43000000005</v>
      </c>
      <c r="JJ15" s="3">
        <v>0</v>
      </c>
      <c r="JK15" s="3">
        <v>0</v>
      </c>
      <c r="JL15" s="3">
        <v>-633495.97</v>
      </c>
      <c r="JM15" s="3">
        <v>0</v>
      </c>
      <c r="JN15" s="3">
        <v>-1271101.98</v>
      </c>
      <c r="JO15" s="3">
        <v>0</v>
      </c>
      <c r="JP15" s="3">
        <v>-1474723</v>
      </c>
      <c r="JQ15" s="3">
        <v>1178159.29</v>
      </c>
      <c r="JR15" s="3">
        <v>-231116</v>
      </c>
      <c r="JS15" s="3">
        <v>0</v>
      </c>
      <c r="JT15" s="3">
        <v>0</v>
      </c>
      <c r="JU15" s="3">
        <v>0</v>
      </c>
      <c r="JV15" s="3">
        <v>-1035772</v>
      </c>
      <c r="JW15" s="3">
        <v>954886</v>
      </c>
      <c r="JX15" s="3">
        <v>-85887</v>
      </c>
      <c r="JY15" s="3">
        <v>-1629220</v>
      </c>
      <c r="JZ15" s="3">
        <v>0</v>
      </c>
      <c r="KA15" s="3">
        <v>0</v>
      </c>
      <c r="KB15" s="3">
        <v>-37584</v>
      </c>
      <c r="KC15" s="3">
        <v>0</v>
      </c>
      <c r="KD15" s="3">
        <v>0</v>
      </c>
      <c r="KE15" s="3">
        <v>231116</v>
      </c>
      <c r="KF15" s="3">
        <v>0</v>
      </c>
      <c r="KG15" s="3">
        <v>0</v>
      </c>
      <c r="KH15" s="3">
        <v>-3568255.16</v>
      </c>
      <c r="KI15" s="3">
        <v>4116541.03</v>
      </c>
      <c r="KJ15" s="3">
        <v>0</v>
      </c>
      <c r="KK15" s="3">
        <v>-282679.93</v>
      </c>
      <c r="KL15" s="3">
        <v>0</v>
      </c>
      <c r="KM15" s="3">
        <v>-2968</v>
      </c>
      <c r="KN15" s="3">
        <v>-288577</v>
      </c>
      <c r="KO15" s="3">
        <v>0</v>
      </c>
      <c r="KP15" s="3">
        <v>0</v>
      </c>
      <c r="KQ15" s="3">
        <v>0</v>
      </c>
      <c r="KR15" s="3">
        <v>0</v>
      </c>
      <c r="KS15" s="3">
        <v>0</v>
      </c>
      <c r="KT15" s="3">
        <v>0</v>
      </c>
      <c r="KU15" s="3">
        <v>0</v>
      </c>
      <c r="KV15" s="3">
        <v>0</v>
      </c>
      <c r="KW15" s="3">
        <v>0</v>
      </c>
      <c r="KX15" s="3">
        <v>0</v>
      </c>
      <c r="KY15" s="3">
        <v>0</v>
      </c>
      <c r="KZ15" s="3">
        <v>0</v>
      </c>
      <c r="LA15" s="3">
        <v>0</v>
      </c>
      <c r="LB15" s="3">
        <v>0</v>
      </c>
      <c r="LC15" s="3">
        <v>0</v>
      </c>
      <c r="LD15" s="3">
        <v>0</v>
      </c>
      <c r="LE15" s="3">
        <v>0</v>
      </c>
      <c r="LF15" s="3">
        <v>0</v>
      </c>
      <c r="LG15" s="3">
        <v>0</v>
      </c>
      <c r="LH15" s="3">
        <v>0</v>
      </c>
      <c r="LI15" s="3">
        <v>0</v>
      </c>
      <c r="LJ15" s="3">
        <v>0</v>
      </c>
      <c r="LK15" s="3">
        <v>0</v>
      </c>
      <c r="LL15" s="3">
        <v>0</v>
      </c>
      <c r="LM15" s="3">
        <v>184713446.94999999</v>
      </c>
      <c r="LN15" s="3">
        <v>139255752.96000001</v>
      </c>
      <c r="LO15" s="3">
        <v>13179656.720000001</v>
      </c>
      <c r="LP15" s="3">
        <v>0</v>
      </c>
      <c r="LQ15" s="3">
        <v>0</v>
      </c>
      <c r="LR15" s="3">
        <v>21868440.890000001</v>
      </c>
      <c r="LS15" s="3">
        <v>0</v>
      </c>
      <c r="LT15" s="3">
        <v>15866839.17</v>
      </c>
      <c r="LU15" s="3">
        <v>0</v>
      </c>
      <c r="LW15" s="3">
        <v>2562216.52</v>
      </c>
      <c r="LX15" s="3">
        <v>1502000.08</v>
      </c>
      <c r="LY15" s="3">
        <v>0</v>
      </c>
      <c r="LZ15" s="3">
        <v>0</v>
      </c>
      <c r="MA15" s="3">
        <v>0</v>
      </c>
      <c r="MB15" s="3">
        <v>0</v>
      </c>
      <c r="MC15" s="3">
        <v>0</v>
      </c>
      <c r="MD15" s="3">
        <v>0</v>
      </c>
      <c r="ME15" s="3">
        <v>0</v>
      </c>
      <c r="MF15" s="3">
        <v>0</v>
      </c>
      <c r="MG15" s="3">
        <v>0</v>
      </c>
      <c r="MH15" s="3">
        <v>0</v>
      </c>
      <c r="MI15" s="3">
        <v>0</v>
      </c>
      <c r="MJ15" s="3">
        <v>0</v>
      </c>
      <c r="MK15" s="3">
        <v>0</v>
      </c>
      <c r="ML15" s="3">
        <v>0</v>
      </c>
      <c r="MM15" s="3">
        <v>0</v>
      </c>
      <c r="MN15" s="3">
        <v>0</v>
      </c>
      <c r="MO15" s="3">
        <v>0</v>
      </c>
      <c r="MP15" s="3">
        <v>0</v>
      </c>
      <c r="MQ15" s="3">
        <v>0</v>
      </c>
      <c r="MR15" s="3">
        <v>0</v>
      </c>
      <c r="MS15" s="3">
        <v>1292827.55</v>
      </c>
      <c r="MT15" s="3">
        <v>1243935.8899999999</v>
      </c>
      <c r="MU15" s="3">
        <v>434793.78</v>
      </c>
      <c r="MV15" s="3">
        <v>123020</v>
      </c>
      <c r="MW15" s="3">
        <v>0</v>
      </c>
      <c r="MX15" s="3">
        <v>147153</v>
      </c>
      <c r="MY15" s="3">
        <v>64706.67</v>
      </c>
      <c r="MZ15" s="3">
        <v>608133</v>
      </c>
      <c r="NA15" s="3">
        <v>303583.28999999998</v>
      </c>
      <c r="NB15" s="3">
        <v>32594.67</v>
      </c>
      <c r="NC15" s="3">
        <v>65962.289999999994</v>
      </c>
      <c r="ND15" s="3">
        <v>605396</v>
      </c>
      <c r="NE15" s="3">
        <v>1401989.65</v>
      </c>
      <c r="NF15" s="3">
        <v>0</v>
      </c>
      <c r="NG15" s="3">
        <v>185901.33</v>
      </c>
      <c r="NH15" s="3">
        <v>0</v>
      </c>
      <c r="NI15" s="3">
        <v>795724.99</v>
      </c>
      <c r="NJ15" s="3">
        <v>98200</v>
      </c>
      <c r="NK15" s="3">
        <v>365162.76</v>
      </c>
      <c r="NL15" s="3">
        <v>1454044.33</v>
      </c>
      <c r="NM15" s="3">
        <v>0</v>
      </c>
      <c r="NN15" s="3">
        <v>116818.72</v>
      </c>
      <c r="NO15" s="3">
        <v>0</v>
      </c>
      <c r="NP15" s="3">
        <v>758813.43</v>
      </c>
      <c r="NQ15" s="3">
        <v>2868</v>
      </c>
      <c r="NR15" s="3">
        <v>0</v>
      </c>
      <c r="NS15" s="3">
        <v>604436.69999999995</v>
      </c>
      <c r="NT15" s="3">
        <v>229618.52</v>
      </c>
      <c r="NU15" s="3">
        <v>575047.04</v>
      </c>
      <c r="NV15" s="3">
        <v>87467.36</v>
      </c>
      <c r="NW15" s="3">
        <v>1646932.21</v>
      </c>
      <c r="NX15" s="3">
        <v>24863</v>
      </c>
      <c r="NY15" s="3">
        <v>236435.32</v>
      </c>
      <c r="NZ15" s="3">
        <v>695746.17</v>
      </c>
      <c r="OA15" s="3">
        <v>316209.02</v>
      </c>
      <c r="OB15" s="3">
        <v>0</v>
      </c>
      <c r="OC15" s="3">
        <v>0</v>
      </c>
      <c r="OD15" s="3">
        <v>0</v>
      </c>
      <c r="OE15" s="3">
        <v>506955.65</v>
      </c>
      <c r="OF15" s="3">
        <v>0</v>
      </c>
      <c r="OK15" s="3">
        <v>0</v>
      </c>
      <c r="OL15" s="3">
        <v>0</v>
      </c>
      <c r="OM15" s="3">
        <v>0</v>
      </c>
      <c r="ON15" s="3">
        <v>0</v>
      </c>
      <c r="OO15" s="3">
        <v>131941.35999999999</v>
      </c>
      <c r="OP15" s="3">
        <v>577184.56000000006</v>
      </c>
      <c r="OQ15" s="3">
        <v>4997160.45</v>
      </c>
      <c r="OR15" s="3">
        <v>1313737.29</v>
      </c>
      <c r="OS15" s="3">
        <v>-1</v>
      </c>
      <c r="OT15" s="3">
        <v>4423.66</v>
      </c>
      <c r="OU15" s="3">
        <v>1110144.55</v>
      </c>
      <c r="OV15" s="3">
        <v>2148865.7200000002</v>
      </c>
      <c r="OW15" s="3">
        <v>0</v>
      </c>
      <c r="OX15" s="3">
        <v>138936.29999999999</v>
      </c>
      <c r="OY15" s="3">
        <v>1539</v>
      </c>
      <c r="OZ15" s="3">
        <v>32718</v>
      </c>
      <c r="PA15" s="3">
        <v>95777.74</v>
      </c>
      <c r="PB15" s="3">
        <v>0</v>
      </c>
      <c r="PC15" s="3">
        <v>0</v>
      </c>
      <c r="PD15" s="3">
        <v>0</v>
      </c>
      <c r="PE15" s="3">
        <v>0</v>
      </c>
      <c r="PF15" s="3">
        <v>2016856.62</v>
      </c>
      <c r="PG15" s="3">
        <v>1425323.31</v>
      </c>
      <c r="PH15" s="3">
        <v>5526391.6900000004</v>
      </c>
      <c r="PI15" s="3">
        <v>692204.75</v>
      </c>
      <c r="PJ15" s="3">
        <v>-176684</v>
      </c>
      <c r="PK15" s="3">
        <v>403718.37</v>
      </c>
      <c r="PL15" s="3">
        <v>224019.94</v>
      </c>
      <c r="PM15" s="3">
        <v>445629.11</v>
      </c>
      <c r="PN15" s="3">
        <v>0</v>
      </c>
      <c r="PO15" s="3">
        <v>0</v>
      </c>
      <c r="PP15" s="3">
        <v>0</v>
      </c>
      <c r="PQ15" s="3">
        <v>0</v>
      </c>
      <c r="PR15" s="3">
        <v>1288426.97</v>
      </c>
      <c r="PS15" s="3">
        <v>61088</v>
      </c>
      <c r="PT15" s="3">
        <v>867265.78</v>
      </c>
      <c r="PU15" s="3">
        <v>0</v>
      </c>
      <c r="PV15" s="3">
        <v>0</v>
      </c>
      <c r="PW15" s="3">
        <v>1285171.71</v>
      </c>
      <c r="PX15" s="3">
        <v>0</v>
      </c>
      <c r="PY15" s="3">
        <v>0</v>
      </c>
      <c r="PZ15" s="3">
        <v>34500</v>
      </c>
      <c r="QA15" s="3">
        <v>0</v>
      </c>
      <c r="QB15" s="3">
        <v>15122208.83</v>
      </c>
      <c r="QC15" s="3">
        <v>0</v>
      </c>
      <c r="QD15" s="3">
        <v>540788</v>
      </c>
      <c r="QE15" s="3">
        <v>0</v>
      </c>
      <c r="QF15" s="3">
        <v>0</v>
      </c>
      <c r="QG15" s="3">
        <v>0</v>
      </c>
      <c r="QI15" s="3">
        <v>-246</v>
      </c>
      <c r="QJ15" s="3">
        <v>5483469.3799999999</v>
      </c>
      <c r="QK15" s="3">
        <v>0</v>
      </c>
      <c r="QL15" s="3">
        <v>0</v>
      </c>
      <c r="QM15" s="3">
        <v>0</v>
      </c>
      <c r="QN15" s="3">
        <v>0</v>
      </c>
      <c r="QO15" s="3">
        <v>0</v>
      </c>
      <c r="QP15" s="3">
        <v>2257713.13</v>
      </c>
      <c r="QQ15" s="3">
        <v>-309074</v>
      </c>
      <c r="QR15" s="3">
        <v>0</v>
      </c>
      <c r="QS15" s="3">
        <v>0</v>
      </c>
      <c r="QT15" s="3">
        <v>0</v>
      </c>
      <c r="QU15" s="3">
        <v>1244891.8899999999</v>
      </c>
      <c r="QV15" s="3">
        <v>677472</v>
      </c>
      <c r="QW15" s="3">
        <v>386109.48</v>
      </c>
      <c r="QX15" s="3">
        <v>0</v>
      </c>
      <c r="QY15" s="3">
        <v>3532</v>
      </c>
      <c r="QZ15" s="3">
        <v>0</v>
      </c>
      <c r="RA15" s="3">
        <v>0</v>
      </c>
      <c r="RB15" s="3">
        <v>0</v>
      </c>
      <c r="RC15" s="3">
        <v>0</v>
      </c>
      <c r="RD15" s="3">
        <v>0</v>
      </c>
      <c r="RE15" s="3">
        <v>0</v>
      </c>
      <c r="RF15" s="3">
        <v>0</v>
      </c>
      <c r="RG15" s="3">
        <v>0</v>
      </c>
      <c r="RH15" s="3">
        <v>-24555</v>
      </c>
      <c r="RI15" s="3">
        <v>0</v>
      </c>
      <c r="RJ15" s="3">
        <v>0</v>
      </c>
      <c r="RK15" s="3">
        <v>0</v>
      </c>
    </row>
    <row r="16" spans="1:479" x14ac:dyDescent="0.25">
      <c r="A16" t="s">
        <v>15</v>
      </c>
      <c r="B16" s="1">
        <v>2017</v>
      </c>
      <c r="C16" s="3">
        <v>26204086.809999999</v>
      </c>
      <c r="D16" s="3">
        <v>1250</v>
      </c>
      <c r="E16" s="4"/>
      <c r="F16" s="3">
        <v>0</v>
      </c>
      <c r="G16" s="3">
        <v>0</v>
      </c>
      <c r="H16" s="3">
        <v>0</v>
      </c>
      <c r="I16" s="3">
        <v>0</v>
      </c>
      <c r="J16" s="3">
        <v>0</v>
      </c>
      <c r="K16" s="3">
        <v>18897954.829999998</v>
      </c>
      <c r="L16" s="3">
        <v>0</v>
      </c>
      <c r="M16" s="3">
        <v>1872641.73</v>
      </c>
      <c r="N16" s="3">
        <v>0</v>
      </c>
      <c r="O16" s="3">
        <v>1409705.25</v>
      </c>
      <c r="P16" s="4"/>
      <c r="Q16" s="3">
        <v>26640635.949999999</v>
      </c>
      <c r="R16" s="3">
        <v>-1038076.55</v>
      </c>
      <c r="S16" s="3">
        <v>0</v>
      </c>
      <c r="T16" s="3">
        <v>0</v>
      </c>
      <c r="U16" s="3">
        <v>0</v>
      </c>
      <c r="V16" s="3">
        <v>1766882.02</v>
      </c>
      <c r="W16" s="3">
        <v>0</v>
      </c>
      <c r="X16" s="3">
        <v>3259376.11</v>
      </c>
      <c r="Y16" s="3">
        <v>0</v>
      </c>
      <c r="Z16" s="3">
        <v>0</v>
      </c>
      <c r="AA16" s="3">
        <v>4096832.71</v>
      </c>
      <c r="AB16" s="3">
        <v>0</v>
      </c>
      <c r="AC16" s="3">
        <v>0</v>
      </c>
      <c r="AD16" s="3">
        <v>0</v>
      </c>
      <c r="AE16" s="3">
        <v>0</v>
      </c>
      <c r="AF16" s="3">
        <v>0</v>
      </c>
      <c r="AG16" s="3">
        <v>0</v>
      </c>
      <c r="AH16" s="3">
        <v>6530365</v>
      </c>
      <c r="AI16" s="3">
        <v>543040.52</v>
      </c>
      <c r="AJ16" s="3">
        <v>0</v>
      </c>
      <c r="AK16" s="3">
        <v>0</v>
      </c>
      <c r="AL16" s="3">
        <v>339608.52</v>
      </c>
      <c r="AP16" s="3">
        <v>0</v>
      </c>
      <c r="AQ16" s="3">
        <v>0</v>
      </c>
      <c r="AR16" s="3">
        <v>2876670</v>
      </c>
      <c r="AS16" s="3">
        <v>0</v>
      </c>
      <c r="AT16" s="3">
        <v>10746371.439999999</v>
      </c>
      <c r="AU16" s="3">
        <v>0</v>
      </c>
      <c r="AV16" s="3">
        <v>277409.09000000003</v>
      </c>
      <c r="AW16" s="4"/>
      <c r="AX16" s="3">
        <v>0</v>
      </c>
      <c r="AY16" s="3">
        <v>0</v>
      </c>
      <c r="AZ16" s="3">
        <v>0</v>
      </c>
      <c r="BA16" s="3">
        <v>505784.16</v>
      </c>
      <c r="BB16" s="3">
        <v>0</v>
      </c>
      <c r="BC16" s="4"/>
      <c r="BD16" s="3">
        <v>0</v>
      </c>
      <c r="BE16" s="3">
        <v>0</v>
      </c>
      <c r="BF16" s="3">
        <v>45198.68</v>
      </c>
      <c r="BG16" s="3">
        <v>37986.449999999997</v>
      </c>
      <c r="BH16" s="3">
        <v>0</v>
      </c>
      <c r="BI16" s="3">
        <v>54135.89</v>
      </c>
      <c r="BJ16" s="3">
        <v>378300.39</v>
      </c>
      <c r="BK16" s="3">
        <v>0</v>
      </c>
      <c r="BL16" s="3">
        <v>0</v>
      </c>
      <c r="BM16" s="3">
        <v>-30350.13</v>
      </c>
      <c r="BN16" s="3">
        <v>0</v>
      </c>
      <c r="BO16" s="3">
        <v>-13473.93</v>
      </c>
      <c r="BP16" s="3">
        <v>946785.23</v>
      </c>
      <c r="BQ16" s="3">
        <v>0</v>
      </c>
      <c r="BR16" s="3">
        <v>46757.57</v>
      </c>
      <c r="BT16" s="3">
        <v>0</v>
      </c>
      <c r="BU16" s="3">
        <v>4467380.21</v>
      </c>
      <c r="BV16" s="3">
        <v>0</v>
      </c>
      <c r="BW16" s="3">
        <v>311441.25</v>
      </c>
      <c r="BX16" s="3">
        <v>-19220837.550000001</v>
      </c>
      <c r="BY16" s="3">
        <v>0</v>
      </c>
      <c r="BZ16" s="3">
        <v>-4487646.51</v>
      </c>
      <c r="CA16" s="3">
        <v>0</v>
      </c>
      <c r="CB16" s="3">
        <v>791924.66</v>
      </c>
      <c r="CC16" s="3">
        <v>508993.2</v>
      </c>
      <c r="CD16" s="3">
        <v>73424.22</v>
      </c>
      <c r="CE16" s="3">
        <v>-4184277.32</v>
      </c>
      <c r="CF16" s="3">
        <v>-400914.84</v>
      </c>
      <c r="CG16" s="3">
        <v>-1067587.6599999999</v>
      </c>
      <c r="CH16" s="3">
        <v>0</v>
      </c>
      <c r="CI16" s="3">
        <v>0</v>
      </c>
      <c r="CJ16" s="3">
        <v>0</v>
      </c>
      <c r="CK16" s="3">
        <v>0</v>
      </c>
      <c r="CL16" s="3">
        <v>29478752.800000001</v>
      </c>
      <c r="CM16" s="3">
        <v>30889.15</v>
      </c>
      <c r="CN16" s="3">
        <v>0</v>
      </c>
      <c r="CO16" s="3">
        <v>0</v>
      </c>
      <c r="CP16" s="3">
        <v>0</v>
      </c>
      <c r="CQ16" s="3">
        <v>0</v>
      </c>
      <c r="CR16" s="3">
        <v>0</v>
      </c>
      <c r="CS16" s="3">
        <v>0</v>
      </c>
      <c r="CT16" s="3">
        <v>0</v>
      </c>
      <c r="CU16" s="3">
        <v>0</v>
      </c>
      <c r="CV16" s="3">
        <v>0</v>
      </c>
      <c r="CW16" s="3">
        <v>0</v>
      </c>
      <c r="CX16" s="3">
        <v>0</v>
      </c>
      <c r="CY16" s="3">
        <v>0</v>
      </c>
      <c r="CZ16" s="3">
        <v>0</v>
      </c>
      <c r="DA16" s="3">
        <v>0</v>
      </c>
      <c r="DB16" s="3">
        <v>0</v>
      </c>
      <c r="DC16" s="3">
        <v>0</v>
      </c>
      <c r="DD16" s="3">
        <v>0</v>
      </c>
      <c r="DE16" s="3">
        <v>0</v>
      </c>
      <c r="DF16" s="3">
        <v>0</v>
      </c>
      <c r="DG16" s="3">
        <v>0</v>
      </c>
      <c r="DH16" s="3">
        <v>0</v>
      </c>
      <c r="DI16" s="3">
        <v>0</v>
      </c>
      <c r="DJ16" s="3">
        <v>0</v>
      </c>
      <c r="DK16" s="3">
        <v>0</v>
      </c>
      <c r="DL16" s="3">
        <v>0</v>
      </c>
      <c r="DM16" s="3">
        <v>0</v>
      </c>
      <c r="DN16" s="3">
        <v>43534.33</v>
      </c>
      <c r="DP16" s="3">
        <v>160388.21</v>
      </c>
      <c r="DQ16" s="3">
        <v>0</v>
      </c>
      <c r="DR16" s="3">
        <v>23979429.18</v>
      </c>
      <c r="DS16" s="3">
        <v>1163658.55</v>
      </c>
      <c r="DT16" s="3">
        <v>0</v>
      </c>
      <c r="DU16" s="3">
        <v>90438503.209999993</v>
      </c>
      <c r="DV16" s="3">
        <v>0</v>
      </c>
      <c r="DW16" s="3">
        <v>61283848.140000001</v>
      </c>
      <c r="DX16" s="3">
        <v>0</v>
      </c>
      <c r="DY16" s="3">
        <v>46608120.68</v>
      </c>
      <c r="DZ16" s="3">
        <v>12620783.939999999</v>
      </c>
      <c r="EA16" s="3">
        <v>14924232.58</v>
      </c>
      <c r="EB16" s="3">
        <v>0</v>
      </c>
      <c r="EC16" s="3">
        <v>0</v>
      </c>
      <c r="ED16" s="3">
        <v>0</v>
      </c>
      <c r="EE16" s="3">
        <v>1322514.43</v>
      </c>
      <c r="EG16" s="3">
        <v>19523408.68</v>
      </c>
      <c r="EH16" s="3">
        <v>0</v>
      </c>
      <c r="EI16" s="3">
        <v>680660.14</v>
      </c>
      <c r="EJ16" s="3">
        <v>4832115.7699999996</v>
      </c>
      <c r="EL16" s="3">
        <v>1440172.12</v>
      </c>
      <c r="EM16" s="3">
        <v>222712.16</v>
      </c>
      <c r="EN16" s="3">
        <v>599932.21</v>
      </c>
      <c r="EO16" s="3">
        <v>3136515.4</v>
      </c>
      <c r="EP16" s="3">
        <v>175.19</v>
      </c>
      <c r="EQ16" s="3">
        <v>566375.43999999994</v>
      </c>
      <c r="ER16" s="3">
        <v>1808129.22</v>
      </c>
      <c r="ET16" s="3">
        <v>0</v>
      </c>
      <c r="EU16" s="3">
        <v>0</v>
      </c>
      <c r="EV16" s="3">
        <v>0</v>
      </c>
      <c r="EW16" s="3">
        <v>0</v>
      </c>
      <c r="EX16" s="3">
        <v>0</v>
      </c>
      <c r="EY16" s="3">
        <v>-9426948.4700000007</v>
      </c>
      <c r="EZ16" s="3">
        <v>0</v>
      </c>
      <c r="FA16" s="3">
        <v>0</v>
      </c>
      <c r="FB16" s="3">
        <v>0</v>
      </c>
      <c r="FC16" s="3">
        <v>0</v>
      </c>
      <c r="FD16" s="3">
        <v>0</v>
      </c>
      <c r="FE16" s="3">
        <v>0</v>
      </c>
      <c r="FF16" s="3">
        <v>3011158.45</v>
      </c>
      <c r="FG16" s="3">
        <v>0</v>
      </c>
      <c r="FH16" s="3">
        <v>0</v>
      </c>
      <c r="FI16" s="3">
        <v>0</v>
      </c>
      <c r="FJ16" s="3">
        <v>0</v>
      </c>
      <c r="FK16" s="3">
        <v>-58159502.140000001</v>
      </c>
      <c r="FL16" s="3">
        <v>-20788578.68</v>
      </c>
      <c r="FM16" s="3">
        <v>0</v>
      </c>
      <c r="FN16" s="3">
        <v>0</v>
      </c>
      <c r="FO16" s="3">
        <v>0</v>
      </c>
      <c r="FP16" s="3">
        <v>-26012835.68</v>
      </c>
      <c r="FQ16" s="3">
        <v>0</v>
      </c>
      <c r="FR16" s="3">
        <v>-1210960.1599999999</v>
      </c>
      <c r="FS16" s="3">
        <v>0</v>
      </c>
      <c r="FT16" s="3">
        <v>-3113476.97</v>
      </c>
      <c r="FU16" s="3">
        <v>0</v>
      </c>
      <c r="FV16" s="3">
        <v>-12092188.460000001</v>
      </c>
      <c r="FW16" s="3">
        <v>0</v>
      </c>
      <c r="FX16" s="3">
        <v>-752334.77</v>
      </c>
      <c r="FY16" s="3">
        <v>0</v>
      </c>
      <c r="FZ16" s="3">
        <v>0</v>
      </c>
      <c r="GA16" s="3">
        <v>0</v>
      </c>
      <c r="GB16" s="3">
        <v>0</v>
      </c>
      <c r="GD16" s="3">
        <v>-686398.18</v>
      </c>
      <c r="GE16" s="3">
        <v>0</v>
      </c>
      <c r="GF16" s="3">
        <v>-326359.46000000002</v>
      </c>
      <c r="GG16" s="3">
        <v>0</v>
      </c>
      <c r="GH16" s="3">
        <v>0</v>
      </c>
      <c r="GI16" s="3">
        <v>0</v>
      </c>
      <c r="GJ16" s="3">
        <v>-607590.76</v>
      </c>
      <c r="GK16" s="3">
        <v>-375506.56</v>
      </c>
      <c r="GL16" s="3">
        <v>-143046.99</v>
      </c>
      <c r="GN16" s="3">
        <v>0</v>
      </c>
      <c r="GO16" s="3">
        <v>-68392400.010000005</v>
      </c>
      <c r="GP16" s="3">
        <v>0</v>
      </c>
      <c r="GQ16" s="3">
        <v>0</v>
      </c>
      <c r="GR16" s="3">
        <v>0</v>
      </c>
      <c r="GS16" s="3">
        <v>0</v>
      </c>
      <c r="GT16" s="3">
        <v>0</v>
      </c>
      <c r="GU16" s="3">
        <v>-9414918.3599999994</v>
      </c>
      <c r="GV16" s="3">
        <v>0</v>
      </c>
      <c r="GX16" s="3">
        <v>-7434194.3799999999</v>
      </c>
      <c r="GY16" s="3">
        <v>0</v>
      </c>
      <c r="GZ16" s="3">
        <v>0</v>
      </c>
      <c r="HA16" s="3">
        <v>0</v>
      </c>
      <c r="HB16" s="3">
        <v>0</v>
      </c>
      <c r="HC16" s="3">
        <v>0</v>
      </c>
      <c r="HD16" s="3">
        <v>0</v>
      </c>
      <c r="HE16" s="3">
        <v>0</v>
      </c>
      <c r="HF16" s="3">
        <v>0</v>
      </c>
      <c r="HG16" s="3">
        <v>0</v>
      </c>
      <c r="HH16" s="3">
        <v>-12680658.5</v>
      </c>
      <c r="HI16" s="3">
        <v>-51000000</v>
      </c>
      <c r="HJ16" s="3">
        <v>0</v>
      </c>
      <c r="HK16" s="3">
        <v>0</v>
      </c>
      <c r="HL16" s="3">
        <v>0</v>
      </c>
      <c r="HM16" s="3">
        <v>0</v>
      </c>
      <c r="HO16" s="3">
        <v>0</v>
      </c>
      <c r="HP16" s="3">
        <v>-62008479</v>
      </c>
      <c r="HQ16" s="3">
        <v>0</v>
      </c>
      <c r="HR16" s="3">
        <v>0</v>
      </c>
      <c r="HS16" s="3">
        <v>0</v>
      </c>
      <c r="HT16" s="3">
        <v>0</v>
      </c>
      <c r="HU16" s="3">
        <v>0</v>
      </c>
      <c r="HV16" s="3">
        <v>-516527.43</v>
      </c>
      <c r="HW16" s="3">
        <v>0</v>
      </c>
      <c r="HX16" s="3">
        <v>0</v>
      </c>
      <c r="HY16" s="3">
        <v>-60716871.789999999</v>
      </c>
      <c r="HZ16" s="3">
        <v>-7239719.73000002</v>
      </c>
      <c r="IA16" s="3">
        <v>0</v>
      </c>
      <c r="IB16" s="3">
        <v>0</v>
      </c>
      <c r="IC16" s="3">
        <v>4000000</v>
      </c>
      <c r="ID16" s="3">
        <v>0</v>
      </c>
      <c r="IE16" s="3">
        <v>0</v>
      </c>
      <c r="IF16" s="3">
        <v>0</v>
      </c>
      <c r="IG16" s="3">
        <v>0</v>
      </c>
      <c r="IH16" s="3">
        <v>0</v>
      </c>
      <c r="II16" s="3">
        <v>8035709.0999999996</v>
      </c>
      <c r="IJ16" s="3">
        <v>-54617498.149999999</v>
      </c>
      <c r="IK16" s="3">
        <v>-17840460.890000001</v>
      </c>
      <c r="IL16" s="3">
        <v>-5276112.71</v>
      </c>
      <c r="IM16" s="3">
        <v>-662331.41</v>
      </c>
      <c r="IN16" s="3">
        <v>-86501.51</v>
      </c>
      <c r="IO16" s="3">
        <v>-68655.55</v>
      </c>
      <c r="IP16" s="3">
        <v>-135901251.63</v>
      </c>
      <c r="IQ16" s="3">
        <v>0</v>
      </c>
      <c r="IR16" s="3">
        <v>0</v>
      </c>
      <c r="IS16" s="3">
        <v>0</v>
      </c>
      <c r="IT16" s="3">
        <v>0</v>
      </c>
      <c r="IU16" s="3">
        <v>-8911437.6199999992</v>
      </c>
      <c r="IV16" s="3">
        <v>0</v>
      </c>
      <c r="IW16" s="3">
        <v>-16194985.84</v>
      </c>
      <c r="IX16" s="3">
        <v>-10018198.710000001</v>
      </c>
      <c r="IY16" s="3">
        <v>0</v>
      </c>
      <c r="IZ16" s="3">
        <v>-812856.72</v>
      </c>
      <c r="JA16" s="3">
        <v>-50643157.890000001</v>
      </c>
      <c r="JB16" s="3">
        <v>0</v>
      </c>
      <c r="JC16" s="3">
        <v>0</v>
      </c>
      <c r="JD16" s="3">
        <v>-254636.48</v>
      </c>
      <c r="JE16" s="3">
        <v>0</v>
      </c>
      <c r="JF16" s="3">
        <v>0</v>
      </c>
      <c r="JG16" s="3">
        <v>0</v>
      </c>
      <c r="JH16" s="3">
        <v>0</v>
      </c>
      <c r="JI16" s="3">
        <v>-628275.04</v>
      </c>
      <c r="JJ16" s="3">
        <v>-1459.28</v>
      </c>
      <c r="JK16" s="3">
        <v>0</v>
      </c>
      <c r="JL16" s="3">
        <v>-365696.31</v>
      </c>
      <c r="JM16" s="3">
        <v>0</v>
      </c>
      <c r="JN16" s="3">
        <v>-903510.82</v>
      </c>
      <c r="JO16" s="3">
        <v>0</v>
      </c>
      <c r="JP16" s="3">
        <v>-316767.84000000003</v>
      </c>
      <c r="JQ16" s="3">
        <v>0</v>
      </c>
      <c r="JR16" s="3">
        <v>2280327.7200000002</v>
      </c>
      <c r="JS16" s="3">
        <v>0</v>
      </c>
      <c r="JT16" s="3">
        <v>0</v>
      </c>
      <c r="JU16" s="3">
        <v>0</v>
      </c>
      <c r="JV16" s="3">
        <v>0</v>
      </c>
      <c r="JW16" s="3">
        <v>0</v>
      </c>
      <c r="JX16" s="3">
        <v>0</v>
      </c>
      <c r="JY16" s="3">
        <v>0</v>
      </c>
      <c r="JZ16" s="3">
        <v>0</v>
      </c>
      <c r="KA16" s="3">
        <v>0</v>
      </c>
      <c r="KB16" s="3">
        <v>-522381.71</v>
      </c>
      <c r="KC16" s="3">
        <v>0</v>
      </c>
      <c r="KD16" s="3">
        <v>458577.04</v>
      </c>
      <c r="KE16" s="3">
        <v>0</v>
      </c>
      <c r="KF16" s="3">
        <v>0</v>
      </c>
      <c r="KG16" s="3">
        <v>0</v>
      </c>
      <c r="KH16" s="3">
        <v>-23066217.079999998</v>
      </c>
      <c r="KI16" s="3">
        <v>22038804.190000001</v>
      </c>
      <c r="KJ16" s="3">
        <v>0</v>
      </c>
      <c r="KK16" s="3">
        <v>-85943.67</v>
      </c>
      <c r="KL16" s="3">
        <v>0</v>
      </c>
      <c r="KM16" s="3">
        <v>-2754.28</v>
      </c>
      <c r="KN16" s="3">
        <v>-641052.36</v>
      </c>
      <c r="KO16" s="3">
        <v>0</v>
      </c>
      <c r="KP16" s="3">
        <v>0</v>
      </c>
      <c r="KQ16" s="3">
        <v>0</v>
      </c>
      <c r="KR16" s="3">
        <v>0</v>
      </c>
      <c r="KS16" s="3">
        <v>0</v>
      </c>
      <c r="KT16" s="3">
        <v>0</v>
      </c>
      <c r="KU16" s="3">
        <v>0</v>
      </c>
      <c r="KV16" s="3">
        <v>0</v>
      </c>
      <c r="KW16" s="3">
        <v>0</v>
      </c>
      <c r="KX16" s="3">
        <v>0</v>
      </c>
      <c r="KY16" s="3">
        <v>0</v>
      </c>
      <c r="KZ16" s="3">
        <v>0</v>
      </c>
      <c r="LA16" s="3">
        <v>0</v>
      </c>
      <c r="LB16" s="3">
        <v>0</v>
      </c>
      <c r="LC16" s="3">
        <v>0</v>
      </c>
      <c r="LD16" s="3">
        <v>0</v>
      </c>
      <c r="LE16" s="3">
        <v>0</v>
      </c>
      <c r="LF16" s="3">
        <v>0</v>
      </c>
      <c r="LG16" s="3">
        <v>0</v>
      </c>
      <c r="LH16" s="3">
        <v>0</v>
      </c>
      <c r="LI16" s="3">
        <v>0</v>
      </c>
      <c r="LJ16" s="3">
        <v>0</v>
      </c>
      <c r="LK16" s="3">
        <v>0</v>
      </c>
      <c r="LL16" s="3">
        <v>0</v>
      </c>
      <c r="LM16" s="3">
        <v>107796308.70999999</v>
      </c>
      <c r="LN16" s="3">
        <v>106656503.14</v>
      </c>
      <c r="LO16" s="3">
        <v>8911437.6199999992</v>
      </c>
      <c r="LP16" s="3">
        <v>0</v>
      </c>
      <c r="LQ16" s="3">
        <v>0</v>
      </c>
      <c r="LR16" s="3">
        <v>16194985.84</v>
      </c>
      <c r="LS16" s="3">
        <v>0</v>
      </c>
      <c r="LT16" s="3">
        <v>10018198.710000001</v>
      </c>
      <c r="LU16" s="3">
        <v>0</v>
      </c>
      <c r="LW16" s="3">
        <v>0</v>
      </c>
      <c r="LX16" s="3">
        <v>812856.72</v>
      </c>
      <c r="LY16" s="3">
        <v>0</v>
      </c>
      <c r="LZ16" s="3">
        <v>0</v>
      </c>
      <c r="MA16" s="3">
        <v>0</v>
      </c>
      <c r="MB16" s="3">
        <v>0</v>
      </c>
      <c r="MC16" s="3">
        <v>0</v>
      </c>
      <c r="MD16" s="3">
        <v>0</v>
      </c>
      <c r="ME16" s="3">
        <v>0</v>
      </c>
      <c r="MF16" s="3">
        <v>0</v>
      </c>
      <c r="MG16" s="3">
        <v>0</v>
      </c>
      <c r="MH16" s="3">
        <v>0</v>
      </c>
      <c r="MI16" s="3">
        <v>0</v>
      </c>
      <c r="MJ16" s="3">
        <v>0</v>
      </c>
      <c r="MK16" s="3">
        <v>0</v>
      </c>
      <c r="ML16" s="3">
        <v>0</v>
      </c>
      <c r="MM16" s="3">
        <v>0</v>
      </c>
      <c r="MN16" s="3">
        <v>0</v>
      </c>
      <c r="MO16" s="3">
        <v>0</v>
      </c>
      <c r="MP16" s="3">
        <v>0</v>
      </c>
      <c r="MQ16" s="3">
        <v>0</v>
      </c>
      <c r="MR16" s="3">
        <v>0</v>
      </c>
      <c r="MS16" s="3">
        <v>2629755.5099999998</v>
      </c>
      <c r="MT16" s="3">
        <v>398549.86</v>
      </c>
      <c r="MU16" s="3">
        <v>0</v>
      </c>
      <c r="MV16" s="3">
        <v>0</v>
      </c>
      <c r="MW16" s="3">
        <v>0</v>
      </c>
      <c r="MX16" s="3">
        <v>0</v>
      </c>
      <c r="MY16" s="3">
        <v>0</v>
      </c>
      <c r="MZ16" s="3">
        <v>1738847.09</v>
      </c>
      <c r="NA16" s="3">
        <v>427510.49</v>
      </c>
      <c r="NB16" s="3">
        <v>0</v>
      </c>
      <c r="NC16" s="3">
        <v>62049.22</v>
      </c>
      <c r="ND16" s="3">
        <v>732496.07</v>
      </c>
      <c r="NE16" s="3">
        <v>310288.46000000002</v>
      </c>
      <c r="NF16" s="3">
        <v>0</v>
      </c>
      <c r="NG16" s="3">
        <v>242432.47</v>
      </c>
      <c r="NH16" s="3">
        <v>0</v>
      </c>
      <c r="NI16" s="3">
        <v>651910.63</v>
      </c>
      <c r="NJ16" s="3">
        <v>13868.53</v>
      </c>
      <c r="NK16" s="3">
        <v>4247.68</v>
      </c>
      <c r="NL16" s="3">
        <v>57902.86</v>
      </c>
      <c r="NM16" s="3">
        <v>0</v>
      </c>
      <c r="NN16" s="3">
        <v>0</v>
      </c>
      <c r="NO16" s="3">
        <v>0</v>
      </c>
      <c r="NP16" s="3">
        <v>0</v>
      </c>
      <c r="NQ16" s="3">
        <v>0</v>
      </c>
      <c r="NR16" s="3">
        <v>237820.71</v>
      </c>
      <c r="NS16" s="3">
        <v>51816.08</v>
      </c>
      <c r="NT16" s="3">
        <v>0</v>
      </c>
      <c r="NU16" s="3">
        <v>0</v>
      </c>
      <c r="NV16" s="3">
        <v>758585.98</v>
      </c>
      <c r="NW16" s="3">
        <v>867897.35</v>
      </c>
      <c r="NX16" s="3">
        <v>0</v>
      </c>
      <c r="NY16" s="3">
        <v>0</v>
      </c>
      <c r="NZ16" s="3">
        <v>535918.93999999994</v>
      </c>
      <c r="OA16" s="3">
        <v>35196.980000000003</v>
      </c>
      <c r="OB16" s="3">
        <v>0</v>
      </c>
      <c r="OC16" s="3">
        <v>0</v>
      </c>
      <c r="OD16" s="3">
        <v>0</v>
      </c>
      <c r="OE16" s="3">
        <v>0</v>
      </c>
      <c r="OF16" s="3">
        <v>0</v>
      </c>
      <c r="OK16" s="3">
        <v>0</v>
      </c>
      <c r="OL16" s="3">
        <v>0</v>
      </c>
      <c r="OM16" s="3">
        <v>0</v>
      </c>
      <c r="ON16" s="3">
        <v>0</v>
      </c>
      <c r="OO16" s="3">
        <v>0</v>
      </c>
      <c r="OP16" s="3">
        <v>603240.43000000005</v>
      </c>
      <c r="OQ16" s="3">
        <v>1389773.54</v>
      </c>
      <c r="OR16" s="3">
        <v>102366.8</v>
      </c>
      <c r="OS16" s="3">
        <v>0</v>
      </c>
      <c r="OT16" s="3">
        <v>0</v>
      </c>
      <c r="OU16" s="3">
        <v>376724.63</v>
      </c>
      <c r="OV16" s="3">
        <v>0</v>
      </c>
      <c r="OW16" s="3">
        <v>0</v>
      </c>
      <c r="OX16" s="3">
        <v>132384.85999999999</v>
      </c>
      <c r="OY16" s="3">
        <v>0</v>
      </c>
      <c r="OZ16" s="3">
        <v>0</v>
      </c>
      <c r="PA16" s="3">
        <v>0</v>
      </c>
      <c r="PB16" s="3">
        <v>0</v>
      </c>
      <c r="PC16" s="3">
        <v>0</v>
      </c>
      <c r="PD16" s="3">
        <v>0</v>
      </c>
      <c r="PE16" s="3">
        <v>0</v>
      </c>
      <c r="PF16" s="3">
        <v>0</v>
      </c>
      <c r="PG16" s="3">
        <v>1476556.59</v>
      </c>
      <c r="PH16" s="3">
        <v>3855780.02</v>
      </c>
      <c r="PI16" s="3">
        <v>676458.2</v>
      </c>
      <c r="PJ16" s="3">
        <v>0</v>
      </c>
      <c r="PK16" s="3">
        <v>2302844.63</v>
      </c>
      <c r="PL16" s="3">
        <v>449339.71</v>
      </c>
      <c r="PM16" s="3">
        <v>267042.5</v>
      </c>
      <c r="PN16" s="3">
        <v>0</v>
      </c>
      <c r="PO16" s="3">
        <v>2893266.83</v>
      </c>
      <c r="PP16" s="3">
        <v>0</v>
      </c>
      <c r="PQ16" s="3">
        <v>0</v>
      </c>
      <c r="PR16" s="3">
        <v>408675.58</v>
      </c>
      <c r="PS16" s="3">
        <v>105513.83</v>
      </c>
      <c r="PT16" s="3">
        <v>126136.76</v>
      </c>
      <c r="PU16" s="3">
        <v>0</v>
      </c>
      <c r="PV16" s="3">
        <v>0</v>
      </c>
      <c r="PW16" s="3">
        <v>2236053.67</v>
      </c>
      <c r="PX16" s="3">
        <v>42011</v>
      </c>
      <c r="PY16" s="3">
        <v>0</v>
      </c>
      <c r="PZ16" s="3">
        <v>0</v>
      </c>
      <c r="QA16" s="3">
        <v>0</v>
      </c>
      <c r="QB16" s="3">
        <v>11469872.939999999</v>
      </c>
      <c r="QC16" s="3">
        <v>0</v>
      </c>
      <c r="QD16" s="3">
        <v>0</v>
      </c>
      <c r="QE16" s="3">
        <v>0</v>
      </c>
      <c r="QF16" s="3">
        <v>0</v>
      </c>
      <c r="QG16" s="3">
        <v>0</v>
      </c>
      <c r="QI16" s="3">
        <v>0</v>
      </c>
      <c r="QJ16" s="3">
        <v>2108339.98</v>
      </c>
      <c r="QK16" s="3">
        <v>12228.12</v>
      </c>
      <c r="QL16" s="3">
        <v>0</v>
      </c>
      <c r="QM16" s="3">
        <v>0</v>
      </c>
      <c r="QN16" s="3">
        <v>0</v>
      </c>
      <c r="QO16" s="3">
        <v>206791.41</v>
      </c>
      <c r="QP16" s="3">
        <v>273634.02</v>
      </c>
      <c r="QQ16" s="3">
        <v>0</v>
      </c>
      <c r="QR16" s="3">
        <v>0</v>
      </c>
      <c r="QS16" s="3">
        <v>0</v>
      </c>
      <c r="QT16" s="3">
        <v>329939.53999999998</v>
      </c>
      <c r="QU16" s="3">
        <v>3740381.6</v>
      </c>
      <c r="QV16" s="3">
        <v>0</v>
      </c>
      <c r="QW16" s="3">
        <v>72634.649999999994</v>
      </c>
      <c r="QX16" s="3">
        <v>0</v>
      </c>
      <c r="QY16" s="3">
        <v>0</v>
      </c>
      <c r="QZ16" s="3">
        <v>0</v>
      </c>
      <c r="RA16" s="3">
        <v>-662.67</v>
      </c>
      <c r="RB16" s="3">
        <v>0</v>
      </c>
      <c r="RC16" s="3">
        <v>0</v>
      </c>
      <c r="RD16" s="3">
        <v>0</v>
      </c>
      <c r="RE16" s="3">
        <v>0</v>
      </c>
      <c r="RF16" s="3">
        <v>0</v>
      </c>
      <c r="RG16" s="3">
        <v>0</v>
      </c>
      <c r="RH16" s="3">
        <v>5757800</v>
      </c>
      <c r="RI16" s="3">
        <v>0</v>
      </c>
      <c r="RJ16" s="3">
        <v>-1525817</v>
      </c>
      <c r="RK16" s="3">
        <v>0</v>
      </c>
    </row>
    <row r="17" spans="1:479" x14ac:dyDescent="0.25">
      <c r="A17" t="s">
        <v>16</v>
      </c>
      <c r="B17" s="1">
        <v>2017</v>
      </c>
      <c r="C17" s="3">
        <v>11078120.359999999</v>
      </c>
      <c r="D17" s="3">
        <v>0</v>
      </c>
      <c r="E17" s="4"/>
      <c r="F17" s="3">
        <v>0</v>
      </c>
      <c r="G17" s="3">
        <v>0</v>
      </c>
      <c r="H17" s="3">
        <v>0</v>
      </c>
      <c r="I17" s="3">
        <v>0</v>
      </c>
      <c r="J17" s="3">
        <v>0</v>
      </c>
      <c r="K17" s="3">
        <v>18741670.920000002</v>
      </c>
      <c r="L17" s="3">
        <v>0</v>
      </c>
      <c r="M17" s="3">
        <v>2649253.2000000002</v>
      </c>
      <c r="N17" s="3">
        <v>50404.91</v>
      </c>
      <c r="O17" s="3">
        <v>903432.73</v>
      </c>
      <c r="P17" s="4"/>
      <c r="Q17" s="3">
        <v>19132664.09</v>
      </c>
      <c r="R17" s="3">
        <v>-630486.47</v>
      </c>
      <c r="S17" s="3">
        <v>0</v>
      </c>
      <c r="T17" s="3">
        <v>0</v>
      </c>
      <c r="U17" s="3">
        <v>0</v>
      </c>
      <c r="V17" s="3">
        <v>522770.66</v>
      </c>
      <c r="W17" s="3">
        <v>0</v>
      </c>
      <c r="X17" s="3">
        <v>616.89</v>
      </c>
      <c r="Y17" s="3">
        <v>0</v>
      </c>
      <c r="Z17" s="3">
        <v>18840.8</v>
      </c>
      <c r="AA17" s="3">
        <v>2341417.7999999998</v>
      </c>
      <c r="AB17" s="3">
        <v>0</v>
      </c>
      <c r="AC17" s="3">
        <v>0</v>
      </c>
      <c r="AD17" s="3">
        <v>0</v>
      </c>
      <c r="AE17" s="3">
        <v>0</v>
      </c>
      <c r="AF17" s="3">
        <v>0</v>
      </c>
      <c r="AG17" s="3">
        <v>0</v>
      </c>
      <c r="AH17" s="3">
        <v>0</v>
      </c>
      <c r="AI17" s="3">
        <v>482136.28</v>
      </c>
      <c r="AJ17" s="3">
        <v>0</v>
      </c>
      <c r="AK17" s="3">
        <v>0</v>
      </c>
      <c r="AL17" s="3">
        <v>0</v>
      </c>
      <c r="AP17" s="3">
        <v>0</v>
      </c>
      <c r="AQ17" s="3">
        <v>0</v>
      </c>
      <c r="AR17" s="3">
        <v>0</v>
      </c>
      <c r="AS17" s="3">
        <v>0</v>
      </c>
      <c r="AT17" s="3">
        <v>0</v>
      </c>
      <c r="AU17" s="3">
        <v>0</v>
      </c>
      <c r="AV17" s="3">
        <v>698133.57</v>
      </c>
      <c r="AW17" s="4"/>
      <c r="AX17" s="3">
        <v>0</v>
      </c>
      <c r="AY17" s="3">
        <v>0</v>
      </c>
      <c r="AZ17" s="3">
        <v>0</v>
      </c>
      <c r="BA17" s="3">
        <v>139550.45000000001</v>
      </c>
      <c r="BB17" s="3">
        <v>0</v>
      </c>
      <c r="BC17" s="4"/>
      <c r="BD17" s="3">
        <v>0</v>
      </c>
      <c r="BE17" s="3">
        <v>0</v>
      </c>
      <c r="BF17" s="3">
        <v>5481.07</v>
      </c>
      <c r="BG17" s="3">
        <v>0</v>
      </c>
      <c r="BH17" s="3">
        <v>0</v>
      </c>
      <c r="BI17" s="3">
        <v>0</v>
      </c>
      <c r="BJ17" s="3">
        <v>0</v>
      </c>
      <c r="BK17" s="3">
        <v>0</v>
      </c>
      <c r="BL17" s="3">
        <v>0</v>
      </c>
      <c r="BM17" s="3">
        <v>2541.75</v>
      </c>
      <c r="BN17" s="3">
        <v>-837081.07</v>
      </c>
      <c r="BO17" s="3">
        <v>-58087.67</v>
      </c>
      <c r="BP17" s="3">
        <v>94209.31</v>
      </c>
      <c r="BQ17" s="3">
        <v>0</v>
      </c>
      <c r="BR17" s="3">
        <v>175376.49</v>
      </c>
      <c r="BT17" s="3">
        <v>0</v>
      </c>
      <c r="BU17" s="3">
        <v>1163176.6100000001</v>
      </c>
      <c r="BV17" s="3">
        <v>-5609.46</v>
      </c>
      <c r="BW17" s="3">
        <v>0</v>
      </c>
      <c r="BX17" s="3">
        <v>1497878.82</v>
      </c>
      <c r="BY17" s="3">
        <v>-1687737</v>
      </c>
      <c r="BZ17" s="3">
        <v>-6934673.2599999998</v>
      </c>
      <c r="CA17" s="3">
        <v>0</v>
      </c>
      <c r="CB17" s="3">
        <v>-1264284.96</v>
      </c>
      <c r="CC17" s="3">
        <v>-741807.89</v>
      </c>
      <c r="CD17" s="3">
        <v>-2348159.2400000002</v>
      </c>
      <c r="CE17" s="3">
        <v>5249828.54</v>
      </c>
      <c r="CF17" s="3">
        <v>0</v>
      </c>
      <c r="CG17" s="3">
        <v>7684.1</v>
      </c>
      <c r="CH17" s="3">
        <v>0</v>
      </c>
      <c r="CI17" s="3">
        <v>0</v>
      </c>
      <c r="CJ17" s="3">
        <v>0</v>
      </c>
      <c r="CK17" s="3">
        <v>0</v>
      </c>
      <c r="CL17" s="3">
        <v>4850700.3600000003</v>
      </c>
      <c r="CM17" s="3">
        <v>0</v>
      </c>
      <c r="CN17" s="3">
        <v>0</v>
      </c>
      <c r="CO17" s="3">
        <v>0</v>
      </c>
      <c r="CP17" s="3">
        <v>0</v>
      </c>
      <c r="CQ17" s="3">
        <v>0</v>
      </c>
      <c r="CR17" s="3">
        <v>0</v>
      </c>
      <c r="CS17" s="3">
        <v>0</v>
      </c>
      <c r="CT17" s="3">
        <v>0</v>
      </c>
      <c r="CU17" s="3">
        <v>0</v>
      </c>
      <c r="CV17" s="3">
        <v>0</v>
      </c>
      <c r="CW17" s="3">
        <v>0</v>
      </c>
      <c r="CX17" s="3">
        <v>0</v>
      </c>
      <c r="CY17" s="3">
        <v>0</v>
      </c>
      <c r="CZ17" s="3">
        <v>0</v>
      </c>
      <c r="DA17" s="3">
        <v>0</v>
      </c>
      <c r="DB17" s="3">
        <v>0</v>
      </c>
      <c r="DC17" s="3">
        <v>0</v>
      </c>
      <c r="DD17" s="3">
        <v>0</v>
      </c>
      <c r="DE17" s="3">
        <v>0</v>
      </c>
      <c r="DF17" s="3">
        <v>0</v>
      </c>
      <c r="DG17" s="3">
        <v>0</v>
      </c>
      <c r="DH17" s="3">
        <v>0</v>
      </c>
      <c r="DI17" s="3">
        <v>0</v>
      </c>
      <c r="DJ17" s="3">
        <v>0</v>
      </c>
      <c r="DK17" s="3">
        <v>0</v>
      </c>
      <c r="DL17" s="3">
        <v>0</v>
      </c>
      <c r="DM17" s="3">
        <v>0</v>
      </c>
      <c r="DN17" s="3">
        <v>347843.2</v>
      </c>
      <c r="DP17" s="3">
        <v>1438431.63</v>
      </c>
      <c r="DQ17" s="3">
        <v>0</v>
      </c>
      <c r="DR17" s="3">
        <v>9384287.1500000004</v>
      </c>
      <c r="DS17" s="3">
        <v>0</v>
      </c>
      <c r="DT17" s="3">
        <v>0</v>
      </c>
      <c r="DU17" s="3">
        <v>35011300.560000002</v>
      </c>
      <c r="DV17" s="3">
        <v>36715901.32</v>
      </c>
      <c r="DW17" s="3">
        <v>21065441.199999999</v>
      </c>
      <c r="DX17" s="3">
        <v>30711152.079999998</v>
      </c>
      <c r="DY17" s="3">
        <v>33186559</v>
      </c>
      <c r="DZ17" s="3">
        <v>1502300.2</v>
      </c>
      <c r="EA17" s="3">
        <v>10065714.77</v>
      </c>
      <c r="EB17" s="3">
        <v>0</v>
      </c>
      <c r="EC17" s="3">
        <v>0</v>
      </c>
      <c r="ED17" s="3">
        <v>0</v>
      </c>
      <c r="EE17" s="3">
        <v>301423.52</v>
      </c>
      <c r="EG17" s="3">
        <v>2655032.73</v>
      </c>
      <c r="EH17" s="3">
        <v>24525.07</v>
      </c>
      <c r="EI17" s="3">
        <v>519516.27</v>
      </c>
      <c r="EJ17" s="3">
        <v>1823041.11</v>
      </c>
      <c r="EL17" s="3">
        <v>3664916.84</v>
      </c>
      <c r="EM17" s="3">
        <v>14926.03</v>
      </c>
      <c r="EN17" s="3">
        <v>567421.05000000005</v>
      </c>
      <c r="EO17" s="3">
        <v>131.22999999999999</v>
      </c>
      <c r="EP17" s="3">
        <v>11217.2</v>
      </c>
      <c r="EQ17" s="3">
        <v>0</v>
      </c>
      <c r="ER17" s="3">
        <v>299889.77</v>
      </c>
      <c r="ET17" s="3">
        <v>0</v>
      </c>
      <c r="EU17" s="3">
        <v>0</v>
      </c>
      <c r="EV17" s="3">
        <v>17689.32</v>
      </c>
      <c r="EW17" s="3">
        <v>0</v>
      </c>
      <c r="EX17" s="3">
        <v>0</v>
      </c>
      <c r="EY17" s="3">
        <v>-16030890.01</v>
      </c>
      <c r="EZ17" s="3">
        <v>0</v>
      </c>
      <c r="FA17" s="3">
        <v>0</v>
      </c>
      <c r="FB17" s="3">
        <v>0</v>
      </c>
      <c r="FC17" s="3">
        <v>0</v>
      </c>
      <c r="FD17" s="3">
        <v>0</v>
      </c>
      <c r="FE17" s="3">
        <v>0</v>
      </c>
      <c r="FF17" s="3">
        <v>2696997.91</v>
      </c>
      <c r="FG17" s="3">
        <v>18964453</v>
      </c>
      <c r="FH17" s="3">
        <v>0</v>
      </c>
      <c r="FI17" s="3">
        <v>0</v>
      </c>
      <c r="FJ17" s="3">
        <v>701131.03</v>
      </c>
      <c r="FK17" s="3">
        <v>-17918958.350000001</v>
      </c>
      <c r="FL17" s="3">
        <v>0</v>
      </c>
      <c r="FM17" s="3">
        <v>0</v>
      </c>
      <c r="FN17" s="3">
        <v>0</v>
      </c>
      <c r="FO17" s="3">
        <v>-110287.26</v>
      </c>
      <c r="FP17" s="3">
        <v>-25514290.210000001</v>
      </c>
      <c r="FQ17" s="3">
        <v>0</v>
      </c>
      <c r="FR17" s="3">
        <v>-2344804.7000000002</v>
      </c>
      <c r="FS17" s="3">
        <v>0</v>
      </c>
      <c r="FT17" s="3">
        <v>-75660.490000000005</v>
      </c>
      <c r="FU17" s="3">
        <v>-0.88</v>
      </c>
      <c r="FV17" s="3">
        <v>0</v>
      </c>
      <c r="FW17" s="3">
        <v>0</v>
      </c>
      <c r="FX17" s="3">
        <v>-592751.99</v>
      </c>
      <c r="FY17" s="3">
        <v>1E-4</v>
      </c>
      <c r="FZ17" s="3">
        <v>0</v>
      </c>
      <c r="GA17" s="3">
        <v>0</v>
      </c>
      <c r="GB17" s="3">
        <v>0</v>
      </c>
      <c r="GD17" s="3">
        <v>0</v>
      </c>
      <c r="GE17" s="3">
        <v>0</v>
      </c>
      <c r="GF17" s="3">
        <v>0</v>
      </c>
      <c r="GG17" s="3">
        <v>0</v>
      </c>
      <c r="GH17" s="3">
        <v>0</v>
      </c>
      <c r="GI17" s="3">
        <v>0</v>
      </c>
      <c r="GJ17" s="3">
        <v>-624343.85</v>
      </c>
      <c r="GK17" s="3">
        <v>-1098958.0900000001</v>
      </c>
      <c r="GL17" s="3">
        <v>-4524415.1900000004</v>
      </c>
      <c r="GN17" s="3">
        <v>0</v>
      </c>
      <c r="GO17" s="3">
        <v>-3373593.83</v>
      </c>
      <c r="GP17" s="3">
        <v>0</v>
      </c>
      <c r="GQ17" s="3">
        <v>0</v>
      </c>
      <c r="GR17" s="3">
        <v>0</v>
      </c>
      <c r="GS17" s="3">
        <v>0</v>
      </c>
      <c r="GT17" s="3">
        <v>0</v>
      </c>
      <c r="GU17" s="3">
        <v>3893973.4</v>
      </c>
      <c r="GV17" s="3">
        <v>0</v>
      </c>
      <c r="GX17" s="3">
        <v>-9408746.9000000004</v>
      </c>
      <c r="GY17" s="3">
        <v>0</v>
      </c>
      <c r="GZ17" s="3">
        <v>0</v>
      </c>
      <c r="HA17" s="3">
        <v>0</v>
      </c>
      <c r="HB17" s="3">
        <v>0</v>
      </c>
      <c r="HC17" s="3">
        <v>0</v>
      </c>
      <c r="HD17" s="3">
        <v>0</v>
      </c>
      <c r="HE17" s="3">
        <v>0</v>
      </c>
      <c r="HF17" s="3">
        <v>0</v>
      </c>
      <c r="HG17" s="3">
        <v>0</v>
      </c>
      <c r="HH17" s="3">
        <v>-10873990.800000001</v>
      </c>
      <c r="HI17" s="3">
        <v>-50000000</v>
      </c>
      <c r="HJ17" s="3">
        <v>0</v>
      </c>
      <c r="HK17" s="3">
        <v>0</v>
      </c>
      <c r="HL17" s="3">
        <v>0</v>
      </c>
      <c r="HM17" s="3">
        <v>-35000000</v>
      </c>
      <c r="HO17" s="3">
        <v>-6684703.3799999999</v>
      </c>
      <c r="HP17" s="3">
        <v>-38224093.439999998</v>
      </c>
      <c r="HQ17" s="3">
        <v>0</v>
      </c>
      <c r="HR17" s="3">
        <v>0</v>
      </c>
      <c r="HS17" s="3">
        <v>0</v>
      </c>
      <c r="HT17" s="3">
        <v>0</v>
      </c>
      <c r="HU17" s="3">
        <v>0</v>
      </c>
      <c r="HV17" s="3">
        <v>0</v>
      </c>
      <c r="HW17" s="3">
        <v>0</v>
      </c>
      <c r="HX17" s="3">
        <v>0</v>
      </c>
      <c r="HY17" s="3">
        <v>-43012071.640000001</v>
      </c>
      <c r="HZ17" s="3">
        <v>-5888840.2700000703</v>
      </c>
      <c r="IA17" s="3">
        <v>0</v>
      </c>
      <c r="IB17" s="3">
        <v>0</v>
      </c>
      <c r="IC17" s="3">
        <v>0</v>
      </c>
      <c r="ID17" s="3">
        <v>0</v>
      </c>
      <c r="IE17" s="3">
        <v>0</v>
      </c>
      <c r="IF17" s="3">
        <v>333971</v>
      </c>
      <c r="IG17" s="3">
        <v>0</v>
      </c>
      <c r="IH17" s="3">
        <v>0</v>
      </c>
      <c r="II17" s="3">
        <v>84251</v>
      </c>
      <c r="IJ17" s="3">
        <v>-121480174.33</v>
      </c>
      <c r="IK17" s="3">
        <v>-17435535</v>
      </c>
      <c r="IL17" s="3">
        <v>-2247059.7999999998</v>
      </c>
      <c r="IM17" s="3">
        <v>-108691.59</v>
      </c>
      <c r="IN17" s="3">
        <v>-2877.1</v>
      </c>
      <c r="IO17" s="3">
        <v>-14472588.710000001</v>
      </c>
      <c r="IP17" s="3">
        <v>0</v>
      </c>
      <c r="IQ17" s="3">
        <v>0</v>
      </c>
      <c r="IR17" s="3">
        <v>0</v>
      </c>
      <c r="IS17" s="3">
        <v>-3716280.09</v>
      </c>
      <c r="IT17" s="3">
        <v>0</v>
      </c>
      <c r="IU17" s="3">
        <v>-5133558.95</v>
      </c>
      <c r="IV17" s="3">
        <v>0</v>
      </c>
      <c r="IW17" s="3">
        <v>-11192338.609999999</v>
      </c>
      <c r="IX17" s="3">
        <v>-7244634.4400000004</v>
      </c>
      <c r="IY17" s="3">
        <v>-463808.82</v>
      </c>
      <c r="IZ17" s="3">
        <v>0</v>
      </c>
      <c r="JA17" s="3">
        <v>-33217606.210000001</v>
      </c>
      <c r="JB17" s="3">
        <v>-27596.7</v>
      </c>
      <c r="JC17" s="3">
        <v>-370</v>
      </c>
      <c r="JD17" s="3">
        <v>-187328.8</v>
      </c>
      <c r="JE17" s="3">
        <v>0</v>
      </c>
      <c r="JF17" s="3">
        <v>0</v>
      </c>
      <c r="JG17" s="3">
        <v>0</v>
      </c>
      <c r="JH17" s="3">
        <v>0</v>
      </c>
      <c r="JI17" s="3">
        <v>-275747.55</v>
      </c>
      <c r="JJ17" s="3">
        <v>0</v>
      </c>
      <c r="JK17" s="3">
        <v>0</v>
      </c>
      <c r="JL17" s="3">
        <v>-170943.98</v>
      </c>
      <c r="JM17" s="3">
        <v>0</v>
      </c>
      <c r="JN17" s="3">
        <v>-799990.8</v>
      </c>
      <c r="JO17" s="3">
        <v>0</v>
      </c>
      <c r="JP17" s="3">
        <v>0</v>
      </c>
      <c r="JQ17" s="3">
        <v>876810</v>
      </c>
      <c r="JR17" s="3">
        <v>-465923.87</v>
      </c>
      <c r="JS17" s="3">
        <v>0</v>
      </c>
      <c r="JT17" s="3">
        <v>0</v>
      </c>
      <c r="JU17" s="3">
        <v>0</v>
      </c>
      <c r="JV17" s="3">
        <v>-26265.59</v>
      </c>
      <c r="JW17" s="3">
        <v>0</v>
      </c>
      <c r="JX17" s="3">
        <v>0</v>
      </c>
      <c r="JY17" s="3">
        <v>0</v>
      </c>
      <c r="JZ17" s="3">
        <v>0</v>
      </c>
      <c r="KA17" s="3">
        <v>0</v>
      </c>
      <c r="KB17" s="3">
        <v>-45767.360000000001</v>
      </c>
      <c r="KC17" s="3">
        <v>0</v>
      </c>
      <c r="KD17" s="3">
        <v>465924</v>
      </c>
      <c r="KE17" s="3">
        <v>0</v>
      </c>
      <c r="KF17" s="3">
        <v>0</v>
      </c>
      <c r="KG17" s="3">
        <v>0</v>
      </c>
      <c r="KH17" s="3">
        <v>-564799.76</v>
      </c>
      <c r="KI17" s="3">
        <v>302095.88</v>
      </c>
      <c r="KJ17" s="3">
        <v>0</v>
      </c>
      <c r="KK17" s="3">
        <v>-90942.11</v>
      </c>
      <c r="KL17" s="3">
        <v>0</v>
      </c>
      <c r="KM17" s="3">
        <v>5579.45</v>
      </c>
      <c r="KN17" s="3">
        <v>-221990.08</v>
      </c>
      <c r="KO17" s="3">
        <v>0</v>
      </c>
      <c r="KP17" s="3">
        <v>0</v>
      </c>
      <c r="KQ17" s="3">
        <v>0</v>
      </c>
      <c r="KR17" s="3">
        <v>0</v>
      </c>
      <c r="KS17" s="3">
        <v>0</v>
      </c>
      <c r="KT17" s="3">
        <v>0</v>
      </c>
      <c r="KU17" s="3">
        <v>0</v>
      </c>
      <c r="KV17" s="3">
        <v>0</v>
      </c>
      <c r="KW17" s="3">
        <v>0</v>
      </c>
      <c r="KX17" s="3">
        <v>0</v>
      </c>
      <c r="KY17" s="3">
        <v>0</v>
      </c>
      <c r="KZ17" s="3">
        <v>0</v>
      </c>
      <c r="LA17" s="3">
        <v>0</v>
      </c>
      <c r="LB17" s="3">
        <v>0</v>
      </c>
      <c r="LC17" s="3">
        <v>0</v>
      </c>
      <c r="LD17" s="3">
        <v>0</v>
      </c>
      <c r="LE17" s="3">
        <v>0</v>
      </c>
      <c r="LF17" s="3">
        <v>0</v>
      </c>
      <c r="LG17" s="3">
        <v>0</v>
      </c>
      <c r="LH17" s="3">
        <v>0</v>
      </c>
      <c r="LI17" s="3">
        <v>0</v>
      </c>
      <c r="LJ17" s="3">
        <v>0</v>
      </c>
      <c r="LK17" s="3">
        <v>0</v>
      </c>
      <c r="LL17" s="3">
        <v>0</v>
      </c>
      <c r="LM17" s="3">
        <v>82040566.909999996</v>
      </c>
      <c r="LN17" s="3">
        <v>77422912.140000001</v>
      </c>
      <c r="LO17" s="3">
        <v>5133558.95</v>
      </c>
      <c r="LP17" s="3">
        <v>0</v>
      </c>
      <c r="LQ17" s="3">
        <v>0</v>
      </c>
      <c r="LR17" s="3">
        <v>11192065</v>
      </c>
      <c r="LS17" s="3">
        <v>0</v>
      </c>
      <c r="LT17" s="3">
        <v>7244634.4100000001</v>
      </c>
      <c r="LU17" s="3">
        <v>0</v>
      </c>
      <c r="LW17" s="3">
        <v>463809.72</v>
      </c>
      <c r="LX17" s="3">
        <v>0</v>
      </c>
      <c r="LY17" s="3">
        <v>0</v>
      </c>
      <c r="LZ17" s="3">
        <v>0</v>
      </c>
      <c r="MA17" s="3">
        <v>0</v>
      </c>
      <c r="MB17" s="3">
        <v>0</v>
      </c>
      <c r="MC17" s="3">
        <v>0</v>
      </c>
      <c r="MD17" s="3">
        <v>0</v>
      </c>
      <c r="ME17" s="3">
        <v>0</v>
      </c>
      <c r="MF17" s="3">
        <v>0</v>
      </c>
      <c r="MG17" s="3">
        <v>0</v>
      </c>
      <c r="MH17" s="3">
        <v>0</v>
      </c>
      <c r="MI17" s="3">
        <v>0</v>
      </c>
      <c r="MJ17" s="3">
        <v>0</v>
      </c>
      <c r="MK17" s="3">
        <v>0</v>
      </c>
      <c r="ML17" s="3">
        <v>0</v>
      </c>
      <c r="MM17" s="3">
        <v>0</v>
      </c>
      <c r="MN17" s="3">
        <v>0</v>
      </c>
      <c r="MO17" s="3">
        <v>0</v>
      </c>
      <c r="MP17" s="3">
        <v>0</v>
      </c>
      <c r="MQ17" s="3">
        <v>0</v>
      </c>
      <c r="MR17" s="3">
        <v>0</v>
      </c>
      <c r="MS17" s="3">
        <v>730278.1</v>
      </c>
      <c r="MT17" s="3">
        <v>624939.07999999996</v>
      </c>
      <c r="MU17" s="3">
        <v>0</v>
      </c>
      <c r="MV17" s="3">
        <v>5791.61</v>
      </c>
      <c r="MW17" s="3">
        <v>163528.93</v>
      </c>
      <c r="MX17" s="3">
        <v>0</v>
      </c>
      <c r="MY17" s="3">
        <v>0</v>
      </c>
      <c r="MZ17" s="3">
        <v>216751.98</v>
      </c>
      <c r="NA17" s="3">
        <v>200700.81</v>
      </c>
      <c r="NB17" s="3">
        <v>0</v>
      </c>
      <c r="NC17" s="3">
        <v>28603.38</v>
      </c>
      <c r="ND17" s="3">
        <v>52194.1</v>
      </c>
      <c r="NE17" s="3">
        <v>120512.63</v>
      </c>
      <c r="NF17" s="3">
        <v>0</v>
      </c>
      <c r="NG17" s="3">
        <v>60501.38</v>
      </c>
      <c r="NH17" s="3">
        <v>0</v>
      </c>
      <c r="NI17" s="3">
        <v>946841.09</v>
      </c>
      <c r="NJ17" s="3">
        <v>1987.06</v>
      </c>
      <c r="NK17" s="3">
        <v>790.7</v>
      </c>
      <c r="NL17" s="3">
        <v>0</v>
      </c>
      <c r="NM17" s="3">
        <v>0</v>
      </c>
      <c r="NN17" s="3">
        <v>51572.53</v>
      </c>
      <c r="NO17" s="3">
        <v>0</v>
      </c>
      <c r="NP17" s="3">
        <v>0</v>
      </c>
      <c r="NQ17" s="3">
        <v>16352.76</v>
      </c>
      <c r="NR17" s="3">
        <v>0</v>
      </c>
      <c r="NS17" s="3">
        <v>0</v>
      </c>
      <c r="NT17" s="3">
        <v>70182</v>
      </c>
      <c r="NU17" s="3">
        <v>680076.61</v>
      </c>
      <c r="NV17" s="3">
        <v>360745.16</v>
      </c>
      <c r="NW17" s="3">
        <v>504332.59</v>
      </c>
      <c r="NX17" s="3">
        <v>30605.360000000001</v>
      </c>
      <c r="NY17" s="3">
        <v>606278.74</v>
      </c>
      <c r="NZ17" s="3">
        <v>132172.64000000001</v>
      </c>
      <c r="OA17" s="3">
        <v>140942.12</v>
      </c>
      <c r="OB17" s="3">
        <v>0</v>
      </c>
      <c r="OC17" s="3">
        <v>0</v>
      </c>
      <c r="OD17" s="3">
        <v>0</v>
      </c>
      <c r="OE17" s="3">
        <v>0</v>
      </c>
      <c r="OF17" s="3">
        <v>0</v>
      </c>
      <c r="OK17" s="3">
        <v>0</v>
      </c>
      <c r="OL17" s="3">
        <v>0</v>
      </c>
      <c r="OM17" s="3">
        <v>0</v>
      </c>
      <c r="ON17" s="3">
        <v>0</v>
      </c>
      <c r="OO17" s="3">
        <v>868836.28</v>
      </c>
      <c r="OP17" s="3">
        <v>372667.66</v>
      </c>
      <c r="OQ17" s="3">
        <v>1347173.46</v>
      </c>
      <c r="OR17" s="3">
        <v>278290.24</v>
      </c>
      <c r="OS17" s="3">
        <v>-1.53</v>
      </c>
      <c r="OT17" s="3">
        <v>18214.71</v>
      </c>
      <c r="OU17" s="3">
        <v>199133.46</v>
      </c>
      <c r="OV17" s="3">
        <v>0</v>
      </c>
      <c r="OW17" s="3">
        <v>2934.53</v>
      </c>
      <c r="OX17" s="3">
        <v>15315.47</v>
      </c>
      <c r="OY17" s="3">
        <v>0</v>
      </c>
      <c r="OZ17" s="3">
        <v>79461.63</v>
      </c>
      <c r="PA17" s="3">
        <v>0</v>
      </c>
      <c r="PB17" s="3">
        <v>0</v>
      </c>
      <c r="PC17" s="3">
        <v>0</v>
      </c>
      <c r="PD17" s="3">
        <v>0</v>
      </c>
      <c r="PE17" s="3">
        <v>0</v>
      </c>
      <c r="PF17" s="3">
        <v>1823432.83</v>
      </c>
      <c r="PG17" s="3">
        <v>2211518.94</v>
      </c>
      <c r="PH17" s="3">
        <v>1345885.87</v>
      </c>
      <c r="PI17" s="3">
        <v>446161.73</v>
      </c>
      <c r="PJ17" s="3">
        <v>-1200</v>
      </c>
      <c r="PK17" s="3">
        <v>511061.46</v>
      </c>
      <c r="PL17" s="3">
        <v>27721.31</v>
      </c>
      <c r="PM17" s="3">
        <v>177777.24</v>
      </c>
      <c r="PN17" s="3">
        <v>332957.93</v>
      </c>
      <c r="PO17" s="3">
        <v>0</v>
      </c>
      <c r="PP17" s="3">
        <v>0</v>
      </c>
      <c r="PQ17" s="3">
        <v>0</v>
      </c>
      <c r="PR17" s="3">
        <v>661068.05000000005</v>
      </c>
      <c r="PS17" s="3">
        <v>33473.629999999997</v>
      </c>
      <c r="PT17" s="3">
        <v>1001.26</v>
      </c>
      <c r="PU17" s="3">
        <v>36865.129999999997</v>
      </c>
      <c r="PV17" s="3">
        <v>0</v>
      </c>
      <c r="PW17" s="3">
        <v>1205199.29</v>
      </c>
      <c r="PX17" s="3">
        <v>0</v>
      </c>
      <c r="PY17" s="3">
        <v>0</v>
      </c>
      <c r="PZ17" s="3">
        <v>0</v>
      </c>
      <c r="QA17" s="3">
        <v>-302169.09000000003</v>
      </c>
      <c r="QB17" s="3">
        <v>5912459.29</v>
      </c>
      <c r="QC17" s="3">
        <v>0</v>
      </c>
      <c r="QD17" s="3">
        <v>0</v>
      </c>
      <c r="QE17" s="3">
        <v>0</v>
      </c>
      <c r="QF17" s="3">
        <v>0</v>
      </c>
      <c r="QG17" s="3">
        <v>0</v>
      </c>
      <c r="QI17" s="3">
        <v>0</v>
      </c>
      <c r="QJ17" s="3">
        <v>3803672.68</v>
      </c>
      <c r="QK17" s="3">
        <v>27062.04</v>
      </c>
      <c r="QL17" s="3">
        <v>0</v>
      </c>
      <c r="QM17" s="3">
        <v>0</v>
      </c>
      <c r="QN17" s="3">
        <v>0</v>
      </c>
      <c r="QO17" s="3">
        <v>150780</v>
      </c>
      <c r="QP17" s="3">
        <v>136804.67000000001</v>
      </c>
      <c r="QQ17" s="3">
        <v>0</v>
      </c>
      <c r="QR17" s="3">
        <v>0</v>
      </c>
      <c r="QS17" s="3">
        <v>0</v>
      </c>
      <c r="QT17" s="3">
        <v>173391.27</v>
      </c>
      <c r="QU17" s="3">
        <v>818248.96</v>
      </c>
      <c r="QV17" s="3">
        <v>30376</v>
      </c>
      <c r="QW17" s="3">
        <v>63765.760000000002</v>
      </c>
      <c r="QX17" s="3">
        <v>0</v>
      </c>
      <c r="QY17" s="3">
        <v>0</v>
      </c>
      <c r="QZ17" s="3">
        <v>0</v>
      </c>
      <c r="RA17" s="3">
        <v>0</v>
      </c>
      <c r="RB17" s="3">
        <v>0</v>
      </c>
      <c r="RC17" s="3">
        <v>0</v>
      </c>
      <c r="RD17" s="3">
        <v>0</v>
      </c>
      <c r="RE17" s="3">
        <v>0</v>
      </c>
      <c r="RF17" s="3">
        <v>0</v>
      </c>
      <c r="RG17" s="3">
        <v>0</v>
      </c>
      <c r="RH17" s="3">
        <v>114627</v>
      </c>
      <c r="RI17" s="3">
        <v>-30376</v>
      </c>
      <c r="RJ17" s="3">
        <v>0</v>
      </c>
      <c r="RK17" s="3">
        <v>0</v>
      </c>
    </row>
    <row r="18" spans="1:479" x14ac:dyDescent="0.25">
      <c r="A18" t="s">
        <v>17</v>
      </c>
      <c r="B18" s="1">
        <v>2017</v>
      </c>
      <c r="C18" s="3">
        <v>3145511.25</v>
      </c>
      <c r="D18" s="3">
        <v>2163.69</v>
      </c>
      <c r="E18" s="4"/>
      <c r="F18" s="3">
        <v>0</v>
      </c>
      <c r="G18" s="3">
        <v>0</v>
      </c>
      <c r="H18" s="3">
        <v>0</v>
      </c>
      <c r="I18" s="3">
        <v>0</v>
      </c>
      <c r="J18" s="3">
        <v>0</v>
      </c>
      <c r="K18" s="3">
        <v>13526412.5</v>
      </c>
      <c r="L18" s="3">
        <v>-23253.63</v>
      </c>
      <c r="M18" s="3">
        <v>1384840.75</v>
      </c>
      <c r="N18" s="3">
        <v>0</v>
      </c>
      <c r="O18" s="3">
        <v>3202691.34</v>
      </c>
      <c r="P18" s="4"/>
      <c r="Q18" s="3">
        <v>13903269.720000001</v>
      </c>
      <c r="R18" s="3">
        <v>-364638.24</v>
      </c>
      <c r="S18" s="3">
        <v>0</v>
      </c>
      <c r="T18" s="3">
        <v>0</v>
      </c>
      <c r="U18" s="3">
        <v>0</v>
      </c>
      <c r="V18" s="3">
        <v>545015.59</v>
      </c>
      <c r="W18" s="3">
        <v>0</v>
      </c>
      <c r="X18" s="3">
        <v>0</v>
      </c>
      <c r="Y18" s="3">
        <v>0</v>
      </c>
      <c r="Z18" s="3">
        <v>0</v>
      </c>
      <c r="AA18" s="3">
        <v>1015500.97</v>
      </c>
      <c r="AB18" s="3">
        <v>0</v>
      </c>
      <c r="AC18" s="3">
        <v>-39104.83</v>
      </c>
      <c r="AD18" s="3">
        <v>100</v>
      </c>
      <c r="AE18" s="3">
        <v>0</v>
      </c>
      <c r="AF18" s="3">
        <v>0</v>
      </c>
      <c r="AG18" s="3">
        <v>387118.64</v>
      </c>
      <c r="AH18" s="3">
        <v>0</v>
      </c>
      <c r="AI18" s="3">
        <v>0</v>
      </c>
      <c r="AJ18" s="3">
        <v>0</v>
      </c>
      <c r="AK18" s="3">
        <v>0</v>
      </c>
      <c r="AL18" s="3">
        <v>0</v>
      </c>
      <c r="AP18" s="3">
        <v>0</v>
      </c>
      <c r="AQ18" s="3">
        <v>0</v>
      </c>
      <c r="AR18" s="3">
        <v>0</v>
      </c>
      <c r="AS18" s="3">
        <v>0</v>
      </c>
      <c r="AT18" s="3">
        <v>269627</v>
      </c>
      <c r="AU18" s="3">
        <v>0</v>
      </c>
      <c r="AV18" s="3">
        <v>249318.83</v>
      </c>
      <c r="AW18" s="4"/>
      <c r="AX18" s="3">
        <v>0</v>
      </c>
      <c r="AY18" s="3">
        <v>0</v>
      </c>
      <c r="AZ18" s="3">
        <v>0</v>
      </c>
      <c r="BA18" s="3">
        <v>16395.400000000001</v>
      </c>
      <c r="BB18" s="3">
        <v>0</v>
      </c>
      <c r="BC18" s="4"/>
      <c r="BD18" s="3">
        <v>0</v>
      </c>
      <c r="BE18" s="3">
        <v>0</v>
      </c>
      <c r="BF18" s="3">
        <v>0</v>
      </c>
      <c r="BG18" s="3">
        <v>0</v>
      </c>
      <c r="BH18" s="3">
        <v>0</v>
      </c>
      <c r="BI18" s="3">
        <v>0</v>
      </c>
      <c r="BJ18" s="3">
        <v>0</v>
      </c>
      <c r="BK18" s="3">
        <v>0</v>
      </c>
      <c r="BL18" s="3">
        <v>0</v>
      </c>
      <c r="BM18" s="3">
        <v>31859.93</v>
      </c>
      <c r="BN18" s="3">
        <v>1097859.48</v>
      </c>
      <c r="BO18" s="3">
        <v>-23260.05</v>
      </c>
      <c r="BP18" s="3">
        <v>165551</v>
      </c>
      <c r="BQ18" s="3">
        <v>0</v>
      </c>
      <c r="BR18" s="3">
        <v>0</v>
      </c>
      <c r="BT18" s="3">
        <v>0</v>
      </c>
      <c r="BU18" s="3">
        <v>281771.28000000003</v>
      </c>
      <c r="BV18" s="3">
        <v>0</v>
      </c>
      <c r="BW18" s="3">
        <v>0</v>
      </c>
      <c r="BX18" s="3">
        <v>0</v>
      </c>
      <c r="BY18" s="3">
        <v>-652110.69999999995</v>
      </c>
      <c r="BZ18" s="3">
        <v>-2776972.37</v>
      </c>
      <c r="CA18" s="3">
        <v>118.5</v>
      </c>
      <c r="CB18" s="3">
        <v>-52575.49</v>
      </c>
      <c r="CC18" s="3">
        <v>294238.75</v>
      </c>
      <c r="CD18" s="3">
        <v>-474510.14</v>
      </c>
      <c r="CE18" s="3">
        <v>2090968.31</v>
      </c>
      <c r="CF18" s="3">
        <v>-269627</v>
      </c>
      <c r="CG18" s="3">
        <v>-82911.33</v>
      </c>
      <c r="CH18" s="3">
        <v>0</v>
      </c>
      <c r="CI18" s="3">
        <v>0</v>
      </c>
      <c r="CJ18" s="3">
        <v>0</v>
      </c>
      <c r="CK18" s="3">
        <v>204966.43</v>
      </c>
      <c r="CL18" s="3">
        <v>2253701.77</v>
      </c>
      <c r="CM18" s="3">
        <v>0</v>
      </c>
      <c r="CN18" s="3">
        <v>0</v>
      </c>
      <c r="CO18" s="3">
        <v>0</v>
      </c>
      <c r="CP18" s="3">
        <v>0</v>
      </c>
      <c r="CQ18" s="3">
        <v>0</v>
      </c>
      <c r="CR18" s="3">
        <v>0</v>
      </c>
      <c r="CS18" s="3">
        <v>0</v>
      </c>
      <c r="CT18" s="3">
        <v>0</v>
      </c>
      <c r="CU18" s="3">
        <v>0</v>
      </c>
      <c r="CV18" s="3">
        <v>0</v>
      </c>
      <c r="CW18" s="3">
        <v>0</v>
      </c>
      <c r="CX18" s="3">
        <v>0</v>
      </c>
      <c r="CY18" s="3">
        <v>0</v>
      </c>
      <c r="CZ18" s="3">
        <v>0</v>
      </c>
      <c r="DA18" s="3">
        <v>0</v>
      </c>
      <c r="DB18" s="3">
        <v>0</v>
      </c>
      <c r="DC18" s="3">
        <v>0</v>
      </c>
      <c r="DD18" s="3">
        <v>0</v>
      </c>
      <c r="DE18" s="3">
        <v>0</v>
      </c>
      <c r="DF18" s="3">
        <v>0</v>
      </c>
      <c r="DG18" s="3">
        <v>0</v>
      </c>
      <c r="DH18" s="3">
        <v>0</v>
      </c>
      <c r="DI18" s="3">
        <v>0</v>
      </c>
      <c r="DJ18" s="3">
        <v>0</v>
      </c>
      <c r="DK18" s="3">
        <v>0</v>
      </c>
      <c r="DL18" s="3">
        <v>0</v>
      </c>
      <c r="DM18" s="3">
        <v>0</v>
      </c>
      <c r="DN18" s="3">
        <v>447709.8</v>
      </c>
      <c r="DP18" s="3">
        <v>713078.93</v>
      </c>
      <c r="DQ18" s="3">
        <v>0</v>
      </c>
      <c r="DR18" s="3">
        <v>0</v>
      </c>
      <c r="DS18" s="3">
        <v>1234825.42</v>
      </c>
      <c r="DT18" s="3">
        <v>0</v>
      </c>
      <c r="DU18" s="3">
        <v>17383110.690000001</v>
      </c>
      <c r="DV18" s="3">
        <v>28005534.09</v>
      </c>
      <c r="DW18" s="3">
        <v>6591647.4100000001</v>
      </c>
      <c r="DX18" s="3">
        <v>15932787.539999999</v>
      </c>
      <c r="DY18" s="3">
        <v>18403470.890000001</v>
      </c>
      <c r="DZ18" s="3">
        <v>8969403.4700000007</v>
      </c>
      <c r="EA18" s="3">
        <v>13559355.32</v>
      </c>
      <c r="EB18" s="3">
        <v>0</v>
      </c>
      <c r="EC18" s="3">
        <v>0</v>
      </c>
      <c r="ED18" s="3">
        <v>0</v>
      </c>
      <c r="EE18" s="3">
        <v>1078187.92</v>
      </c>
      <c r="EG18" s="3">
        <v>6221808.21</v>
      </c>
      <c r="EH18" s="3">
        <v>93140.24</v>
      </c>
      <c r="EI18" s="3">
        <v>473871.98</v>
      </c>
      <c r="EJ18" s="3">
        <v>1986247.52</v>
      </c>
      <c r="EL18" s="3">
        <v>4789269.83</v>
      </c>
      <c r="EM18" s="3">
        <v>0</v>
      </c>
      <c r="EN18" s="3">
        <v>982577.59</v>
      </c>
      <c r="EO18" s="3">
        <v>0</v>
      </c>
      <c r="EP18" s="3">
        <v>0</v>
      </c>
      <c r="EQ18" s="3">
        <v>11689.47</v>
      </c>
      <c r="ER18" s="3">
        <v>182442.01</v>
      </c>
      <c r="ET18" s="3">
        <v>0</v>
      </c>
      <c r="EU18" s="3">
        <v>0</v>
      </c>
      <c r="EV18" s="3">
        <v>1427217.48</v>
      </c>
      <c r="EW18" s="3">
        <v>734.86</v>
      </c>
      <c r="EX18" s="3">
        <v>2227479.0499999998</v>
      </c>
      <c r="EY18" s="3">
        <v>0</v>
      </c>
      <c r="EZ18" s="3">
        <v>0</v>
      </c>
      <c r="FA18" s="3">
        <v>0</v>
      </c>
      <c r="FB18" s="3">
        <v>0</v>
      </c>
      <c r="FC18" s="3">
        <v>0</v>
      </c>
      <c r="FD18" s="3">
        <v>0</v>
      </c>
      <c r="FE18" s="3">
        <v>0</v>
      </c>
      <c r="FF18" s="3">
        <v>746091.76</v>
      </c>
      <c r="FG18" s="3">
        <v>367304</v>
      </c>
      <c r="FH18" s="3">
        <v>0</v>
      </c>
      <c r="FI18" s="3">
        <v>574977.85</v>
      </c>
      <c r="FJ18" s="3">
        <v>866374.1</v>
      </c>
      <c r="FK18" s="3">
        <v>-19511743.52</v>
      </c>
      <c r="FL18" s="3">
        <v>0</v>
      </c>
      <c r="FM18" s="3">
        <v>0</v>
      </c>
      <c r="FN18" s="3">
        <v>0</v>
      </c>
      <c r="FO18" s="3">
        <v>-142497.71</v>
      </c>
      <c r="FP18" s="3">
        <v>-22354800.469999999</v>
      </c>
      <c r="FQ18" s="3">
        <v>-290800.17</v>
      </c>
      <c r="FR18" s="3">
        <v>-464983.77</v>
      </c>
      <c r="FS18" s="3">
        <v>0</v>
      </c>
      <c r="FT18" s="3">
        <v>-4416697.83</v>
      </c>
      <c r="FU18" s="3">
        <v>-2398547.34</v>
      </c>
      <c r="FV18" s="3">
        <v>-445320.95</v>
      </c>
      <c r="FW18" s="3">
        <v>0</v>
      </c>
      <c r="FX18" s="3">
        <v>-404278.77</v>
      </c>
      <c r="FY18" s="3">
        <v>0</v>
      </c>
      <c r="FZ18" s="3">
        <v>950</v>
      </c>
      <c r="GA18" s="3">
        <v>0</v>
      </c>
      <c r="GB18" s="3">
        <v>0</v>
      </c>
      <c r="GD18" s="3">
        <v>0</v>
      </c>
      <c r="GE18" s="3">
        <v>0</v>
      </c>
      <c r="GF18" s="3">
        <v>0</v>
      </c>
      <c r="GG18" s="3">
        <v>0</v>
      </c>
      <c r="GH18" s="3">
        <v>0</v>
      </c>
      <c r="GI18" s="3">
        <v>0</v>
      </c>
      <c r="GJ18" s="3">
        <v>1832.14</v>
      </c>
      <c r="GK18" s="3">
        <v>-392871.58</v>
      </c>
      <c r="GL18" s="3">
        <v>720020.64</v>
      </c>
      <c r="GN18" s="3">
        <v>0</v>
      </c>
      <c r="GO18" s="3">
        <v>-4852751.2699999996</v>
      </c>
      <c r="GP18" s="3">
        <v>0</v>
      </c>
      <c r="GQ18" s="3">
        <v>0</v>
      </c>
      <c r="GR18" s="3">
        <v>0</v>
      </c>
      <c r="GS18" s="3">
        <v>0</v>
      </c>
      <c r="GT18" s="3">
        <v>0</v>
      </c>
      <c r="GU18" s="3">
        <v>0</v>
      </c>
      <c r="GV18" s="3">
        <v>0</v>
      </c>
      <c r="GX18" s="3">
        <v>-3345403.4</v>
      </c>
      <c r="GY18" s="3">
        <v>-743848.45</v>
      </c>
      <c r="GZ18" s="3">
        <v>0</v>
      </c>
      <c r="HA18" s="3">
        <v>0</v>
      </c>
      <c r="HB18" s="3">
        <v>0</v>
      </c>
      <c r="HC18" s="3">
        <v>0</v>
      </c>
      <c r="HD18" s="3">
        <v>0</v>
      </c>
      <c r="HE18" s="3">
        <v>0</v>
      </c>
      <c r="HF18" s="3">
        <v>-508200.22</v>
      </c>
      <c r="HG18" s="3">
        <v>0</v>
      </c>
      <c r="HH18" s="3">
        <v>-3815733.57</v>
      </c>
      <c r="HI18" s="3">
        <v>0</v>
      </c>
      <c r="HJ18" s="3">
        <v>0</v>
      </c>
      <c r="HK18" s="3">
        <v>0</v>
      </c>
      <c r="HL18" s="3">
        <v>0</v>
      </c>
      <c r="HM18" s="3">
        <v>-3500000</v>
      </c>
      <c r="HO18" s="3">
        <v>-49523325.729999997</v>
      </c>
      <c r="HP18" s="3">
        <v>-35869048.969999999</v>
      </c>
      <c r="HQ18" s="3">
        <v>0</v>
      </c>
      <c r="HR18" s="3">
        <v>0</v>
      </c>
      <c r="HS18" s="3">
        <v>0</v>
      </c>
      <c r="HT18" s="3">
        <v>0</v>
      </c>
      <c r="HU18" s="3">
        <v>0</v>
      </c>
      <c r="HV18" s="3">
        <v>0</v>
      </c>
      <c r="HW18" s="3">
        <v>0</v>
      </c>
      <c r="HX18" s="3">
        <v>0</v>
      </c>
      <c r="HY18" s="3">
        <v>-16051326.939999999</v>
      </c>
      <c r="HZ18" s="3">
        <v>-5483033.0099999998</v>
      </c>
      <c r="IA18" s="3">
        <v>0</v>
      </c>
      <c r="IB18" s="3">
        <v>0</v>
      </c>
      <c r="IC18" s="3">
        <v>1500000</v>
      </c>
      <c r="ID18" s="3">
        <v>0</v>
      </c>
      <c r="IE18" s="3">
        <v>0</v>
      </c>
      <c r="IF18" s="3">
        <v>0</v>
      </c>
      <c r="IG18" s="3">
        <v>0</v>
      </c>
      <c r="IH18" s="3">
        <v>0</v>
      </c>
      <c r="II18" s="3">
        <v>-287963.89</v>
      </c>
      <c r="IJ18" s="3">
        <v>-37427088.439999998</v>
      </c>
      <c r="IK18" s="3">
        <v>0</v>
      </c>
      <c r="IL18" s="3">
        <v>0</v>
      </c>
      <c r="IM18" s="3">
        <v>-2866718.79</v>
      </c>
      <c r="IN18" s="3">
        <v>-640140.78</v>
      </c>
      <c r="IO18" s="3">
        <v>-42524.61</v>
      </c>
      <c r="IP18" s="3">
        <v>-77340732.359999999</v>
      </c>
      <c r="IQ18" s="3">
        <v>0</v>
      </c>
      <c r="IR18" s="3">
        <v>2375023.7000000002</v>
      </c>
      <c r="IS18" s="3">
        <v>-6760517.5199999996</v>
      </c>
      <c r="IT18" s="3">
        <v>0</v>
      </c>
      <c r="IU18" s="3">
        <v>-5800489.1500000004</v>
      </c>
      <c r="IV18" s="3">
        <v>0</v>
      </c>
      <c r="IW18" s="3">
        <v>-8133773.25</v>
      </c>
      <c r="IX18" s="3">
        <v>-6453569.5300000003</v>
      </c>
      <c r="IY18" s="3">
        <v>-1530993.7</v>
      </c>
      <c r="IZ18" s="3">
        <v>-544281.36</v>
      </c>
      <c r="JA18" s="3">
        <v>-25061574.73</v>
      </c>
      <c r="JB18" s="3">
        <v>-43291.8</v>
      </c>
      <c r="JC18" s="3">
        <v>-711.5</v>
      </c>
      <c r="JD18" s="3">
        <v>-156414.79999999999</v>
      </c>
      <c r="JE18" s="3">
        <v>0</v>
      </c>
      <c r="JF18" s="3">
        <v>0</v>
      </c>
      <c r="JG18" s="3">
        <v>0</v>
      </c>
      <c r="JH18" s="3">
        <v>-69269.009999999995</v>
      </c>
      <c r="JI18" s="3">
        <v>-212451.7</v>
      </c>
      <c r="JJ18" s="3">
        <v>0</v>
      </c>
      <c r="JK18" s="3">
        <v>-78844.28</v>
      </c>
      <c r="JL18" s="3">
        <v>-414509.17</v>
      </c>
      <c r="JM18" s="3">
        <v>0</v>
      </c>
      <c r="JN18" s="3">
        <v>-652480.34</v>
      </c>
      <c r="JO18" s="3">
        <v>0</v>
      </c>
      <c r="JP18" s="3">
        <v>-74642.149999999994</v>
      </c>
      <c r="JQ18" s="3">
        <v>0</v>
      </c>
      <c r="JR18" s="3">
        <v>0</v>
      </c>
      <c r="JS18" s="3">
        <v>0</v>
      </c>
      <c r="JT18" s="3">
        <v>0</v>
      </c>
      <c r="JU18" s="3">
        <v>0</v>
      </c>
      <c r="JV18" s="3">
        <v>-8141.91</v>
      </c>
      <c r="JW18" s="3">
        <v>0</v>
      </c>
      <c r="JX18" s="3">
        <v>0</v>
      </c>
      <c r="JY18" s="3">
        <v>0</v>
      </c>
      <c r="JZ18" s="3">
        <v>0</v>
      </c>
      <c r="KA18" s="3">
        <v>0</v>
      </c>
      <c r="KB18" s="3">
        <v>-58600.31</v>
      </c>
      <c r="KC18" s="3">
        <v>0</v>
      </c>
      <c r="KD18" s="3">
        <v>0</v>
      </c>
      <c r="KE18" s="3">
        <v>0</v>
      </c>
      <c r="KF18" s="3">
        <v>0</v>
      </c>
      <c r="KG18" s="3">
        <v>0</v>
      </c>
      <c r="KH18" s="3">
        <v>-2023320.3</v>
      </c>
      <c r="KI18" s="3">
        <v>909555.5</v>
      </c>
      <c r="KJ18" s="3">
        <v>0</v>
      </c>
      <c r="KK18" s="3">
        <v>-92345.99</v>
      </c>
      <c r="KL18" s="3">
        <v>0</v>
      </c>
      <c r="KM18" s="3">
        <v>0</v>
      </c>
      <c r="KN18" s="3">
        <v>-91402.49</v>
      </c>
      <c r="KO18" s="3">
        <v>0</v>
      </c>
      <c r="KP18" s="3">
        <v>0</v>
      </c>
      <c r="KQ18" s="3">
        <v>0</v>
      </c>
      <c r="KR18" s="3">
        <v>0</v>
      </c>
      <c r="KS18" s="3">
        <v>0</v>
      </c>
      <c r="KT18" s="3">
        <v>0</v>
      </c>
      <c r="KU18" s="3">
        <v>0</v>
      </c>
      <c r="KV18" s="3">
        <v>0</v>
      </c>
      <c r="KW18" s="3">
        <v>0</v>
      </c>
      <c r="KX18" s="3">
        <v>0</v>
      </c>
      <c r="KY18" s="3">
        <v>0</v>
      </c>
      <c r="KZ18" s="3">
        <v>0</v>
      </c>
      <c r="LA18" s="3">
        <v>0</v>
      </c>
      <c r="LB18" s="3">
        <v>0</v>
      </c>
      <c r="LC18" s="3">
        <v>0</v>
      </c>
      <c r="LD18" s="3">
        <v>0</v>
      </c>
      <c r="LE18" s="3">
        <v>0</v>
      </c>
      <c r="LF18" s="3">
        <v>0</v>
      </c>
      <c r="LG18" s="3">
        <v>0</v>
      </c>
      <c r="LH18" s="3">
        <v>0</v>
      </c>
      <c r="LI18" s="3">
        <v>0</v>
      </c>
      <c r="LJ18" s="3">
        <v>0</v>
      </c>
      <c r="LK18" s="3">
        <v>0</v>
      </c>
      <c r="LL18" s="3">
        <v>0</v>
      </c>
      <c r="LM18" s="3">
        <v>122702698.8</v>
      </c>
      <c r="LN18" s="3">
        <v>0</v>
      </c>
      <c r="LO18" s="3">
        <v>5800489.1500000004</v>
      </c>
      <c r="LP18" s="3">
        <v>0</v>
      </c>
      <c r="LQ18" s="3">
        <v>0</v>
      </c>
      <c r="LR18" s="3">
        <v>8133773.25</v>
      </c>
      <c r="LS18" s="3">
        <v>0</v>
      </c>
      <c r="LT18" s="3">
        <v>6453569.5300000003</v>
      </c>
      <c r="LU18" s="3">
        <v>0</v>
      </c>
      <c r="LW18" s="3">
        <v>1530993.7</v>
      </c>
      <c r="LX18" s="3">
        <v>544281.36</v>
      </c>
      <c r="LY18" s="3">
        <v>0</v>
      </c>
      <c r="LZ18" s="3">
        <v>0</v>
      </c>
      <c r="MA18" s="3">
        <v>0</v>
      </c>
      <c r="MB18" s="3">
        <v>0</v>
      </c>
      <c r="MC18" s="3">
        <v>0</v>
      </c>
      <c r="MD18" s="3">
        <v>0</v>
      </c>
      <c r="ME18" s="3">
        <v>0</v>
      </c>
      <c r="MF18" s="3">
        <v>0</v>
      </c>
      <c r="MG18" s="3">
        <v>0</v>
      </c>
      <c r="MH18" s="3">
        <v>0</v>
      </c>
      <c r="MI18" s="3">
        <v>0</v>
      </c>
      <c r="MJ18" s="3">
        <v>0</v>
      </c>
      <c r="MK18" s="3">
        <v>0</v>
      </c>
      <c r="ML18" s="3">
        <v>0</v>
      </c>
      <c r="MM18" s="3">
        <v>0</v>
      </c>
      <c r="MN18" s="3">
        <v>0</v>
      </c>
      <c r="MO18" s="3">
        <v>0</v>
      </c>
      <c r="MP18" s="3">
        <v>0</v>
      </c>
      <c r="MQ18" s="3">
        <v>0</v>
      </c>
      <c r="MR18" s="3">
        <v>0</v>
      </c>
      <c r="MS18" s="3">
        <v>418943.53</v>
      </c>
      <c r="MT18" s="3">
        <v>51952.94</v>
      </c>
      <c r="MU18" s="3">
        <v>0</v>
      </c>
      <c r="MV18" s="3">
        <v>0</v>
      </c>
      <c r="MW18" s="3">
        <v>0</v>
      </c>
      <c r="MX18" s="3">
        <v>56260.78</v>
      </c>
      <c r="MY18" s="3">
        <v>89408.13</v>
      </c>
      <c r="MZ18" s="3">
        <v>113018.84</v>
      </c>
      <c r="NA18" s="3">
        <v>17049.05</v>
      </c>
      <c r="NB18" s="3">
        <v>0</v>
      </c>
      <c r="NC18" s="3">
        <v>694.27</v>
      </c>
      <c r="ND18" s="3">
        <v>285520.34999999998</v>
      </c>
      <c r="NE18" s="3">
        <v>187760.75</v>
      </c>
      <c r="NF18" s="3">
        <v>0</v>
      </c>
      <c r="NG18" s="3">
        <v>7053.93</v>
      </c>
      <c r="NH18" s="3">
        <v>0</v>
      </c>
      <c r="NI18" s="3">
        <v>63596.39</v>
      </c>
      <c r="NJ18" s="3">
        <v>8950.5499999999993</v>
      </c>
      <c r="NK18" s="3">
        <v>2954.48</v>
      </c>
      <c r="NL18" s="3">
        <v>283553.15999999997</v>
      </c>
      <c r="NM18" s="3">
        <v>952.99</v>
      </c>
      <c r="NN18" s="3">
        <v>4437.18</v>
      </c>
      <c r="NO18" s="3">
        <v>0</v>
      </c>
      <c r="NP18" s="3">
        <v>657667.13</v>
      </c>
      <c r="NQ18" s="3">
        <v>2558.5300000000002</v>
      </c>
      <c r="NR18" s="3">
        <v>0</v>
      </c>
      <c r="NS18" s="3">
        <v>163616.70000000001</v>
      </c>
      <c r="NT18" s="3">
        <v>70082.899999999994</v>
      </c>
      <c r="NU18" s="3">
        <v>249882.98</v>
      </c>
      <c r="NV18" s="3">
        <v>184784.47</v>
      </c>
      <c r="NW18" s="3">
        <v>278236.28000000003</v>
      </c>
      <c r="NX18" s="3">
        <v>4730.0200000000004</v>
      </c>
      <c r="NY18" s="3">
        <v>19274.72</v>
      </c>
      <c r="NZ18" s="3">
        <v>183377.49</v>
      </c>
      <c r="OA18" s="3">
        <v>20491.91</v>
      </c>
      <c r="OB18" s="3">
        <v>0</v>
      </c>
      <c r="OC18" s="3">
        <v>0</v>
      </c>
      <c r="OD18" s="3">
        <v>0</v>
      </c>
      <c r="OE18" s="3">
        <v>203652.33</v>
      </c>
      <c r="OF18" s="3">
        <v>0</v>
      </c>
      <c r="OK18" s="3">
        <v>0</v>
      </c>
      <c r="OL18" s="3">
        <v>0</v>
      </c>
      <c r="OM18" s="3">
        <v>0</v>
      </c>
      <c r="ON18" s="3">
        <v>0</v>
      </c>
      <c r="OO18" s="3">
        <v>362697.78</v>
      </c>
      <c r="OP18" s="3">
        <v>232108.46</v>
      </c>
      <c r="OQ18" s="3">
        <v>1398049.58</v>
      </c>
      <c r="OR18" s="3">
        <v>519202.16</v>
      </c>
      <c r="OS18" s="3">
        <v>-8</v>
      </c>
      <c r="OT18" s="3">
        <v>-145710</v>
      </c>
      <c r="OU18" s="3">
        <v>363817.84</v>
      </c>
      <c r="OV18" s="3">
        <v>586908</v>
      </c>
      <c r="OW18" s="3">
        <v>0</v>
      </c>
      <c r="OX18" s="3">
        <v>48987.26</v>
      </c>
      <c r="OY18" s="3">
        <v>0</v>
      </c>
      <c r="OZ18" s="3">
        <v>5569.8</v>
      </c>
      <c r="PA18" s="3">
        <v>150</v>
      </c>
      <c r="PB18" s="3">
        <v>0</v>
      </c>
      <c r="PC18" s="3">
        <v>0</v>
      </c>
      <c r="PD18" s="3">
        <v>0</v>
      </c>
      <c r="PE18" s="3">
        <v>0</v>
      </c>
      <c r="PF18" s="3">
        <v>772718.45</v>
      </c>
      <c r="PG18" s="3">
        <v>2407703.9500000002</v>
      </c>
      <c r="PH18" s="3">
        <v>306980.77</v>
      </c>
      <c r="PI18" s="3">
        <v>499261.21</v>
      </c>
      <c r="PJ18" s="3">
        <v>0</v>
      </c>
      <c r="PK18" s="3">
        <v>517281.09</v>
      </c>
      <c r="PL18" s="3">
        <v>163444.88</v>
      </c>
      <c r="PM18" s="3">
        <v>49.73</v>
      </c>
      <c r="PN18" s="3">
        <v>108745.28</v>
      </c>
      <c r="PO18" s="3">
        <v>130752.95</v>
      </c>
      <c r="PP18" s="3">
        <v>0</v>
      </c>
      <c r="PQ18" s="3">
        <v>0</v>
      </c>
      <c r="PR18" s="3">
        <v>494423.93</v>
      </c>
      <c r="PS18" s="3">
        <v>209</v>
      </c>
      <c r="PT18" s="3">
        <v>150276.64000000001</v>
      </c>
      <c r="PU18" s="3">
        <v>0</v>
      </c>
      <c r="PV18" s="3">
        <v>0</v>
      </c>
      <c r="PW18" s="3">
        <v>797314.9</v>
      </c>
      <c r="PX18" s="3">
        <v>8404.0400000000009</v>
      </c>
      <c r="PY18" s="3">
        <v>0</v>
      </c>
      <c r="PZ18" s="3">
        <v>0</v>
      </c>
      <c r="QA18" s="3">
        <v>0</v>
      </c>
      <c r="QB18" s="3">
        <v>5275820.03</v>
      </c>
      <c r="QC18" s="3">
        <v>0</v>
      </c>
      <c r="QD18" s="3">
        <v>0</v>
      </c>
      <c r="QE18" s="3">
        <v>0</v>
      </c>
      <c r="QF18" s="3">
        <v>0</v>
      </c>
      <c r="QG18" s="3">
        <v>0</v>
      </c>
      <c r="QI18" s="3">
        <v>0</v>
      </c>
      <c r="QJ18" s="3">
        <v>369130.9</v>
      </c>
      <c r="QK18" s="3">
        <v>0</v>
      </c>
      <c r="QL18" s="3">
        <v>0</v>
      </c>
      <c r="QM18" s="3">
        <v>0</v>
      </c>
      <c r="QN18" s="3">
        <v>0</v>
      </c>
      <c r="QO18" s="3">
        <v>2248362.96</v>
      </c>
      <c r="QP18" s="3">
        <v>274683.08</v>
      </c>
      <c r="QQ18" s="3">
        <v>0</v>
      </c>
      <c r="QR18" s="3">
        <v>0</v>
      </c>
      <c r="QS18" s="3">
        <v>0</v>
      </c>
      <c r="QT18" s="3">
        <v>339088.83</v>
      </c>
      <c r="QU18" s="3">
        <v>66572</v>
      </c>
      <c r="QV18" s="3">
        <v>0</v>
      </c>
      <c r="QW18" s="3">
        <v>241978.68</v>
      </c>
      <c r="QX18" s="3">
        <v>0</v>
      </c>
      <c r="QY18" s="3">
        <v>0</v>
      </c>
      <c r="QZ18" s="3">
        <v>0</v>
      </c>
      <c r="RA18" s="3">
        <v>0</v>
      </c>
      <c r="RB18" s="3">
        <v>469973.01</v>
      </c>
      <c r="RC18" s="3">
        <v>0</v>
      </c>
      <c r="RD18" s="3">
        <v>0</v>
      </c>
      <c r="RE18" s="3">
        <v>0</v>
      </c>
      <c r="RF18" s="3">
        <v>0</v>
      </c>
      <c r="RG18" s="3">
        <v>0</v>
      </c>
      <c r="RH18" s="3">
        <v>-377984</v>
      </c>
      <c r="RI18" s="3">
        <v>0</v>
      </c>
      <c r="RJ18" s="3">
        <v>0</v>
      </c>
      <c r="RK18" s="3">
        <v>0</v>
      </c>
    </row>
    <row r="19" spans="1:479" x14ac:dyDescent="0.25">
      <c r="A19" t="s">
        <v>18</v>
      </c>
      <c r="B19" s="1">
        <v>2017</v>
      </c>
      <c r="C19" s="3">
        <v>1483309.93</v>
      </c>
      <c r="D19" s="3">
        <v>200</v>
      </c>
      <c r="E19" s="4"/>
      <c r="F19" s="3">
        <v>0</v>
      </c>
      <c r="G19" s="3">
        <v>0</v>
      </c>
      <c r="H19" s="3">
        <v>0</v>
      </c>
      <c r="I19" s="3">
        <v>0</v>
      </c>
      <c r="J19" s="3">
        <v>0</v>
      </c>
      <c r="K19" s="3">
        <v>720773.78</v>
      </c>
      <c r="L19" s="3">
        <v>0</v>
      </c>
      <c r="M19" s="3">
        <v>40862.51</v>
      </c>
      <c r="N19" s="3">
        <v>0</v>
      </c>
      <c r="O19" s="3">
        <v>265629.28999999998</v>
      </c>
      <c r="P19" s="4"/>
      <c r="Q19" s="3">
        <v>733009.14</v>
      </c>
      <c r="R19" s="3">
        <v>0</v>
      </c>
      <c r="S19" s="3">
        <v>0</v>
      </c>
      <c r="T19" s="3">
        <v>0</v>
      </c>
      <c r="U19" s="3">
        <v>0</v>
      </c>
      <c r="V19" s="3">
        <v>28742.880000000001</v>
      </c>
      <c r="W19" s="3">
        <v>134112</v>
      </c>
      <c r="X19" s="3">
        <v>0</v>
      </c>
      <c r="Y19" s="3">
        <v>0</v>
      </c>
      <c r="Z19" s="3">
        <v>0</v>
      </c>
      <c r="AA19" s="3">
        <v>71198.78</v>
      </c>
      <c r="AB19" s="3">
        <v>0</v>
      </c>
      <c r="AC19" s="3">
        <v>0</v>
      </c>
      <c r="AD19" s="3">
        <v>0</v>
      </c>
      <c r="AE19" s="3">
        <v>0</v>
      </c>
      <c r="AF19" s="3">
        <v>0</v>
      </c>
      <c r="AG19" s="3">
        <v>0</v>
      </c>
      <c r="AH19" s="3">
        <v>0</v>
      </c>
      <c r="AI19" s="3">
        <v>0</v>
      </c>
      <c r="AJ19" s="3">
        <v>0</v>
      </c>
      <c r="AK19" s="3">
        <v>0</v>
      </c>
      <c r="AL19" s="3">
        <v>0</v>
      </c>
      <c r="AP19" s="3">
        <v>0</v>
      </c>
      <c r="AQ19" s="3">
        <v>0</v>
      </c>
      <c r="AR19" s="3">
        <v>0</v>
      </c>
      <c r="AS19" s="3">
        <v>0</v>
      </c>
      <c r="AT19" s="3">
        <v>10510</v>
      </c>
      <c r="AU19" s="3">
        <v>0</v>
      </c>
      <c r="AV19" s="3">
        <v>1456156.35</v>
      </c>
      <c r="AW19" s="4"/>
      <c r="AX19" s="3">
        <v>0</v>
      </c>
      <c r="AY19" s="3">
        <v>0</v>
      </c>
      <c r="AZ19" s="3">
        <v>0</v>
      </c>
      <c r="BA19" s="3">
        <v>0</v>
      </c>
      <c r="BB19" s="3">
        <v>0</v>
      </c>
      <c r="BC19" s="4"/>
      <c r="BD19" s="3">
        <v>0</v>
      </c>
      <c r="BE19" s="3">
        <v>0</v>
      </c>
      <c r="BF19" s="3">
        <v>0</v>
      </c>
      <c r="BG19" s="3">
        <v>0</v>
      </c>
      <c r="BH19" s="3">
        <v>0</v>
      </c>
      <c r="BI19" s="3">
        <v>0</v>
      </c>
      <c r="BJ19" s="3">
        <v>0</v>
      </c>
      <c r="BK19" s="3">
        <v>0</v>
      </c>
      <c r="BL19" s="3">
        <v>0</v>
      </c>
      <c r="BM19" s="3">
        <v>0</v>
      </c>
      <c r="BN19" s="3">
        <v>-135325.32</v>
      </c>
      <c r="BO19" s="3">
        <v>-2526.13</v>
      </c>
      <c r="BP19" s="3">
        <v>14027.12</v>
      </c>
      <c r="BQ19" s="3">
        <v>0</v>
      </c>
      <c r="BR19" s="3">
        <v>0</v>
      </c>
      <c r="BT19" s="3">
        <v>0</v>
      </c>
      <c r="BU19" s="3">
        <v>0</v>
      </c>
      <c r="BV19" s="3">
        <v>0</v>
      </c>
      <c r="BW19" s="3">
        <v>0</v>
      </c>
      <c r="BX19" s="3">
        <v>0</v>
      </c>
      <c r="BY19" s="3">
        <v>0</v>
      </c>
      <c r="BZ19" s="3">
        <v>-84045.67</v>
      </c>
      <c r="CA19" s="3">
        <v>0</v>
      </c>
      <c r="CB19" s="3">
        <v>9730.2900000000009</v>
      </c>
      <c r="CC19" s="3">
        <v>537111.68999999994</v>
      </c>
      <c r="CD19" s="3">
        <v>627953.01</v>
      </c>
      <c r="CE19" s="3">
        <v>-197522.15</v>
      </c>
      <c r="CF19" s="3">
        <v>0</v>
      </c>
      <c r="CG19" s="3">
        <v>38019.14</v>
      </c>
      <c r="CH19" s="3">
        <v>0</v>
      </c>
      <c r="CI19" s="3">
        <v>0</v>
      </c>
      <c r="CJ19" s="3">
        <v>0</v>
      </c>
      <c r="CK19" s="3">
        <v>0</v>
      </c>
      <c r="CL19" s="3">
        <v>0</v>
      </c>
      <c r="CM19" s="3">
        <v>0</v>
      </c>
      <c r="CN19" s="3">
        <v>0</v>
      </c>
      <c r="CO19" s="3">
        <v>0</v>
      </c>
      <c r="CP19" s="3">
        <v>0</v>
      </c>
      <c r="CQ19" s="3">
        <v>0</v>
      </c>
      <c r="CR19" s="3">
        <v>0</v>
      </c>
      <c r="CS19" s="3">
        <v>0</v>
      </c>
      <c r="CT19" s="3">
        <v>0</v>
      </c>
      <c r="CU19" s="3">
        <v>0</v>
      </c>
      <c r="CV19" s="3">
        <v>0</v>
      </c>
      <c r="CW19" s="3">
        <v>0</v>
      </c>
      <c r="CX19" s="3">
        <v>0</v>
      </c>
      <c r="CY19" s="3">
        <v>0</v>
      </c>
      <c r="CZ19" s="3">
        <v>0</v>
      </c>
      <c r="DA19" s="3">
        <v>0</v>
      </c>
      <c r="DB19" s="3">
        <v>0</v>
      </c>
      <c r="DC19" s="3">
        <v>0</v>
      </c>
      <c r="DD19" s="3">
        <v>0</v>
      </c>
      <c r="DE19" s="3">
        <v>0</v>
      </c>
      <c r="DF19" s="3">
        <v>0</v>
      </c>
      <c r="DG19" s="3">
        <v>0</v>
      </c>
      <c r="DH19" s="3">
        <v>0</v>
      </c>
      <c r="DI19" s="3">
        <v>0</v>
      </c>
      <c r="DJ19" s="3">
        <v>0</v>
      </c>
      <c r="DK19" s="3">
        <v>0</v>
      </c>
      <c r="DL19" s="3">
        <v>0</v>
      </c>
      <c r="DM19" s="3">
        <v>0</v>
      </c>
      <c r="DN19" s="3">
        <v>88880.36</v>
      </c>
      <c r="DP19" s="3">
        <v>354801.23</v>
      </c>
      <c r="DQ19" s="3">
        <v>0</v>
      </c>
      <c r="DR19" s="3">
        <v>0</v>
      </c>
      <c r="DS19" s="3">
        <v>489375.19</v>
      </c>
      <c r="DT19" s="3">
        <v>0</v>
      </c>
      <c r="DU19" s="3">
        <v>2854430.88</v>
      </c>
      <c r="DV19" s="3">
        <v>2290470.13</v>
      </c>
      <c r="DW19" s="3">
        <v>710347.16</v>
      </c>
      <c r="DX19" s="3">
        <v>164845.89000000001</v>
      </c>
      <c r="DY19" s="3">
        <v>1009803.45</v>
      </c>
      <c r="DZ19" s="3">
        <v>333677.81</v>
      </c>
      <c r="EA19" s="3">
        <v>737156.31</v>
      </c>
      <c r="EB19" s="3">
        <v>0</v>
      </c>
      <c r="EC19" s="3">
        <v>0</v>
      </c>
      <c r="ED19" s="3">
        <v>0</v>
      </c>
      <c r="EE19" s="3">
        <v>0</v>
      </c>
      <c r="EG19" s="3">
        <v>0</v>
      </c>
      <c r="EH19" s="3">
        <v>0</v>
      </c>
      <c r="EI19" s="3">
        <v>64000.35</v>
      </c>
      <c r="EJ19" s="3">
        <v>200117.75</v>
      </c>
      <c r="EL19" s="3">
        <v>641704.84</v>
      </c>
      <c r="EM19" s="3">
        <v>10537.76</v>
      </c>
      <c r="EN19" s="3">
        <v>154624.81</v>
      </c>
      <c r="EO19" s="3">
        <v>11947.98</v>
      </c>
      <c r="EP19" s="3">
        <v>0</v>
      </c>
      <c r="EQ19" s="3">
        <v>19256.84</v>
      </c>
      <c r="ER19" s="3">
        <v>0</v>
      </c>
      <c r="ET19" s="3">
        <v>0</v>
      </c>
      <c r="EU19" s="3">
        <v>0</v>
      </c>
      <c r="EV19" s="3">
        <v>0</v>
      </c>
      <c r="EW19" s="3">
        <v>10220.66</v>
      </c>
      <c r="EX19" s="3">
        <v>0</v>
      </c>
      <c r="EY19" s="3">
        <v>0</v>
      </c>
      <c r="EZ19" s="3">
        <v>0</v>
      </c>
      <c r="FA19" s="3">
        <v>0</v>
      </c>
      <c r="FB19" s="3">
        <v>0</v>
      </c>
      <c r="FC19" s="3">
        <v>0</v>
      </c>
      <c r="FD19" s="3">
        <v>0</v>
      </c>
      <c r="FE19" s="3">
        <v>0</v>
      </c>
      <c r="FF19" s="3">
        <v>106501.42</v>
      </c>
      <c r="FG19" s="3">
        <v>0</v>
      </c>
      <c r="FH19" s="3">
        <v>0</v>
      </c>
      <c r="FI19" s="3">
        <v>0</v>
      </c>
      <c r="FJ19" s="3">
        <v>0</v>
      </c>
      <c r="FK19" s="3">
        <v>-5612655.8399999999</v>
      </c>
      <c r="FL19" s="3">
        <v>0</v>
      </c>
      <c r="FM19" s="3">
        <v>0</v>
      </c>
      <c r="FN19" s="3">
        <v>0</v>
      </c>
      <c r="FO19" s="3">
        <v>0</v>
      </c>
      <c r="FP19" s="3">
        <v>-2538647.37</v>
      </c>
      <c r="FQ19" s="3">
        <v>-98916.23</v>
      </c>
      <c r="FR19" s="3">
        <v>-123173.52</v>
      </c>
      <c r="FS19" s="3">
        <v>0</v>
      </c>
      <c r="FT19" s="3">
        <v>-122825.2</v>
      </c>
      <c r="FU19" s="3">
        <v>0</v>
      </c>
      <c r="FV19" s="3">
        <v>0</v>
      </c>
      <c r="FW19" s="3">
        <v>0</v>
      </c>
      <c r="FX19" s="3">
        <v>-14625.04</v>
      </c>
      <c r="FY19" s="3">
        <v>0</v>
      </c>
      <c r="FZ19" s="3">
        <v>0</v>
      </c>
      <c r="GA19" s="3">
        <v>0</v>
      </c>
      <c r="GB19" s="3">
        <v>0</v>
      </c>
      <c r="GD19" s="3">
        <v>0</v>
      </c>
      <c r="GE19" s="3">
        <v>0</v>
      </c>
      <c r="GF19" s="3">
        <v>0</v>
      </c>
      <c r="GG19" s="3">
        <v>0</v>
      </c>
      <c r="GH19" s="3">
        <v>0</v>
      </c>
      <c r="GI19" s="3">
        <v>0</v>
      </c>
      <c r="GJ19" s="3">
        <v>-11306.29</v>
      </c>
      <c r="GK19" s="3">
        <v>-58914.57</v>
      </c>
      <c r="GL19" s="3">
        <v>0</v>
      </c>
      <c r="GN19" s="3">
        <v>0</v>
      </c>
      <c r="GO19" s="3">
        <v>0</v>
      </c>
      <c r="GP19" s="3">
        <v>-70067</v>
      </c>
      <c r="GQ19" s="3">
        <v>0</v>
      </c>
      <c r="GR19" s="3">
        <v>0</v>
      </c>
      <c r="GS19" s="3">
        <v>0</v>
      </c>
      <c r="GT19" s="3">
        <v>0</v>
      </c>
      <c r="GU19" s="3">
        <v>0</v>
      </c>
      <c r="GV19" s="3">
        <v>0</v>
      </c>
      <c r="GX19" s="3">
        <v>0</v>
      </c>
      <c r="GY19" s="3">
        <v>0</v>
      </c>
      <c r="GZ19" s="3">
        <v>0</v>
      </c>
      <c r="HA19" s="3">
        <v>0</v>
      </c>
      <c r="HB19" s="3">
        <v>-81426</v>
      </c>
      <c r="HC19" s="3">
        <v>0</v>
      </c>
      <c r="HD19" s="3">
        <v>0</v>
      </c>
      <c r="HE19" s="3">
        <v>0</v>
      </c>
      <c r="HF19" s="3">
        <v>0</v>
      </c>
      <c r="HG19" s="3">
        <v>0</v>
      </c>
      <c r="HH19" s="3">
        <v>-286384.26</v>
      </c>
      <c r="HI19" s="3">
        <v>0</v>
      </c>
      <c r="HJ19" s="3">
        <v>0</v>
      </c>
      <c r="HK19" s="3">
        <v>0</v>
      </c>
      <c r="HL19" s="3">
        <v>-2241422.56</v>
      </c>
      <c r="HM19" s="3">
        <v>0</v>
      </c>
      <c r="HO19" s="3">
        <v>-1524510.75</v>
      </c>
      <c r="HP19" s="3">
        <v>-1000</v>
      </c>
      <c r="HQ19" s="3">
        <v>-2280000</v>
      </c>
      <c r="HR19" s="3">
        <v>0</v>
      </c>
      <c r="HS19" s="3">
        <v>0</v>
      </c>
      <c r="HT19" s="3">
        <v>0</v>
      </c>
      <c r="HU19" s="3">
        <v>0</v>
      </c>
      <c r="HV19" s="3">
        <v>0</v>
      </c>
      <c r="HW19" s="3">
        <v>0</v>
      </c>
      <c r="HX19" s="3">
        <v>0</v>
      </c>
      <c r="HY19" s="3">
        <v>-862012.2</v>
      </c>
      <c r="HZ19" s="3">
        <v>-81067.630000000805</v>
      </c>
      <c r="IA19" s="3">
        <v>0</v>
      </c>
      <c r="IB19" s="3">
        <v>0</v>
      </c>
      <c r="IC19" s="3">
        <v>0</v>
      </c>
      <c r="ID19" s="3">
        <v>0</v>
      </c>
      <c r="IE19" s="3">
        <v>0</v>
      </c>
      <c r="IF19" s="3">
        <v>0</v>
      </c>
      <c r="IG19" s="3">
        <v>0</v>
      </c>
      <c r="IH19" s="3">
        <v>0</v>
      </c>
      <c r="II19" s="3">
        <v>4327</v>
      </c>
      <c r="IJ19" s="3">
        <v>-4143873</v>
      </c>
      <c r="IK19" s="3">
        <v>0</v>
      </c>
      <c r="IL19" s="3">
        <v>0</v>
      </c>
      <c r="IM19" s="3">
        <v>0</v>
      </c>
      <c r="IN19" s="3">
        <v>-27948.14</v>
      </c>
      <c r="IO19" s="3">
        <v>-3174.86</v>
      </c>
      <c r="IP19" s="3">
        <v>-1640160.61</v>
      </c>
      <c r="IQ19" s="3">
        <v>0</v>
      </c>
      <c r="IR19" s="3">
        <v>0</v>
      </c>
      <c r="IS19" s="3">
        <v>-219409.66</v>
      </c>
      <c r="IT19" s="3">
        <v>0</v>
      </c>
      <c r="IU19" s="3">
        <v>-308356.84000000003</v>
      </c>
      <c r="IV19" s="3">
        <v>0</v>
      </c>
      <c r="IW19" s="3">
        <v>-355571.5</v>
      </c>
      <c r="IX19" s="3">
        <v>-221395.27</v>
      </c>
      <c r="IY19" s="3">
        <v>-161689.04999999999</v>
      </c>
      <c r="IZ19" s="3">
        <v>-30793.040000000001</v>
      </c>
      <c r="JA19" s="3">
        <v>-1588262.1</v>
      </c>
      <c r="JB19" s="3">
        <v>-5356.8</v>
      </c>
      <c r="JC19" s="3">
        <v>-12.5</v>
      </c>
      <c r="JD19" s="3">
        <v>0</v>
      </c>
      <c r="JE19" s="3">
        <v>0</v>
      </c>
      <c r="JF19" s="3">
        <v>0</v>
      </c>
      <c r="JG19" s="3">
        <v>0</v>
      </c>
      <c r="JH19" s="3">
        <v>0</v>
      </c>
      <c r="JI19" s="3">
        <v>-38440.75</v>
      </c>
      <c r="JJ19" s="3">
        <v>0</v>
      </c>
      <c r="JK19" s="3">
        <v>0</v>
      </c>
      <c r="JL19" s="3">
        <v>-15606.89</v>
      </c>
      <c r="JM19" s="3">
        <v>0</v>
      </c>
      <c r="JN19" s="3">
        <v>-37567.699999999997</v>
      </c>
      <c r="JO19" s="3">
        <v>0</v>
      </c>
      <c r="JP19" s="3">
        <v>-1430.07</v>
      </c>
      <c r="JQ19" s="3">
        <v>0</v>
      </c>
      <c r="JR19" s="3">
        <v>0</v>
      </c>
      <c r="JS19" s="3">
        <v>0</v>
      </c>
      <c r="JT19" s="3">
        <v>0</v>
      </c>
      <c r="JU19" s="3">
        <v>0</v>
      </c>
      <c r="JV19" s="3">
        <v>-2213.65</v>
      </c>
      <c r="JW19" s="3">
        <v>0</v>
      </c>
      <c r="JX19" s="3">
        <v>0</v>
      </c>
      <c r="JY19" s="3">
        <v>0</v>
      </c>
      <c r="JZ19" s="3">
        <v>0</v>
      </c>
      <c r="KA19" s="3">
        <v>0</v>
      </c>
      <c r="KB19" s="3">
        <v>0</v>
      </c>
      <c r="KC19" s="3">
        <v>0</v>
      </c>
      <c r="KD19" s="3">
        <v>0</v>
      </c>
      <c r="KE19" s="3">
        <v>0</v>
      </c>
      <c r="KF19" s="3">
        <v>0</v>
      </c>
      <c r="KG19" s="3">
        <v>0</v>
      </c>
      <c r="KH19" s="3">
        <v>-13553.25</v>
      </c>
      <c r="KI19" s="3">
        <v>12952.05</v>
      </c>
      <c r="KJ19" s="3">
        <v>0</v>
      </c>
      <c r="KK19" s="3">
        <v>-1327.43</v>
      </c>
      <c r="KL19" s="3">
        <v>0</v>
      </c>
      <c r="KM19" s="3">
        <v>0</v>
      </c>
      <c r="KN19" s="3">
        <v>-35378.160000000003</v>
      </c>
      <c r="KO19" s="3">
        <v>0</v>
      </c>
      <c r="KP19" s="3">
        <v>0</v>
      </c>
      <c r="KQ19" s="3">
        <v>0</v>
      </c>
      <c r="KR19" s="3">
        <v>0</v>
      </c>
      <c r="KS19" s="3">
        <v>0</v>
      </c>
      <c r="KT19" s="3">
        <v>0</v>
      </c>
      <c r="KU19" s="3">
        <v>0</v>
      </c>
      <c r="KV19" s="3">
        <v>0</v>
      </c>
      <c r="KW19" s="3">
        <v>0</v>
      </c>
      <c r="KX19" s="3">
        <v>0</v>
      </c>
      <c r="KY19" s="3">
        <v>0</v>
      </c>
      <c r="KZ19" s="3">
        <v>0</v>
      </c>
      <c r="LA19" s="3">
        <v>0</v>
      </c>
      <c r="LB19" s="3">
        <v>0</v>
      </c>
      <c r="LC19" s="3">
        <v>0</v>
      </c>
      <c r="LD19" s="3">
        <v>0</v>
      </c>
      <c r="LE19" s="3">
        <v>0</v>
      </c>
      <c r="LF19" s="3">
        <v>0</v>
      </c>
      <c r="LG19" s="3">
        <v>0</v>
      </c>
      <c r="LH19" s="3">
        <v>0</v>
      </c>
      <c r="LI19" s="3">
        <v>0</v>
      </c>
      <c r="LJ19" s="3">
        <v>0</v>
      </c>
      <c r="LK19" s="3">
        <v>0</v>
      </c>
      <c r="LL19" s="3">
        <v>0</v>
      </c>
      <c r="LM19" s="3">
        <v>6034566.2699999996</v>
      </c>
      <c r="LN19" s="3">
        <v>0</v>
      </c>
      <c r="LO19" s="3">
        <v>308356.84000000003</v>
      </c>
      <c r="LP19" s="3">
        <v>0</v>
      </c>
      <c r="LQ19" s="3">
        <v>0</v>
      </c>
      <c r="LR19" s="3">
        <v>355571.5</v>
      </c>
      <c r="LS19" s="3">
        <v>0</v>
      </c>
      <c r="LT19" s="3">
        <v>221395.27</v>
      </c>
      <c r="LU19" s="3">
        <v>0</v>
      </c>
      <c r="LW19" s="3">
        <v>161689.04999999999</v>
      </c>
      <c r="LX19" s="3">
        <v>30793.040000000001</v>
      </c>
      <c r="LY19" s="3">
        <v>0</v>
      </c>
      <c r="LZ19" s="3">
        <v>0</v>
      </c>
      <c r="MA19" s="3">
        <v>0</v>
      </c>
      <c r="MB19" s="3">
        <v>0</v>
      </c>
      <c r="MC19" s="3">
        <v>0</v>
      </c>
      <c r="MD19" s="3">
        <v>0</v>
      </c>
      <c r="ME19" s="3">
        <v>0</v>
      </c>
      <c r="MF19" s="3">
        <v>0</v>
      </c>
      <c r="MG19" s="3">
        <v>0</v>
      </c>
      <c r="MH19" s="3">
        <v>0</v>
      </c>
      <c r="MI19" s="3">
        <v>0</v>
      </c>
      <c r="MJ19" s="3">
        <v>0</v>
      </c>
      <c r="MK19" s="3">
        <v>0</v>
      </c>
      <c r="ML19" s="3">
        <v>0</v>
      </c>
      <c r="MM19" s="3">
        <v>0</v>
      </c>
      <c r="MN19" s="3">
        <v>0</v>
      </c>
      <c r="MO19" s="3">
        <v>0</v>
      </c>
      <c r="MP19" s="3">
        <v>0</v>
      </c>
      <c r="MQ19" s="3">
        <v>0</v>
      </c>
      <c r="MR19" s="3">
        <v>0</v>
      </c>
      <c r="MS19" s="3">
        <v>67084.52</v>
      </c>
      <c r="MT19" s="3">
        <v>0</v>
      </c>
      <c r="MU19" s="3">
        <v>2791.81</v>
      </c>
      <c r="MV19" s="3">
        <v>0</v>
      </c>
      <c r="MW19" s="3">
        <v>0</v>
      </c>
      <c r="MX19" s="3">
        <v>4797.96</v>
      </c>
      <c r="MY19" s="3">
        <v>20215.32</v>
      </c>
      <c r="MZ19" s="3">
        <v>53406.66</v>
      </c>
      <c r="NA19" s="3">
        <v>45664.27</v>
      </c>
      <c r="NB19" s="3">
        <v>0</v>
      </c>
      <c r="NC19" s="3">
        <v>10546.09</v>
      </c>
      <c r="ND19" s="3">
        <v>29426.57</v>
      </c>
      <c r="NE19" s="3">
        <v>9695.43</v>
      </c>
      <c r="NF19" s="3">
        <v>0</v>
      </c>
      <c r="NG19" s="3">
        <v>2187.69</v>
      </c>
      <c r="NH19" s="3">
        <v>0</v>
      </c>
      <c r="NI19" s="3">
        <v>2160.25</v>
      </c>
      <c r="NJ19" s="3">
        <v>26419.759999999998</v>
      </c>
      <c r="NK19" s="3">
        <v>1589.49</v>
      </c>
      <c r="NL19" s="3">
        <v>10079.84</v>
      </c>
      <c r="NM19" s="3">
        <v>0</v>
      </c>
      <c r="NN19" s="3">
        <v>14556</v>
      </c>
      <c r="NO19" s="3">
        <v>0</v>
      </c>
      <c r="NP19" s="3">
        <v>71095.679999999993</v>
      </c>
      <c r="NQ19" s="3">
        <v>8677.43</v>
      </c>
      <c r="NR19" s="3">
        <v>0</v>
      </c>
      <c r="NS19" s="3">
        <v>12961.16</v>
      </c>
      <c r="NT19" s="3">
        <v>24712.85</v>
      </c>
      <c r="NU19" s="3">
        <v>44196.93</v>
      </c>
      <c r="NV19" s="3">
        <v>50209.87</v>
      </c>
      <c r="NW19" s="3">
        <v>62205.7</v>
      </c>
      <c r="NX19" s="3">
        <v>0</v>
      </c>
      <c r="NY19" s="3">
        <v>2976.9</v>
      </c>
      <c r="NZ19" s="3">
        <v>1209.25</v>
      </c>
      <c r="OA19" s="3">
        <v>3835.43</v>
      </c>
      <c r="OB19" s="3">
        <v>0</v>
      </c>
      <c r="OC19" s="3">
        <v>72.41</v>
      </c>
      <c r="OD19" s="3">
        <v>10.5</v>
      </c>
      <c r="OE19" s="3">
        <v>3205.48</v>
      </c>
      <c r="OF19" s="3">
        <v>0</v>
      </c>
      <c r="OK19" s="3">
        <v>0</v>
      </c>
      <c r="OL19" s="3">
        <v>0</v>
      </c>
      <c r="OM19" s="3">
        <v>0</v>
      </c>
      <c r="ON19" s="3">
        <v>0</v>
      </c>
      <c r="OO19" s="3">
        <v>0</v>
      </c>
      <c r="OP19" s="3">
        <v>65820.679999999993</v>
      </c>
      <c r="OQ19" s="3">
        <v>183805.78</v>
      </c>
      <c r="OR19" s="3">
        <v>128223.93</v>
      </c>
      <c r="OS19" s="3">
        <v>0</v>
      </c>
      <c r="OT19" s="3">
        <v>0</v>
      </c>
      <c r="OU19" s="3">
        <v>58387.24</v>
      </c>
      <c r="OV19" s="3">
        <v>0</v>
      </c>
      <c r="OW19" s="3">
        <v>0</v>
      </c>
      <c r="OX19" s="3">
        <v>0</v>
      </c>
      <c r="OY19" s="3">
        <v>0</v>
      </c>
      <c r="OZ19" s="3">
        <v>0</v>
      </c>
      <c r="PA19" s="3">
        <v>0</v>
      </c>
      <c r="PB19" s="3">
        <v>0</v>
      </c>
      <c r="PC19" s="3">
        <v>0</v>
      </c>
      <c r="PD19" s="3">
        <v>0</v>
      </c>
      <c r="PE19" s="3">
        <v>0</v>
      </c>
      <c r="PF19" s="3">
        <v>18540</v>
      </c>
      <c r="PG19" s="3">
        <v>70935.16</v>
      </c>
      <c r="PH19" s="3">
        <v>35287.480000000003</v>
      </c>
      <c r="PI19" s="3">
        <v>74115.039999999994</v>
      </c>
      <c r="PJ19" s="3">
        <v>0</v>
      </c>
      <c r="PK19" s="3">
        <v>55633.440000000002</v>
      </c>
      <c r="PL19" s="3">
        <v>5814.72</v>
      </c>
      <c r="PM19" s="3">
        <v>10058.86</v>
      </c>
      <c r="PN19" s="3">
        <v>4761.04</v>
      </c>
      <c r="PO19" s="3">
        <v>0</v>
      </c>
      <c r="PP19" s="3">
        <v>0</v>
      </c>
      <c r="PQ19" s="3">
        <v>0</v>
      </c>
      <c r="PR19" s="3">
        <v>93182.74</v>
      </c>
      <c r="PS19" s="3">
        <v>571.69000000000005</v>
      </c>
      <c r="PT19" s="3">
        <v>1153.9000000000001</v>
      </c>
      <c r="PU19" s="3">
        <v>0</v>
      </c>
      <c r="PV19" s="3">
        <v>0</v>
      </c>
      <c r="PW19" s="3">
        <v>0</v>
      </c>
      <c r="PX19" s="3">
        <v>3017</v>
      </c>
      <c r="PY19" s="3">
        <v>0</v>
      </c>
      <c r="PZ19" s="3">
        <v>0</v>
      </c>
      <c r="QA19" s="3">
        <v>0</v>
      </c>
      <c r="QB19" s="3">
        <v>144901.69</v>
      </c>
      <c r="QC19" s="3">
        <v>0</v>
      </c>
      <c r="QD19" s="3">
        <v>0</v>
      </c>
      <c r="QE19" s="3">
        <v>0</v>
      </c>
      <c r="QF19" s="3">
        <v>0</v>
      </c>
      <c r="QG19" s="3">
        <v>0</v>
      </c>
      <c r="QI19" s="3">
        <v>0</v>
      </c>
      <c r="QJ19" s="3">
        <v>83643.56</v>
      </c>
      <c r="QK19" s="3">
        <v>0</v>
      </c>
      <c r="QL19" s="3">
        <v>0</v>
      </c>
      <c r="QM19" s="3">
        <v>0</v>
      </c>
      <c r="QN19" s="3">
        <v>0</v>
      </c>
      <c r="QO19" s="3">
        <v>67231.08</v>
      </c>
      <c r="QP19" s="3">
        <v>15169.34</v>
      </c>
      <c r="QQ19" s="3">
        <v>0</v>
      </c>
      <c r="QR19" s="3">
        <v>0</v>
      </c>
      <c r="QS19" s="3">
        <v>0</v>
      </c>
      <c r="QT19" s="3">
        <v>0</v>
      </c>
      <c r="QU19" s="3">
        <v>-63196</v>
      </c>
      <c r="QV19" s="3">
        <v>0</v>
      </c>
      <c r="QW19" s="3">
        <v>2080</v>
      </c>
      <c r="QX19" s="3">
        <v>0</v>
      </c>
      <c r="QY19" s="3">
        <v>0</v>
      </c>
      <c r="QZ19" s="3">
        <v>0</v>
      </c>
      <c r="RA19" s="3">
        <v>0</v>
      </c>
      <c r="RB19" s="3">
        <v>0</v>
      </c>
      <c r="RC19" s="3">
        <v>0</v>
      </c>
      <c r="RD19" s="3">
        <v>0</v>
      </c>
      <c r="RE19" s="3">
        <v>0</v>
      </c>
      <c r="RF19" s="3">
        <v>0</v>
      </c>
      <c r="RG19" s="3">
        <v>0</v>
      </c>
      <c r="RH19" s="3">
        <v>4327</v>
      </c>
      <c r="RI19" s="3">
        <v>0</v>
      </c>
      <c r="RJ19" s="3">
        <v>0</v>
      </c>
      <c r="RK19" s="3">
        <v>0</v>
      </c>
    </row>
    <row r="20" spans="1:479" x14ac:dyDescent="0.25">
      <c r="A20" t="s">
        <v>19</v>
      </c>
      <c r="B20" s="1">
        <v>2017</v>
      </c>
      <c r="C20" s="3">
        <v>0</v>
      </c>
      <c r="D20" s="3">
        <v>700</v>
      </c>
      <c r="E20" s="4"/>
      <c r="F20" s="3">
        <v>0</v>
      </c>
      <c r="G20" s="3">
        <v>0</v>
      </c>
      <c r="H20" s="3">
        <v>0</v>
      </c>
      <c r="I20" s="3">
        <v>0</v>
      </c>
      <c r="J20" s="3">
        <v>0</v>
      </c>
      <c r="K20" s="3">
        <v>5839307.5700000003</v>
      </c>
      <c r="L20" s="3">
        <v>1224155.4099999999</v>
      </c>
      <c r="M20" s="3">
        <v>13020.75</v>
      </c>
      <c r="N20" s="3">
        <v>40977.33</v>
      </c>
      <c r="O20" s="3">
        <v>372784.01</v>
      </c>
      <c r="P20" s="4"/>
      <c r="Q20" s="3">
        <v>5501663.2300000004</v>
      </c>
      <c r="R20" s="3">
        <v>-198377.24</v>
      </c>
      <c r="S20" s="3">
        <v>1821.63</v>
      </c>
      <c r="T20" s="3">
        <v>0</v>
      </c>
      <c r="U20" s="3">
        <v>0</v>
      </c>
      <c r="V20" s="3">
        <v>177567.81</v>
      </c>
      <c r="W20" s="3">
        <v>0</v>
      </c>
      <c r="X20" s="3">
        <v>0</v>
      </c>
      <c r="Y20" s="3">
        <v>0</v>
      </c>
      <c r="Z20" s="3">
        <v>0</v>
      </c>
      <c r="AA20" s="3">
        <v>556353.1</v>
      </c>
      <c r="AB20" s="3">
        <v>0</v>
      </c>
      <c r="AC20" s="3">
        <v>0</v>
      </c>
      <c r="AD20" s="3">
        <v>0</v>
      </c>
      <c r="AE20" s="3">
        <v>0</v>
      </c>
      <c r="AF20" s="3">
        <v>0</v>
      </c>
      <c r="AG20" s="3">
        <v>0</v>
      </c>
      <c r="AH20" s="3">
        <v>0</v>
      </c>
      <c r="AI20" s="3">
        <v>0</v>
      </c>
      <c r="AJ20" s="3">
        <v>0</v>
      </c>
      <c r="AK20" s="3">
        <v>0</v>
      </c>
      <c r="AL20" s="3">
        <v>0</v>
      </c>
      <c r="AP20" s="3">
        <v>0</v>
      </c>
      <c r="AQ20" s="3">
        <v>0</v>
      </c>
      <c r="AR20" s="3">
        <v>0</v>
      </c>
      <c r="AS20" s="3">
        <v>0</v>
      </c>
      <c r="AT20" s="3">
        <v>0</v>
      </c>
      <c r="AU20" s="3">
        <v>0</v>
      </c>
      <c r="AV20" s="3">
        <v>-341404.45</v>
      </c>
      <c r="AW20" s="4"/>
      <c r="AX20" s="3">
        <v>0</v>
      </c>
      <c r="AY20" s="3">
        <v>0</v>
      </c>
      <c r="AZ20" s="3">
        <v>0</v>
      </c>
      <c r="BA20" s="3">
        <v>198602.3</v>
      </c>
      <c r="BB20" s="3">
        <v>0</v>
      </c>
      <c r="BC20" s="4"/>
      <c r="BD20" s="3">
        <v>84226.61</v>
      </c>
      <c r="BE20" s="3">
        <v>0</v>
      </c>
      <c r="BF20" s="3">
        <v>70421.64</v>
      </c>
      <c r="BG20" s="3">
        <v>0</v>
      </c>
      <c r="BH20" s="3">
        <v>0</v>
      </c>
      <c r="BI20" s="3">
        <v>531980.01</v>
      </c>
      <c r="BJ20" s="3">
        <v>126823.73</v>
      </c>
      <c r="BK20" s="3">
        <v>0</v>
      </c>
      <c r="BL20" s="3">
        <v>0</v>
      </c>
      <c r="BM20" s="3">
        <v>-1771.67</v>
      </c>
      <c r="BN20" s="3">
        <v>3956944.47</v>
      </c>
      <c r="BO20" s="3">
        <v>-45280.61</v>
      </c>
      <c r="BP20" s="3">
        <v>0</v>
      </c>
      <c r="BQ20" s="3">
        <v>0</v>
      </c>
      <c r="BR20" s="3">
        <v>0</v>
      </c>
      <c r="BT20" s="3">
        <v>0</v>
      </c>
      <c r="BU20" s="3">
        <v>435966.33</v>
      </c>
      <c r="BV20" s="3">
        <v>88201.74</v>
      </c>
      <c r="BW20" s="3">
        <v>0</v>
      </c>
      <c r="BX20" s="3">
        <v>0</v>
      </c>
      <c r="BY20" s="3">
        <v>-2884775</v>
      </c>
      <c r="BZ20" s="3">
        <v>-1190724.56</v>
      </c>
      <c r="CA20" s="3">
        <v>0</v>
      </c>
      <c r="CB20" s="3">
        <v>427440.98</v>
      </c>
      <c r="CC20" s="3">
        <v>1003501.52</v>
      </c>
      <c r="CD20" s="3">
        <v>-3686834.82</v>
      </c>
      <c r="CE20" s="3">
        <v>-427218.74</v>
      </c>
      <c r="CF20" s="3">
        <v>-21185.49</v>
      </c>
      <c r="CG20" s="3">
        <v>2615532.81</v>
      </c>
      <c r="CH20" s="3">
        <v>0</v>
      </c>
      <c r="CI20" s="3">
        <v>0</v>
      </c>
      <c r="CJ20" s="3">
        <v>0</v>
      </c>
      <c r="CK20" s="3">
        <v>0</v>
      </c>
      <c r="CL20" s="3">
        <v>1601852.26</v>
      </c>
      <c r="CM20" s="3">
        <v>224733.3</v>
      </c>
      <c r="CN20" s="3">
        <v>0</v>
      </c>
      <c r="CO20" s="3">
        <v>0</v>
      </c>
      <c r="CP20" s="3">
        <v>0</v>
      </c>
      <c r="CQ20" s="3">
        <v>0</v>
      </c>
      <c r="CR20" s="3">
        <v>0</v>
      </c>
      <c r="CS20" s="3">
        <v>0</v>
      </c>
      <c r="CT20" s="3">
        <v>0</v>
      </c>
      <c r="CU20" s="3">
        <v>0</v>
      </c>
      <c r="CV20" s="3">
        <v>0</v>
      </c>
      <c r="CW20" s="3">
        <v>0</v>
      </c>
      <c r="CX20" s="3">
        <v>0</v>
      </c>
      <c r="CY20" s="3">
        <v>0</v>
      </c>
      <c r="CZ20" s="3">
        <v>0</v>
      </c>
      <c r="DA20" s="3">
        <v>0</v>
      </c>
      <c r="DB20" s="3">
        <v>0</v>
      </c>
      <c r="DC20" s="3">
        <v>0</v>
      </c>
      <c r="DD20" s="3">
        <v>0</v>
      </c>
      <c r="DE20" s="3">
        <v>0</v>
      </c>
      <c r="DF20" s="3">
        <v>0</v>
      </c>
      <c r="DG20" s="3">
        <v>0</v>
      </c>
      <c r="DH20" s="3">
        <v>0</v>
      </c>
      <c r="DI20" s="3">
        <v>0</v>
      </c>
      <c r="DJ20" s="3">
        <v>0</v>
      </c>
      <c r="DK20" s="3">
        <v>0</v>
      </c>
      <c r="DL20" s="3">
        <v>0</v>
      </c>
      <c r="DM20" s="3">
        <v>0</v>
      </c>
      <c r="DN20" s="3">
        <v>0</v>
      </c>
      <c r="DP20" s="3">
        <v>0</v>
      </c>
      <c r="DQ20" s="3">
        <v>0</v>
      </c>
      <c r="DR20" s="3">
        <v>0</v>
      </c>
      <c r="DS20" s="3">
        <v>0</v>
      </c>
      <c r="DT20" s="3">
        <v>0</v>
      </c>
      <c r="DU20" s="3">
        <v>8111218.2699999996</v>
      </c>
      <c r="DV20" s="3">
        <v>8800077.4399999995</v>
      </c>
      <c r="DW20" s="3">
        <v>10735911.08</v>
      </c>
      <c r="DX20" s="3">
        <v>12973523.4</v>
      </c>
      <c r="DY20" s="3">
        <v>17252087.09</v>
      </c>
      <c r="DZ20" s="3">
        <v>11043426.109999999</v>
      </c>
      <c r="EA20" s="3">
        <v>9092167.6899999995</v>
      </c>
      <c r="EB20" s="3">
        <v>15814.19</v>
      </c>
      <c r="EC20" s="3">
        <v>0</v>
      </c>
      <c r="ED20" s="3">
        <v>0</v>
      </c>
      <c r="EE20" s="3">
        <v>190119</v>
      </c>
      <c r="EG20" s="3">
        <v>2663780.69</v>
      </c>
      <c r="EH20" s="3">
        <v>0</v>
      </c>
      <c r="EI20" s="3">
        <v>225731.49</v>
      </c>
      <c r="EJ20" s="3">
        <v>766078.87</v>
      </c>
      <c r="EL20" s="3">
        <v>2800347.74</v>
      </c>
      <c r="EM20" s="3">
        <v>89916.73</v>
      </c>
      <c r="EN20" s="3">
        <v>645792.34</v>
      </c>
      <c r="EO20" s="3">
        <v>70247.56</v>
      </c>
      <c r="EP20" s="3">
        <v>0</v>
      </c>
      <c r="EQ20" s="3">
        <v>294422.88</v>
      </c>
      <c r="ER20" s="3">
        <v>0</v>
      </c>
      <c r="ET20" s="3">
        <v>0</v>
      </c>
      <c r="EU20" s="3">
        <v>0</v>
      </c>
      <c r="EV20" s="3">
        <v>0</v>
      </c>
      <c r="EW20" s="3">
        <v>0</v>
      </c>
      <c r="EX20" s="3">
        <v>0</v>
      </c>
      <c r="EY20" s="3">
        <v>0</v>
      </c>
      <c r="EZ20" s="3">
        <v>0</v>
      </c>
      <c r="FA20" s="3">
        <v>0</v>
      </c>
      <c r="FB20" s="3">
        <v>0</v>
      </c>
      <c r="FC20" s="3">
        <v>0</v>
      </c>
      <c r="FD20" s="3">
        <v>0</v>
      </c>
      <c r="FE20" s="3">
        <v>0</v>
      </c>
      <c r="FF20" s="3">
        <v>67399.44</v>
      </c>
      <c r="FG20" s="3">
        <v>0</v>
      </c>
      <c r="FH20" s="3">
        <v>0</v>
      </c>
      <c r="FI20" s="3">
        <v>0</v>
      </c>
      <c r="FJ20" s="3">
        <v>3250151.06</v>
      </c>
      <c r="FK20" s="3">
        <v>-31260905.23</v>
      </c>
      <c r="FL20" s="3">
        <v>-1230484.4099999999</v>
      </c>
      <c r="FM20" s="3">
        <v>0</v>
      </c>
      <c r="FN20" s="3">
        <v>0</v>
      </c>
      <c r="FO20" s="3">
        <v>-1049717.8</v>
      </c>
      <c r="FP20" s="3">
        <v>-7128619.0300000003</v>
      </c>
      <c r="FQ20" s="3">
        <v>0</v>
      </c>
      <c r="FR20" s="3">
        <v>-370000</v>
      </c>
      <c r="FS20" s="3">
        <v>-1077176</v>
      </c>
      <c r="FT20" s="3">
        <v>-956127.96</v>
      </c>
      <c r="FU20" s="3">
        <v>-583195.72</v>
      </c>
      <c r="FV20" s="3">
        <v>-43190.77</v>
      </c>
      <c r="FW20" s="3">
        <v>0</v>
      </c>
      <c r="FX20" s="3">
        <v>-121477.82</v>
      </c>
      <c r="FY20" s="3">
        <v>-2528795.02</v>
      </c>
      <c r="FZ20" s="3">
        <v>0</v>
      </c>
      <c r="GA20" s="3">
        <v>-2412564.61</v>
      </c>
      <c r="GB20" s="3">
        <v>-5452975.6100000003</v>
      </c>
      <c r="GD20" s="3">
        <v>0</v>
      </c>
      <c r="GE20" s="3">
        <v>0</v>
      </c>
      <c r="GF20" s="3">
        <v>0</v>
      </c>
      <c r="GG20" s="3">
        <v>0</v>
      </c>
      <c r="GH20" s="3">
        <v>0</v>
      </c>
      <c r="GI20" s="3">
        <v>0</v>
      </c>
      <c r="GJ20" s="3">
        <v>-84897.69</v>
      </c>
      <c r="GK20" s="3">
        <v>-20010.84</v>
      </c>
      <c r="GL20" s="3">
        <v>0</v>
      </c>
      <c r="GN20" s="3">
        <v>0</v>
      </c>
      <c r="GO20" s="3">
        <v>-2674872.66</v>
      </c>
      <c r="GP20" s="3">
        <v>0</v>
      </c>
      <c r="GQ20" s="3">
        <v>0</v>
      </c>
      <c r="GR20" s="3">
        <v>0</v>
      </c>
      <c r="GS20" s="3">
        <v>0</v>
      </c>
      <c r="GT20" s="3">
        <v>0</v>
      </c>
      <c r="GU20" s="3">
        <v>0</v>
      </c>
      <c r="GV20" s="3">
        <v>0</v>
      </c>
      <c r="GX20" s="3">
        <v>-907139.84</v>
      </c>
      <c r="GY20" s="3">
        <v>0</v>
      </c>
      <c r="GZ20" s="3">
        <v>0</v>
      </c>
      <c r="HA20" s="3">
        <v>0</v>
      </c>
      <c r="HB20" s="3">
        <v>-1037040</v>
      </c>
      <c r="HC20" s="3">
        <v>0</v>
      </c>
      <c r="HD20" s="3">
        <v>0</v>
      </c>
      <c r="HE20" s="3">
        <v>0</v>
      </c>
      <c r="HF20" s="3">
        <v>0</v>
      </c>
      <c r="HG20" s="3">
        <v>0</v>
      </c>
      <c r="HH20" s="3">
        <v>-3962166.23</v>
      </c>
      <c r="HI20" s="3">
        <v>0</v>
      </c>
      <c r="HJ20" s="3">
        <v>0</v>
      </c>
      <c r="HK20" s="3">
        <v>0</v>
      </c>
      <c r="HL20" s="3">
        <v>-74810</v>
      </c>
      <c r="HM20" s="3">
        <v>-17113798.829999998</v>
      </c>
      <c r="HO20" s="3">
        <v>-373943</v>
      </c>
      <c r="HP20" s="3">
        <v>-15772801</v>
      </c>
      <c r="HQ20" s="3">
        <v>0</v>
      </c>
      <c r="HR20" s="3">
        <v>0</v>
      </c>
      <c r="HS20" s="3">
        <v>0</v>
      </c>
      <c r="HT20" s="3">
        <v>0</v>
      </c>
      <c r="HU20" s="3">
        <v>0</v>
      </c>
      <c r="HV20" s="3">
        <v>0</v>
      </c>
      <c r="HW20" s="3">
        <v>0</v>
      </c>
      <c r="HX20" s="3">
        <v>0</v>
      </c>
      <c r="HY20" s="3">
        <v>-7042774.9800000004</v>
      </c>
      <c r="HZ20" s="3">
        <v>-1774349.98</v>
      </c>
      <c r="IA20" s="3">
        <v>0</v>
      </c>
      <c r="IB20" s="3">
        <v>0</v>
      </c>
      <c r="IC20" s="3">
        <v>1077176</v>
      </c>
      <c r="ID20" s="3">
        <v>0</v>
      </c>
      <c r="IE20" s="3">
        <v>0</v>
      </c>
      <c r="IF20" s="3">
        <v>-373943</v>
      </c>
      <c r="IG20" s="3">
        <v>0</v>
      </c>
      <c r="IH20" s="3">
        <v>0</v>
      </c>
      <c r="II20" s="3">
        <v>-1034617</v>
      </c>
      <c r="IJ20" s="3">
        <v>-17329231.52</v>
      </c>
      <c r="IK20" s="3">
        <v>-5076543.16</v>
      </c>
      <c r="IL20" s="3">
        <v>-3908570.39</v>
      </c>
      <c r="IM20" s="3">
        <v>0</v>
      </c>
      <c r="IN20" s="3">
        <v>-128601.57</v>
      </c>
      <c r="IO20" s="3">
        <v>-153370.07</v>
      </c>
      <c r="IP20" s="3">
        <v>-16178756.710000001</v>
      </c>
      <c r="IQ20" s="3">
        <v>0</v>
      </c>
      <c r="IR20" s="3">
        <v>0</v>
      </c>
      <c r="IS20" s="3">
        <v>-8717771.9499999993</v>
      </c>
      <c r="IT20" s="3">
        <v>0</v>
      </c>
      <c r="IU20" s="3">
        <v>-2084390.06</v>
      </c>
      <c r="IV20" s="3">
        <v>0</v>
      </c>
      <c r="IW20" s="3">
        <v>-2543849.42</v>
      </c>
      <c r="IX20" s="3">
        <v>-1719691.81</v>
      </c>
      <c r="IY20" s="3">
        <v>-483749.1</v>
      </c>
      <c r="IZ20" s="3">
        <v>0</v>
      </c>
      <c r="JA20" s="3">
        <v>-11963013.689999999</v>
      </c>
      <c r="JB20" s="3">
        <v>0</v>
      </c>
      <c r="JC20" s="3">
        <v>0</v>
      </c>
      <c r="JD20" s="3">
        <v>0</v>
      </c>
      <c r="JE20" s="3">
        <v>0</v>
      </c>
      <c r="JF20" s="3">
        <v>0</v>
      </c>
      <c r="JG20" s="3">
        <v>0</v>
      </c>
      <c r="JH20" s="3">
        <v>0</v>
      </c>
      <c r="JI20" s="3">
        <v>-115363.93</v>
      </c>
      <c r="JJ20" s="3">
        <v>0</v>
      </c>
      <c r="JK20" s="3">
        <v>0</v>
      </c>
      <c r="JL20" s="3">
        <v>-181231.82</v>
      </c>
      <c r="JM20" s="3">
        <v>0</v>
      </c>
      <c r="JN20" s="3">
        <v>-122448.85</v>
      </c>
      <c r="JO20" s="3">
        <v>0</v>
      </c>
      <c r="JP20" s="3">
        <v>0</v>
      </c>
      <c r="JQ20" s="3">
        <v>325846.59999999998</v>
      </c>
      <c r="JR20" s="3">
        <v>0</v>
      </c>
      <c r="JS20" s="3">
        <v>0</v>
      </c>
      <c r="JT20" s="3">
        <v>0</v>
      </c>
      <c r="JU20" s="3">
        <v>0</v>
      </c>
      <c r="JV20" s="3">
        <v>0</v>
      </c>
      <c r="JW20" s="3">
        <v>0</v>
      </c>
      <c r="JX20" s="3">
        <v>0</v>
      </c>
      <c r="JY20" s="3">
        <v>0</v>
      </c>
      <c r="JZ20" s="3">
        <v>0</v>
      </c>
      <c r="KA20" s="3">
        <v>0</v>
      </c>
      <c r="KB20" s="3">
        <v>-36897.519999999997</v>
      </c>
      <c r="KC20" s="3">
        <v>-11180.29</v>
      </c>
      <c r="KD20" s="3">
        <v>0</v>
      </c>
      <c r="KE20" s="3">
        <v>39104.800000000003</v>
      </c>
      <c r="KF20" s="3">
        <v>0</v>
      </c>
      <c r="KG20" s="3">
        <v>0</v>
      </c>
      <c r="KH20" s="3">
        <v>-2583019.38</v>
      </c>
      <c r="KI20" s="3">
        <v>2453874.04</v>
      </c>
      <c r="KJ20" s="3">
        <v>0</v>
      </c>
      <c r="KK20" s="3">
        <v>-22160.57</v>
      </c>
      <c r="KL20" s="3">
        <v>0</v>
      </c>
      <c r="KM20" s="3">
        <v>10428.27</v>
      </c>
      <c r="KN20" s="3">
        <v>-141560.04999999999</v>
      </c>
      <c r="KO20" s="3">
        <v>0</v>
      </c>
      <c r="KP20" s="3">
        <v>0</v>
      </c>
      <c r="KQ20" s="3">
        <v>0</v>
      </c>
      <c r="KR20" s="3">
        <v>0</v>
      </c>
      <c r="KS20" s="3">
        <v>0</v>
      </c>
      <c r="KT20" s="3">
        <v>0</v>
      </c>
      <c r="KU20" s="3">
        <v>0</v>
      </c>
      <c r="KV20" s="3">
        <v>0</v>
      </c>
      <c r="KW20" s="3">
        <v>0</v>
      </c>
      <c r="KX20" s="3">
        <v>0</v>
      </c>
      <c r="KY20" s="3">
        <v>0</v>
      </c>
      <c r="KZ20" s="3">
        <v>0</v>
      </c>
      <c r="LA20" s="3">
        <v>0</v>
      </c>
      <c r="LB20" s="3">
        <v>0</v>
      </c>
      <c r="LC20" s="3">
        <v>0</v>
      </c>
      <c r="LD20" s="3">
        <v>0</v>
      </c>
      <c r="LE20" s="3">
        <v>0</v>
      </c>
      <c r="LF20" s="3">
        <v>0</v>
      </c>
      <c r="LG20" s="3">
        <v>0</v>
      </c>
      <c r="LH20" s="3">
        <v>0</v>
      </c>
      <c r="LI20" s="3">
        <v>0</v>
      </c>
      <c r="LJ20" s="3">
        <v>0</v>
      </c>
      <c r="LK20" s="3">
        <v>0</v>
      </c>
      <c r="LL20" s="3">
        <v>0</v>
      </c>
      <c r="LM20" s="3">
        <v>31221321.559999999</v>
      </c>
      <c r="LN20" s="3">
        <v>20271523.809999999</v>
      </c>
      <c r="LO20" s="3">
        <v>2084390.06</v>
      </c>
      <c r="LP20" s="3">
        <v>0</v>
      </c>
      <c r="LQ20" s="3">
        <v>0</v>
      </c>
      <c r="LR20" s="3">
        <v>2543849.42</v>
      </c>
      <c r="LS20" s="3">
        <v>0</v>
      </c>
      <c r="LT20" s="3">
        <v>1719690.81</v>
      </c>
      <c r="LU20" s="3">
        <v>0</v>
      </c>
      <c r="LW20" s="3">
        <v>483749.1</v>
      </c>
      <c r="LX20" s="3">
        <v>0</v>
      </c>
      <c r="LY20" s="3">
        <v>0</v>
      </c>
      <c r="LZ20" s="3">
        <v>0</v>
      </c>
      <c r="MA20" s="3">
        <v>0</v>
      </c>
      <c r="MB20" s="3">
        <v>0</v>
      </c>
      <c r="MC20" s="3">
        <v>0</v>
      </c>
      <c r="MD20" s="3">
        <v>0</v>
      </c>
      <c r="ME20" s="3">
        <v>0</v>
      </c>
      <c r="MF20" s="3">
        <v>0</v>
      </c>
      <c r="MG20" s="3">
        <v>0</v>
      </c>
      <c r="MH20" s="3">
        <v>0</v>
      </c>
      <c r="MI20" s="3">
        <v>0</v>
      </c>
      <c r="MJ20" s="3">
        <v>0</v>
      </c>
      <c r="MK20" s="3">
        <v>0</v>
      </c>
      <c r="ML20" s="3">
        <v>0</v>
      </c>
      <c r="MM20" s="3">
        <v>0</v>
      </c>
      <c r="MN20" s="3">
        <v>0</v>
      </c>
      <c r="MO20" s="3">
        <v>0</v>
      </c>
      <c r="MP20" s="3">
        <v>0</v>
      </c>
      <c r="MQ20" s="3">
        <v>0</v>
      </c>
      <c r="MR20" s="3">
        <v>0</v>
      </c>
      <c r="MS20" s="3">
        <v>60719.23</v>
      </c>
      <c r="MT20" s="3">
        <v>7994.92</v>
      </c>
      <c r="MU20" s="3">
        <v>0</v>
      </c>
      <c r="MV20" s="3">
        <v>0</v>
      </c>
      <c r="MW20" s="3">
        <v>0</v>
      </c>
      <c r="MX20" s="3">
        <v>0</v>
      </c>
      <c r="MY20" s="3">
        <v>0</v>
      </c>
      <c r="MZ20" s="3">
        <v>142388.87</v>
      </c>
      <c r="NA20" s="3">
        <v>45935.45</v>
      </c>
      <c r="NB20" s="3">
        <v>0</v>
      </c>
      <c r="NC20" s="3">
        <v>0</v>
      </c>
      <c r="ND20" s="3">
        <v>55111.54</v>
      </c>
      <c r="NE20" s="3">
        <v>16206.53</v>
      </c>
      <c r="NF20" s="3">
        <v>0</v>
      </c>
      <c r="NG20" s="3">
        <v>27812.3</v>
      </c>
      <c r="NH20" s="3">
        <v>0</v>
      </c>
      <c r="NI20" s="3">
        <v>241167.04</v>
      </c>
      <c r="NJ20" s="3">
        <v>368541.35</v>
      </c>
      <c r="NK20" s="3">
        <v>3415</v>
      </c>
      <c r="NL20" s="3">
        <v>61592.95</v>
      </c>
      <c r="NM20" s="3">
        <v>0</v>
      </c>
      <c r="NN20" s="3">
        <v>0</v>
      </c>
      <c r="NO20" s="3">
        <v>78886.11</v>
      </c>
      <c r="NP20" s="3">
        <v>34298.83</v>
      </c>
      <c r="NQ20" s="3">
        <v>0</v>
      </c>
      <c r="NR20" s="3">
        <v>0</v>
      </c>
      <c r="NS20" s="3">
        <v>0</v>
      </c>
      <c r="NT20" s="3">
        <v>82270.03</v>
      </c>
      <c r="NU20" s="3">
        <v>145791.99</v>
      </c>
      <c r="NV20" s="3">
        <v>140193.79</v>
      </c>
      <c r="NW20" s="3">
        <v>401440.16</v>
      </c>
      <c r="NX20" s="3">
        <v>186.82</v>
      </c>
      <c r="NY20" s="3">
        <v>110177.93</v>
      </c>
      <c r="NZ20" s="3">
        <v>205894.79</v>
      </c>
      <c r="OA20" s="3">
        <v>67098.28</v>
      </c>
      <c r="OB20" s="3">
        <v>0</v>
      </c>
      <c r="OC20" s="3">
        <v>0</v>
      </c>
      <c r="OD20" s="3">
        <v>0</v>
      </c>
      <c r="OE20" s="3">
        <v>863.52</v>
      </c>
      <c r="OF20" s="3">
        <v>0</v>
      </c>
      <c r="OK20" s="3">
        <v>0</v>
      </c>
      <c r="OL20" s="3">
        <v>0</v>
      </c>
      <c r="OM20" s="3">
        <v>0</v>
      </c>
      <c r="ON20" s="3">
        <v>0</v>
      </c>
      <c r="OO20" s="3">
        <v>192390.89</v>
      </c>
      <c r="OP20" s="3">
        <v>109149.09</v>
      </c>
      <c r="OQ20" s="3">
        <v>597990.51</v>
      </c>
      <c r="OR20" s="3">
        <v>220272.52</v>
      </c>
      <c r="OS20" s="3">
        <v>0</v>
      </c>
      <c r="OT20" s="3">
        <v>0</v>
      </c>
      <c r="OU20" s="3">
        <v>191018.7</v>
      </c>
      <c r="OV20" s="3">
        <v>4039.43</v>
      </c>
      <c r="OW20" s="3">
        <v>0</v>
      </c>
      <c r="OX20" s="3">
        <v>13983.86</v>
      </c>
      <c r="OY20" s="3">
        <v>0</v>
      </c>
      <c r="OZ20" s="3">
        <v>0</v>
      </c>
      <c r="PA20" s="3">
        <v>0</v>
      </c>
      <c r="PB20" s="3">
        <v>0</v>
      </c>
      <c r="PC20" s="3">
        <v>0</v>
      </c>
      <c r="PD20" s="3">
        <v>374.75</v>
      </c>
      <c r="PE20" s="3">
        <v>0</v>
      </c>
      <c r="PF20" s="3">
        <v>384434</v>
      </c>
      <c r="PG20" s="3">
        <v>1248390.48</v>
      </c>
      <c r="PH20" s="3">
        <v>261136.82</v>
      </c>
      <c r="PI20" s="3">
        <v>239436.24</v>
      </c>
      <c r="PJ20" s="3">
        <v>0</v>
      </c>
      <c r="PK20" s="3">
        <v>91820.04</v>
      </c>
      <c r="PL20" s="3">
        <v>15641</v>
      </c>
      <c r="PM20" s="3">
        <v>48708.72</v>
      </c>
      <c r="PN20" s="3">
        <v>208694.04</v>
      </c>
      <c r="PO20" s="3">
        <v>0</v>
      </c>
      <c r="PP20" s="3">
        <v>0</v>
      </c>
      <c r="PQ20" s="3">
        <v>0</v>
      </c>
      <c r="PR20" s="3">
        <v>419617.69</v>
      </c>
      <c r="PS20" s="3">
        <v>0</v>
      </c>
      <c r="PT20" s="3">
        <v>115743.77</v>
      </c>
      <c r="PU20" s="3">
        <v>0</v>
      </c>
      <c r="PV20" s="3">
        <v>0</v>
      </c>
      <c r="PW20" s="3">
        <v>342671.41</v>
      </c>
      <c r="PX20" s="3">
        <v>13616</v>
      </c>
      <c r="PY20" s="3">
        <v>0</v>
      </c>
      <c r="PZ20" s="3">
        <v>0</v>
      </c>
      <c r="QA20" s="3">
        <v>0</v>
      </c>
      <c r="QB20" s="3">
        <v>2088127.65</v>
      </c>
      <c r="QC20" s="3">
        <v>0</v>
      </c>
      <c r="QD20" s="3">
        <v>85832.54</v>
      </c>
      <c r="QE20" s="3">
        <v>0</v>
      </c>
      <c r="QF20" s="3">
        <v>0</v>
      </c>
      <c r="QG20" s="3">
        <v>0</v>
      </c>
      <c r="QI20" s="3">
        <v>0</v>
      </c>
      <c r="QJ20" s="3">
        <v>754497.12</v>
      </c>
      <c r="QK20" s="3">
        <v>0</v>
      </c>
      <c r="QL20" s="3">
        <v>0</v>
      </c>
      <c r="QM20" s="3">
        <v>0</v>
      </c>
      <c r="QN20" s="3">
        <v>0</v>
      </c>
      <c r="QO20" s="3">
        <v>0</v>
      </c>
      <c r="QP20" s="3">
        <v>213044.45</v>
      </c>
      <c r="QQ20" s="3">
        <v>0</v>
      </c>
      <c r="QR20" s="3">
        <v>0</v>
      </c>
      <c r="QS20" s="3">
        <v>0</v>
      </c>
      <c r="QT20" s="3">
        <v>38913.480000000003</v>
      </c>
      <c r="QU20" s="3">
        <v>485284</v>
      </c>
      <c r="QV20" s="3">
        <v>0</v>
      </c>
      <c r="QW20" s="3">
        <v>13426.78</v>
      </c>
      <c r="QX20" s="3">
        <v>0</v>
      </c>
      <c r="QY20" s="3">
        <v>0</v>
      </c>
      <c r="QZ20" s="3">
        <v>-122970</v>
      </c>
      <c r="RA20" s="3">
        <v>0</v>
      </c>
      <c r="RB20" s="3">
        <v>0</v>
      </c>
      <c r="RC20" s="3">
        <v>0</v>
      </c>
      <c r="RD20" s="3">
        <v>0</v>
      </c>
      <c r="RE20" s="3">
        <v>0</v>
      </c>
      <c r="RF20" s="3">
        <v>0</v>
      </c>
      <c r="RG20" s="3">
        <v>0</v>
      </c>
      <c r="RH20" s="3">
        <v>-426725</v>
      </c>
      <c r="RI20" s="3">
        <v>0</v>
      </c>
      <c r="RJ20" s="3">
        <v>143000</v>
      </c>
      <c r="RK20" s="3">
        <v>0</v>
      </c>
    </row>
    <row r="21" spans="1:479" x14ac:dyDescent="0.25">
      <c r="A21" t="s">
        <v>20</v>
      </c>
      <c r="B21" s="1">
        <v>2017</v>
      </c>
      <c r="C21" s="3">
        <v>0</v>
      </c>
      <c r="D21" s="3">
        <v>0</v>
      </c>
      <c r="E21" s="4"/>
      <c r="F21" s="3">
        <v>0</v>
      </c>
      <c r="G21" s="3">
        <v>0</v>
      </c>
      <c r="H21" s="3">
        <v>0</v>
      </c>
      <c r="I21" s="3">
        <v>0</v>
      </c>
      <c r="J21" s="3">
        <v>0</v>
      </c>
      <c r="K21" s="3">
        <v>4526807.8099999996</v>
      </c>
      <c r="L21" s="3">
        <v>1042600.68</v>
      </c>
      <c r="M21" s="3">
        <v>410648.86</v>
      </c>
      <c r="N21" s="3">
        <v>0</v>
      </c>
      <c r="O21" s="3">
        <v>14853.78</v>
      </c>
      <c r="P21" s="4"/>
      <c r="Q21" s="3">
        <v>7964690.4500000002</v>
      </c>
      <c r="R21" s="3">
        <v>-135017.16</v>
      </c>
      <c r="S21" s="3">
        <v>0.4</v>
      </c>
      <c r="T21" s="3">
        <v>0</v>
      </c>
      <c r="U21" s="3">
        <v>0</v>
      </c>
      <c r="V21" s="3">
        <v>395406.62</v>
      </c>
      <c r="W21" s="3">
        <v>0</v>
      </c>
      <c r="X21" s="3">
        <v>176983.04000000001</v>
      </c>
      <c r="Y21" s="3">
        <v>0</v>
      </c>
      <c r="Z21" s="3">
        <v>0</v>
      </c>
      <c r="AA21" s="3">
        <v>23083.78</v>
      </c>
      <c r="AB21" s="3">
        <v>0</v>
      </c>
      <c r="AC21" s="3">
        <v>0</v>
      </c>
      <c r="AD21" s="3">
        <v>0</v>
      </c>
      <c r="AE21" s="3">
        <v>0</v>
      </c>
      <c r="AF21" s="3">
        <v>0</v>
      </c>
      <c r="AG21" s="3">
        <v>0</v>
      </c>
      <c r="AH21" s="3">
        <v>0</v>
      </c>
      <c r="AI21" s="3">
        <v>0</v>
      </c>
      <c r="AJ21" s="3">
        <v>0</v>
      </c>
      <c r="AK21" s="3">
        <v>0</v>
      </c>
      <c r="AL21" s="3">
        <v>0</v>
      </c>
      <c r="AP21" s="3">
        <v>0</v>
      </c>
      <c r="AQ21" s="3">
        <v>0</v>
      </c>
      <c r="AR21" s="3">
        <v>0</v>
      </c>
      <c r="AS21" s="3">
        <v>0</v>
      </c>
      <c r="AT21" s="3">
        <v>0</v>
      </c>
      <c r="AU21" s="3">
        <v>0</v>
      </c>
      <c r="AV21" s="3">
        <v>56454.28</v>
      </c>
      <c r="AW21" s="4"/>
      <c r="AX21" s="3">
        <v>0</v>
      </c>
      <c r="AY21" s="3">
        <v>0</v>
      </c>
      <c r="AZ21" s="3">
        <v>0</v>
      </c>
      <c r="BA21" s="3">
        <v>-269.43</v>
      </c>
      <c r="BB21" s="3">
        <v>0</v>
      </c>
      <c r="BC21" s="4"/>
      <c r="BD21" s="3">
        <v>118523.05</v>
      </c>
      <c r="BE21" s="3">
        <v>0</v>
      </c>
      <c r="BF21" s="3">
        <v>0</v>
      </c>
      <c r="BG21" s="3">
        <v>0</v>
      </c>
      <c r="BH21" s="3">
        <v>0</v>
      </c>
      <c r="BI21" s="3">
        <v>0</v>
      </c>
      <c r="BJ21" s="3">
        <v>0</v>
      </c>
      <c r="BK21" s="3">
        <v>0</v>
      </c>
      <c r="BL21" s="3">
        <v>0</v>
      </c>
      <c r="BM21" s="3">
        <v>-701.81</v>
      </c>
      <c r="BN21" s="3">
        <v>95920.99</v>
      </c>
      <c r="BO21" s="3">
        <v>-4377.8900000000003</v>
      </c>
      <c r="BP21" s="3">
        <v>2226.1799999999998</v>
      </c>
      <c r="BQ21" s="3">
        <v>0</v>
      </c>
      <c r="BR21" s="3">
        <v>0</v>
      </c>
      <c r="BT21" s="3">
        <v>0</v>
      </c>
      <c r="BU21" s="3">
        <v>254111.17</v>
      </c>
      <c r="BV21" s="3">
        <v>0</v>
      </c>
      <c r="BW21" s="3">
        <v>0</v>
      </c>
      <c r="BX21" s="3">
        <v>3432.76</v>
      </c>
      <c r="BY21" s="3">
        <v>-14215.78</v>
      </c>
      <c r="BZ21" s="3">
        <v>101766.73</v>
      </c>
      <c r="CA21" s="3">
        <v>0</v>
      </c>
      <c r="CB21" s="3">
        <v>97823.73</v>
      </c>
      <c r="CC21" s="3">
        <v>24917.17</v>
      </c>
      <c r="CD21" s="3">
        <v>-45087.4</v>
      </c>
      <c r="CE21" s="3">
        <v>444871.95</v>
      </c>
      <c r="CF21" s="3">
        <v>0</v>
      </c>
      <c r="CG21" s="3">
        <v>-115563.53</v>
      </c>
      <c r="CH21" s="3">
        <v>0</v>
      </c>
      <c r="CI21" s="3">
        <v>0</v>
      </c>
      <c r="CJ21" s="3">
        <v>966935</v>
      </c>
      <c r="CK21" s="3">
        <v>0</v>
      </c>
      <c r="CL21" s="3">
        <v>1087333.31</v>
      </c>
      <c r="CM21" s="3">
        <v>0</v>
      </c>
      <c r="CN21" s="3">
        <v>0</v>
      </c>
      <c r="CO21" s="3">
        <v>0</v>
      </c>
      <c r="CP21" s="3">
        <v>0</v>
      </c>
      <c r="CQ21" s="3">
        <v>0</v>
      </c>
      <c r="CR21" s="3">
        <v>0</v>
      </c>
      <c r="CS21" s="3">
        <v>0</v>
      </c>
      <c r="CT21" s="3">
        <v>0</v>
      </c>
      <c r="CU21" s="3">
        <v>0</v>
      </c>
      <c r="CV21" s="3">
        <v>0</v>
      </c>
      <c r="CW21" s="3">
        <v>0</v>
      </c>
      <c r="CX21" s="3">
        <v>0</v>
      </c>
      <c r="CY21" s="3">
        <v>0</v>
      </c>
      <c r="CZ21" s="3">
        <v>0</v>
      </c>
      <c r="DA21" s="3">
        <v>0</v>
      </c>
      <c r="DB21" s="3">
        <v>0</v>
      </c>
      <c r="DC21" s="3">
        <v>0</v>
      </c>
      <c r="DD21" s="3">
        <v>0</v>
      </c>
      <c r="DE21" s="3">
        <v>0</v>
      </c>
      <c r="DF21" s="3">
        <v>0</v>
      </c>
      <c r="DG21" s="3">
        <v>0</v>
      </c>
      <c r="DH21" s="3">
        <v>0</v>
      </c>
      <c r="DI21" s="3">
        <v>0</v>
      </c>
      <c r="DJ21" s="3">
        <v>0</v>
      </c>
      <c r="DK21" s="3">
        <v>0</v>
      </c>
      <c r="DL21" s="3">
        <v>0</v>
      </c>
      <c r="DM21" s="3">
        <v>0</v>
      </c>
      <c r="DN21" s="3">
        <v>1252201.6499999999</v>
      </c>
      <c r="DP21" s="3">
        <v>440179.47</v>
      </c>
      <c r="DQ21" s="3">
        <v>0</v>
      </c>
      <c r="DR21" s="3">
        <v>13935157.83</v>
      </c>
      <c r="DS21" s="3">
        <v>260569.21</v>
      </c>
      <c r="DT21" s="3">
        <v>0</v>
      </c>
      <c r="DU21" s="3">
        <v>11719407.43</v>
      </c>
      <c r="DV21" s="3">
        <v>7431662.2999999998</v>
      </c>
      <c r="DW21" s="3">
        <v>4509379.5999999996</v>
      </c>
      <c r="DX21" s="3">
        <v>7495446.1600000001</v>
      </c>
      <c r="DY21" s="3">
        <v>6917564.9800000004</v>
      </c>
      <c r="DZ21" s="3">
        <v>2918764.86</v>
      </c>
      <c r="EA21" s="3">
        <v>3975268.6</v>
      </c>
      <c r="EB21" s="3">
        <v>0</v>
      </c>
      <c r="EC21" s="3">
        <v>0</v>
      </c>
      <c r="ED21" s="3">
        <v>0</v>
      </c>
      <c r="EE21" s="3">
        <v>0</v>
      </c>
      <c r="EG21" s="3">
        <v>858280.83</v>
      </c>
      <c r="EH21" s="3">
        <v>0</v>
      </c>
      <c r="EI21" s="3">
        <v>193306.51</v>
      </c>
      <c r="EJ21" s="3">
        <v>543167.48</v>
      </c>
      <c r="EL21" s="3">
        <v>995337.26</v>
      </c>
      <c r="EM21" s="3">
        <v>0</v>
      </c>
      <c r="EN21" s="3">
        <v>163823.32999999999</v>
      </c>
      <c r="EO21" s="3">
        <v>0</v>
      </c>
      <c r="EP21" s="3">
        <v>0</v>
      </c>
      <c r="EQ21" s="3">
        <v>3501.11</v>
      </c>
      <c r="ER21" s="3">
        <v>3178.22</v>
      </c>
      <c r="ET21" s="3">
        <v>0</v>
      </c>
      <c r="EU21" s="3">
        <v>0</v>
      </c>
      <c r="EV21" s="3">
        <v>355826.55</v>
      </c>
      <c r="EW21" s="3">
        <v>0</v>
      </c>
      <c r="EX21" s="3">
        <v>0</v>
      </c>
      <c r="EY21" s="3">
        <v>-3499577.84</v>
      </c>
      <c r="EZ21" s="3">
        <v>0</v>
      </c>
      <c r="FA21" s="3">
        <v>0</v>
      </c>
      <c r="FB21" s="3">
        <v>0</v>
      </c>
      <c r="FC21" s="3">
        <v>0</v>
      </c>
      <c r="FD21" s="3">
        <v>0</v>
      </c>
      <c r="FE21" s="3">
        <v>0</v>
      </c>
      <c r="FF21" s="3">
        <v>0</v>
      </c>
      <c r="FG21" s="3">
        <v>515359.44</v>
      </c>
      <c r="FH21" s="3">
        <v>0</v>
      </c>
      <c r="FI21" s="3">
        <v>0</v>
      </c>
      <c r="FJ21" s="3">
        <v>276871.52</v>
      </c>
      <c r="FK21" s="3">
        <v>-8508444.0999999996</v>
      </c>
      <c r="FL21" s="3">
        <v>-210599.74</v>
      </c>
      <c r="FM21" s="3">
        <v>0</v>
      </c>
      <c r="FN21" s="3">
        <v>0</v>
      </c>
      <c r="FO21" s="3">
        <v>-61862.75</v>
      </c>
      <c r="FP21" s="3">
        <v>-1896051.79</v>
      </c>
      <c r="FQ21" s="3">
        <v>-344573.31</v>
      </c>
      <c r="FR21" s="3">
        <v>-1143769.71</v>
      </c>
      <c r="FS21" s="3">
        <v>-210479.55</v>
      </c>
      <c r="FT21" s="3">
        <v>-4556913.0599999996</v>
      </c>
      <c r="FU21" s="3">
        <v>-4171979.81</v>
      </c>
      <c r="FV21" s="3">
        <v>25682.240000000002</v>
      </c>
      <c r="FW21" s="3">
        <v>-15600000</v>
      </c>
      <c r="FX21" s="3">
        <v>-0.18</v>
      </c>
      <c r="FY21" s="3">
        <v>0</v>
      </c>
      <c r="FZ21" s="3">
        <v>0</v>
      </c>
      <c r="GA21" s="3">
        <v>0</v>
      </c>
      <c r="GB21" s="3">
        <v>-598978.1</v>
      </c>
      <c r="GD21" s="3">
        <v>0</v>
      </c>
      <c r="GE21" s="3">
        <v>0</v>
      </c>
      <c r="GF21" s="3">
        <v>-4191.16</v>
      </c>
      <c r="GG21" s="3">
        <v>0</v>
      </c>
      <c r="GH21" s="3">
        <v>0</v>
      </c>
      <c r="GI21" s="3">
        <v>0</v>
      </c>
      <c r="GJ21" s="3">
        <v>-128078.96</v>
      </c>
      <c r="GK21" s="3">
        <v>-71124.179999999993</v>
      </c>
      <c r="GL21" s="3">
        <v>50653.41</v>
      </c>
      <c r="GN21" s="3">
        <v>0</v>
      </c>
      <c r="GO21" s="3">
        <v>-1422778</v>
      </c>
      <c r="GP21" s="3">
        <v>0</v>
      </c>
      <c r="GQ21" s="3">
        <v>0</v>
      </c>
      <c r="GR21" s="3">
        <v>0</v>
      </c>
      <c r="GS21" s="3">
        <v>0</v>
      </c>
      <c r="GT21" s="3">
        <v>0</v>
      </c>
      <c r="GU21" s="3">
        <v>-583447.03</v>
      </c>
      <c r="GV21" s="3">
        <v>0</v>
      </c>
      <c r="GX21" s="3">
        <v>-313670.57</v>
      </c>
      <c r="GY21" s="3">
        <v>0</v>
      </c>
      <c r="GZ21" s="3">
        <v>0</v>
      </c>
      <c r="HA21" s="3">
        <v>0</v>
      </c>
      <c r="HB21" s="3">
        <v>294815</v>
      </c>
      <c r="HC21" s="3">
        <v>0</v>
      </c>
      <c r="HD21" s="3">
        <v>0</v>
      </c>
      <c r="HE21" s="3">
        <v>0</v>
      </c>
      <c r="HF21" s="3">
        <v>0</v>
      </c>
      <c r="HG21" s="3">
        <v>0</v>
      </c>
      <c r="HH21" s="3">
        <v>-883418.15</v>
      </c>
      <c r="HI21" s="3">
        <v>-1292944.22</v>
      </c>
      <c r="HJ21" s="3">
        <v>0</v>
      </c>
      <c r="HK21" s="3">
        <v>0</v>
      </c>
      <c r="HL21" s="3">
        <v>0</v>
      </c>
      <c r="HM21" s="3">
        <v>-11749000</v>
      </c>
      <c r="HO21" s="3">
        <v>0</v>
      </c>
      <c r="HP21" s="3">
        <v>-9468388</v>
      </c>
      <c r="HQ21" s="3">
        <v>-6100000</v>
      </c>
      <c r="HR21" s="3">
        <v>0</v>
      </c>
      <c r="HS21" s="3">
        <v>0</v>
      </c>
      <c r="HT21" s="3">
        <v>0</v>
      </c>
      <c r="HU21" s="3">
        <v>0</v>
      </c>
      <c r="HV21" s="3">
        <v>0</v>
      </c>
      <c r="HW21" s="3">
        <v>0</v>
      </c>
      <c r="HX21" s="3">
        <v>0</v>
      </c>
      <c r="HY21" s="3">
        <v>-8116388.7699999996</v>
      </c>
      <c r="HZ21" s="3">
        <v>-2174049.2999999798</v>
      </c>
      <c r="IA21" s="3">
        <v>0</v>
      </c>
      <c r="IB21" s="3">
        <v>0</v>
      </c>
      <c r="IC21" s="3">
        <v>210479.55</v>
      </c>
      <c r="ID21" s="3">
        <v>0</v>
      </c>
      <c r="IE21" s="3">
        <v>0</v>
      </c>
      <c r="IF21" s="3">
        <v>0</v>
      </c>
      <c r="IG21" s="3">
        <v>0</v>
      </c>
      <c r="IH21" s="3">
        <v>0</v>
      </c>
      <c r="II21" s="3">
        <v>270665</v>
      </c>
      <c r="IJ21" s="3">
        <v>-13459438.16</v>
      </c>
      <c r="IK21" s="3">
        <v>0</v>
      </c>
      <c r="IL21" s="3">
        <v>0</v>
      </c>
      <c r="IM21" s="3">
        <v>-1629007.07</v>
      </c>
      <c r="IN21" s="3">
        <v>-244237.71</v>
      </c>
      <c r="IO21" s="3">
        <v>-12638.09</v>
      </c>
      <c r="IP21" s="3">
        <v>-43894885.509999998</v>
      </c>
      <c r="IQ21" s="3">
        <v>0</v>
      </c>
      <c r="IR21" s="3">
        <v>978498.3</v>
      </c>
      <c r="IS21" s="3">
        <v>-2347682.1</v>
      </c>
      <c r="IT21" s="3">
        <v>0</v>
      </c>
      <c r="IU21" s="3">
        <v>-3352628.42</v>
      </c>
      <c r="IV21" s="3">
        <v>0</v>
      </c>
      <c r="IW21" s="3">
        <v>-3998780.95</v>
      </c>
      <c r="IX21" s="3">
        <v>-2665415.7400000002</v>
      </c>
      <c r="IY21" s="3">
        <v>-252863.93</v>
      </c>
      <c r="IZ21" s="3">
        <v>-192335.04</v>
      </c>
      <c r="JA21" s="3">
        <v>-10890141.789999999</v>
      </c>
      <c r="JB21" s="3">
        <v>-20457.52</v>
      </c>
      <c r="JC21" s="3">
        <v>10.5</v>
      </c>
      <c r="JD21" s="3">
        <v>-63499.4</v>
      </c>
      <c r="JE21" s="3">
        <v>0</v>
      </c>
      <c r="JF21" s="3">
        <v>0</v>
      </c>
      <c r="JG21" s="3">
        <v>0</v>
      </c>
      <c r="JH21" s="3">
        <v>0</v>
      </c>
      <c r="JI21" s="3">
        <v>-187133.49</v>
      </c>
      <c r="JJ21" s="3">
        <v>0</v>
      </c>
      <c r="JK21" s="3">
        <v>-54510.43</v>
      </c>
      <c r="JL21" s="3">
        <v>-139278.51999999999</v>
      </c>
      <c r="JM21" s="3">
        <v>0</v>
      </c>
      <c r="JN21" s="3">
        <v>-118047.49</v>
      </c>
      <c r="JO21" s="3">
        <v>0</v>
      </c>
      <c r="JP21" s="3">
        <v>-12238.56</v>
      </c>
      <c r="JQ21" s="3">
        <v>0</v>
      </c>
      <c r="JR21" s="3">
        <v>0</v>
      </c>
      <c r="JS21" s="3">
        <v>0</v>
      </c>
      <c r="JT21" s="3">
        <v>0</v>
      </c>
      <c r="JU21" s="3">
        <v>0</v>
      </c>
      <c r="JV21" s="3">
        <v>0</v>
      </c>
      <c r="JW21" s="3">
        <v>0</v>
      </c>
      <c r="JX21" s="3">
        <v>0</v>
      </c>
      <c r="JY21" s="3">
        <v>0</v>
      </c>
      <c r="JZ21" s="3">
        <v>0</v>
      </c>
      <c r="KA21" s="3">
        <v>0</v>
      </c>
      <c r="KB21" s="3">
        <v>-29519</v>
      </c>
      <c r="KC21" s="3">
        <v>0</v>
      </c>
      <c r="KD21" s="3">
        <v>1608.09</v>
      </c>
      <c r="KE21" s="3">
        <v>0</v>
      </c>
      <c r="KF21" s="3">
        <v>0</v>
      </c>
      <c r="KG21" s="3">
        <v>0</v>
      </c>
      <c r="KH21" s="3">
        <v>-815446.18</v>
      </c>
      <c r="KI21" s="3">
        <v>533084.25</v>
      </c>
      <c r="KJ21" s="3">
        <v>0</v>
      </c>
      <c r="KK21" s="3">
        <v>-44560.58</v>
      </c>
      <c r="KL21" s="3">
        <v>0</v>
      </c>
      <c r="KM21" s="3">
        <v>0</v>
      </c>
      <c r="KN21" s="3">
        <v>-27023.73</v>
      </c>
      <c r="KO21" s="3">
        <v>0</v>
      </c>
      <c r="KP21" s="3">
        <v>0</v>
      </c>
      <c r="KQ21" s="3">
        <v>0</v>
      </c>
      <c r="KR21" s="3">
        <v>0</v>
      </c>
      <c r="KS21" s="3">
        <v>0</v>
      </c>
      <c r="KT21" s="3">
        <v>0</v>
      </c>
      <c r="KU21" s="3">
        <v>0</v>
      </c>
      <c r="KV21" s="3">
        <v>0</v>
      </c>
      <c r="KW21" s="3">
        <v>0</v>
      </c>
      <c r="KX21" s="3">
        <v>0</v>
      </c>
      <c r="KY21" s="3">
        <v>0</v>
      </c>
      <c r="KZ21" s="3">
        <v>0</v>
      </c>
      <c r="LA21" s="3">
        <v>0</v>
      </c>
      <c r="LB21" s="3">
        <v>0</v>
      </c>
      <c r="LC21" s="3">
        <v>0</v>
      </c>
      <c r="LD21" s="3">
        <v>0</v>
      </c>
      <c r="LE21" s="3">
        <v>0</v>
      </c>
      <c r="LF21" s="3">
        <v>0</v>
      </c>
      <c r="LG21" s="3">
        <v>0</v>
      </c>
      <c r="LH21" s="3">
        <v>0</v>
      </c>
      <c r="LI21" s="3">
        <v>0</v>
      </c>
      <c r="LJ21" s="3">
        <v>0</v>
      </c>
      <c r="LK21" s="3">
        <v>0</v>
      </c>
      <c r="LL21" s="3">
        <v>0</v>
      </c>
      <c r="LM21" s="3">
        <v>24576757.550000001</v>
      </c>
      <c r="LN21" s="3">
        <v>36032632.789999999</v>
      </c>
      <c r="LO21" s="3">
        <v>3352628.84</v>
      </c>
      <c r="LP21" s="3">
        <v>0</v>
      </c>
      <c r="LQ21" s="3">
        <v>0</v>
      </c>
      <c r="LR21" s="3">
        <v>3998780.98</v>
      </c>
      <c r="LS21" s="3">
        <v>0</v>
      </c>
      <c r="LT21" s="3">
        <v>2665415.7400000002</v>
      </c>
      <c r="LU21" s="3">
        <v>0</v>
      </c>
      <c r="LW21" s="3">
        <v>252863.93</v>
      </c>
      <c r="LX21" s="3">
        <v>192335.04</v>
      </c>
      <c r="LY21" s="3">
        <v>0</v>
      </c>
      <c r="LZ21" s="3">
        <v>0</v>
      </c>
      <c r="MA21" s="3">
        <v>0</v>
      </c>
      <c r="MB21" s="3">
        <v>0</v>
      </c>
      <c r="MC21" s="3">
        <v>0</v>
      </c>
      <c r="MD21" s="3">
        <v>0</v>
      </c>
      <c r="ME21" s="3">
        <v>0</v>
      </c>
      <c r="MF21" s="3">
        <v>0</v>
      </c>
      <c r="MG21" s="3">
        <v>0</v>
      </c>
      <c r="MH21" s="3">
        <v>0</v>
      </c>
      <c r="MI21" s="3">
        <v>0</v>
      </c>
      <c r="MJ21" s="3">
        <v>0</v>
      </c>
      <c r="MK21" s="3">
        <v>0</v>
      </c>
      <c r="ML21" s="3">
        <v>0</v>
      </c>
      <c r="MM21" s="3">
        <v>0</v>
      </c>
      <c r="MN21" s="3">
        <v>0</v>
      </c>
      <c r="MO21" s="3">
        <v>0</v>
      </c>
      <c r="MP21" s="3">
        <v>0</v>
      </c>
      <c r="MQ21" s="3">
        <v>0</v>
      </c>
      <c r="MR21" s="3">
        <v>0</v>
      </c>
      <c r="MS21" s="3">
        <v>110235.42</v>
      </c>
      <c r="MT21" s="3">
        <v>54942.79</v>
      </c>
      <c r="MU21" s="3">
        <v>16682.189999999999</v>
      </c>
      <c r="MV21" s="3">
        <v>4103.18</v>
      </c>
      <c r="MW21" s="3">
        <v>114239.16</v>
      </c>
      <c r="MX21" s="3">
        <v>0</v>
      </c>
      <c r="MY21" s="3">
        <v>0</v>
      </c>
      <c r="MZ21" s="3">
        <v>12191.05</v>
      </c>
      <c r="NA21" s="3">
        <v>25430.11</v>
      </c>
      <c r="NB21" s="3">
        <v>0</v>
      </c>
      <c r="NC21" s="3">
        <v>8799.93</v>
      </c>
      <c r="ND21" s="3">
        <v>7474.92</v>
      </c>
      <c r="NE21" s="3">
        <v>212.97</v>
      </c>
      <c r="NF21" s="3">
        <v>0</v>
      </c>
      <c r="NG21" s="3">
        <v>9603.32</v>
      </c>
      <c r="NH21" s="3">
        <v>0</v>
      </c>
      <c r="NI21" s="3">
        <v>343672.27</v>
      </c>
      <c r="NJ21" s="3">
        <v>179092.48000000001</v>
      </c>
      <c r="NK21" s="3">
        <v>7572.33</v>
      </c>
      <c r="NL21" s="3">
        <v>6646.19</v>
      </c>
      <c r="NM21" s="3">
        <v>0</v>
      </c>
      <c r="NN21" s="3">
        <v>14261.64</v>
      </c>
      <c r="NO21" s="3">
        <v>0</v>
      </c>
      <c r="NP21" s="3">
        <v>0</v>
      </c>
      <c r="NQ21" s="3">
        <v>1047.6600000000001</v>
      </c>
      <c r="NR21" s="3">
        <v>0</v>
      </c>
      <c r="NS21" s="3">
        <v>0</v>
      </c>
      <c r="NT21" s="3">
        <v>55739.83</v>
      </c>
      <c r="NU21" s="3">
        <v>95605.48</v>
      </c>
      <c r="NV21" s="3">
        <v>747346.94</v>
      </c>
      <c r="NW21" s="3">
        <v>166952.15</v>
      </c>
      <c r="NX21" s="3">
        <v>16244.6</v>
      </c>
      <c r="NY21" s="3">
        <v>86916.28</v>
      </c>
      <c r="NZ21" s="3">
        <v>84254.28</v>
      </c>
      <c r="OA21" s="3">
        <v>13962.88</v>
      </c>
      <c r="OB21" s="3">
        <v>0</v>
      </c>
      <c r="OC21" s="3">
        <v>0</v>
      </c>
      <c r="OD21" s="3">
        <v>0</v>
      </c>
      <c r="OE21" s="3">
        <v>85555.16</v>
      </c>
      <c r="OF21" s="3">
        <v>0</v>
      </c>
      <c r="OK21" s="3">
        <v>0</v>
      </c>
      <c r="OL21" s="3">
        <v>0</v>
      </c>
      <c r="OM21" s="3">
        <v>0</v>
      </c>
      <c r="ON21" s="3">
        <v>0</v>
      </c>
      <c r="OO21" s="3">
        <v>26679.97</v>
      </c>
      <c r="OP21" s="3">
        <v>250860.13</v>
      </c>
      <c r="OQ21" s="3">
        <v>577068.05000000005</v>
      </c>
      <c r="OR21" s="3">
        <v>154724.6</v>
      </c>
      <c r="OS21" s="3">
        <v>0</v>
      </c>
      <c r="OT21" s="3">
        <v>0</v>
      </c>
      <c r="OU21" s="3">
        <v>99500.79</v>
      </c>
      <c r="OV21" s="3">
        <v>163931.01</v>
      </c>
      <c r="OW21" s="3">
        <v>975</v>
      </c>
      <c r="OX21" s="3">
        <v>0</v>
      </c>
      <c r="OY21" s="3">
        <v>0</v>
      </c>
      <c r="OZ21" s="3">
        <v>12425.15</v>
      </c>
      <c r="PA21" s="3">
        <v>0</v>
      </c>
      <c r="PB21" s="3">
        <v>0</v>
      </c>
      <c r="PC21" s="3">
        <v>0</v>
      </c>
      <c r="PD21" s="3">
        <v>0</v>
      </c>
      <c r="PE21" s="3">
        <v>0</v>
      </c>
      <c r="PF21" s="3">
        <v>750264.43</v>
      </c>
      <c r="PG21" s="3">
        <v>0</v>
      </c>
      <c r="PH21" s="3">
        <v>508695.66</v>
      </c>
      <c r="PI21" s="3">
        <v>188080.78</v>
      </c>
      <c r="PJ21" s="3">
        <v>0</v>
      </c>
      <c r="PK21" s="3">
        <v>101581.12</v>
      </c>
      <c r="PL21" s="3">
        <v>0</v>
      </c>
      <c r="PM21" s="3">
        <v>45843.66</v>
      </c>
      <c r="PN21" s="3">
        <v>104193.71</v>
      </c>
      <c r="PO21" s="3">
        <v>0</v>
      </c>
      <c r="PP21" s="3">
        <v>0</v>
      </c>
      <c r="PQ21" s="3">
        <v>0</v>
      </c>
      <c r="PR21" s="3">
        <v>111891.35</v>
      </c>
      <c r="PS21" s="3">
        <v>0</v>
      </c>
      <c r="PT21" s="3">
        <v>82189.899999999994</v>
      </c>
      <c r="PU21" s="3">
        <v>0</v>
      </c>
      <c r="PV21" s="3">
        <v>0</v>
      </c>
      <c r="PW21" s="3">
        <v>152746.26999999999</v>
      </c>
      <c r="PX21" s="3">
        <v>11222.04</v>
      </c>
      <c r="PY21" s="3">
        <v>0</v>
      </c>
      <c r="PZ21" s="3">
        <v>0</v>
      </c>
      <c r="QA21" s="3">
        <v>0</v>
      </c>
      <c r="QB21" s="3">
        <v>1989064.81</v>
      </c>
      <c r="QC21" s="3">
        <v>0</v>
      </c>
      <c r="QD21" s="3">
        <v>275243.83</v>
      </c>
      <c r="QE21" s="3">
        <v>0</v>
      </c>
      <c r="QF21" s="3">
        <v>0</v>
      </c>
      <c r="QG21" s="3">
        <v>0</v>
      </c>
      <c r="QI21" s="3">
        <v>0</v>
      </c>
      <c r="QJ21" s="3">
        <v>495010.42</v>
      </c>
      <c r="QK21" s="3">
        <v>0</v>
      </c>
      <c r="QL21" s="3">
        <v>0</v>
      </c>
      <c r="QM21" s="3">
        <v>0</v>
      </c>
      <c r="QN21" s="3">
        <v>0</v>
      </c>
      <c r="QO21" s="3">
        <v>1131000</v>
      </c>
      <c r="QP21" s="3">
        <v>-127039.07</v>
      </c>
      <c r="QQ21" s="3">
        <v>0</v>
      </c>
      <c r="QR21" s="3">
        <v>0</v>
      </c>
      <c r="QS21" s="3">
        <v>0</v>
      </c>
      <c r="QT21" s="3">
        <v>6565.26</v>
      </c>
      <c r="QU21" s="3">
        <v>230999.98</v>
      </c>
      <c r="QV21" s="3">
        <v>0</v>
      </c>
      <c r="QW21" s="3">
        <v>80600.039999999994</v>
      </c>
      <c r="QX21" s="3">
        <v>0</v>
      </c>
      <c r="QY21" s="3">
        <v>0</v>
      </c>
      <c r="QZ21" s="3">
        <v>0</v>
      </c>
      <c r="RA21" s="3">
        <v>0</v>
      </c>
      <c r="RB21" s="3">
        <v>0</v>
      </c>
      <c r="RC21" s="3">
        <v>0</v>
      </c>
      <c r="RD21" s="3">
        <v>0</v>
      </c>
      <c r="RE21" s="3">
        <v>0</v>
      </c>
      <c r="RF21" s="3">
        <v>0</v>
      </c>
      <c r="RG21" s="3">
        <v>0</v>
      </c>
      <c r="RH21" s="3">
        <v>67822</v>
      </c>
      <c r="RI21" s="3">
        <v>0</v>
      </c>
      <c r="RJ21" s="3">
        <v>0</v>
      </c>
      <c r="RK21" s="3">
        <v>0</v>
      </c>
    </row>
    <row r="22" spans="1:479" x14ac:dyDescent="0.25">
      <c r="A22" t="s">
        <v>21</v>
      </c>
      <c r="B22" s="1">
        <v>2017</v>
      </c>
      <c r="C22" s="3">
        <v>1359764.1</v>
      </c>
      <c r="D22" s="3">
        <v>300</v>
      </c>
      <c r="E22" s="4"/>
      <c r="F22" s="3">
        <v>0</v>
      </c>
      <c r="G22" s="3">
        <v>0</v>
      </c>
      <c r="H22" s="3">
        <v>0</v>
      </c>
      <c r="I22" s="3">
        <v>1871667.71</v>
      </c>
      <c r="J22" s="3">
        <v>0</v>
      </c>
      <c r="K22" s="3">
        <v>777892.56</v>
      </c>
      <c r="L22" s="3">
        <v>150642.32999999999</v>
      </c>
      <c r="M22" s="3">
        <v>0</v>
      </c>
      <c r="N22" s="3">
        <v>0</v>
      </c>
      <c r="O22" s="3">
        <v>213401.93</v>
      </c>
      <c r="P22" s="4"/>
      <c r="Q22" s="3">
        <v>907547.89</v>
      </c>
      <c r="R22" s="3">
        <v>-9311.2800000000007</v>
      </c>
      <c r="S22" s="3">
        <v>875.6</v>
      </c>
      <c r="T22" s="3">
        <v>0</v>
      </c>
      <c r="U22" s="3">
        <v>0</v>
      </c>
      <c r="V22" s="3">
        <v>71650.48</v>
      </c>
      <c r="W22" s="3">
        <v>0</v>
      </c>
      <c r="X22" s="3">
        <v>0</v>
      </c>
      <c r="Y22" s="3">
        <v>0</v>
      </c>
      <c r="Z22" s="3">
        <v>0</v>
      </c>
      <c r="AA22" s="3">
        <v>73097.38</v>
      </c>
      <c r="AB22" s="3">
        <v>0</v>
      </c>
      <c r="AC22" s="3">
        <v>0</v>
      </c>
      <c r="AD22" s="3">
        <v>0</v>
      </c>
      <c r="AE22" s="3">
        <v>0</v>
      </c>
      <c r="AF22" s="3">
        <v>0</v>
      </c>
      <c r="AG22" s="3">
        <v>0</v>
      </c>
      <c r="AH22" s="3">
        <v>0</v>
      </c>
      <c r="AI22" s="3">
        <v>0</v>
      </c>
      <c r="AJ22" s="3">
        <v>0</v>
      </c>
      <c r="AK22" s="3">
        <v>0</v>
      </c>
      <c r="AL22" s="3">
        <v>0</v>
      </c>
      <c r="AP22" s="3">
        <v>0</v>
      </c>
      <c r="AQ22" s="3">
        <v>0</v>
      </c>
      <c r="AR22" s="3">
        <v>0</v>
      </c>
      <c r="AS22" s="3">
        <v>0</v>
      </c>
      <c r="AT22" s="3">
        <v>0</v>
      </c>
      <c r="AU22" s="3">
        <v>0</v>
      </c>
      <c r="AV22" s="3">
        <v>53889.34</v>
      </c>
      <c r="AW22" s="4"/>
      <c r="AX22" s="3">
        <v>0</v>
      </c>
      <c r="AY22" s="3">
        <v>0</v>
      </c>
      <c r="AZ22" s="3">
        <v>0</v>
      </c>
      <c r="BA22" s="3">
        <v>0</v>
      </c>
      <c r="BB22" s="3">
        <v>0</v>
      </c>
      <c r="BC22" s="4"/>
      <c r="BD22" s="3">
        <v>0</v>
      </c>
      <c r="BE22" s="3">
        <v>0</v>
      </c>
      <c r="BF22" s="3">
        <v>72251.23</v>
      </c>
      <c r="BG22" s="3">
        <v>14931.01</v>
      </c>
      <c r="BH22" s="3">
        <v>-7240</v>
      </c>
      <c r="BI22" s="3">
        <v>0</v>
      </c>
      <c r="BJ22" s="3">
        <v>0</v>
      </c>
      <c r="BK22" s="3">
        <v>0</v>
      </c>
      <c r="BL22" s="3">
        <v>0</v>
      </c>
      <c r="BM22" s="3">
        <v>0</v>
      </c>
      <c r="BN22" s="3">
        <v>0</v>
      </c>
      <c r="BO22" s="3">
        <v>-248.72</v>
      </c>
      <c r="BP22" s="3">
        <v>1919.21</v>
      </c>
      <c r="BQ22" s="3">
        <v>0</v>
      </c>
      <c r="BR22" s="3">
        <v>0</v>
      </c>
      <c r="BT22" s="3">
        <v>0</v>
      </c>
      <c r="BU22" s="3">
        <v>9386.2199999999993</v>
      </c>
      <c r="BV22" s="3">
        <v>0</v>
      </c>
      <c r="BW22" s="3">
        <v>0</v>
      </c>
      <c r="BX22" s="3">
        <v>0</v>
      </c>
      <c r="BY22" s="3">
        <v>-24393.01</v>
      </c>
      <c r="BZ22" s="3">
        <v>-236789.53</v>
      </c>
      <c r="CA22" s="3">
        <v>0</v>
      </c>
      <c r="CB22" s="3">
        <v>-1005.99</v>
      </c>
      <c r="CC22" s="3">
        <v>5479.69</v>
      </c>
      <c r="CD22" s="3">
        <v>133980.43</v>
      </c>
      <c r="CE22" s="3">
        <v>-3493.62</v>
      </c>
      <c r="CF22" s="3">
        <v>0</v>
      </c>
      <c r="CG22" s="3">
        <v>-16363.12</v>
      </c>
      <c r="CH22" s="3">
        <v>0</v>
      </c>
      <c r="CI22" s="3">
        <v>0</v>
      </c>
      <c r="CJ22" s="3">
        <v>0</v>
      </c>
      <c r="CK22" s="3">
        <v>279027.31</v>
      </c>
      <c r="CL22" s="3">
        <v>0</v>
      </c>
      <c r="CM22" s="3">
        <v>0</v>
      </c>
      <c r="CN22" s="3">
        <v>0</v>
      </c>
      <c r="CO22" s="3">
        <v>0</v>
      </c>
      <c r="CP22" s="3">
        <v>0</v>
      </c>
      <c r="CQ22" s="3">
        <v>0</v>
      </c>
      <c r="CR22" s="3">
        <v>0</v>
      </c>
      <c r="CS22" s="3">
        <v>0</v>
      </c>
      <c r="CT22" s="3">
        <v>0</v>
      </c>
      <c r="CU22" s="3">
        <v>0</v>
      </c>
      <c r="CV22" s="3">
        <v>0</v>
      </c>
      <c r="CW22" s="3">
        <v>0</v>
      </c>
      <c r="CX22" s="3">
        <v>0</v>
      </c>
      <c r="CY22" s="3">
        <v>0</v>
      </c>
      <c r="CZ22" s="3">
        <v>0</v>
      </c>
      <c r="DA22" s="3">
        <v>0</v>
      </c>
      <c r="DB22" s="3">
        <v>0</v>
      </c>
      <c r="DC22" s="3">
        <v>0</v>
      </c>
      <c r="DD22" s="3">
        <v>0</v>
      </c>
      <c r="DE22" s="3">
        <v>0</v>
      </c>
      <c r="DF22" s="3">
        <v>0</v>
      </c>
      <c r="DG22" s="3">
        <v>0</v>
      </c>
      <c r="DH22" s="3">
        <v>0</v>
      </c>
      <c r="DI22" s="3">
        <v>0</v>
      </c>
      <c r="DJ22" s="3">
        <v>0</v>
      </c>
      <c r="DK22" s="3">
        <v>0</v>
      </c>
      <c r="DL22" s="3">
        <v>0</v>
      </c>
      <c r="DM22" s="3">
        <v>0</v>
      </c>
      <c r="DN22" s="3">
        <v>100000</v>
      </c>
      <c r="DP22" s="3">
        <v>846249.42</v>
      </c>
      <c r="DQ22" s="3">
        <v>0</v>
      </c>
      <c r="DR22" s="3">
        <v>1107734.3799999999</v>
      </c>
      <c r="DS22" s="3">
        <v>0</v>
      </c>
      <c r="DT22" s="3">
        <v>9565.18</v>
      </c>
      <c r="DU22" s="3">
        <v>3718492.62</v>
      </c>
      <c r="DV22" s="3">
        <v>1644316.64</v>
      </c>
      <c r="DW22" s="3">
        <v>380477.93</v>
      </c>
      <c r="DX22" s="3">
        <v>496494.38</v>
      </c>
      <c r="DY22" s="3">
        <v>1401357.66</v>
      </c>
      <c r="DZ22" s="3">
        <v>43795.27</v>
      </c>
      <c r="EA22" s="3">
        <v>863221.01</v>
      </c>
      <c r="EB22" s="3">
        <v>0</v>
      </c>
      <c r="EC22" s="3">
        <v>0</v>
      </c>
      <c r="ED22" s="3">
        <v>0</v>
      </c>
      <c r="EE22" s="3">
        <v>0</v>
      </c>
      <c r="EG22" s="3">
        <v>463782.63</v>
      </c>
      <c r="EH22" s="3">
        <v>103893.72</v>
      </c>
      <c r="EI22" s="3">
        <v>155170.70000000001</v>
      </c>
      <c r="EJ22" s="3">
        <v>102479.64</v>
      </c>
      <c r="EL22" s="3">
        <v>1033365.47</v>
      </c>
      <c r="EM22" s="3">
        <v>0</v>
      </c>
      <c r="EN22" s="3">
        <v>167666.29</v>
      </c>
      <c r="EO22" s="3">
        <v>65019.88</v>
      </c>
      <c r="EP22" s="3">
        <v>0</v>
      </c>
      <c r="EQ22" s="3">
        <v>69057.08</v>
      </c>
      <c r="ER22" s="3">
        <v>0</v>
      </c>
      <c r="ET22" s="3">
        <v>0</v>
      </c>
      <c r="EU22" s="3">
        <v>0</v>
      </c>
      <c r="EV22" s="3">
        <v>0</v>
      </c>
      <c r="EW22" s="3">
        <v>0</v>
      </c>
      <c r="EX22" s="3">
        <v>0</v>
      </c>
      <c r="EY22" s="3">
        <v>0</v>
      </c>
      <c r="EZ22" s="3">
        <v>0</v>
      </c>
      <c r="FA22" s="3">
        <v>0</v>
      </c>
      <c r="FB22" s="3">
        <v>0</v>
      </c>
      <c r="FC22" s="3">
        <v>0</v>
      </c>
      <c r="FD22" s="3">
        <v>0</v>
      </c>
      <c r="FE22" s="3">
        <v>0</v>
      </c>
      <c r="FF22" s="3">
        <v>0</v>
      </c>
      <c r="FG22" s="3">
        <v>0</v>
      </c>
      <c r="FH22" s="3">
        <v>0</v>
      </c>
      <c r="FI22" s="3">
        <v>0</v>
      </c>
      <c r="FJ22" s="3">
        <v>0</v>
      </c>
      <c r="FK22" s="3">
        <v>-9083753.3300000001</v>
      </c>
      <c r="FL22" s="3">
        <v>0</v>
      </c>
      <c r="FM22" s="3">
        <v>0</v>
      </c>
      <c r="FN22" s="3">
        <v>0</v>
      </c>
      <c r="FO22" s="3">
        <v>0</v>
      </c>
      <c r="FP22" s="3">
        <v>-403579.61</v>
      </c>
      <c r="FQ22" s="3">
        <v>-80853.850000000006</v>
      </c>
      <c r="FR22" s="3">
        <v>0</v>
      </c>
      <c r="FS22" s="3">
        <v>0</v>
      </c>
      <c r="FT22" s="3">
        <v>-510704.31</v>
      </c>
      <c r="FU22" s="3">
        <v>0</v>
      </c>
      <c r="FV22" s="3">
        <v>0</v>
      </c>
      <c r="FW22" s="3">
        <v>0</v>
      </c>
      <c r="FX22" s="3">
        <v>0</v>
      </c>
      <c r="FY22" s="3">
        <v>0</v>
      </c>
      <c r="FZ22" s="3">
        <v>0</v>
      </c>
      <c r="GA22" s="3">
        <v>0</v>
      </c>
      <c r="GB22" s="3">
        <v>0</v>
      </c>
      <c r="GD22" s="3">
        <v>-90000.74</v>
      </c>
      <c r="GE22" s="3">
        <v>0</v>
      </c>
      <c r="GF22" s="3">
        <v>0</v>
      </c>
      <c r="GG22" s="3">
        <v>0</v>
      </c>
      <c r="GH22" s="3">
        <v>0</v>
      </c>
      <c r="GI22" s="3">
        <v>0</v>
      </c>
      <c r="GJ22" s="3">
        <v>10251.02</v>
      </c>
      <c r="GK22" s="3">
        <v>-43307.43</v>
      </c>
      <c r="GL22" s="3">
        <v>31016</v>
      </c>
      <c r="GN22" s="3">
        <v>0</v>
      </c>
      <c r="GO22" s="3">
        <v>0</v>
      </c>
      <c r="GP22" s="3">
        <v>0</v>
      </c>
      <c r="GQ22" s="3">
        <v>0</v>
      </c>
      <c r="GR22" s="3">
        <v>0</v>
      </c>
      <c r="GS22" s="3">
        <v>0</v>
      </c>
      <c r="GT22" s="3">
        <v>-1957059.71</v>
      </c>
      <c r="GU22" s="3">
        <v>0</v>
      </c>
      <c r="GV22" s="3">
        <v>0</v>
      </c>
      <c r="GX22" s="3">
        <v>-49265.91</v>
      </c>
      <c r="GY22" s="3">
        <v>0</v>
      </c>
      <c r="GZ22" s="3">
        <v>0</v>
      </c>
      <c r="HA22" s="3">
        <v>0</v>
      </c>
      <c r="HB22" s="3">
        <v>-158852</v>
      </c>
      <c r="HC22" s="3">
        <v>0</v>
      </c>
      <c r="HD22" s="3">
        <v>0</v>
      </c>
      <c r="HE22" s="3">
        <v>0</v>
      </c>
      <c r="HF22" s="3">
        <v>-125977.59</v>
      </c>
      <c r="HG22" s="3">
        <v>0</v>
      </c>
      <c r="HH22" s="3">
        <v>0</v>
      </c>
      <c r="HI22" s="3">
        <v>0</v>
      </c>
      <c r="HJ22" s="3">
        <v>0</v>
      </c>
      <c r="HK22" s="3">
        <v>0</v>
      </c>
      <c r="HL22" s="3">
        <v>0</v>
      </c>
      <c r="HM22" s="3">
        <v>0</v>
      </c>
      <c r="HO22" s="3">
        <v>0</v>
      </c>
      <c r="HP22" s="3">
        <v>-5807389.8700000001</v>
      </c>
      <c r="HQ22" s="3">
        <v>0</v>
      </c>
      <c r="HR22" s="3">
        <v>0</v>
      </c>
      <c r="HS22" s="3">
        <v>0</v>
      </c>
      <c r="HT22" s="3">
        <v>0</v>
      </c>
      <c r="HU22" s="3">
        <v>0</v>
      </c>
      <c r="HV22" s="3">
        <v>0</v>
      </c>
      <c r="HW22" s="3">
        <v>0</v>
      </c>
      <c r="HX22" s="3">
        <v>0</v>
      </c>
      <c r="HY22" s="3">
        <v>0</v>
      </c>
      <c r="HZ22" s="3">
        <v>-11220.929999997799</v>
      </c>
      <c r="IA22" s="3">
        <v>-190300.79</v>
      </c>
      <c r="IB22" s="3">
        <v>0</v>
      </c>
      <c r="IC22" s="3">
        <v>0</v>
      </c>
      <c r="ID22" s="3">
        <v>0</v>
      </c>
      <c r="IE22" s="3">
        <v>0</v>
      </c>
      <c r="IF22" s="3">
        <v>0</v>
      </c>
      <c r="IG22" s="3">
        <v>0</v>
      </c>
      <c r="IH22" s="3">
        <v>0</v>
      </c>
      <c r="II22" s="3">
        <v>0</v>
      </c>
      <c r="IJ22" s="3">
        <v>-3450085.25</v>
      </c>
      <c r="IK22" s="3">
        <v>0</v>
      </c>
      <c r="IL22" s="3">
        <v>0</v>
      </c>
      <c r="IM22" s="3">
        <v>0</v>
      </c>
      <c r="IN22" s="3">
        <v>-49722.28</v>
      </c>
      <c r="IO22" s="3">
        <v>0</v>
      </c>
      <c r="IP22" s="3">
        <v>-4122897.75</v>
      </c>
      <c r="IQ22" s="3">
        <v>0</v>
      </c>
      <c r="IR22" s="3">
        <v>0</v>
      </c>
      <c r="IS22" s="3">
        <v>0</v>
      </c>
      <c r="IT22" s="3">
        <v>0</v>
      </c>
      <c r="IU22" s="3">
        <v>-467808.29</v>
      </c>
      <c r="IV22" s="3">
        <v>0</v>
      </c>
      <c r="IW22" s="3">
        <v>-453865.49</v>
      </c>
      <c r="IX22" s="3">
        <v>-121749.57</v>
      </c>
      <c r="IY22" s="3">
        <v>0</v>
      </c>
      <c r="IZ22" s="3">
        <v>-35126.85</v>
      </c>
      <c r="JA22" s="3">
        <v>-1853169.1</v>
      </c>
      <c r="JB22" s="3">
        <v>-1362.56</v>
      </c>
      <c r="JC22" s="3">
        <v>-175</v>
      </c>
      <c r="JD22" s="3">
        <v>-11257.25</v>
      </c>
      <c r="JE22" s="3">
        <v>0</v>
      </c>
      <c r="JF22" s="3">
        <v>0</v>
      </c>
      <c r="JG22" s="3">
        <v>0</v>
      </c>
      <c r="JH22" s="3">
        <v>0</v>
      </c>
      <c r="JI22" s="3">
        <v>-74805.509999999995</v>
      </c>
      <c r="JJ22" s="3">
        <v>0</v>
      </c>
      <c r="JK22" s="3">
        <v>0</v>
      </c>
      <c r="JL22" s="3">
        <v>-22609.599999999999</v>
      </c>
      <c r="JM22" s="3">
        <v>-5182.2</v>
      </c>
      <c r="JN22" s="3">
        <v>-19397.8</v>
      </c>
      <c r="JO22" s="3">
        <v>0</v>
      </c>
      <c r="JP22" s="3">
        <v>-1616</v>
      </c>
      <c r="JQ22" s="3">
        <v>0</v>
      </c>
      <c r="JR22" s="3">
        <v>0</v>
      </c>
      <c r="JS22" s="3">
        <v>0</v>
      </c>
      <c r="JT22" s="3">
        <v>0</v>
      </c>
      <c r="JU22" s="3">
        <v>0</v>
      </c>
      <c r="JV22" s="3">
        <v>-42770.39</v>
      </c>
      <c r="JW22" s="3">
        <v>7521.58</v>
      </c>
      <c r="JX22" s="3">
        <v>0</v>
      </c>
      <c r="JY22" s="3">
        <v>0</v>
      </c>
      <c r="JZ22" s="3">
        <v>0</v>
      </c>
      <c r="KA22" s="3">
        <v>0</v>
      </c>
      <c r="KB22" s="3">
        <v>0</v>
      </c>
      <c r="KC22" s="3">
        <v>0</v>
      </c>
      <c r="KD22" s="3">
        <v>8090.5</v>
      </c>
      <c r="KE22" s="3">
        <v>0</v>
      </c>
      <c r="KF22" s="3">
        <v>0</v>
      </c>
      <c r="KG22" s="3">
        <v>0</v>
      </c>
      <c r="KH22" s="3">
        <v>-149520.85999999999</v>
      </c>
      <c r="KI22" s="3">
        <v>168853.77</v>
      </c>
      <c r="KJ22" s="3">
        <v>0</v>
      </c>
      <c r="KK22" s="3">
        <v>-19075.18</v>
      </c>
      <c r="KL22" s="3">
        <v>0</v>
      </c>
      <c r="KM22" s="3">
        <v>0</v>
      </c>
      <c r="KN22" s="3">
        <v>-23392.11</v>
      </c>
      <c r="KO22" s="3">
        <v>0</v>
      </c>
      <c r="KP22" s="3">
        <v>0</v>
      </c>
      <c r="KQ22" s="3">
        <v>0</v>
      </c>
      <c r="KR22" s="3">
        <v>0</v>
      </c>
      <c r="KS22" s="3">
        <v>0</v>
      </c>
      <c r="KT22" s="3">
        <v>0</v>
      </c>
      <c r="KU22" s="3">
        <v>0</v>
      </c>
      <c r="KV22" s="3">
        <v>0</v>
      </c>
      <c r="KW22" s="3">
        <v>0</v>
      </c>
      <c r="KX22" s="3">
        <v>0</v>
      </c>
      <c r="KY22" s="3">
        <v>0</v>
      </c>
      <c r="KZ22" s="3">
        <v>0</v>
      </c>
      <c r="LA22" s="3">
        <v>0</v>
      </c>
      <c r="LB22" s="3">
        <v>0</v>
      </c>
      <c r="LC22" s="3">
        <v>0</v>
      </c>
      <c r="LD22" s="3">
        <v>0</v>
      </c>
      <c r="LE22" s="3">
        <v>0</v>
      </c>
      <c r="LF22" s="3">
        <v>0</v>
      </c>
      <c r="LG22" s="3">
        <v>0</v>
      </c>
      <c r="LH22" s="3">
        <v>0</v>
      </c>
      <c r="LI22" s="3">
        <v>0</v>
      </c>
      <c r="LJ22" s="3">
        <v>0</v>
      </c>
      <c r="LK22" s="3">
        <v>0</v>
      </c>
      <c r="LL22" s="3">
        <v>0</v>
      </c>
      <c r="LM22" s="3">
        <v>5767375.4400000004</v>
      </c>
      <c r="LN22" s="3">
        <v>1963936.07</v>
      </c>
      <c r="LO22" s="3">
        <v>321249.46000000002</v>
      </c>
      <c r="LP22" s="3">
        <v>39221.57</v>
      </c>
      <c r="LQ22" s="3">
        <v>0</v>
      </c>
      <c r="LR22" s="3">
        <v>449427.62</v>
      </c>
      <c r="LS22" s="3">
        <v>0</v>
      </c>
      <c r="LT22" s="3">
        <v>125228.75</v>
      </c>
      <c r="LU22" s="3">
        <v>0</v>
      </c>
      <c r="LW22" s="3">
        <v>0</v>
      </c>
      <c r="LX22" s="3">
        <v>34817.040000000001</v>
      </c>
      <c r="LY22" s="3">
        <v>0</v>
      </c>
      <c r="LZ22" s="3">
        <v>0</v>
      </c>
      <c r="MA22" s="3">
        <v>0</v>
      </c>
      <c r="MB22" s="3">
        <v>0</v>
      </c>
      <c r="MC22" s="3">
        <v>0</v>
      </c>
      <c r="MD22" s="3">
        <v>0</v>
      </c>
      <c r="ME22" s="3">
        <v>0</v>
      </c>
      <c r="MF22" s="3">
        <v>0</v>
      </c>
      <c r="MG22" s="3">
        <v>0</v>
      </c>
      <c r="MH22" s="3">
        <v>0</v>
      </c>
      <c r="MI22" s="3">
        <v>0</v>
      </c>
      <c r="MJ22" s="3">
        <v>0</v>
      </c>
      <c r="MK22" s="3">
        <v>0</v>
      </c>
      <c r="ML22" s="3">
        <v>0</v>
      </c>
      <c r="MM22" s="3">
        <v>0</v>
      </c>
      <c r="MN22" s="3">
        <v>0</v>
      </c>
      <c r="MO22" s="3">
        <v>0</v>
      </c>
      <c r="MP22" s="3">
        <v>0</v>
      </c>
      <c r="MQ22" s="3">
        <v>0</v>
      </c>
      <c r="MR22" s="3">
        <v>0</v>
      </c>
      <c r="MS22" s="3">
        <v>97663.96</v>
      </c>
      <c r="MT22" s="3">
        <v>0</v>
      </c>
      <c r="MU22" s="3">
        <v>90913.17</v>
      </c>
      <c r="MV22" s="3">
        <v>20502.03</v>
      </c>
      <c r="MW22" s="3">
        <v>8794.58</v>
      </c>
      <c r="MX22" s="3">
        <v>0</v>
      </c>
      <c r="MY22" s="3">
        <v>0</v>
      </c>
      <c r="MZ22" s="3">
        <v>387.78</v>
      </c>
      <c r="NA22" s="3">
        <v>1714.2</v>
      </c>
      <c r="NB22" s="3">
        <v>0</v>
      </c>
      <c r="NC22" s="3">
        <v>0</v>
      </c>
      <c r="ND22" s="3">
        <v>10684.97</v>
      </c>
      <c r="NE22" s="3">
        <v>1941.5</v>
      </c>
      <c r="NF22" s="3">
        <v>0</v>
      </c>
      <c r="NG22" s="3">
        <v>0</v>
      </c>
      <c r="NH22" s="3">
        <v>0</v>
      </c>
      <c r="NI22" s="3">
        <v>16103.19</v>
      </c>
      <c r="NJ22" s="3">
        <v>53641.64</v>
      </c>
      <c r="NK22" s="3">
        <v>5924.93</v>
      </c>
      <c r="NL22" s="3">
        <v>108995</v>
      </c>
      <c r="NM22" s="3">
        <v>0</v>
      </c>
      <c r="NN22" s="3">
        <v>0</v>
      </c>
      <c r="NO22" s="3">
        <v>0</v>
      </c>
      <c r="NP22" s="3">
        <v>77585.31</v>
      </c>
      <c r="NQ22" s="3">
        <v>340.43</v>
      </c>
      <c r="NR22" s="3">
        <v>22517.08</v>
      </c>
      <c r="NS22" s="3">
        <v>0</v>
      </c>
      <c r="NT22" s="3">
        <v>32865.54</v>
      </c>
      <c r="NU22" s="3">
        <v>30300.560000000001</v>
      </c>
      <c r="NV22" s="3">
        <v>4214.92</v>
      </c>
      <c r="NW22" s="3">
        <v>106773.27</v>
      </c>
      <c r="NX22" s="3">
        <v>312.01</v>
      </c>
      <c r="NY22" s="3">
        <v>6768.27</v>
      </c>
      <c r="NZ22" s="3">
        <v>162.27000000000001</v>
      </c>
      <c r="OA22" s="3">
        <v>2320.09</v>
      </c>
      <c r="OB22" s="3">
        <v>0</v>
      </c>
      <c r="OC22" s="3">
        <v>0</v>
      </c>
      <c r="OD22" s="3">
        <v>0</v>
      </c>
      <c r="OE22" s="3">
        <v>40670.550000000003</v>
      </c>
      <c r="OF22" s="3">
        <v>0</v>
      </c>
      <c r="OK22" s="3">
        <v>0</v>
      </c>
      <c r="OL22" s="3">
        <v>0</v>
      </c>
      <c r="OM22" s="3">
        <v>0</v>
      </c>
      <c r="ON22" s="3">
        <v>0</v>
      </c>
      <c r="OO22" s="3">
        <v>24294.6</v>
      </c>
      <c r="OP22" s="3">
        <v>7718.92</v>
      </c>
      <c r="OQ22" s="3">
        <v>191813.23</v>
      </c>
      <c r="OR22" s="3">
        <v>66541.679999999993</v>
      </c>
      <c r="OS22" s="3">
        <v>0</v>
      </c>
      <c r="OT22" s="3">
        <v>-803.14</v>
      </c>
      <c r="OU22" s="3">
        <v>8326.8700000000008</v>
      </c>
      <c r="OV22" s="3">
        <v>0</v>
      </c>
      <c r="OW22" s="3">
        <v>32537.91</v>
      </c>
      <c r="OX22" s="3">
        <v>13365.82</v>
      </c>
      <c r="OY22" s="3">
        <v>0</v>
      </c>
      <c r="OZ22" s="3">
        <v>422.17</v>
      </c>
      <c r="PA22" s="3">
        <v>22983.81</v>
      </c>
      <c r="PB22" s="3">
        <v>0</v>
      </c>
      <c r="PC22" s="3">
        <v>0</v>
      </c>
      <c r="PD22" s="3">
        <v>0</v>
      </c>
      <c r="PE22" s="3">
        <v>0</v>
      </c>
      <c r="PF22" s="3">
        <v>182993.25</v>
      </c>
      <c r="PG22" s="3">
        <v>0</v>
      </c>
      <c r="PH22" s="3">
        <v>143833.56</v>
      </c>
      <c r="PI22" s="3">
        <v>24726.57</v>
      </c>
      <c r="PJ22" s="3">
        <v>-5854.2</v>
      </c>
      <c r="PK22" s="3">
        <v>68683</v>
      </c>
      <c r="PL22" s="3">
        <v>14342.83</v>
      </c>
      <c r="PM22" s="3">
        <v>0</v>
      </c>
      <c r="PN22" s="3">
        <v>33876.589999999997</v>
      </c>
      <c r="PO22" s="3">
        <v>0</v>
      </c>
      <c r="PP22" s="3">
        <v>0</v>
      </c>
      <c r="PQ22" s="3">
        <v>0</v>
      </c>
      <c r="PR22" s="3">
        <v>18391.62</v>
      </c>
      <c r="PS22" s="3">
        <v>5335.8</v>
      </c>
      <c r="PT22" s="3">
        <v>72148.990000000005</v>
      </c>
      <c r="PU22" s="3">
        <v>16680</v>
      </c>
      <c r="PV22" s="3">
        <v>0</v>
      </c>
      <c r="PW22" s="3">
        <v>0</v>
      </c>
      <c r="PX22" s="3">
        <v>5416</v>
      </c>
      <c r="PY22" s="3">
        <v>0</v>
      </c>
      <c r="PZ22" s="3">
        <v>0</v>
      </c>
      <c r="QA22" s="3">
        <v>0</v>
      </c>
      <c r="QB22" s="3">
        <v>272504.5</v>
      </c>
      <c r="QC22" s="3">
        <v>0</v>
      </c>
      <c r="QD22" s="3">
        <v>45605.1</v>
      </c>
      <c r="QE22" s="3">
        <v>0</v>
      </c>
      <c r="QF22" s="3">
        <v>0</v>
      </c>
      <c r="QG22" s="3">
        <v>0</v>
      </c>
      <c r="QI22" s="3">
        <v>0</v>
      </c>
      <c r="QJ22" s="3">
        <v>0</v>
      </c>
      <c r="QK22" s="3">
        <v>0</v>
      </c>
      <c r="QL22" s="3">
        <v>0</v>
      </c>
      <c r="QM22" s="3">
        <v>0</v>
      </c>
      <c r="QN22" s="3">
        <v>0</v>
      </c>
      <c r="QO22" s="3">
        <v>0</v>
      </c>
      <c r="QP22" s="3">
        <v>4751.16</v>
      </c>
      <c r="QQ22" s="3">
        <v>0</v>
      </c>
      <c r="QR22" s="3">
        <v>0</v>
      </c>
      <c r="QS22" s="3">
        <v>0</v>
      </c>
      <c r="QT22" s="3">
        <v>13912.42</v>
      </c>
      <c r="QU22" s="3">
        <v>0</v>
      </c>
      <c r="QV22" s="3">
        <v>0</v>
      </c>
      <c r="QW22" s="3">
        <v>2000</v>
      </c>
      <c r="QX22" s="3">
        <v>0</v>
      </c>
      <c r="QY22" s="3">
        <v>0</v>
      </c>
      <c r="QZ22" s="3">
        <v>0</v>
      </c>
      <c r="RA22" s="3">
        <v>0</v>
      </c>
      <c r="RB22" s="3">
        <v>0</v>
      </c>
      <c r="RC22" s="3">
        <v>0</v>
      </c>
      <c r="RD22" s="3">
        <v>0</v>
      </c>
      <c r="RE22" s="3">
        <v>0</v>
      </c>
      <c r="RF22" s="3">
        <v>0</v>
      </c>
      <c r="RG22" s="3">
        <v>0</v>
      </c>
      <c r="RH22" s="3">
        <v>0</v>
      </c>
      <c r="RI22" s="3">
        <v>0</v>
      </c>
      <c r="RJ22" s="3">
        <v>0</v>
      </c>
      <c r="RK22" s="3">
        <v>0</v>
      </c>
    </row>
    <row r="23" spans="1:479" x14ac:dyDescent="0.25">
      <c r="A23" t="s">
        <v>22</v>
      </c>
      <c r="B23" s="1">
        <v>2017</v>
      </c>
      <c r="C23" s="3">
        <v>1409388.47</v>
      </c>
      <c r="D23" s="3">
        <v>0</v>
      </c>
      <c r="E23" s="4"/>
      <c r="F23" s="3">
        <v>0</v>
      </c>
      <c r="G23" s="3">
        <v>0</v>
      </c>
      <c r="H23" s="3">
        <v>0</v>
      </c>
      <c r="I23" s="3">
        <v>0</v>
      </c>
      <c r="J23" s="3">
        <v>0</v>
      </c>
      <c r="K23" s="3">
        <v>9212635.2899999991</v>
      </c>
      <c r="L23" s="3">
        <v>0</v>
      </c>
      <c r="M23" s="3">
        <v>562662.47</v>
      </c>
      <c r="N23" s="3">
        <v>0</v>
      </c>
      <c r="O23" s="3">
        <v>824463.95</v>
      </c>
      <c r="P23" s="4"/>
      <c r="Q23" s="3">
        <v>10956712.109999999</v>
      </c>
      <c r="R23" s="3">
        <v>-1185000</v>
      </c>
      <c r="S23" s="3">
        <v>0</v>
      </c>
      <c r="T23" s="3">
        <v>0</v>
      </c>
      <c r="U23" s="3">
        <v>0</v>
      </c>
      <c r="V23" s="3">
        <v>414034.36</v>
      </c>
      <c r="W23" s="3">
        <v>0</v>
      </c>
      <c r="X23" s="3">
        <v>0</v>
      </c>
      <c r="Y23" s="3">
        <v>0</v>
      </c>
      <c r="Z23" s="3">
        <v>0</v>
      </c>
      <c r="AA23" s="3">
        <v>1454233.66</v>
      </c>
      <c r="AB23" s="3">
        <v>0</v>
      </c>
      <c r="AC23" s="3">
        <v>0</v>
      </c>
      <c r="AD23" s="3">
        <v>0</v>
      </c>
      <c r="AE23" s="3">
        <v>0</v>
      </c>
      <c r="AF23" s="3">
        <v>0</v>
      </c>
      <c r="AG23" s="3">
        <v>0</v>
      </c>
      <c r="AH23" s="3">
        <v>0</v>
      </c>
      <c r="AI23" s="3">
        <v>0</v>
      </c>
      <c r="AJ23" s="3">
        <v>0</v>
      </c>
      <c r="AK23" s="3">
        <v>0</v>
      </c>
      <c r="AL23" s="3">
        <v>7718676.0099999998</v>
      </c>
      <c r="AP23" s="3">
        <v>400000</v>
      </c>
      <c r="AQ23" s="3">
        <v>0</v>
      </c>
      <c r="AR23" s="3">
        <v>214874.23999999999</v>
      </c>
      <c r="AS23" s="3">
        <v>0</v>
      </c>
      <c r="AT23" s="3">
        <v>0</v>
      </c>
      <c r="AU23" s="3">
        <v>0</v>
      </c>
      <c r="AV23" s="3">
        <v>527070.12</v>
      </c>
      <c r="AW23" s="4"/>
      <c r="AX23" s="3">
        <v>0</v>
      </c>
      <c r="AY23" s="3">
        <v>0</v>
      </c>
      <c r="AZ23" s="3">
        <v>0</v>
      </c>
      <c r="BA23" s="3">
        <v>0</v>
      </c>
      <c r="BB23" s="3">
        <v>0</v>
      </c>
      <c r="BC23" s="4"/>
      <c r="BD23" s="3">
        <v>0</v>
      </c>
      <c r="BE23" s="3">
        <v>0</v>
      </c>
      <c r="BF23" s="3">
        <v>53076.29</v>
      </c>
      <c r="BG23" s="3">
        <v>47856.45</v>
      </c>
      <c r="BH23" s="3">
        <v>0</v>
      </c>
      <c r="BI23" s="3">
        <v>540767.31999999995</v>
      </c>
      <c r="BJ23" s="3">
        <v>238356.05</v>
      </c>
      <c r="BK23" s="3">
        <v>0</v>
      </c>
      <c r="BL23" s="3">
        <v>0</v>
      </c>
      <c r="BM23" s="3">
        <v>0</v>
      </c>
      <c r="BN23" s="3">
        <v>370601.57</v>
      </c>
      <c r="BO23" s="3">
        <v>-19904.919999999998</v>
      </c>
      <c r="BP23" s="3">
        <v>-8954.4500000000007</v>
      </c>
      <c r="BQ23" s="3">
        <v>0</v>
      </c>
      <c r="BR23" s="3">
        <v>0</v>
      </c>
      <c r="BT23" s="3">
        <v>0</v>
      </c>
      <c r="BU23" s="3">
        <v>684003.76</v>
      </c>
      <c r="BV23" s="3">
        <v>0</v>
      </c>
      <c r="BW23" s="3">
        <v>0</v>
      </c>
      <c r="BX23" s="3">
        <v>2086604.43</v>
      </c>
      <c r="BY23" s="3">
        <v>0</v>
      </c>
      <c r="BZ23" s="3">
        <v>-1832448.98</v>
      </c>
      <c r="CA23" s="3">
        <v>0</v>
      </c>
      <c r="CB23" s="3">
        <v>-169933.44</v>
      </c>
      <c r="CC23" s="3">
        <v>157821.73000000001</v>
      </c>
      <c r="CD23" s="3">
        <v>-427417.17</v>
      </c>
      <c r="CE23" s="3">
        <v>-366002.55</v>
      </c>
      <c r="CF23" s="3">
        <v>0</v>
      </c>
      <c r="CG23" s="3">
        <v>-765465.33</v>
      </c>
      <c r="CH23" s="3">
        <v>0</v>
      </c>
      <c r="CI23" s="3">
        <v>0</v>
      </c>
      <c r="CJ23" s="3">
        <v>0</v>
      </c>
      <c r="CK23" s="3">
        <v>52022.42</v>
      </c>
      <c r="CL23" s="3">
        <v>3218378.76</v>
      </c>
      <c r="CM23" s="3">
        <v>0</v>
      </c>
      <c r="CN23" s="3">
        <v>0</v>
      </c>
      <c r="CO23" s="3">
        <v>0</v>
      </c>
      <c r="CP23" s="3">
        <v>0</v>
      </c>
      <c r="CQ23" s="3">
        <v>0</v>
      </c>
      <c r="CR23" s="3">
        <v>0</v>
      </c>
      <c r="CS23" s="3">
        <v>0</v>
      </c>
      <c r="CT23" s="3">
        <v>0</v>
      </c>
      <c r="CU23" s="3">
        <v>0</v>
      </c>
      <c r="CV23" s="3">
        <v>0</v>
      </c>
      <c r="CW23" s="3">
        <v>0</v>
      </c>
      <c r="CX23" s="3">
        <v>0</v>
      </c>
      <c r="CY23" s="3">
        <v>0</v>
      </c>
      <c r="CZ23" s="3">
        <v>0</v>
      </c>
      <c r="DA23" s="3">
        <v>0</v>
      </c>
      <c r="DB23" s="3">
        <v>0</v>
      </c>
      <c r="DC23" s="3">
        <v>0</v>
      </c>
      <c r="DD23" s="3">
        <v>0</v>
      </c>
      <c r="DE23" s="3">
        <v>0</v>
      </c>
      <c r="DF23" s="3">
        <v>0</v>
      </c>
      <c r="DG23" s="3">
        <v>0</v>
      </c>
      <c r="DH23" s="3">
        <v>0</v>
      </c>
      <c r="DI23" s="3">
        <v>0</v>
      </c>
      <c r="DJ23" s="3">
        <v>0</v>
      </c>
      <c r="DK23" s="3">
        <v>0</v>
      </c>
      <c r="DL23" s="3">
        <v>0</v>
      </c>
      <c r="DM23" s="3">
        <v>0</v>
      </c>
      <c r="DN23" s="3">
        <v>940078.8</v>
      </c>
      <c r="DP23" s="3">
        <v>14508044.6</v>
      </c>
      <c r="DQ23" s="3">
        <v>0</v>
      </c>
      <c r="DR23" s="3">
        <v>0</v>
      </c>
      <c r="DS23" s="3">
        <v>17983479.379999999</v>
      </c>
      <c r="DT23" s="3">
        <v>0</v>
      </c>
      <c r="DU23" s="3">
        <v>25951222.420000002</v>
      </c>
      <c r="DV23" s="3">
        <v>45164855.460000001</v>
      </c>
      <c r="DW23" s="3">
        <v>0</v>
      </c>
      <c r="DX23" s="3">
        <v>48044917.119999997</v>
      </c>
      <c r="DY23" s="3">
        <v>33580860.399999999</v>
      </c>
      <c r="DZ23" s="3">
        <v>16027541.48</v>
      </c>
      <c r="EA23" s="3">
        <v>8968585.3200000003</v>
      </c>
      <c r="EB23" s="3">
        <v>0</v>
      </c>
      <c r="EC23" s="3">
        <v>0</v>
      </c>
      <c r="ED23" s="3">
        <v>0</v>
      </c>
      <c r="EE23" s="3">
        <v>0</v>
      </c>
      <c r="EG23" s="3">
        <v>0</v>
      </c>
      <c r="EH23" s="3">
        <v>0</v>
      </c>
      <c r="EI23" s="3">
        <v>87073.05</v>
      </c>
      <c r="EJ23" s="3">
        <v>762482.35</v>
      </c>
      <c r="EL23" s="3">
        <v>6567052.9199999999</v>
      </c>
      <c r="EM23" s="3">
        <v>0</v>
      </c>
      <c r="EN23" s="3">
        <v>2433911.9</v>
      </c>
      <c r="EO23" s="3">
        <v>0</v>
      </c>
      <c r="EP23" s="3">
        <v>0</v>
      </c>
      <c r="EQ23" s="3">
        <v>2378678.33</v>
      </c>
      <c r="ER23" s="3">
        <v>0</v>
      </c>
      <c r="ET23" s="3">
        <v>0</v>
      </c>
      <c r="EU23" s="3">
        <v>0</v>
      </c>
      <c r="EV23" s="3">
        <v>2137382.25</v>
      </c>
      <c r="EW23" s="3">
        <v>42116.86</v>
      </c>
      <c r="EX23" s="3">
        <v>0</v>
      </c>
      <c r="EY23" s="3">
        <v>-20405387.789999999</v>
      </c>
      <c r="EZ23" s="3">
        <v>0</v>
      </c>
      <c r="FA23" s="3">
        <v>0</v>
      </c>
      <c r="FB23" s="3">
        <v>0</v>
      </c>
      <c r="FC23" s="3">
        <v>0</v>
      </c>
      <c r="FD23" s="3">
        <v>0</v>
      </c>
      <c r="FE23" s="3">
        <v>0</v>
      </c>
      <c r="FF23" s="3">
        <v>775091.43</v>
      </c>
      <c r="FG23" s="3">
        <v>0</v>
      </c>
      <c r="FH23" s="3">
        <v>0</v>
      </c>
      <c r="FI23" s="3">
        <v>0</v>
      </c>
      <c r="FJ23" s="3">
        <v>0</v>
      </c>
      <c r="FK23" s="3">
        <v>-121931741.3</v>
      </c>
      <c r="FL23" s="3">
        <v>0</v>
      </c>
      <c r="FM23" s="3">
        <v>0</v>
      </c>
      <c r="FN23" s="3">
        <v>0</v>
      </c>
      <c r="FO23" s="3">
        <v>0</v>
      </c>
      <c r="FP23" s="3">
        <v>-1584371.39</v>
      </c>
      <c r="FQ23" s="3">
        <v>0</v>
      </c>
      <c r="FR23" s="3">
        <v>-801000</v>
      </c>
      <c r="FS23" s="3">
        <v>0</v>
      </c>
      <c r="FT23" s="3">
        <v>-1228397.99</v>
      </c>
      <c r="FU23" s="3">
        <v>-1924459.73</v>
      </c>
      <c r="FV23" s="3">
        <v>0</v>
      </c>
      <c r="FW23" s="3">
        <v>0</v>
      </c>
      <c r="FX23" s="3">
        <v>-573038.04</v>
      </c>
      <c r="FY23" s="3">
        <v>0</v>
      </c>
      <c r="FZ23" s="3">
        <v>0</v>
      </c>
      <c r="GA23" s="3">
        <v>-8493675.8900000006</v>
      </c>
      <c r="GB23" s="3">
        <v>-472277.84</v>
      </c>
      <c r="GD23" s="3">
        <v>0</v>
      </c>
      <c r="GE23" s="3">
        <v>0</v>
      </c>
      <c r="GF23" s="3">
        <v>0</v>
      </c>
      <c r="GG23" s="3">
        <v>0</v>
      </c>
      <c r="GH23" s="3">
        <v>0</v>
      </c>
      <c r="GI23" s="3">
        <v>0</v>
      </c>
      <c r="GJ23" s="3">
        <v>-21500.37</v>
      </c>
      <c r="GK23" s="3">
        <v>-327779.43</v>
      </c>
      <c r="GL23" s="3">
        <v>0</v>
      </c>
      <c r="GN23" s="3">
        <v>0</v>
      </c>
      <c r="GO23" s="3">
        <v>-18705736</v>
      </c>
      <c r="GP23" s="3">
        <v>0</v>
      </c>
      <c r="GQ23" s="3">
        <v>-2626.9</v>
      </c>
      <c r="GR23" s="3">
        <v>0</v>
      </c>
      <c r="GS23" s="3">
        <v>0</v>
      </c>
      <c r="GT23" s="3">
        <v>0</v>
      </c>
      <c r="GU23" s="3">
        <v>-78921.850000000006</v>
      </c>
      <c r="GV23" s="3">
        <v>0</v>
      </c>
      <c r="GX23" s="3">
        <v>-1317207.81</v>
      </c>
      <c r="GY23" s="3">
        <v>0</v>
      </c>
      <c r="GZ23" s="3">
        <v>0</v>
      </c>
      <c r="HA23" s="3">
        <v>0</v>
      </c>
      <c r="HB23" s="3">
        <v>-7842393.0099999998</v>
      </c>
      <c r="HC23" s="3">
        <v>0</v>
      </c>
      <c r="HD23" s="3">
        <v>0</v>
      </c>
      <c r="HE23" s="3">
        <v>0</v>
      </c>
      <c r="HF23" s="3">
        <v>-513952.47</v>
      </c>
      <c r="HG23" s="3">
        <v>0</v>
      </c>
      <c r="HH23" s="3">
        <v>0</v>
      </c>
      <c r="HI23" s="3">
        <v>-640448.93999999994</v>
      </c>
      <c r="HJ23" s="3">
        <v>0</v>
      </c>
      <c r="HK23" s="3">
        <v>0</v>
      </c>
      <c r="HL23" s="3">
        <v>0</v>
      </c>
      <c r="HM23" s="3">
        <v>0</v>
      </c>
      <c r="HO23" s="3">
        <v>-48645456.969999999</v>
      </c>
      <c r="HP23" s="3">
        <v>-20848052.989999998</v>
      </c>
      <c r="HQ23" s="3">
        <v>0</v>
      </c>
      <c r="HR23" s="3">
        <v>0</v>
      </c>
      <c r="HS23" s="3">
        <v>0</v>
      </c>
      <c r="HT23" s="3">
        <v>0</v>
      </c>
      <c r="HU23" s="3">
        <v>0</v>
      </c>
      <c r="HV23" s="3">
        <v>0</v>
      </c>
      <c r="HW23" s="3">
        <v>0</v>
      </c>
      <c r="HX23" s="3">
        <v>0</v>
      </c>
      <c r="HY23" s="3">
        <v>-2358643.66</v>
      </c>
      <c r="HZ23" s="3">
        <v>-1882079.3200000201</v>
      </c>
      <c r="IA23" s="3">
        <v>0</v>
      </c>
      <c r="IB23" s="3">
        <v>0</v>
      </c>
      <c r="IC23" s="3">
        <v>0</v>
      </c>
      <c r="ID23" s="3">
        <v>0</v>
      </c>
      <c r="IE23" s="3">
        <v>0</v>
      </c>
      <c r="IF23" s="3">
        <v>0</v>
      </c>
      <c r="IG23" s="3">
        <v>0</v>
      </c>
      <c r="IH23" s="3">
        <v>0</v>
      </c>
      <c r="II23" s="3">
        <v>-2123337</v>
      </c>
      <c r="IJ23" s="3">
        <v>-35205131.960000001</v>
      </c>
      <c r="IK23" s="3">
        <v>0</v>
      </c>
      <c r="IL23" s="3">
        <v>0</v>
      </c>
      <c r="IM23" s="3">
        <v>0</v>
      </c>
      <c r="IN23" s="3">
        <v>-856413.9</v>
      </c>
      <c r="IO23" s="3">
        <v>-3633.98</v>
      </c>
      <c r="IP23" s="3">
        <v>-51986096.630000003</v>
      </c>
      <c r="IQ23" s="3">
        <v>0</v>
      </c>
      <c r="IR23" s="3">
        <v>0</v>
      </c>
      <c r="IS23" s="3">
        <v>-1370427.27</v>
      </c>
      <c r="IT23" s="3">
        <v>0</v>
      </c>
      <c r="IU23" s="3">
        <v>-3760856.14</v>
      </c>
      <c r="IV23" s="3">
        <v>0</v>
      </c>
      <c r="IW23" s="3">
        <v>-5570042.79</v>
      </c>
      <c r="IX23" s="3">
        <v>-4144337.76</v>
      </c>
      <c r="IY23" s="3">
        <v>-176026.76</v>
      </c>
      <c r="IZ23" s="3">
        <v>-442332.72</v>
      </c>
      <c r="JA23" s="3">
        <v>-22715825.579999998</v>
      </c>
      <c r="JB23" s="3">
        <v>-21848</v>
      </c>
      <c r="JC23" s="3">
        <v>-305.75</v>
      </c>
      <c r="JD23" s="3">
        <v>-139356.18</v>
      </c>
      <c r="JE23" s="3">
        <v>0</v>
      </c>
      <c r="JF23" s="3">
        <v>0</v>
      </c>
      <c r="JG23" s="3">
        <v>0</v>
      </c>
      <c r="JH23" s="3">
        <v>0</v>
      </c>
      <c r="JI23" s="3">
        <v>-59806.92</v>
      </c>
      <c r="JJ23" s="3">
        <v>0</v>
      </c>
      <c r="JK23" s="3">
        <v>-121902.54</v>
      </c>
      <c r="JL23" s="3">
        <v>-166760.54</v>
      </c>
      <c r="JM23" s="3">
        <v>0</v>
      </c>
      <c r="JN23" s="3">
        <v>-958828.42</v>
      </c>
      <c r="JO23" s="3">
        <v>0</v>
      </c>
      <c r="JP23" s="3">
        <v>0</v>
      </c>
      <c r="JQ23" s="3">
        <v>0</v>
      </c>
      <c r="JR23" s="3">
        <v>-6998.28</v>
      </c>
      <c r="JS23" s="3">
        <v>0</v>
      </c>
      <c r="JT23" s="3">
        <v>0</v>
      </c>
      <c r="JU23" s="3">
        <v>0</v>
      </c>
      <c r="JV23" s="3">
        <v>0</v>
      </c>
      <c r="JW23" s="3">
        <v>0</v>
      </c>
      <c r="JX23" s="3">
        <v>0</v>
      </c>
      <c r="JY23" s="3">
        <v>0</v>
      </c>
      <c r="JZ23" s="3">
        <v>0</v>
      </c>
      <c r="KA23" s="3">
        <v>0</v>
      </c>
      <c r="KB23" s="3">
        <v>0</v>
      </c>
      <c r="KC23" s="3">
        <v>0</v>
      </c>
      <c r="KD23" s="3">
        <v>0</v>
      </c>
      <c r="KE23" s="3">
        <v>0</v>
      </c>
      <c r="KF23" s="3">
        <v>0</v>
      </c>
      <c r="KG23" s="3">
        <v>0</v>
      </c>
      <c r="KH23" s="3">
        <v>-2033251.98</v>
      </c>
      <c r="KI23" s="3">
        <v>2033251.98</v>
      </c>
      <c r="KJ23" s="3">
        <v>-18247.04</v>
      </c>
      <c r="KK23" s="3">
        <v>-130581.07</v>
      </c>
      <c r="KL23" s="3">
        <v>0</v>
      </c>
      <c r="KM23" s="3">
        <v>0</v>
      </c>
      <c r="KN23" s="3">
        <v>-290797.59999999998</v>
      </c>
      <c r="KO23" s="3">
        <v>0</v>
      </c>
      <c r="KP23" s="3">
        <v>0</v>
      </c>
      <c r="KQ23" s="3">
        <v>0</v>
      </c>
      <c r="KR23" s="3">
        <v>0</v>
      </c>
      <c r="KS23" s="3">
        <v>0</v>
      </c>
      <c r="KT23" s="3">
        <v>0</v>
      </c>
      <c r="KU23" s="3">
        <v>0</v>
      </c>
      <c r="KV23" s="3">
        <v>0</v>
      </c>
      <c r="KW23" s="3">
        <v>0</v>
      </c>
      <c r="KX23" s="3">
        <v>0</v>
      </c>
      <c r="KY23" s="3">
        <v>0</v>
      </c>
      <c r="KZ23" s="3">
        <v>0</v>
      </c>
      <c r="LA23" s="3">
        <v>0</v>
      </c>
      <c r="LB23" s="3">
        <v>0</v>
      </c>
      <c r="LC23" s="3">
        <v>0</v>
      </c>
      <c r="LD23" s="3">
        <v>0</v>
      </c>
      <c r="LE23" s="3">
        <v>0</v>
      </c>
      <c r="LF23" s="3">
        <v>0</v>
      </c>
      <c r="LG23" s="3">
        <v>0</v>
      </c>
      <c r="LH23" s="3">
        <v>0</v>
      </c>
      <c r="LI23" s="3">
        <v>0</v>
      </c>
      <c r="LJ23" s="3">
        <v>0</v>
      </c>
      <c r="LK23" s="3">
        <v>0</v>
      </c>
      <c r="LL23" s="3">
        <v>0</v>
      </c>
      <c r="LM23" s="3">
        <v>57062553.43</v>
      </c>
      <c r="LN23" s="3">
        <v>32359150.309999999</v>
      </c>
      <c r="LO23" s="3">
        <v>3760856.14</v>
      </c>
      <c r="LP23" s="3">
        <v>0</v>
      </c>
      <c r="LQ23" s="3">
        <v>0</v>
      </c>
      <c r="LR23" s="3">
        <v>5570042.79</v>
      </c>
      <c r="LS23" s="3">
        <v>0</v>
      </c>
      <c r="LT23" s="3">
        <v>4144337.76</v>
      </c>
      <c r="LU23" s="3">
        <v>0</v>
      </c>
      <c r="LW23" s="3">
        <v>176026.76</v>
      </c>
      <c r="LX23" s="3">
        <v>442332.72</v>
      </c>
      <c r="LY23" s="3">
        <v>0</v>
      </c>
      <c r="LZ23" s="3">
        <v>0</v>
      </c>
      <c r="MA23" s="3">
        <v>0</v>
      </c>
      <c r="MB23" s="3">
        <v>0</v>
      </c>
      <c r="MC23" s="3">
        <v>0</v>
      </c>
      <c r="MD23" s="3">
        <v>0</v>
      </c>
      <c r="ME23" s="3">
        <v>0</v>
      </c>
      <c r="MF23" s="3">
        <v>0</v>
      </c>
      <c r="MG23" s="3">
        <v>0</v>
      </c>
      <c r="MH23" s="3">
        <v>0</v>
      </c>
      <c r="MI23" s="3">
        <v>0</v>
      </c>
      <c r="MJ23" s="3">
        <v>0</v>
      </c>
      <c r="MK23" s="3">
        <v>0</v>
      </c>
      <c r="ML23" s="3">
        <v>0</v>
      </c>
      <c r="MM23" s="3">
        <v>0</v>
      </c>
      <c r="MN23" s="3">
        <v>0</v>
      </c>
      <c r="MO23" s="3">
        <v>0</v>
      </c>
      <c r="MP23" s="3">
        <v>0</v>
      </c>
      <c r="MQ23" s="3">
        <v>0</v>
      </c>
      <c r="MR23" s="3">
        <v>0</v>
      </c>
      <c r="MS23" s="3">
        <v>1901467.72</v>
      </c>
      <c r="MT23" s="3">
        <v>721305.87</v>
      </c>
      <c r="MU23" s="3">
        <v>336477.94</v>
      </c>
      <c r="MV23" s="3">
        <v>0</v>
      </c>
      <c r="MW23" s="3">
        <v>0</v>
      </c>
      <c r="MX23" s="3">
        <v>501401.9</v>
      </c>
      <c r="MY23" s="3">
        <v>181258.25</v>
      </c>
      <c r="MZ23" s="3">
        <v>127141.84</v>
      </c>
      <c r="NA23" s="3">
        <v>405250.92</v>
      </c>
      <c r="NB23" s="3">
        <v>75410.929999999993</v>
      </c>
      <c r="NC23" s="3">
        <v>104177.93</v>
      </c>
      <c r="ND23" s="3">
        <v>19008.98</v>
      </c>
      <c r="NE23" s="3">
        <v>11664.87</v>
      </c>
      <c r="NF23" s="3">
        <v>1336.11</v>
      </c>
      <c r="NG23" s="3">
        <v>76126.45</v>
      </c>
      <c r="NH23" s="3">
        <v>0</v>
      </c>
      <c r="NI23" s="3">
        <v>789018.2</v>
      </c>
      <c r="NJ23" s="3">
        <v>548478.77</v>
      </c>
      <c r="NK23" s="3">
        <v>0</v>
      </c>
      <c r="NL23" s="3">
        <v>897740.87</v>
      </c>
      <c r="NM23" s="3">
        <v>0</v>
      </c>
      <c r="NN23" s="3">
        <v>87726.9</v>
      </c>
      <c r="NO23" s="3">
        <v>0</v>
      </c>
      <c r="NP23" s="3">
        <v>0</v>
      </c>
      <c r="NQ23" s="3">
        <v>42539.57</v>
      </c>
      <c r="NR23" s="3">
        <v>0</v>
      </c>
      <c r="NS23" s="3">
        <v>52606.64</v>
      </c>
      <c r="NT23" s="3">
        <v>260391</v>
      </c>
      <c r="NU23" s="3">
        <v>210041.82</v>
      </c>
      <c r="NV23" s="3">
        <v>270122.99</v>
      </c>
      <c r="NW23" s="3">
        <v>432626.55</v>
      </c>
      <c r="NX23" s="3">
        <v>159964.29</v>
      </c>
      <c r="NY23" s="3">
        <v>58629.21</v>
      </c>
      <c r="NZ23" s="3">
        <v>200128.69</v>
      </c>
      <c r="OA23" s="3">
        <v>102763.2</v>
      </c>
      <c r="OB23" s="3">
        <v>0</v>
      </c>
      <c r="OC23" s="3">
        <v>3585.34</v>
      </c>
      <c r="OD23" s="3">
        <v>0</v>
      </c>
      <c r="OE23" s="3">
        <v>20137.830000000002</v>
      </c>
      <c r="OF23" s="3">
        <v>0</v>
      </c>
      <c r="OK23" s="3">
        <v>0</v>
      </c>
      <c r="OL23" s="3">
        <v>0</v>
      </c>
      <c r="OM23" s="3">
        <v>0</v>
      </c>
      <c r="ON23" s="3">
        <v>0</v>
      </c>
      <c r="OO23" s="3">
        <v>0</v>
      </c>
      <c r="OP23" s="3">
        <v>16893.88</v>
      </c>
      <c r="OQ23" s="3">
        <v>1496147.35</v>
      </c>
      <c r="OR23" s="3">
        <v>203702.69</v>
      </c>
      <c r="OS23" s="3">
        <v>0</v>
      </c>
      <c r="OT23" s="3">
        <v>0</v>
      </c>
      <c r="OU23" s="3">
        <v>250683.69</v>
      </c>
      <c r="OV23" s="3">
        <v>75859.22</v>
      </c>
      <c r="OW23" s="3">
        <v>0</v>
      </c>
      <c r="OX23" s="3">
        <v>0</v>
      </c>
      <c r="OY23" s="3">
        <v>2217.41</v>
      </c>
      <c r="OZ23" s="3">
        <v>0</v>
      </c>
      <c r="PA23" s="3">
        <v>0</v>
      </c>
      <c r="PB23" s="3">
        <v>0</v>
      </c>
      <c r="PC23" s="3">
        <v>0</v>
      </c>
      <c r="PD23" s="3">
        <v>0</v>
      </c>
      <c r="PE23" s="3">
        <v>0</v>
      </c>
      <c r="PF23" s="3">
        <v>714246.69</v>
      </c>
      <c r="PG23" s="3">
        <v>535115.43000000005</v>
      </c>
      <c r="PH23" s="3">
        <v>663696.42000000004</v>
      </c>
      <c r="PI23" s="3">
        <v>143695.28</v>
      </c>
      <c r="PJ23" s="3">
        <v>0</v>
      </c>
      <c r="PK23" s="3">
        <v>43552.29</v>
      </c>
      <c r="PL23" s="3">
        <v>0</v>
      </c>
      <c r="PM23" s="3">
        <v>0</v>
      </c>
      <c r="PN23" s="3">
        <v>0</v>
      </c>
      <c r="PO23" s="3">
        <v>624959</v>
      </c>
      <c r="PP23" s="3">
        <v>0</v>
      </c>
      <c r="PQ23" s="3">
        <v>0</v>
      </c>
      <c r="PR23" s="3">
        <v>502815.5</v>
      </c>
      <c r="PS23" s="3">
        <v>294774.56</v>
      </c>
      <c r="PT23" s="3">
        <v>396223.15</v>
      </c>
      <c r="PU23" s="3">
        <v>42000</v>
      </c>
      <c r="PV23" s="3">
        <v>0</v>
      </c>
      <c r="PW23" s="3">
        <v>293632.64000000001</v>
      </c>
      <c r="PX23" s="3">
        <v>0</v>
      </c>
      <c r="PY23" s="3">
        <v>0</v>
      </c>
      <c r="PZ23" s="3">
        <v>0</v>
      </c>
      <c r="QA23" s="3">
        <v>0</v>
      </c>
      <c r="QB23" s="3">
        <v>3604093.84</v>
      </c>
      <c r="QC23" s="3">
        <v>0</v>
      </c>
      <c r="QD23" s="3">
        <v>62368.81</v>
      </c>
      <c r="QE23" s="3">
        <v>0</v>
      </c>
      <c r="QF23" s="3">
        <v>0</v>
      </c>
      <c r="QG23" s="3">
        <v>0</v>
      </c>
      <c r="QI23" s="3">
        <v>0</v>
      </c>
      <c r="QJ23" s="3">
        <v>3548524.82</v>
      </c>
      <c r="QK23" s="3">
        <v>0</v>
      </c>
      <c r="QL23" s="3">
        <v>0</v>
      </c>
      <c r="QM23" s="3">
        <v>0</v>
      </c>
      <c r="QN23" s="3">
        <v>0</v>
      </c>
      <c r="QO23" s="3">
        <v>0</v>
      </c>
      <c r="QP23" s="3">
        <v>73399.59</v>
      </c>
      <c r="QQ23" s="3">
        <v>0</v>
      </c>
      <c r="QR23" s="3">
        <v>0</v>
      </c>
      <c r="QS23" s="3">
        <v>0</v>
      </c>
      <c r="QT23" s="3">
        <v>0</v>
      </c>
      <c r="QU23" s="3">
        <v>17701.8</v>
      </c>
      <c r="QV23" s="3">
        <v>515593</v>
      </c>
      <c r="QW23" s="3">
        <v>28749.96</v>
      </c>
      <c r="QX23" s="3">
        <v>0</v>
      </c>
      <c r="QY23" s="3">
        <v>0</v>
      </c>
      <c r="QZ23" s="3">
        <v>0</v>
      </c>
      <c r="RA23" s="3">
        <v>0</v>
      </c>
      <c r="RB23" s="3">
        <v>0</v>
      </c>
      <c r="RC23" s="3">
        <v>0</v>
      </c>
      <c r="RD23" s="3">
        <v>0</v>
      </c>
      <c r="RE23" s="3">
        <v>0</v>
      </c>
      <c r="RF23" s="3">
        <v>0</v>
      </c>
      <c r="RG23" s="3">
        <v>0</v>
      </c>
      <c r="RH23" s="3">
        <v>1552390</v>
      </c>
      <c r="RI23" s="3">
        <v>0</v>
      </c>
      <c r="RJ23" s="3">
        <v>-515593</v>
      </c>
      <c r="RK23" s="3">
        <v>0</v>
      </c>
    </row>
    <row r="24" spans="1:479" x14ac:dyDescent="0.25">
      <c r="A24" t="s">
        <v>23</v>
      </c>
      <c r="B24" s="1">
        <v>2017</v>
      </c>
      <c r="C24" s="3">
        <v>19673.41</v>
      </c>
      <c r="D24" s="3">
        <v>150</v>
      </c>
      <c r="E24" s="4"/>
      <c r="F24" s="3">
        <v>0</v>
      </c>
      <c r="G24" s="3">
        <v>0</v>
      </c>
      <c r="H24" s="3">
        <v>0</v>
      </c>
      <c r="I24" s="3">
        <v>0</v>
      </c>
      <c r="J24" s="3">
        <v>0</v>
      </c>
      <c r="K24" s="3">
        <v>949768.98</v>
      </c>
      <c r="L24" s="3">
        <v>-20353.41</v>
      </c>
      <c r="M24" s="3">
        <v>814886.68</v>
      </c>
      <c r="N24" s="3">
        <v>0</v>
      </c>
      <c r="O24" s="3">
        <v>89027.18</v>
      </c>
      <c r="P24" s="4"/>
      <c r="Q24" s="3">
        <v>2021310.59</v>
      </c>
      <c r="R24" s="3">
        <v>-6500</v>
      </c>
      <c r="S24" s="3">
        <v>0</v>
      </c>
      <c r="T24" s="3">
        <v>0</v>
      </c>
      <c r="U24" s="3">
        <v>0</v>
      </c>
      <c r="V24" s="3">
        <v>385315.33</v>
      </c>
      <c r="W24" s="3">
        <v>12338.75</v>
      </c>
      <c r="X24" s="3">
        <v>139599.71</v>
      </c>
      <c r="Y24" s="3">
        <v>0</v>
      </c>
      <c r="Z24" s="3">
        <v>0</v>
      </c>
      <c r="AA24" s="3">
        <v>566392.96</v>
      </c>
      <c r="AB24" s="3">
        <v>0</v>
      </c>
      <c r="AC24" s="3">
        <v>0</v>
      </c>
      <c r="AD24" s="3">
        <v>0</v>
      </c>
      <c r="AE24" s="3">
        <v>0</v>
      </c>
      <c r="AF24" s="3">
        <v>0</v>
      </c>
      <c r="AG24" s="3">
        <v>0</v>
      </c>
      <c r="AH24" s="3">
        <v>0</v>
      </c>
      <c r="AI24" s="3">
        <v>0</v>
      </c>
      <c r="AJ24" s="3">
        <v>0</v>
      </c>
      <c r="AK24" s="3">
        <v>0</v>
      </c>
      <c r="AL24" s="3">
        <v>0</v>
      </c>
      <c r="AP24" s="3">
        <v>0</v>
      </c>
      <c r="AQ24" s="3">
        <v>0</v>
      </c>
      <c r="AR24" s="3">
        <v>0</v>
      </c>
      <c r="AS24" s="3">
        <v>0</v>
      </c>
      <c r="AT24" s="3">
        <v>0</v>
      </c>
      <c r="AU24" s="3">
        <v>0</v>
      </c>
      <c r="AV24" s="3">
        <v>36886.199999999997</v>
      </c>
      <c r="AW24" s="4"/>
      <c r="AX24" s="3">
        <v>0</v>
      </c>
      <c r="AY24" s="3">
        <v>0</v>
      </c>
      <c r="AZ24" s="3">
        <v>0</v>
      </c>
      <c r="BA24" s="3">
        <v>14588.09</v>
      </c>
      <c r="BB24" s="3">
        <v>0</v>
      </c>
      <c r="BC24" s="4"/>
      <c r="BD24" s="3">
        <v>0</v>
      </c>
      <c r="BE24" s="3">
        <v>0</v>
      </c>
      <c r="BF24" s="3">
        <v>0</v>
      </c>
      <c r="BG24" s="3">
        <v>0</v>
      </c>
      <c r="BH24" s="3">
        <v>0</v>
      </c>
      <c r="BI24" s="3">
        <v>0</v>
      </c>
      <c r="BJ24" s="3">
        <v>0</v>
      </c>
      <c r="BK24" s="3">
        <v>0</v>
      </c>
      <c r="BL24" s="3">
        <v>0</v>
      </c>
      <c r="BM24" s="3">
        <v>8666.82</v>
      </c>
      <c r="BN24" s="3">
        <v>240984.31</v>
      </c>
      <c r="BO24" s="3">
        <v>-3747.62</v>
      </c>
      <c r="BP24" s="3">
        <v>0</v>
      </c>
      <c r="BQ24" s="3">
        <v>0</v>
      </c>
      <c r="BR24" s="3">
        <v>0</v>
      </c>
      <c r="BT24" s="3">
        <v>0</v>
      </c>
      <c r="BU24" s="3">
        <v>64571.37</v>
      </c>
      <c r="BV24" s="3">
        <v>0</v>
      </c>
      <c r="BW24" s="3">
        <v>0</v>
      </c>
      <c r="BX24" s="3">
        <v>0</v>
      </c>
      <c r="BY24" s="3">
        <v>0</v>
      </c>
      <c r="BZ24" s="3">
        <v>-313745.09999999998</v>
      </c>
      <c r="CA24" s="3">
        <v>0</v>
      </c>
      <c r="CB24" s="3">
        <v>425393.53</v>
      </c>
      <c r="CC24" s="3">
        <v>112040.68</v>
      </c>
      <c r="CD24" s="3">
        <v>169237.94</v>
      </c>
      <c r="CE24" s="3">
        <v>220361.37</v>
      </c>
      <c r="CF24" s="3">
        <v>0</v>
      </c>
      <c r="CG24" s="3">
        <v>31492.13</v>
      </c>
      <c r="CH24" s="3">
        <v>0</v>
      </c>
      <c r="CI24" s="3">
        <v>0</v>
      </c>
      <c r="CJ24" s="3">
        <v>0</v>
      </c>
      <c r="CK24" s="3">
        <v>0</v>
      </c>
      <c r="CL24" s="3">
        <v>833441.58</v>
      </c>
      <c r="CM24" s="3">
        <v>0</v>
      </c>
      <c r="CN24" s="3">
        <v>0</v>
      </c>
      <c r="CO24" s="3">
        <v>0</v>
      </c>
      <c r="CP24" s="3">
        <v>0</v>
      </c>
      <c r="CQ24" s="3">
        <v>0</v>
      </c>
      <c r="CR24" s="3">
        <v>0</v>
      </c>
      <c r="CS24" s="3">
        <v>0</v>
      </c>
      <c r="CT24" s="3">
        <v>0</v>
      </c>
      <c r="CU24" s="3">
        <v>0</v>
      </c>
      <c r="CV24" s="3">
        <v>0</v>
      </c>
      <c r="CW24" s="3">
        <v>0</v>
      </c>
      <c r="CX24" s="3">
        <v>0</v>
      </c>
      <c r="CY24" s="3">
        <v>0</v>
      </c>
      <c r="CZ24" s="3">
        <v>0</v>
      </c>
      <c r="DA24" s="3">
        <v>0</v>
      </c>
      <c r="DB24" s="3">
        <v>0</v>
      </c>
      <c r="DC24" s="3">
        <v>0</v>
      </c>
      <c r="DD24" s="3">
        <v>0</v>
      </c>
      <c r="DE24" s="3">
        <v>0</v>
      </c>
      <c r="DF24" s="3">
        <v>0</v>
      </c>
      <c r="DG24" s="3">
        <v>0</v>
      </c>
      <c r="DH24" s="3">
        <v>0</v>
      </c>
      <c r="DI24" s="3">
        <v>0</v>
      </c>
      <c r="DJ24" s="3">
        <v>0</v>
      </c>
      <c r="DK24" s="3">
        <v>0</v>
      </c>
      <c r="DL24" s="3">
        <v>0</v>
      </c>
      <c r="DM24" s="3">
        <v>0</v>
      </c>
      <c r="DN24" s="3">
        <v>149991.56</v>
      </c>
      <c r="DP24" s="3">
        <v>1262652.93</v>
      </c>
      <c r="DQ24" s="3">
        <v>0</v>
      </c>
      <c r="DR24" s="3">
        <v>7684180.5300000003</v>
      </c>
      <c r="DS24" s="3">
        <v>0</v>
      </c>
      <c r="DT24" s="3">
        <v>0</v>
      </c>
      <c r="DU24" s="3">
        <v>4537410.93</v>
      </c>
      <c r="DV24" s="3">
        <v>3474261.17</v>
      </c>
      <c r="DW24" s="3">
        <v>2838535.98</v>
      </c>
      <c r="DX24" s="3">
        <v>2459795.9700000002</v>
      </c>
      <c r="DY24" s="3">
        <v>5060789.45</v>
      </c>
      <c r="DZ24" s="3">
        <v>1886296.12</v>
      </c>
      <c r="EA24" s="3">
        <v>2439079.41</v>
      </c>
      <c r="EB24" s="3">
        <v>0</v>
      </c>
      <c r="EC24" s="3">
        <v>0</v>
      </c>
      <c r="ED24" s="3">
        <v>0</v>
      </c>
      <c r="EE24" s="3">
        <v>111555.65</v>
      </c>
      <c r="EG24" s="3">
        <v>740364.47</v>
      </c>
      <c r="EH24" s="3">
        <v>0</v>
      </c>
      <c r="EI24" s="3">
        <v>156837.13</v>
      </c>
      <c r="EJ24" s="3">
        <v>145531.95000000001</v>
      </c>
      <c r="EL24" s="3">
        <v>775418.37</v>
      </c>
      <c r="EM24" s="3">
        <v>11962.55</v>
      </c>
      <c r="EN24" s="3">
        <v>206645.77</v>
      </c>
      <c r="EO24" s="3">
        <v>44408.4</v>
      </c>
      <c r="EP24" s="3">
        <v>0</v>
      </c>
      <c r="EQ24" s="3">
        <v>72539.009999999995</v>
      </c>
      <c r="ER24" s="3">
        <v>0</v>
      </c>
      <c r="ET24" s="3">
        <v>16438.8</v>
      </c>
      <c r="EU24" s="3">
        <v>0</v>
      </c>
      <c r="EV24" s="3">
        <v>194995</v>
      </c>
      <c r="EW24" s="3">
        <v>0</v>
      </c>
      <c r="EX24" s="3">
        <v>0</v>
      </c>
      <c r="EY24" s="3">
        <v>0</v>
      </c>
      <c r="EZ24" s="3">
        <v>0</v>
      </c>
      <c r="FA24" s="3">
        <v>0</v>
      </c>
      <c r="FB24" s="3">
        <v>0</v>
      </c>
      <c r="FC24" s="3">
        <v>0</v>
      </c>
      <c r="FD24" s="3">
        <v>0</v>
      </c>
      <c r="FE24" s="3">
        <v>0</v>
      </c>
      <c r="FF24" s="3">
        <v>117150.05</v>
      </c>
      <c r="FG24" s="3">
        <v>0</v>
      </c>
      <c r="FH24" s="3">
        <v>0</v>
      </c>
      <c r="FI24" s="3">
        <v>0</v>
      </c>
      <c r="FJ24" s="3">
        <v>0</v>
      </c>
      <c r="FK24" s="3">
        <v>-7166276.7999999998</v>
      </c>
      <c r="FL24" s="3">
        <v>-721320.86</v>
      </c>
      <c r="FM24" s="3">
        <v>0</v>
      </c>
      <c r="FN24" s="3">
        <v>0</v>
      </c>
      <c r="FO24" s="3">
        <v>0</v>
      </c>
      <c r="FP24" s="3">
        <v>-1041577.76</v>
      </c>
      <c r="FQ24" s="3">
        <v>0</v>
      </c>
      <c r="FR24" s="3">
        <v>-264004.17</v>
      </c>
      <c r="FS24" s="3">
        <v>0</v>
      </c>
      <c r="FT24" s="3">
        <v>-2493971.56</v>
      </c>
      <c r="FU24" s="3">
        <v>-50000</v>
      </c>
      <c r="FV24" s="3">
        <v>-11756.53</v>
      </c>
      <c r="FW24" s="3">
        <v>0</v>
      </c>
      <c r="FX24" s="3">
        <v>0</v>
      </c>
      <c r="FY24" s="3">
        <v>0</v>
      </c>
      <c r="FZ24" s="3">
        <v>0</v>
      </c>
      <c r="GA24" s="3">
        <v>0</v>
      </c>
      <c r="GB24" s="3">
        <v>-505533.59</v>
      </c>
      <c r="GD24" s="3">
        <v>0</v>
      </c>
      <c r="GE24" s="3">
        <v>0</v>
      </c>
      <c r="GF24" s="3">
        <v>-132347.24</v>
      </c>
      <c r="GG24" s="3">
        <v>0</v>
      </c>
      <c r="GH24" s="3">
        <v>0</v>
      </c>
      <c r="GI24" s="3">
        <v>0</v>
      </c>
      <c r="GJ24" s="3">
        <v>20582.060000000001</v>
      </c>
      <c r="GK24" s="3">
        <v>-55947.13</v>
      </c>
      <c r="GL24" s="3">
        <v>-102716</v>
      </c>
      <c r="GN24" s="3">
        <v>0</v>
      </c>
      <c r="GO24" s="3">
        <v>0</v>
      </c>
      <c r="GP24" s="3">
        <v>0</v>
      </c>
      <c r="GQ24" s="3">
        <v>0</v>
      </c>
      <c r="GR24" s="3">
        <v>0</v>
      </c>
      <c r="GS24" s="3">
        <v>0</v>
      </c>
      <c r="GT24" s="3">
        <v>0</v>
      </c>
      <c r="GU24" s="3">
        <v>-818395.67</v>
      </c>
      <c r="GV24" s="3">
        <v>0</v>
      </c>
      <c r="GX24" s="3">
        <v>-132811.07999999999</v>
      </c>
      <c r="GY24" s="3">
        <v>-14013.83</v>
      </c>
      <c r="GZ24" s="3">
        <v>0</v>
      </c>
      <c r="HA24" s="3">
        <v>0</v>
      </c>
      <c r="HB24" s="3">
        <v>-47675</v>
      </c>
      <c r="HC24" s="3">
        <v>0</v>
      </c>
      <c r="HD24" s="3">
        <v>0</v>
      </c>
      <c r="HE24" s="3">
        <v>0</v>
      </c>
      <c r="HF24" s="3">
        <v>0</v>
      </c>
      <c r="HG24" s="3">
        <v>0</v>
      </c>
      <c r="HH24" s="3">
        <v>-4384333.1500000004</v>
      </c>
      <c r="HI24" s="3">
        <v>0</v>
      </c>
      <c r="HJ24" s="3">
        <v>0</v>
      </c>
      <c r="HK24" s="3">
        <v>0</v>
      </c>
      <c r="HL24" s="3">
        <v>0</v>
      </c>
      <c r="HM24" s="3">
        <v>-7706791.2599999998</v>
      </c>
      <c r="HO24" s="3">
        <v>-5782746.0099999998</v>
      </c>
      <c r="HP24" s="3">
        <v>-5782747.0099999998</v>
      </c>
      <c r="HQ24" s="3">
        <v>0</v>
      </c>
      <c r="HR24" s="3">
        <v>-70721.31</v>
      </c>
      <c r="HS24" s="3">
        <v>0</v>
      </c>
      <c r="HT24" s="3">
        <v>0</v>
      </c>
      <c r="HU24" s="3">
        <v>0</v>
      </c>
      <c r="HV24" s="3">
        <v>0</v>
      </c>
      <c r="HW24" s="3">
        <v>0</v>
      </c>
      <c r="HX24" s="3">
        <v>0</v>
      </c>
      <c r="HY24" s="3">
        <v>-3196708.38</v>
      </c>
      <c r="HZ24" s="3">
        <v>-951130.39999999094</v>
      </c>
      <c r="IA24" s="3">
        <v>0</v>
      </c>
      <c r="IB24" s="3">
        <v>0</v>
      </c>
      <c r="IC24" s="3">
        <v>214320</v>
      </c>
      <c r="ID24" s="3">
        <v>0</v>
      </c>
      <c r="IE24" s="3">
        <v>0</v>
      </c>
      <c r="IF24" s="3">
        <v>0</v>
      </c>
      <c r="IG24" s="3">
        <v>0</v>
      </c>
      <c r="IH24" s="3">
        <v>0</v>
      </c>
      <c r="II24" s="3">
        <v>0</v>
      </c>
      <c r="IJ24" s="3">
        <v>-8237088.7400000002</v>
      </c>
      <c r="IK24" s="3">
        <v>-1815211.2</v>
      </c>
      <c r="IL24" s="3">
        <v>-9861779.1400000006</v>
      </c>
      <c r="IM24" s="3">
        <v>0</v>
      </c>
      <c r="IN24" s="3">
        <v>-65241.06</v>
      </c>
      <c r="IO24" s="3">
        <v>0</v>
      </c>
      <c r="IP24" s="3">
        <v>-29441.61</v>
      </c>
      <c r="IQ24" s="3">
        <v>0</v>
      </c>
      <c r="IR24" s="3">
        <v>0</v>
      </c>
      <c r="IS24" s="3">
        <v>-287688.83</v>
      </c>
      <c r="IT24" s="3">
        <v>-31600.11</v>
      </c>
      <c r="IU24" s="3">
        <v>-912057.29</v>
      </c>
      <c r="IV24" s="3">
        <v>0</v>
      </c>
      <c r="IW24" s="3">
        <v>-1249600.06</v>
      </c>
      <c r="IX24" s="3">
        <v>-618638.35</v>
      </c>
      <c r="IY24" s="3">
        <v>-169517.37</v>
      </c>
      <c r="IZ24" s="3">
        <v>-103689.02</v>
      </c>
      <c r="JA24" s="3">
        <v>-5334264.49</v>
      </c>
      <c r="JB24" s="3">
        <v>-8046.3</v>
      </c>
      <c r="JC24" s="3">
        <v>-81.5</v>
      </c>
      <c r="JD24" s="3">
        <v>-32894.75</v>
      </c>
      <c r="JE24" s="3">
        <v>0</v>
      </c>
      <c r="JF24" s="3">
        <v>0</v>
      </c>
      <c r="JG24" s="3">
        <v>0</v>
      </c>
      <c r="JH24" s="3">
        <v>0</v>
      </c>
      <c r="JI24" s="3">
        <v>-82830.45</v>
      </c>
      <c r="JJ24" s="3">
        <v>0</v>
      </c>
      <c r="JK24" s="3">
        <v>-2233.85</v>
      </c>
      <c r="JL24" s="3">
        <v>-47476.14</v>
      </c>
      <c r="JM24" s="3">
        <v>0</v>
      </c>
      <c r="JN24" s="3">
        <v>-77513.25</v>
      </c>
      <c r="JO24" s="3">
        <v>0</v>
      </c>
      <c r="JP24" s="3">
        <v>-121588.1</v>
      </c>
      <c r="JQ24" s="3">
        <v>0</v>
      </c>
      <c r="JR24" s="3">
        <v>0</v>
      </c>
      <c r="JS24" s="3">
        <v>0</v>
      </c>
      <c r="JT24" s="3">
        <v>0</v>
      </c>
      <c r="JU24" s="3">
        <v>0</v>
      </c>
      <c r="JV24" s="3">
        <v>-4866.78</v>
      </c>
      <c r="JW24" s="3">
        <v>0</v>
      </c>
      <c r="JX24" s="3">
        <v>0</v>
      </c>
      <c r="JY24" s="3">
        <v>0</v>
      </c>
      <c r="JZ24" s="3">
        <v>0</v>
      </c>
      <c r="KA24" s="3">
        <v>0</v>
      </c>
      <c r="KB24" s="3">
        <v>-5278.23</v>
      </c>
      <c r="KC24" s="3">
        <v>0</v>
      </c>
      <c r="KD24" s="3">
        <v>220</v>
      </c>
      <c r="KE24" s="3">
        <v>0</v>
      </c>
      <c r="KF24" s="3">
        <v>0</v>
      </c>
      <c r="KG24" s="3">
        <v>0</v>
      </c>
      <c r="KH24" s="3">
        <v>-302036.53000000003</v>
      </c>
      <c r="KI24" s="3">
        <v>297836.53000000003</v>
      </c>
      <c r="KJ24" s="3">
        <v>0</v>
      </c>
      <c r="KK24" s="3">
        <v>-6281.5</v>
      </c>
      <c r="KL24" s="3">
        <v>0</v>
      </c>
      <c r="KM24" s="3">
        <v>5255.73</v>
      </c>
      <c r="KN24" s="3">
        <v>-19341.73</v>
      </c>
      <c r="KO24" s="3">
        <v>0</v>
      </c>
      <c r="KP24" s="3">
        <v>0</v>
      </c>
      <c r="KQ24" s="3">
        <v>0</v>
      </c>
      <c r="KR24" s="3">
        <v>0</v>
      </c>
      <c r="KS24" s="3">
        <v>0</v>
      </c>
      <c r="KT24" s="3">
        <v>0</v>
      </c>
      <c r="KU24" s="3">
        <v>0</v>
      </c>
      <c r="KV24" s="3">
        <v>0</v>
      </c>
      <c r="KW24" s="3">
        <v>0</v>
      </c>
      <c r="KX24" s="3">
        <v>0</v>
      </c>
      <c r="KY24" s="3">
        <v>0</v>
      </c>
      <c r="KZ24" s="3">
        <v>0</v>
      </c>
      <c r="LA24" s="3">
        <v>0</v>
      </c>
      <c r="LB24" s="3">
        <v>0</v>
      </c>
      <c r="LC24" s="3">
        <v>0</v>
      </c>
      <c r="LD24" s="3">
        <v>0</v>
      </c>
      <c r="LE24" s="3">
        <v>0</v>
      </c>
      <c r="LF24" s="3">
        <v>0</v>
      </c>
      <c r="LG24" s="3">
        <v>0</v>
      </c>
      <c r="LH24" s="3">
        <v>0</v>
      </c>
      <c r="LI24" s="3">
        <v>0</v>
      </c>
      <c r="LJ24" s="3">
        <v>0</v>
      </c>
      <c r="LK24" s="3">
        <v>0</v>
      </c>
      <c r="LL24" s="3">
        <v>0</v>
      </c>
      <c r="LM24" s="3">
        <v>11387955.01</v>
      </c>
      <c r="LN24" s="3">
        <v>8940095.6799999997</v>
      </c>
      <c r="LO24" s="3">
        <v>912057.27</v>
      </c>
      <c r="LP24" s="3">
        <v>0</v>
      </c>
      <c r="LQ24" s="3">
        <v>0</v>
      </c>
      <c r="LR24" s="3">
        <v>1249600.08</v>
      </c>
      <c r="LS24" s="3">
        <v>0</v>
      </c>
      <c r="LT24" s="3">
        <v>618638.35</v>
      </c>
      <c r="LU24" s="3">
        <v>0</v>
      </c>
      <c r="LW24" s="3">
        <v>169517.37</v>
      </c>
      <c r="LX24" s="3">
        <v>103689.02</v>
      </c>
      <c r="LY24" s="3">
        <v>0</v>
      </c>
      <c r="LZ24" s="3">
        <v>0</v>
      </c>
      <c r="MA24" s="3">
        <v>0</v>
      </c>
      <c r="MB24" s="3">
        <v>0</v>
      </c>
      <c r="MC24" s="3">
        <v>0</v>
      </c>
      <c r="MD24" s="3">
        <v>0</v>
      </c>
      <c r="ME24" s="3">
        <v>0</v>
      </c>
      <c r="MF24" s="3">
        <v>0</v>
      </c>
      <c r="MG24" s="3">
        <v>0</v>
      </c>
      <c r="MH24" s="3">
        <v>0</v>
      </c>
      <c r="MI24" s="3">
        <v>0</v>
      </c>
      <c r="MJ24" s="3">
        <v>0</v>
      </c>
      <c r="MK24" s="3">
        <v>0</v>
      </c>
      <c r="ML24" s="3">
        <v>0</v>
      </c>
      <c r="MM24" s="3">
        <v>0</v>
      </c>
      <c r="MN24" s="3">
        <v>0</v>
      </c>
      <c r="MO24" s="3">
        <v>0</v>
      </c>
      <c r="MP24" s="3">
        <v>0</v>
      </c>
      <c r="MQ24" s="3">
        <v>0</v>
      </c>
      <c r="MR24" s="3">
        <v>0</v>
      </c>
      <c r="MS24" s="3">
        <v>190362.56</v>
      </c>
      <c r="MT24" s="3">
        <v>87334.28</v>
      </c>
      <c r="MU24" s="3">
        <v>20694.38</v>
      </c>
      <c r="MV24" s="3">
        <v>716.06</v>
      </c>
      <c r="MW24" s="3">
        <v>72470.38</v>
      </c>
      <c r="MX24" s="3">
        <v>0</v>
      </c>
      <c r="MY24" s="3">
        <v>2549.7800000000002</v>
      </c>
      <c r="MZ24" s="3">
        <v>20480.61</v>
      </c>
      <c r="NA24" s="3">
        <v>3173.6</v>
      </c>
      <c r="NB24" s="3">
        <v>0</v>
      </c>
      <c r="NC24" s="3">
        <v>2873.66</v>
      </c>
      <c r="ND24" s="3">
        <v>4181.01</v>
      </c>
      <c r="NE24" s="3">
        <v>65336.43</v>
      </c>
      <c r="NF24" s="3">
        <v>0</v>
      </c>
      <c r="NG24" s="3">
        <v>909.36</v>
      </c>
      <c r="NH24" s="3">
        <v>0</v>
      </c>
      <c r="NI24" s="3">
        <v>193222.9</v>
      </c>
      <c r="NJ24" s="3">
        <v>38100.31</v>
      </c>
      <c r="NK24" s="3">
        <v>10807.2</v>
      </c>
      <c r="NL24" s="3">
        <v>57141.99</v>
      </c>
      <c r="NM24" s="3">
        <v>0</v>
      </c>
      <c r="NN24" s="3">
        <v>30269.279999999999</v>
      </c>
      <c r="NO24" s="3">
        <v>0</v>
      </c>
      <c r="NP24" s="3">
        <v>228276.83</v>
      </c>
      <c r="NQ24" s="3">
        <v>0</v>
      </c>
      <c r="NR24" s="3">
        <v>22325.31</v>
      </c>
      <c r="NS24" s="3">
        <v>368.8</v>
      </c>
      <c r="NT24" s="3">
        <v>32807.65</v>
      </c>
      <c r="NU24" s="3">
        <v>42164.45</v>
      </c>
      <c r="NV24" s="3">
        <v>20668.560000000001</v>
      </c>
      <c r="NW24" s="3">
        <v>64644.67</v>
      </c>
      <c r="NX24" s="3">
        <v>1113.9100000000001</v>
      </c>
      <c r="NY24" s="3">
        <v>32437.41</v>
      </c>
      <c r="NZ24" s="3">
        <v>18093.02</v>
      </c>
      <c r="OA24" s="3">
        <v>34869.050000000003</v>
      </c>
      <c r="OB24" s="3">
        <v>0</v>
      </c>
      <c r="OC24" s="3">
        <v>0</v>
      </c>
      <c r="OD24" s="3">
        <v>0</v>
      </c>
      <c r="OE24" s="3">
        <v>0</v>
      </c>
      <c r="OF24" s="3">
        <v>0</v>
      </c>
      <c r="OK24" s="3">
        <v>0</v>
      </c>
      <c r="OL24" s="3">
        <v>0</v>
      </c>
      <c r="OM24" s="3">
        <v>0</v>
      </c>
      <c r="ON24" s="3">
        <v>0</v>
      </c>
      <c r="OO24" s="3">
        <v>16749.53</v>
      </c>
      <c r="OP24" s="3">
        <v>65860.41</v>
      </c>
      <c r="OQ24" s="3">
        <v>465684.89</v>
      </c>
      <c r="OR24" s="3">
        <v>21180.93</v>
      </c>
      <c r="OS24" s="3">
        <v>0</v>
      </c>
      <c r="OT24" s="3">
        <v>1004.8</v>
      </c>
      <c r="OU24" s="3">
        <v>16965.2</v>
      </c>
      <c r="OV24" s="3">
        <v>513.79999999999995</v>
      </c>
      <c r="OW24" s="3">
        <v>0</v>
      </c>
      <c r="OX24" s="3">
        <v>0</v>
      </c>
      <c r="OY24" s="3">
        <v>0</v>
      </c>
      <c r="OZ24" s="3">
        <v>0</v>
      </c>
      <c r="PA24" s="3">
        <v>0</v>
      </c>
      <c r="PB24" s="3">
        <v>0</v>
      </c>
      <c r="PC24" s="3">
        <v>0</v>
      </c>
      <c r="PD24" s="3">
        <v>0</v>
      </c>
      <c r="PE24" s="3">
        <v>0</v>
      </c>
      <c r="PF24" s="3">
        <v>206538.63</v>
      </c>
      <c r="PG24" s="3">
        <v>161683.46</v>
      </c>
      <c r="PH24" s="3">
        <v>286831.05</v>
      </c>
      <c r="PI24" s="3">
        <v>44886.49</v>
      </c>
      <c r="PJ24" s="3">
        <v>0</v>
      </c>
      <c r="PK24" s="3">
        <v>97878.67</v>
      </c>
      <c r="PL24" s="3">
        <v>29370.799999999999</v>
      </c>
      <c r="PM24" s="3">
        <v>0</v>
      </c>
      <c r="PN24" s="3">
        <v>11532.42</v>
      </c>
      <c r="PO24" s="3">
        <v>0</v>
      </c>
      <c r="PP24" s="3">
        <v>0</v>
      </c>
      <c r="PQ24" s="3">
        <v>0</v>
      </c>
      <c r="PR24" s="3">
        <v>111773.8</v>
      </c>
      <c r="PS24" s="3">
        <v>10763.15</v>
      </c>
      <c r="PT24" s="3">
        <v>118036.84</v>
      </c>
      <c r="PU24" s="3">
        <v>0</v>
      </c>
      <c r="PV24" s="3">
        <v>0</v>
      </c>
      <c r="PW24" s="3">
        <v>92160.35</v>
      </c>
      <c r="PX24" s="3">
        <v>0</v>
      </c>
      <c r="PY24" s="3">
        <v>0</v>
      </c>
      <c r="PZ24" s="3">
        <v>0</v>
      </c>
      <c r="QA24" s="3">
        <v>0</v>
      </c>
      <c r="QB24" s="3">
        <v>1019079.72</v>
      </c>
      <c r="QC24" s="3">
        <v>0</v>
      </c>
      <c r="QD24" s="3">
        <v>89835.99</v>
      </c>
      <c r="QE24" s="3">
        <v>0</v>
      </c>
      <c r="QF24" s="3">
        <v>0</v>
      </c>
      <c r="QG24" s="3">
        <v>0</v>
      </c>
      <c r="QI24" s="3">
        <v>0</v>
      </c>
      <c r="QJ24" s="3">
        <v>203598.7</v>
      </c>
      <c r="QK24" s="3">
        <v>0</v>
      </c>
      <c r="QL24" s="3">
        <v>0</v>
      </c>
      <c r="QM24" s="3">
        <v>0</v>
      </c>
      <c r="QN24" s="3">
        <v>0</v>
      </c>
      <c r="QO24" s="3">
        <v>262536.65000000002</v>
      </c>
      <c r="QP24" s="3">
        <v>3772.95</v>
      </c>
      <c r="QQ24" s="3">
        <v>0</v>
      </c>
      <c r="QR24" s="3">
        <v>0</v>
      </c>
      <c r="QS24" s="3">
        <v>0</v>
      </c>
      <c r="QT24" s="3">
        <v>29609.78</v>
      </c>
      <c r="QU24" s="3">
        <v>0</v>
      </c>
      <c r="QV24" s="3">
        <v>114523</v>
      </c>
      <c r="QW24" s="3">
        <v>9525.48</v>
      </c>
      <c r="QX24" s="3">
        <v>0</v>
      </c>
      <c r="QY24" s="3">
        <v>0</v>
      </c>
      <c r="QZ24" s="3">
        <v>0</v>
      </c>
      <c r="RA24" s="3">
        <v>0</v>
      </c>
      <c r="RB24" s="3">
        <v>0</v>
      </c>
      <c r="RC24" s="3">
        <v>0</v>
      </c>
      <c r="RD24" s="3">
        <v>0</v>
      </c>
      <c r="RE24" s="3">
        <v>0</v>
      </c>
      <c r="RF24" s="3">
        <v>0</v>
      </c>
      <c r="RG24" s="3">
        <v>0</v>
      </c>
      <c r="RH24" s="3">
        <v>0</v>
      </c>
      <c r="RI24" s="3">
        <v>0</v>
      </c>
      <c r="RJ24" s="3">
        <v>0</v>
      </c>
      <c r="RK24" s="3">
        <v>0</v>
      </c>
    </row>
    <row r="25" spans="1:479" x14ac:dyDescent="0.25">
      <c r="A25" t="s">
        <v>24</v>
      </c>
      <c r="B25" s="1">
        <v>2017</v>
      </c>
      <c r="C25" s="3">
        <v>0</v>
      </c>
      <c r="D25" s="3">
        <v>0</v>
      </c>
      <c r="E25" s="4"/>
      <c r="F25" s="3">
        <v>0</v>
      </c>
      <c r="G25" s="3">
        <v>0</v>
      </c>
      <c r="H25" s="3">
        <v>0</v>
      </c>
      <c r="I25" s="3">
        <v>0</v>
      </c>
      <c r="J25" s="3">
        <v>0</v>
      </c>
      <c r="K25" s="3">
        <v>3990471.77</v>
      </c>
      <c r="L25" s="3">
        <v>0</v>
      </c>
      <c r="M25" s="3">
        <v>1302274.33</v>
      </c>
      <c r="N25" s="3">
        <v>0</v>
      </c>
      <c r="O25" s="3">
        <v>1127982.48</v>
      </c>
      <c r="P25" s="4"/>
      <c r="Q25" s="3">
        <v>6759150</v>
      </c>
      <c r="R25" s="3">
        <v>-143315.63</v>
      </c>
      <c r="S25" s="3">
        <v>0</v>
      </c>
      <c r="T25" s="3">
        <v>0</v>
      </c>
      <c r="U25" s="3">
        <v>0</v>
      </c>
      <c r="V25" s="3">
        <v>516848.93</v>
      </c>
      <c r="W25" s="3">
        <v>0</v>
      </c>
      <c r="X25" s="3">
        <v>1552093.14</v>
      </c>
      <c r="Y25" s="3">
        <v>0</v>
      </c>
      <c r="Z25" s="3">
        <v>0</v>
      </c>
      <c r="AA25" s="3">
        <v>1294965.57</v>
      </c>
      <c r="AB25" s="3">
        <v>0</v>
      </c>
      <c r="AC25" s="3">
        <v>0</v>
      </c>
      <c r="AD25" s="3">
        <v>0</v>
      </c>
      <c r="AE25" s="3">
        <v>0</v>
      </c>
      <c r="AF25" s="3">
        <v>0</v>
      </c>
      <c r="AG25" s="3">
        <v>0</v>
      </c>
      <c r="AH25" s="3">
        <v>0</v>
      </c>
      <c r="AI25" s="3">
        <v>0</v>
      </c>
      <c r="AJ25" s="3">
        <v>0</v>
      </c>
      <c r="AK25" s="3">
        <v>0</v>
      </c>
      <c r="AL25" s="3">
        <v>0</v>
      </c>
      <c r="AP25" s="3">
        <v>0</v>
      </c>
      <c r="AQ25" s="3">
        <v>0</v>
      </c>
      <c r="AR25" s="3">
        <v>0</v>
      </c>
      <c r="AS25" s="3">
        <v>0</v>
      </c>
      <c r="AT25" s="3">
        <v>4780881</v>
      </c>
      <c r="AU25" s="3">
        <v>0</v>
      </c>
      <c r="AV25" s="3">
        <v>64912.54</v>
      </c>
      <c r="AW25" s="4"/>
      <c r="AX25" s="3">
        <v>0</v>
      </c>
      <c r="AY25" s="3">
        <v>0</v>
      </c>
      <c r="AZ25" s="3">
        <v>0</v>
      </c>
      <c r="BA25" s="3">
        <v>26208.880000000001</v>
      </c>
      <c r="BB25" s="3">
        <v>0</v>
      </c>
      <c r="BC25" s="4"/>
      <c r="BD25" s="3">
        <v>0</v>
      </c>
      <c r="BE25" s="3">
        <v>0</v>
      </c>
      <c r="BF25" s="3">
        <v>0</v>
      </c>
      <c r="BG25" s="3">
        <v>0</v>
      </c>
      <c r="BH25" s="3">
        <v>0</v>
      </c>
      <c r="BI25" s="3">
        <v>0</v>
      </c>
      <c r="BJ25" s="3">
        <v>0</v>
      </c>
      <c r="BK25" s="3">
        <v>0</v>
      </c>
      <c r="BL25" s="3">
        <v>0</v>
      </c>
      <c r="BM25" s="3">
        <v>423.93</v>
      </c>
      <c r="BN25" s="3">
        <v>859695.54</v>
      </c>
      <c r="BO25" s="3">
        <v>-18650.86</v>
      </c>
      <c r="BP25" s="3">
        <v>97568.34</v>
      </c>
      <c r="BQ25" s="3">
        <v>0</v>
      </c>
      <c r="BR25" s="3">
        <v>0</v>
      </c>
      <c r="BT25" s="3">
        <v>0</v>
      </c>
      <c r="BU25" s="3">
        <v>265625.02</v>
      </c>
      <c r="BV25" s="3">
        <v>180821</v>
      </c>
      <c r="BW25" s="3">
        <v>0</v>
      </c>
      <c r="BX25" s="3">
        <v>0</v>
      </c>
      <c r="BY25" s="3">
        <v>0</v>
      </c>
      <c r="BZ25" s="3">
        <v>-2022040.17</v>
      </c>
      <c r="CA25" s="3">
        <v>0</v>
      </c>
      <c r="CB25" s="3">
        <v>60372.17</v>
      </c>
      <c r="CC25" s="3">
        <v>136098.57999999999</v>
      </c>
      <c r="CD25" s="3">
        <v>-2067260.89</v>
      </c>
      <c r="CE25" s="3">
        <v>1538256.71</v>
      </c>
      <c r="CF25" s="3">
        <v>0</v>
      </c>
      <c r="CG25" s="3">
        <v>-189425.61</v>
      </c>
      <c r="CH25" s="3">
        <v>192292.3</v>
      </c>
      <c r="CI25" s="3">
        <v>0</v>
      </c>
      <c r="CJ25" s="3">
        <v>0</v>
      </c>
      <c r="CK25" s="3">
        <v>0</v>
      </c>
      <c r="CL25" s="3">
        <v>1084805.21</v>
      </c>
      <c r="CM25" s="3">
        <v>4738.33</v>
      </c>
      <c r="CN25" s="3">
        <v>0</v>
      </c>
      <c r="CO25" s="3">
        <v>0</v>
      </c>
      <c r="CP25" s="3">
        <v>0</v>
      </c>
      <c r="CQ25" s="3">
        <v>0</v>
      </c>
      <c r="CR25" s="3">
        <v>0</v>
      </c>
      <c r="CS25" s="3">
        <v>0</v>
      </c>
      <c r="CT25" s="3">
        <v>0</v>
      </c>
      <c r="CU25" s="3">
        <v>0</v>
      </c>
      <c r="CV25" s="3">
        <v>0</v>
      </c>
      <c r="CW25" s="3">
        <v>0</v>
      </c>
      <c r="CX25" s="3">
        <v>0</v>
      </c>
      <c r="CY25" s="3">
        <v>0</v>
      </c>
      <c r="CZ25" s="3">
        <v>0</v>
      </c>
      <c r="DA25" s="3">
        <v>0</v>
      </c>
      <c r="DB25" s="3">
        <v>0</v>
      </c>
      <c r="DC25" s="3">
        <v>0</v>
      </c>
      <c r="DD25" s="3">
        <v>0</v>
      </c>
      <c r="DE25" s="3">
        <v>0</v>
      </c>
      <c r="DF25" s="3">
        <v>0</v>
      </c>
      <c r="DG25" s="3">
        <v>0</v>
      </c>
      <c r="DH25" s="3">
        <v>0</v>
      </c>
      <c r="DI25" s="3">
        <v>0</v>
      </c>
      <c r="DJ25" s="3">
        <v>0</v>
      </c>
      <c r="DK25" s="3">
        <v>0</v>
      </c>
      <c r="DL25" s="3">
        <v>0</v>
      </c>
      <c r="DM25" s="3">
        <v>0</v>
      </c>
      <c r="DN25" s="3">
        <v>0</v>
      </c>
      <c r="DP25" s="3">
        <v>0</v>
      </c>
      <c r="DQ25" s="3">
        <v>0</v>
      </c>
      <c r="DR25" s="3">
        <v>0</v>
      </c>
      <c r="DS25" s="3">
        <v>1316919.31</v>
      </c>
      <c r="DT25" s="3">
        <v>0</v>
      </c>
      <c r="DU25" s="3">
        <v>24966574.010000002</v>
      </c>
      <c r="DV25" s="3">
        <v>8594444.5999999996</v>
      </c>
      <c r="DW25" s="3">
        <v>1281292.75</v>
      </c>
      <c r="DX25" s="3">
        <v>10647454.380000001</v>
      </c>
      <c r="DY25" s="3">
        <v>16445885.84</v>
      </c>
      <c r="DZ25" s="3">
        <v>394274.88</v>
      </c>
      <c r="EA25" s="3">
        <v>3669522.7</v>
      </c>
      <c r="EB25" s="3">
        <v>0</v>
      </c>
      <c r="EC25" s="3">
        <v>0</v>
      </c>
      <c r="ED25" s="3">
        <v>0</v>
      </c>
      <c r="EE25" s="3">
        <v>1571819.41</v>
      </c>
      <c r="EG25" s="3">
        <v>2804344.43</v>
      </c>
      <c r="EH25" s="3">
        <v>0</v>
      </c>
      <c r="EI25" s="3">
        <v>220470.76</v>
      </c>
      <c r="EJ25" s="3">
        <v>315164.21999999997</v>
      </c>
      <c r="EL25" s="3">
        <v>2106741.4700000002</v>
      </c>
      <c r="EM25" s="3">
        <v>0</v>
      </c>
      <c r="EN25" s="3">
        <v>495859.88</v>
      </c>
      <c r="EO25" s="3">
        <v>0</v>
      </c>
      <c r="EP25" s="3">
        <v>0</v>
      </c>
      <c r="EQ25" s="3">
        <v>633959.1</v>
      </c>
      <c r="ER25" s="3">
        <v>0</v>
      </c>
      <c r="ET25" s="3">
        <v>0</v>
      </c>
      <c r="EU25" s="3">
        <v>0</v>
      </c>
      <c r="EV25" s="3">
        <v>0</v>
      </c>
      <c r="EW25" s="3">
        <v>0</v>
      </c>
      <c r="EX25" s="3">
        <v>300.45</v>
      </c>
      <c r="EY25" s="3">
        <v>0</v>
      </c>
      <c r="EZ25" s="3">
        <v>0</v>
      </c>
      <c r="FA25" s="3">
        <v>0</v>
      </c>
      <c r="FB25" s="3">
        <v>0</v>
      </c>
      <c r="FC25" s="3">
        <v>0</v>
      </c>
      <c r="FD25" s="3">
        <v>0</v>
      </c>
      <c r="FE25" s="3">
        <v>0</v>
      </c>
      <c r="FF25" s="3">
        <v>7316918.3499999996</v>
      </c>
      <c r="FG25" s="3">
        <v>0</v>
      </c>
      <c r="FH25" s="3">
        <v>0</v>
      </c>
      <c r="FI25" s="3">
        <v>0</v>
      </c>
      <c r="FJ25" s="3">
        <v>0</v>
      </c>
      <c r="FK25" s="3">
        <v>-6405662.2599999998</v>
      </c>
      <c r="FL25" s="3">
        <v>0</v>
      </c>
      <c r="FM25" s="3">
        <v>0</v>
      </c>
      <c r="FN25" s="3">
        <v>-2551583.6800000002</v>
      </c>
      <c r="FO25" s="3">
        <v>0</v>
      </c>
      <c r="FP25" s="3">
        <v>-3838138.14</v>
      </c>
      <c r="FQ25" s="3">
        <v>0</v>
      </c>
      <c r="FR25" s="3">
        <v>0</v>
      </c>
      <c r="FS25" s="3">
        <v>0</v>
      </c>
      <c r="FT25" s="3">
        <v>-6139177.3200000003</v>
      </c>
      <c r="FU25" s="3">
        <v>-3715448.54</v>
      </c>
      <c r="FV25" s="3">
        <v>0</v>
      </c>
      <c r="FW25" s="3">
        <v>0</v>
      </c>
      <c r="FX25" s="3">
        <v>-149692.15</v>
      </c>
      <c r="FY25" s="3">
        <v>0</v>
      </c>
      <c r="FZ25" s="3">
        <v>0</v>
      </c>
      <c r="GA25" s="3">
        <v>0</v>
      </c>
      <c r="GB25" s="3">
        <v>-1057617.8400000001</v>
      </c>
      <c r="GD25" s="3">
        <v>0</v>
      </c>
      <c r="GE25" s="3">
        <v>0</v>
      </c>
      <c r="GF25" s="3">
        <v>0</v>
      </c>
      <c r="GG25" s="3">
        <v>0</v>
      </c>
      <c r="GH25" s="3">
        <v>0</v>
      </c>
      <c r="GI25" s="3">
        <v>0</v>
      </c>
      <c r="GJ25" s="3">
        <v>150539.38</v>
      </c>
      <c r="GK25" s="3">
        <v>-371055.58</v>
      </c>
      <c r="GL25" s="3">
        <v>0</v>
      </c>
      <c r="GN25" s="3">
        <v>0</v>
      </c>
      <c r="GO25" s="3">
        <v>0</v>
      </c>
      <c r="GP25" s="3">
        <v>0</v>
      </c>
      <c r="GQ25" s="3">
        <v>0</v>
      </c>
      <c r="GR25" s="3">
        <v>-902826.05</v>
      </c>
      <c r="GS25" s="3">
        <v>0</v>
      </c>
      <c r="GT25" s="3">
        <v>0</v>
      </c>
      <c r="GU25" s="3">
        <v>0</v>
      </c>
      <c r="GV25" s="3">
        <v>0</v>
      </c>
      <c r="GX25" s="3">
        <v>-2857016.35</v>
      </c>
      <c r="GY25" s="3">
        <v>0</v>
      </c>
      <c r="GZ25" s="3">
        <v>0</v>
      </c>
      <c r="HA25" s="3">
        <v>0</v>
      </c>
      <c r="HB25" s="3">
        <v>-4287305</v>
      </c>
      <c r="HC25" s="3">
        <v>0</v>
      </c>
      <c r="HD25" s="3">
        <v>0</v>
      </c>
      <c r="HE25" s="3">
        <v>0</v>
      </c>
      <c r="HF25" s="3">
        <v>0</v>
      </c>
      <c r="HG25" s="3">
        <v>0</v>
      </c>
      <c r="HH25" s="3">
        <v>-3985360.86</v>
      </c>
      <c r="HI25" s="3">
        <v>0</v>
      </c>
      <c r="HJ25" s="3">
        <v>0</v>
      </c>
      <c r="HK25" s="3">
        <v>0</v>
      </c>
      <c r="HL25" s="3">
        <v>0</v>
      </c>
      <c r="HM25" s="3">
        <v>-20334623.890000001</v>
      </c>
      <c r="HO25" s="3">
        <v>-16141969.359999999</v>
      </c>
      <c r="HP25" s="3">
        <v>-16161663.32</v>
      </c>
      <c r="HQ25" s="3">
        <v>0</v>
      </c>
      <c r="HR25" s="3">
        <v>0</v>
      </c>
      <c r="HS25" s="3">
        <v>0</v>
      </c>
      <c r="HT25" s="3">
        <v>0</v>
      </c>
      <c r="HU25" s="3">
        <v>0</v>
      </c>
      <c r="HV25" s="3">
        <v>0</v>
      </c>
      <c r="HW25" s="3">
        <v>0</v>
      </c>
      <c r="HX25" s="3">
        <v>0</v>
      </c>
      <c r="HY25" s="3">
        <v>-19798211.449999999</v>
      </c>
      <c r="HZ25" s="3">
        <v>-2103119.73999999</v>
      </c>
      <c r="IA25" s="3">
        <v>0</v>
      </c>
      <c r="IB25" s="3">
        <v>0</v>
      </c>
      <c r="IC25" s="3">
        <v>6389869</v>
      </c>
      <c r="ID25" s="3">
        <v>0</v>
      </c>
      <c r="IE25" s="3">
        <v>0</v>
      </c>
      <c r="IF25" s="3">
        <v>0</v>
      </c>
      <c r="IG25" s="3">
        <v>0</v>
      </c>
      <c r="IH25" s="3">
        <v>0</v>
      </c>
      <c r="II25" s="3">
        <v>82324</v>
      </c>
      <c r="IJ25" s="3">
        <v>-17670229.84</v>
      </c>
      <c r="IK25" s="3">
        <v>-20698360.32</v>
      </c>
      <c r="IL25" s="3">
        <v>-11646624.539999999</v>
      </c>
      <c r="IM25" s="3">
        <v>0</v>
      </c>
      <c r="IN25" s="3">
        <v>-130818.19</v>
      </c>
      <c r="IO25" s="3">
        <v>-25441.82</v>
      </c>
      <c r="IP25" s="3">
        <v>-307.49</v>
      </c>
      <c r="IQ25" s="3">
        <v>0</v>
      </c>
      <c r="IR25" s="3">
        <v>0</v>
      </c>
      <c r="IS25" s="3">
        <v>0</v>
      </c>
      <c r="IT25" s="3">
        <v>0</v>
      </c>
      <c r="IU25" s="3">
        <v>-2090787.27</v>
      </c>
      <c r="IV25" s="3">
        <v>0</v>
      </c>
      <c r="IW25" s="3">
        <v>-3279973.12</v>
      </c>
      <c r="IX25" s="3">
        <v>-2679120.29</v>
      </c>
      <c r="IY25" s="3">
        <v>-1317829.07</v>
      </c>
      <c r="IZ25" s="3">
        <v>-205393.8</v>
      </c>
      <c r="JA25" s="3">
        <v>-10116159.119999999</v>
      </c>
      <c r="JB25" s="3">
        <v>-12521.4</v>
      </c>
      <c r="JC25" s="3">
        <v>-185.5</v>
      </c>
      <c r="JD25" s="3">
        <v>-65794.22</v>
      </c>
      <c r="JE25" s="3">
        <v>0</v>
      </c>
      <c r="JF25" s="3">
        <v>0</v>
      </c>
      <c r="JG25" s="3">
        <v>0</v>
      </c>
      <c r="JH25" s="3">
        <v>0</v>
      </c>
      <c r="JI25" s="3">
        <v>-167839.59</v>
      </c>
      <c r="JJ25" s="3">
        <v>0</v>
      </c>
      <c r="JK25" s="3">
        <v>0</v>
      </c>
      <c r="JL25" s="3">
        <v>-192146.31</v>
      </c>
      <c r="JM25" s="3">
        <v>0</v>
      </c>
      <c r="JN25" s="3">
        <v>-260396.9</v>
      </c>
      <c r="JO25" s="3">
        <v>0</v>
      </c>
      <c r="JP25" s="3">
        <v>0</v>
      </c>
      <c r="JQ25" s="3">
        <v>0</v>
      </c>
      <c r="JR25" s="3">
        <v>0</v>
      </c>
      <c r="JS25" s="3">
        <v>0</v>
      </c>
      <c r="JT25" s="3">
        <v>0</v>
      </c>
      <c r="JU25" s="3">
        <v>0</v>
      </c>
      <c r="JV25" s="3">
        <v>0</v>
      </c>
      <c r="JW25" s="3">
        <v>0</v>
      </c>
      <c r="JX25" s="3">
        <v>0</v>
      </c>
      <c r="JY25" s="3">
        <v>0</v>
      </c>
      <c r="JZ25" s="3">
        <v>0</v>
      </c>
      <c r="KA25" s="3">
        <v>0</v>
      </c>
      <c r="KB25" s="3">
        <v>-45296.44</v>
      </c>
      <c r="KC25" s="3">
        <v>0</v>
      </c>
      <c r="KD25" s="3">
        <v>0</v>
      </c>
      <c r="KE25" s="3">
        <v>0</v>
      </c>
      <c r="KF25" s="3">
        <v>0</v>
      </c>
      <c r="KG25" s="3">
        <v>0</v>
      </c>
      <c r="KH25" s="3">
        <v>-1738744.89</v>
      </c>
      <c r="KI25" s="3">
        <v>1488660.14</v>
      </c>
      <c r="KJ25" s="3">
        <v>-35874.26</v>
      </c>
      <c r="KK25" s="3">
        <v>-99157.83</v>
      </c>
      <c r="KL25" s="3">
        <v>0</v>
      </c>
      <c r="KM25" s="3">
        <v>-3825.72</v>
      </c>
      <c r="KN25" s="3">
        <v>-28473.38</v>
      </c>
      <c r="KO25" s="3">
        <v>0</v>
      </c>
      <c r="KP25" s="3">
        <v>0</v>
      </c>
      <c r="KQ25" s="3">
        <v>0</v>
      </c>
      <c r="KR25" s="3">
        <v>0</v>
      </c>
      <c r="KS25" s="3">
        <v>0</v>
      </c>
      <c r="KT25" s="3">
        <v>0</v>
      </c>
      <c r="KU25" s="3">
        <v>0</v>
      </c>
      <c r="KV25" s="3">
        <v>0</v>
      </c>
      <c r="KW25" s="3">
        <v>0</v>
      </c>
      <c r="KX25" s="3">
        <v>0</v>
      </c>
      <c r="KY25" s="3">
        <v>0</v>
      </c>
      <c r="KZ25" s="3">
        <v>0</v>
      </c>
      <c r="LA25" s="3">
        <v>0</v>
      </c>
      <c r="LB25" s="3">
        <v>0</v>
      </c>
      <c r="LC25" s="3">
        <v>0</v>
      </c>
      <c r="LD25" s="3">
        <v>0</v>
      </c>
      <c r="LE25" s="3">
        <v>0</v>
      </c>
      <c r="LF25" s="3">
        <v>0</v>
      </c>
      <c r="LG25" s="3">
        <v>0</v>
      </c>
      <c r="LH25" s="3">
        <v>0</v>
      </c>
      <c r="LI25" s="3">
        <v>0</v>
      </c>
      <c r="LJ25" s="3">
        <v>0</v>
      </c>
      <c r="LK25" s="3">
        <v>0</v>
      </c>
      <c r="LL25" s="3">
        <v>0</v>
      </c>
      <c r="LM25" s="3">
        <v>26372895.170000002</v>
      </c>
      <c r="LN25" s="3">
        <v>23798887.120000001</v>
      </c>
      <c r="LO25" s="3">
        <v>2090787.27</v>
      </c>
      <c r="LP25" s="3">
        <v>0</v>
      </c>
      <c r="LQ25" s="3">
        <v>0</v>
      </c>
      <c r="LR25" s="3">
        <v>3279973.12</v>
      </c>
      <c r="LS25" s="3">
        <v>0</v>
      </c>
      <c r="LT25" s="3">
        <v>2679120.29</v>
      </c>
      <c r="LU25" s="3">
        <v>0</v>
      </c>
      <c r="LW25" s="3">
        <v>1317829.07</v>
      </c>
      <c r="LX25" s="3">
        <v>205393.8</v>
      </c>
      <c r="LY25" s="3">
        <v>0</v>
      </c>
      <c r="LZ25" s="3">
        <v>0</v>
      </c>
      <c r="MA25" s="3">
        <v>0</v>
      </c>
      <c r="MB25" s="3">
        <v>0</v>
      </c>
      <c r="MC25" s="3">
        <v>0</v>
      </c>
      <c r="MD25" s="3">
        <v>0</v>
      </c>
      <c r="ME25" s="3">
        <v>0</v>
      </c>
      <c r="MF25" s="3">
        <v>0</v>
      </c>
      <c r="MG25" s="3">
        <v>0</v>
      </c>
      <c r="MH25" s="3">
        <v>0</v>
      </c>
      <c r="MI25" s="3">
        <v>0</v>
      </c>
      <c r="MJ25" s="3">
        <v>0</v>
      </c>
      <c r="MK25" s="3">
        <v>0</v>
      </c>
      <c r="ML25" s="3">
        <v>0</v>
      </c>
      <c r="MM25" s="3">
        <v>0</v>
      </c>
      <c r="MN25" s="3">
        <v>0</v>
      </c>
      <c r="MO25" s="3">
        <v>0</v>
      </c>
      <c r="MP25" s="3">
        <v>0</v>
      </c>
      <c r="MQ25" s="3">
        <v>0</v>
      </c>
      <c r="MR25" s="3">
        <v>0</v>
      </c>
      <c r="MS25" s="3">
        <v>346740.57</v>
      </c>
      <c r="MT25" s="3">
        <v>0</v>
      </c>
      <c r="MU25" s="3">
        <v>70255.56</v>
      </c>
      <c r="MV25" s="3">
        <v>0</v>
      </c>
      <c r="MW25" s="3">
        <v>0</v>
      </c>
      <c r="MX25" s="3">
        <v>182821.05</v>
      </c>
      <c r="MY25" s="3">
        <v>34988.720000000001</v>
      </c>
      <c r="MZ25" s="3">
        <v>443742.68</v>
      </c>
      <c r="NA25" s="3">
        <v>96875.07</v>
      </c>
      <c r="NB25" s="3">
        <v>0</v>
      </c>
      <c r="NC25" s="3">
        <v>49705.52</v>
      </c>
      <c r="ND25" s="3">
        <v>44643.24</v>
      </c>
      <c r="NE25" s="3">
        <v>29461.34</v>
      </c>
      <c r="NF25" s="3">
        <v>0</v>
      </c>
      <c r="NG25" s="3">
        <v>0</v>
      </c>
      <c r="NH25" s="3">
        <v>0</v>
      </c>
      <c r="NI25" s="3">
        <v>123536.25</v>
      </c>
      <c r="NJ25" s="3">
        <v>0</v>
      </c>
      <c r="NK25" s="3">
        <v>0</v>
      </c>
      <c r="NL25" s="3">
        <v>0</v>
      </c>
      <c r="NM25" s="3">
        <v>0</v>
      </c>
      <c r="NN25" s="3">
        <v>0</v>
      </c>
      <c r="NO25" s="3">
        <v>0</v>
      </c>
      <c r="NP25" s="3">
        <v>0</v>
      </c>
      <c r="NQ25" s="3">
        <v>0</v>
      </c>
      <c r="NR25" s="3">
        <v>0</v>
      </c>
      <c r="NS25" s="3">
        <v>7616</v>
      </c>
      <c r="NT25" s="3">
        <v>28794.080000000002</v>
      </c>
      <c r="NU25" s="3">
        <v>934.83</v>
      </c>
      <c r="NV25" s="3">
        <v>0</v>
      </c>
      <c r="NW25" s="3">
        <v>230500.28</v>
      </c>
      <c r="NX25" s="3">
        <v>0</v>
      </c>
      <c r="NY25" s="3">
        <v>14887.81</v>
      </c>
      <c r="NZ25" s="3">
        <v>0</v>
      </c>
      <c r="OA25" s="3">
        <v>0</v>
      </c>
      <c r="OB25" s="3">
        <v>0</v>
      </c>
      <c r="OC25" s="3">
        <v>0</v>
      </c>
      <c r="OD25" s="3">
        <v>0</v>
      </c>
      <c r="OE25" s="3">
        <v>270</v>
      </c>
      <c r="OF25" s="3">
        <v>0</v>
      </c>
      <c r="OK25" s="3">
        <v>0</v>
      </c>
      <c r="OL25" s="3">
        <v>0</v>
      </c>
      <c r="OM25" s="3">
        <v>0</v>
      </c>
      <c r="ON25" s="3">
        <v>0</v>
      </c>
      <c r="OO25" s="3">
        <v>129761.67</v>
      </c>
      <c r="OP25" s="3">
        <v>27547.46</v>
      </c>
      <c r="OQ25" s="3">
        <v>407468.22</v>
      </c>
      <c r="OR25" s="3">
        <v>478766.21</v>
      </c>
      <c r="OS25" s="3">
        <v>166.61</v>
      </c>
      <c r="OT25" s="3">
        <v>4671.3500000000004</v>
      </c>
      <c r="OU25" s="3">
        <v>82500.02</v>
      </c>
      <c r="OV25" s="3">
        <v>0</v>
      </c>
      <c r="OW25" s="3">
        <v>0</v>
      </c>
      <c r="OX25" s="3">
        <v>0</v>
      </c>
      <c r="OY25" s="3">
        <v>0</v>
      </c>
      <c r="OZ25" s="3">
        <v>0</v>
      </c>
      <c r="PA25" s="3">
        <v>0</v>
      </c>
      <c r="PB25" s="3">
        <v>0</v>
      </c>
      <c r="PC25" s="3">
        <v>0</v>
      </c>
      <c r="PD25" s="3">
        <v>0</v>
      </c>
      <c r="PE25" s="3">
        <v>0</v>
      </c>
      <c r="PF25" s="3">
        <v>613753.68000000005</v>
      </c>
      <c r="PG25" s="3">
        <v>490349.44</v>
      </c>
      <c r="PH25" s="3">
        <v>859977.63</v>
      </c>
      <c r="PI25" s="3">
        <v>113712.1</v>
      </c>
      <c r="PJ25" s="3">
        <v>0</v>
      </c>
      <c r="PK25" s="3">
        <v>81856.820000000007</v>
      </c>
      <c r="PL25" s="3">
        <v>43819.32</v>
      </c>
      <c r="PM25" s="3">
        <v>69993.960000000006</v>
      </c>
      <c r="PN25" s="3">
        <v>54142.33</v>
      </c>
      <c r="PO25" s="3">
        <v>0</v>
      </c>
      <c r="PP25" s="3">
        <v>0</v>
      </c>
      <c r="PQ25" s="3">
        <v>0</v>
      </c>
      <c r="PR25" s="3">
        <v>114950.68</v>
      </c>
      <c r="PS25" s="3">
        <v>8155.44</v>
      </c>
      <c r="PT25" s="3">
        <v>493989.19</v>
      </c>
      <c r="PU25" s="3">
        <v>0</v>
      </c>
      <c r="PV25" s="3">
        <v>0</v>
      </c>
      <c r="PW25" s="3">
        <v>300769.94</v>
      </c>
      <c r="PX25" s="3">
        <v>0</v>
      </c>
      <c r="PY25" s="3">
        <v>0</v>
      </c>
      <c r="PZ25" s="3">
        <v>0</v>
      </c>
      <c r="QA25" s="3">
        <v>0</v>
      </c>
      <c r="QB25" s="3">
        <v>1950940.13</v>
      </c>
      <c r="QC25" s="3">
        <v>0</v>
      </c>
      <c r="QD25" s="3">
        <v>0</v>
      </c>
      <c r="QE25" s="3">
        <v>0</v>
      </c>
      <c r="QF25" s="3">
        <v>0</v>
      </c>
      <c r="QG25" s="3">
        <v>0</v>
      </c>
      <c r="QI25" s="3">
        <v>0</v>
      </c>
      <c r="QJ25" s="3">
        <v>1014129.57</v>
      </c>
      <c r="QK25" s="3">
        <v>0</v>
      </c>
      <c r="QL25" s="3">
        <v>0</v>
      </c>
      <c r="QM25" s="3">
        <v>0</v>
      </c>
      <c r="QN25" s="3">
        <v>0</v>
      </c>
      <c r="QO25" s="3">
        <v>0</v>
      </c>
      <c r="QP25" s="3">
        <v>144619.04</v>
      </c>
      <c r="QQ25" s="3">
        <v>0</v>
      </c>
      <c r="QR25" s="3">
        <v>0</v>
      </c>
      <c r="QS25" s="3">
        <v>0</v>
      </c>
      <c r="QT25" s="3">
        <v>0</v>
      </c>
      <c r="QU25" s="3">
        <v>33078</v>
      </c>
      <c r="QV25" s="3">
        <v>-62795</v>
      </c>
      <c r="QW25" s="3">
        <v>12538.78</v>
      </c>
      <c r="QX25" s="3">
        <v>0</v>
      </c>
      <c r="QY25" s="3">
        <v>0</v>
      </c>
      <c r="QZ25" s="3">
        <v>0</v>
      </c>
      <c r="RA25" s="3">
        <v>0</v>
      </c>
      <c r="RB25" s="3">
        <v>0</v>
      </c>
      <c r="RC25" s="3">
        <v>0</v>
      </c>
      <c r="RD25" s="3">
        <v>0</v>
      </c>
      <c r="RE25" s="3">
        <v>0</v>
      </c>
      <c r="RF25" s="3">
        <v>0</v>
      </c>
      <c r="RG25" s="3">
        <v>0</v>
      </c>
      <c r="RH25" s="3">
        <v>82324</v>
      </c>
      <c r="RI25" s="3">
        <v>0</v>
      </c>
      <c r="RJ25" s="3">
        <v>0</v>
      </c>
      <c r="RK25" s="3">
        <v>0</v>
      </c>
    </row>
    <row r="26" spans="1:479" x14ac:dyDescent="0.25">
      <c r="A26" t="s">
        <v>25</v>
      </c>
      <c r="B26" s="1">
        <v>2017</v>
      </c>
      <c r="C26" s="3">
        <v>1316704.79</v>
      </c>
      <c r="D26" s="3">
        <v>0</v>
      </c>
      <c r="E26" s="4"/>
      <c r="F26" s="3">
        <v>0</v>
      </c>
      <c r="G26" s="3">
        <v>0</v>
      </c>
      <c r="H26" s="3">
        <v>0</v>
      </c>
      <c r="I26" s="3">
        <v>0</v>
      </c>
      <c r="J26" s="3">
        <v>1771036.11</v>
      </c>
      <c r="K26" s="3">
        <v>653145.43000000005</v>
      </c>
      <c r="L26" s="3">
        <v>0</v>
      </c>
      <c r="M26" s="3">
        <v>33807.49</v>
      </c>
      <c r="N26" s="3">
        <v>121653.31</v>
      </c>
      <c r="O26" s="3">
        <v>0.24</v>
      </c>
      <c r="P26" s="4"/>
      <c r="Q26" s="3">
        <v>929317.42</v>
      </c>
      <c r="R26" s="3">
        <v>0</v>
      </c>
      <c r="S26" s="3">
        <v>779.78</v>
      </c>
      <c r="T26" s="3">
        <v>0</v>
      </c>
      <c r="U26" s="3">
        <v>0</v>
      </c>
      <c r="V26" s="3">
        <v>31197.59</v>
      </c>
      <c r="W26" s="3">
        <v>0</v>
      </c>
      <c r="X26" s="3">
        <v>0</v>
      </c>
      <c r="Y26" s="3">
        <v>0</v>
      </c>
      <c r="Z26" s="3">
        <v>0</v>
      </c>
      <c r="AA26" s="3">
        <v>96722.83</v>
      </c>
      <c r="AB26" s="3">
        <v>0</v>
      </c>
      <c r="AC26" s="3">
        <v>0</v>
      </c>
      <c r="AD26" s="3">
        <v>0</v>
      </c>
      <c r="AE26" s="3">
        <v>0</v>
      </c>
      <c r="AF26" s="3">
        <v>0</v>
      </c>
      <c r="AG26" s="3">
        <v>0</v>
      </c>
      <c r="AH26" s="3">
        <v>0</v>
      </c>
      <c r="AI26" s="3">
        <v>0</v>
      </c>
      <c r="AJ26" s="3">
        <v>0</v>
      </c>
      <c r="AK26" s="3">
        <v>0</v>
      </c>
      <c r="AL26" s="3">
        <v>0</v>
      </c>
      <c r="AP26" s="3">
        <v>0</v>
      </c>
      <c r="AQ26" s="3">
        <v>0</v>
      </c>
      <c r="AR26" s="3">
        <v>0</v>
      </c>
      <c r="AS26" s="3">
        <v>0</v>
      </c>
      <c r="AT26" s="3">
        <v>0</v>
      </c>
      <c r="AU26" s="3">
        <v>0</v>
      </c>
      <c r="AV26" s="3">
        <v>193.94</v>
      </c>
      <c r="AW26" s="4"/>
      <c r="AX26" s="3">
        <v>0</v>
      </c>
      <c r="AY26" s="3">
        <v>0</v>
      </c>
      <c r="AZ26" s="3">
        <v>0</v>
      </c>
      <c r="BA26" s="3">
        <v>2248.69</v>
      </c>
      <c r="BB26" s="3">
        <v>0</v>
      </c>
      <c r="BC26" s="4"/>
      <c r="BD26" s="3">
        <v>4.2</v>
      </c>
      <c r="BE26" s="3">
        <v>0</v>
      </c>
      <c r="BF26" s="3">
        <v>0</v>
      </c>
      <c r="BG26" s="3">
        <v>0</v>
      </c>
      <c r="BH26" s="3">
        <v>0</v>
      </c>
      <c r="BI26" s="3">
        <v>0</v>
      </c>
      <c r="BJ26" s="3">
        <v>0</v>
      </c>
      <c r="BK26" s="3">
        <v>0</v>
      </c>
      <c r="BL26" s="3">
        <v>0</v>
      </c>
      <c r="BM26" s="3">
        <v>0</v>
      </c>
      <c r="BN26" s="3">
        <v>167728.04</v>
      </c>
      <c r="BO26" s="3">
        <v>30.26</v>
      </c>
      <c r="BP26" s="3">
        <v>25998.15</v>
      </c>
      <c r="BQ26" s="3">
        <v>0</v>
      </c>
      <c r="BR26" s="3">
        <v>0</v>
      </c>
      <c r="BT26" s="3">
        <v>0</v>
      </c>
      <c r="BU26" s="3">
        <v>27.38</v>
      </c>
      <c r="BV26" s="3">
        <v>0</v>
      </c>
      <c r="BW26" s="3">
        <v>0</v>
      </c>
      <c r="BX26" s="3">
        <v>0</v>
      </c>
      <c r="BY26" s="3">
        <v>0</v>
      </c>
      <c r="BZ26" s="3">
        <v>-78385.509999999995</v>
      </c>
      <c r="CA26" s="3">
        <v>0</v>
      </c>
      <c r="CB26" s="3">
        <v>6656.88</v>
      </c>
      <c r="CC26" s="3">
        <v>39216.31</v>
      </c>
      <c r="CD26" s="3">
        <v>66284.14</v>
      </c>
      <c r="CE26" s="3">
        <v>-63826.26</v>
      </c>
      <c r="CF26" s="3">
        <v>-2139</v>
      </c>
      <c r="CG26" s="3">
        <v>138069.07999999999</v>
      </c>
      <c r="CH26" s="3">
        <v>25471.33</v>
      </c>
      <c r="CI26" s="3">
        <v>0</v>
      </c>
      <c r="CJ26" s="3">
        <v>0</v>
      </c>
      <c r="CK26" s="3">
        <v>0</v>
      </c>
      <c r="CL26" s="3">
        <v>131542.82999999999</v>
      </c>
      <c r="CM26" s="3">
        <v>4232</v>
      </c>
      <c r="CN26" s="3">
        <v>0</v>
      </c>
      <c r="CO26" s="3">
        <v>0</v>
      </c>
      <c r="CP26" s="3">
        <v>0</v>
      </c>
      <c r="CQ26" s="3">
        <v>0</v>
      </c>
      <c r="CR26" s="3">
        <v>0</v>
      </c>
      <c r="CS26" s="3">
        <v>0</v>
      </c>
      <c r="CT26" s="3">
        <v>0</v>
      </c>
      <c r="CU26" s="3">
        <v>0</v>
      </c>
      <c r="CV26" s="3">
        <v>0</v>
      </c>
      <c r="CW26" s="3">
        <v>0</v>
      </c>
      <c r="CX26" s="3">
        <v>0</v>
      </c>
      <c r="CY26" s="3">
        <v>0</v>
      </c>
      <c r="CZ26" s="3">
        <v>0</v>
      </c>
      <c r="DA26" s="3">
        <v>0</v>
      </c>
      <c r="DB26" s="3">
        <v>0</v>
      </c>
      <c r="DC26" s="3">
        <v>0</v>
      </c>
      <c r="DD26" s="3">
        <v>0</v>
      </c>
      <c r="DE26" s="3">
        <v>0</v>
      </c>
      <c r="DF26" s="3">
        <v>0</v>
      </c>
      <c r="DG26" s="3">
        <v>0</v>
      </c>
      <c r="DH26" s="3">
        <v>0</v>
      </c>
      <c r="DI26" s="3">
        <v>0</v>
      </c>
      <c r="DJ26" s="3">
        <v>0</v>
      </c>
      <c r="DK26" s="3">
        <v>0</v>
      </c>
      <c r="DL26" s="3">
        <v>0</v>
      </c>
      <c r="DM26" s="3">
        <v>0</v>
      </c>
      <c r="DN26" s="3">
        <v>0</v>
      </c>
      <c r="DP26" s="3">
        <v>0</v>
      </c>
      <c r="DQ26" s="3">
        <v>0</v>
      </c>
      <c r="DR26" s="3">
        <v>0</v>
      </c>
      <c r="DS26" s="3">
        <v>0</v>
      </c>
      <c r="DT26" s="3">
        <v>0</v>
      </c>
      <c r="DU26" s="3">
        <v>421657.03</v>
      </c>
      <c r="DV26" s="3">
        <v>241675.47</v>
      </c>
      <c r="DW26" s="3">
        <v>5377</v>
      </c>
      <c r="DX26" s="3">
        <v>54975.839999999997</v>
      </c>
      <c r="DY26" s="3">
        <v>158758.56</v>
      </c>
      <c r="DZ26" s="3">
        <v>23060.41</v>
      </c>
      <c r="EA26" s="3">
        <v>700492.38</v>
      </c>
      <c r="EB26" s="3">
        <v>0</v>
      </c>
      <c r="EC26" s="3">
        <v>0</v>
      </c>
      <c r="ED26" s="3">
        <v>0</v>
      </c>
      <c r="EE26" s="3">
        <v>7600</v>
      </c>
      <c r="EG26" s="3">
        <v>228192.82</v>
      </c>
      <c r="EH26" s="3">
        <v>0</v>
      </c>
      <c r="EI26" s="3">
        <v>4732.21</v>
      </c>
      <c r="EJ26" s="3">
        <v>19759.009999999998</v>
      </c>
      <c r="EL26" s="3">
        <v>214268.38</v>
      </c>
      <c r="EM26" s="3">
        <v>0</v>
      </c>
      <c r="EN26" s="3">
        <v>24621.13</v>
      </c>
      <c r="EO26" s="3">
        <v>0</v>
      </c>
      <c r="EP26" s="3">
        <v>354.6</v>
      </c>
      <c r="EQ26" s="3">
        <v>0</v>
      </c>
      <c r="ER26" s="3">
        <v>0</v>
      </c>
      <c r="ET26" s="3">
        <v>0</v>
      </c>
      <c r="EU26" s="3">
        <v>0</v>
      </c>
      <c r="EV26" s="3">
        <v>0</v>
      </c>
      <c r="EW26" s="3">
        <v>0</v>
      </c>
      <c r="EX26" s="3">
        <v>0</v>
      </c>
      <c r="EY26" s="3">
        <v>0</v>
      </c>
      <c r="EZ26" s="3">
        <v>0</v>
      </c>
      <c r="FA26" s="3">
        <v>0</v>
      </c>
      <c r="FB26" s="3">
        <v>0</v>
      </c>
      <c r="FC26" s="3">
        <v>0</v>
      </c>
      <c r="FD26" s="3">
        <v>0</v>
      </c>
      <c r="FE26" s="3">
        <v>0</v>
      </c>
      <c r="FF26" s="3">
        <v>57553.52</v>
      </c>
      <c r="FG26" s="3">
        <v>0</v>
      </c>
      <c r="FH26" s="3">
        <v>0</v>
      </c>
      <c r="FI26" s="3">
        <v>0</v>
      </c>
      <c r="FJ26" s="3">
        <v>0</v>
      </c>
      <c r="FK26" s="3">
        <v>-815141.78</v>
      </c>
      <c r="FL26" s="3">
        <v>-22655.26</v>
      </c>
      <c r="FM26" s="3">
        <v>0</v>
      </c>
      <c r="FN26" s="3">
        <v>0</v>
      </c>
      <c r="FO26" s="3">
        <v>0</v>
      </c>
      <c r="FP26" s="3">
        <v>-1979551.66</v>
      </c>
      <c r="FQ26" s="3">
        <v>-59097.64</v>
      </c>
      <c r="FR26" s="3">
        <v>0</v>
      </c>
      <c r="FS26" s="3">
        <v>0</v>
      </c>
      <c r="FT26" s="3">
        <v>-61000</v>
      </c>
      <c r="FU26" s="3">
        <v>0</v>
      </c>
      <c r="FV26" s="3">
        <v>0</v>
      </c>
      <c r="FW26" s="3">
        <v>0</v>
      </c>
      <c r="FX26" s="3">
        <v>0</v>
      </c>
      <c r="FY26" s="3">
        <v>0</v>
      </c>
      <c r="FZ26" s="3">
        <v>0</v>
      </c>
      <c r="GA26" s="3">
        <v>0</v>
      </c>
      <c r="GB26" s="3">
        <v>0</v>
      </c>
      <c r="GD26" s="3">
        <v>0</v>
      </c>
      <c r="GE26" s="3">
        <v>0</v>
      </c>
      <c r="GF26" s="3">
        <v>0</v>
      </c>
      <c r="GG26" s="3">
        <v>0</v>
      </c>
      <c r="GH26" s="3">
        <v>0</v>
      </c>
      <c r="GI26" s="3">
        <v>0</v>
      </c>
      <c r="GJ26" s="3">
        <v>9028.16</v>
      </c>
      <c r="GK26" s="3">
        <v>-38175.72</v>
      </c>
      <c r="GL26" s="3">
        <v>15866</v>
      </c>
      <c r="GN26" s="3">
        <v>0</v>
      </c>
      <c r="GO26" s="3">
        <v>0</v>
      </c>
      <c r="GP26" s="3">
        <v>0</v>
      </c>
      <c r="GQ26" s="3">
        <v>0</v>
      </c>
      <c r="GR26" s="3">
        <v>0</v>
      </c>
      <c r="GS26" s="3">
        <v>0</v>
      </c>
      <c r="GT26" s="3">
        <v>0</v>
      </c>
      <c r="GU26" s="3">
        <v>0</v>
      </c>
      <c r="GV26" s="3">
        <v>0</v>
      </c>
      <c r="GX26" s="3">
        <v>-74368.179999999993</v>
      </c>
      <c r="GY26" s="3">
        <v>0</v>
      </c>
      <c r="GZ26" s="3">
        <v>0</v>
      </c>
      <c r="HA26" s="3">
        <v>0</v>
      </c>
      <c r="HB26" s="3">
        <v>16000</v>
      </c>
      <c r="HC26" s="3">
        <v>-12418.6</v>
      </c>
      <c r="HD26" s="3">
        <v>0</v>
      </c>
      <c r="HE26" s="3">
        <v>0</v>
      </c>
      <c r="HF26" s="3">
        <v>0</v>
      </c>
      <c r="HG26" s="3">
        <v>0</v>
      </c>
      <c r="HH26" s="3">
        <v>-60058.68</v>
      </c>
      <c r="HI26" s="3">
        <v>0</v>
      </c>
      <c r="HJ26" s="3">
        <v>0</v>
      </c>
      <c r="HK26" s="3">
        <v>0</v>
      </c>
      <c r="HL26" s="3">
        <v>-1250000</v>
      </c>
      <c r="HM26" s="3">
        <v>0</v>
      </c>
      <c r="HO26" s="3">
        <v>0</v>
      </c>
      <c r="HP26" s="3">
        <v>-10000</v>
      </c>
      <c r="HQ26" s="3">
        <v>0</v>
      </c>
      <c r="HR26" s="3">
        <v>0</v>
      </c>
      <c r="HS26" s="3">
        <v>0</v>
      </c>
      <c r="HT26" s="3">
        <v>0</v>
      </c>
      <c r="HU26" s="3">
        <v>0</v>
      </c>
      <c r="HV26" s="3">
        <v>0</v>
      </c>
      <c r="HW26" s="3">
        <v>0</v>
      </c>
      <c r="HX26" s="3">
        <v>0</v>
      </c>
      <c r="HY26" s="3">
        <v>0</v>
      </c>
      <c r="HZ26" s="3">
        <v>-49548.5600000005</v>
      </c>
      <c r="IA26" s="3">
        <v>0</v>
      </c>
      <c r="IB26" s="3">
        <v>0</v>
      </c>
      <c r="IC26" s="3">
        <v>0</v>
      </c>
      <c r="ID26" s="3">
        <v>-3167152.29</v>
      </c>
      <c r="IE26" s="3">
        <v>0</v>
      </c>
      <c r="IF26" s="3">
        <v>0</v>
      </c>
      <c r="IG26" s="3">
        <v>0</v>
      </c>
      <c r="IH26" s="3">
        <v>0</v>
      </c>
      <c r="II26" s="3">
        <v>-22521.599999999999</v>
      </c>
      <c r="IJ26" s="3">
        <v>-2152574.06</v>
      </c>
      <c r="IK26" s="3">
        <v>0</v>
      </c>
      <c r="IL26" s="3">
        <v>0</v>
      </c>
      <c r="IM26" s="3">
        <v>0</v>
      </c>
      <c r="IN26" s="3">
        <v>0</v>
      </c>
      <c r="IO26" s="3">
        <v>-611.20000000000005</v>
      </c>
      <c r="IP26" s="3">
        <v>-5591567.0499999998</v>
      </c>
      <c r="IQ26" s="3">
        <v>0</v>
      </c>
      <c r="IR26" s="3">
        <v>0</v>
      </c>
      <c r="IS26" s="3">
        <v>-531037.79</v>
      </c>
      <c r="IT26" s="3">
        <v>0</v>
      </c>
      <c r="IU26" s="3">
        <v>-393192.16</v>
      </c>
      <c r="IV26" s="3">
        <v>0</v>
      </c>
      <c r="IW26" s="3">
        <v>-490946.75</v>
      </c>
      <c r="IX26" s="3">
        <v>-401684.09</v>
      </c>
      <c r="IY26" s="3">
        <v>-52872.57</v>
      </c>
      <c r="IZ26" s="3">
        <v>-25134</v>
      </c>
      <c r="JA26" s="3">
        <v>-1155060.29</v>
      </c>
      <c r="JB26" s="3">
        <v>-4146.1899999999996</v>
      </c>
      <c r="JC26" s="3">
        <v>-6</v>
      </c>
      <c r="JD26" s="3">
        <v>-8077.71</v>
      </c>
      <c r="JE26" s="3">
        <v>0</v>
      </c>
      <c r="JF26" s="3">
        <v>0</v>
      </c>
      <c r="JG26" s="3">
        <v>0</v>
      </c>
      <c r="JH26" s="3">
        <v>0</v>
      </c>
      <c r="JI26" s="3">
        <v>-29006.73</v>
      </c>
      <c r="JJ26" s="3">
        <v>0</v>
      </c>
      <c r="JK26" s="3">
        <v>0</v>
      </c>
      <c r="JL26" s="3">
        <v>-11678.5</v>
      </c>
      <c r="JM26" s="3">
        <v>0</v>
      </c>
      <c r="JN26" s="3">
        <v>-14085</v>
      </c>
      <c r="JO26" s="3">
        <v>0</v>
      </c>
      <c r="JP26" s="3">
        <v>-1474.12</v>
      </c>
      <c r="JQ26" s="3">
        <v>37087.99</v>
      </c>
      <c r="JR26" s="3">
        <v>0</v>
      </c>
      <c r="JS26" s="3">
        <v>0</v>
      </c>
      <c r="JT26" s="3">
        <v>0</v>
      </c>
      <c r="JU26" s="3">
        <v>0</v>
      </c>
      <c r="JV26" s="3">
        <v>-124494.67</v>
      </c>
      <c r="JW26" s="3">
        <v>77211.48</v>
      </c>
      <c r="JX26" s="3">
        <v>0</v>
      </c>
      <c r="JY26" s="3">
        <v>13219.8</v>
      </c>
      <c r="JZ26" s="3">
        <v>0</v>
      </c>
      <c r="KA26" s="3">
        <v>0</v>
      </c>
      <c r="KB26" s="3">
        <v>-17101</v>
      </c>
      <c r="KC26" s="3">
        <v>0</v>
      </c>
      <c r="KD26" s="3">
        <v>4495.5</v>
      </c>
      <c r="KE26" s="3">
        <v>0</v>
      </c>
      <c r="KF26" s="3">
        <v>0</v>
      </c>
      <c r="KG26" s="3">
        <v>0</v>
      </c>
      <c r="KH26" s="3">
        <v>-97121.64</v>
      </c>
      <c r="KI26" s="3">
        <v>91079.79</v>
      </c>
      <c r="KJ26" s="3">
        <v>0</v>
      </c>
      <c r="KK26" s="3">
        <v>0</v>
      </c>
      <c r="KL26" s="3">
        <v>0</v>
      </c>
      <c r="KM26" s="3">
        <v>0</v>
      </c>
      <c r="KN26" s="3">
        <v>-83465.14</v>
      </c>
      <c r="KO26" s="3">
        <v>0</v>
      </c>
      <c r="KP26" s="3">
        <v>0</v>
      </c>
      <c r="KQ26" s="3">
        <v>0</v>
      </c>
      <c r="KR26" s="3">
        <v>0</v>
      </c>
      <c r="KS26" s="3">
        <v>0</v>
      </c>
      <c r="KT26" s="3">
        <v>0</v>
      </c>
      <c r="KU26" s="3">
        <v>0</v>
      </c>
      <c r="KV26" s="3">
        <v>0</v>
      </c>
      <c r="KW26" s="3">
        <v>0</v>
      </c>
      <c r="KX26" s="3">
        <v>0</v>
      </c>
      <c r="KY26" s="3">
        <v>0</v>
      </c>
      <c r="KZ26" s="3">
        <v>0</v>
      </c>
      <c r="LA26" s="3">
        <v>0</v>
      </c>
      <c r="LB26" s="3">
        <v>0</v>
      </c>
      <c r="LC26" s="3">
        <v>0</v>
      </c>
      <c r="LD26" s="3">
        <v>0</v>
      </c>
      <c r="LE26" s="3">
        <v>0</v>
      </c>
      <c r="LF26" s="3">
        <v>0</v>
      </c>
      <c r="LG26" s="3">
        <v>0</v>
      </c>
      <c r="LH26" s="3">
        <v>0</v>
      </c>
      <c r="LI26" s="3">
        <v>0</v>
      </c>
      <c r="LJ26" s="3">
        <v>0</v>
      </c>
      <c r="LK26" s="3">
        <v>0</v>
      </c>
      <c r="LL26" s="3">
        <v>0</v>
      </c>
      <c r="LM26" s="3">
        <v>4174712.46</v>
      </c>
      <c r="LN26" s="3">
        <v>4101077.65</v>
      </c>
      <c r="LO26" s="3">
        <v>393192.15</v>
      </c>
      <c r="LP26" s="3">
        <v>0</v>
      </c>
      <c r="LQ26" s="3">
        <v>0</v>
      </c>
      <c r="LR26" s="3">
        <v>490946.75</v>
      </c>
      <c r="LS26" s="3">
        <v>0</v>
      </c>
      <c r="LT26" s="3">
        <v>401684.09</v>
      </c>
      <c r="LU26" s="3">
        <v>0</v>
      </c>
      <c r="LW26" s="3">
        <v>52872.57</v>
      </c>
      <c r="LX26" s="3">
        <v>25134</v>
      </c>
      <c r="LY26" s="3">
        <v>0</v>
      </c>
      <c r="LZ26" s="3">
        <v>0</v>
      </c>
      <c r="MA26" s="3">
        <v>0</v>
      </c>
      <c r="MB26" s="3">
        <v>0</v>
      </c>
      <c r="MC26" s="3">
        <v>0</v>
      </c>
      <c r="MD26" s="3">
        <v>0</v>
      </c>
      <c r="ME26" s="3">
        <v>0</v>
      </c>
      <c r="MF26" s="3">
        <v>0</v>
      </c>
      <c r="MG26" s="3">
        <v>0</v>
      </c>
      <c r="MH26" s="3">
        <v>0</v>
      </c>
      <c r="MI26" s="3">
        <v>0</v>
      </c>
      <c r="MJ26" s="3">
        <v>0</v>
      </c>
      <c r="MK26" s="3">
        <v>0</v>
      </c>
      <c r="ML26" s="3">
        <v>0</v>
      </c>
      <c r="MM26" s="3">
        <v>0</v>
      </c>
      <c r="MN26" s="3">
        <v>0</v>
      </c>
      <c r="MO26" s="3">
        <v>0</v>
      </c>
      <c r="MP26" s="3">
        <v>0</v>
      </c>
      <c r="MQ26" s="3">
        <v>0</v>
      </c>
      <c r="MR26" s="3">
        <v>0</v>
      </c>
      <c r="MS26" s="3">
        <v>0</v>
      </c>
      <c r="MT26" s="3">
        <v>0</v>
      </c>
      <c r="MU26" s="3">
        <v>0</v>
      </c>
      <c r="MV26" s="3">
        <v>0</v>
      </c>
      <c r="MW26" s="3">
        <v>0</v>
      </c>
      <c r="MX26" s="3">
        <v>0</v>
      </c>
      <c r="MY26" s="3">
        <v>0</v>
      </c>
      <c r="MZ26" s="3">
        <v>13103.11</v>
      </c>
      <c r="NA26" s="3">
        <v>51460.93</v>
      </c>
      <c r="NB26" s="3">
        <v>0</v>
      </c>
      <c r="NC26" s="3">
        <v>7319.71</v>
      </c>
      <c r="ND26" s="3">
        <v>6743.73</v>
      </c>
      <c r="NE26" s="3">
        <v>38.97</v>
      </c>
      <c r="NF26" s="3">
        <v>0</v>
      </c>
      <c r="NG26" s="3">
        <v>7017.2</v>
      </c>
      <c r="NH26" s="3">
        <v>0</v>
      </c>
      <c r="NI26" s="3">
        <v>3849.28</v>
      </c>
      <c r="NJ26" s="3">
        <v>25613.91</v>
      </c>
      <c r="NK26" s="3">
        <v>168.6</v>
      </c>
      <c r="NL26" s="3">
        <v>51681.62</v>
      </c>
      <c r="NM26" s="3">
        <v>0</v>
      </c>
      <c r="NN26" s="3">
        <v>9314.8799999999992</v>
      </c>
      <c r="NO26" s="3">
        <v>4100</v>
      </c>
      <c r="NP26" s="3">
        <v>14731.37</v>
      </c>
      <c r="NQ26" s="3">
        <v>0</v>
      </c>
      <c r="NR26" s="3">
        <v>0</v>
      </c>
      <c r="NS26" s="3">
        <v>0</v>
      </c>
      <c r="NT26" s="3">
        <v>77095.31</v>
      </c>
      <c r="NU26" s="3">
        <v>80664.69</v>
      </c>
      <c r="NV26" s="3">
        <v>4549.3599999999997</v>
      </c>
      <c r="NW26" s="3">
        <v>9512.7199999999993</v>
      </c>
      <c r="NX26" s="3">
        <v>1993.65</v>
      </c>
      <c r="NY26" s="3">
        <v>3565.72</v>
      </c>
      <c r="NZ26" s="3">
        <v>4191.08</v>
      </c>
      <c r="OA26" s="3">
        <v>55833.18</v>
      </c>
      <c r="OB26" s="3">
        <v>0</v>
      </c>
      <c r="OC26" s="3">
        <v>0</v>
      </c>
      <c r="OD26" s="3">
        <v>0</v>
      </c>
      <c r="OE26" s="3">
        <v>5608.24</v>
      </c>
      <c r="OF26" s="3">
        <v>0</v>
      </c>
      <c r="OK26" s="3">
        <v>0</v>
      </c>
      <c r="OL26" s="3">
        <v>0</v>
      </c>
      <c r="OM26" s="3">
        <v>0</v>
      </c>
      <c r="ON26" s="3">
        <v>0</v>
      </c>
      <c r="OO26" s="3">
        <v>0</v>
      </c>
      <c r="OP26" s="3">
        <v>18453.28</v>
      </c>
      <c r="OQ26" s="3">
        <v>213265.6</v>
      </c>
      <c r="OR26" s="3">
        <v>41748.120000000003</v>
      </c>
      <c r="OS26" s="3">
        <v>0</v>
      </c>
      <c r="OT26" s="3">
        <v>1333.08</v>
      </c>
      <c r="OU26" s="3">
        <v>13837.83</v>
      </c>
      <c r="OV26" s="3">
        <v>22486.68</v>
      </c>
      <c r="OW26" s="3">
        <v>0</v>
      </c>
      <c r="OX26" s="3">
        <v>3870.47</v>
      </c>
      <c r="OY26" s="3">
        <v>0</v>
      </c>
      <c r="OZ26" s="3">
        <v>134.94999999999999</v>
      </c>
      <c r="PA26" s="3">
        <v>0</v>
      </c>
      <c r="PB26" s="3">
        <v>0</v>
      </c>
      <c r="PC26" s="3">
        <v>0</v>
      </c>
      <c r="PD26" s="3">
        <v>2057.6</v>
      </c>
      <c r="PE26" s="3">
        <v>0</v>
      </c>
      <c r="PF26" s="3">
        <v>10328</v>
      </c>
      <c r="PG26" s="3">
        <v>0</v>
      </c>
      <c r="PH26" s="3">
        <v>100551.24</v>
      </c>
      <c r="PI26" s="3">
        <v>9205.7800000000007</v>
      </c>
      <c r="PJ26" s="3">
        <v>0</v>
      </c>
      <c r="PK26" s="3">
        <v>115368.31</v>
      </c>
      <c r="PL26" s="3">
        <v>9507.35</v>
      </c>
      <c r="PM26" s="3">
        <v>0</v>
      </c>
      <c r="PN26" s="3">
        <v>0</v>
      </c>
      <c r="PO26" s="3">
        <v>0</v>
      </c>
      <c r="PP26" s="3">
        <v>0</v>
      </c>
      <c r="PQ26" s="3">
        <v>0</v>
      </c>
      <c r="PR26" s="3">
        <v>45858.66</v>
      </c>
      <c r="PS26" s="3">
        <v>0</v>
      </c>
      <c r="PT26" s="3">
        <v>29654.92</v>
      </c>
      <c r="PU26" s="3">
        <v>13879.68</v>
      </c>
      <c r="PV26" s="3">
        <v>0</v>
      </c>
      <c r="PW26" s="3">
        <v>0</v>
      </c>
      <c r="PX26" s="3">
        <v>2898</v>
      </c>
      <c r="PY26" s="3">
        <v>0</v>
      </c>
      <c r="PZ26" s="3">
        <v>0</v>
      </c>
      <c r="QA26" s="3">
        <v>0</v>
      </c>
      <c r="QB26" s="3">
        <v>97604.75</v>
      </c>
      <c r="QC26" s="3">
        <v>0</v>
      </c>
      <c r="QD26" s="3">
        <v>3120.07</v>
      </c>
      <c r="QE26" s="3">
        <v>0</v>
      </c>
      <c r="QF26" s="3">
        <v>0</v>
      </c>
      <c r="QG26" s="3">
        <v>0</v>
      </c>
      <c r="QI26" s="3">
        <v>0</v>
      </c>
      <c r="QJ26" s="3">
        <v>74731</v>
      </c>
      <c r="QK26" s="3">
        <v>0</v>
      </c>
      <c r="QL26" s="3">
        <v>0</v>
      </c>
      <c r="QM26" s="3">
        <v>0</v>
      </c>
      <c r="QN26" s="3">
        <v>0</v>
      </c>
      <c r="QO26" s="3">
        <v>0</v>
      </c>
      <c r="QP26" s="3">
        <v>2360.2399999999998</v>
      </c>
      <c r="QQ26" s="3">
        <v>0</v>
      </c>
      <c r="QR26" s="3">
        <v>0</v>
      </c>
      <c r="QS26" s="3">
        <v>0</v>
      </c>
      <c r="QT26" s="3">
        <v>0</v>
      </c>
      <c r="QU26" s="3">
        <v>2661</v>
      </c>
      <c r="QV26" s="3">
        <v>0</v>
      </c>
      <c r="QW26" s="3">
        <v>0</v>
      </c>
      <c r="QX26" s="3">
        <v>0</v>
      </c>
      <c r="QY26" s="3">
        <v>0</v>
      </c>
      <c r="QZ26" s="3">
        <v>0</v>
      </c>
      <c r="RA26" s="3">
        <v>0</v>
      </c>
      <c r="RB26" s="3">
        <v>0</v>
      </c>
      <c r="RC26" s="3">
        <v>0</v>
      </c>
      <c r="RD26" s="3">
        <v>0</v>
      </c>
      <c r="RE26" s="3">
        <v>0</v>
      </c>
      <c r="RF26" s="3">
        <v>0</v>
      </c>
      <c r="RG26" s="3">
        <v>-22521.599999999999</v>
      </c>
      <c r="RH26" s="3">
        <v>0</v>
      </c>
      <c r="RI26" s="3">
        <v>0</v>
      </c>
      <c r="RJ26" s="3">
        <v>0</v>
      </c>
      <c r="RK26" s="3">
        <v>0</v>
      </c>
    </row>
    <row r="27" spans="1:479" x14ac:dyDescent="0.25">
      <c r="A27" t="s">
        <v>26</v>
      </c>
      <c r="B27" s="1">
        <v>2017</v>
      </c>
      <c r="C27" s="3">
        <v>0</v>
      </c>
      <c r="D27" s="3">
        <v>400</v>
      </c>
      <c r="E27" s="4"/>
      <c r="F27" s="3">
        <v>0</v>
      </c>
      <c r="G27" s="3">
        <v>0</v>
      </c>
      <c r="H27" s="3">
        <v>0</v>
      </c>
      <c r="I27" s="3">
        <v>0</v>
      </c>
      <c r="J27" s="3">
        <v>0</v>
      </c>
      <c r="K27" s="3">
        <v>192097.08</v>
      </c>
      <c r="L27" s="3">
        <v>0</v>
      </c>
      <c r="M27" s="3">
        <v>0</v>
      </c>
      <c r="N27" s="3">
        <v>0</v>
      </c>
      <c r="O27" s="3">
        <v>242483.71</v>
      </c>
      <c r="P27" s="4"/>
      <c r="Q27" s="3">
        <v>298991.65000000002</v>
      </c>
      <c r="R27" s="3">
        <v>-9718.32</v>
      </c>
      <c r="S27" s="3">
        <v>0</v>
      </c>
      <c r="T27" s="3">
        <v>0</v>
      </c>
      <c r="U27" s="3">
        <v>0</v>
      </c>
      <c r="V27" s="3">
        <v>7318.02</v>
      </c>
      <c r="W27" s="3">
        <v>12567.61</v>
      </c>
      <c r="X27" s="3">
        <v>0</v>
      </c>
      <c r="Y27" s="3">
        <v>0</v>
      </c>
      <c r="Z27" s="3">
        <v>0</v>
      </c>
      <c r="AA27" s="3">
        <v>0</v>
      </c>
      <c r="AB27" s="3">
        <v>0</v>
      </c>
      <c r="AC27" s="3">
        <v>0</v>
      </c>
      <c r="AD27" s="3">
        <v>0</v>
      </c>
      <c r="AE27" s="3">
        <v>0</v>
      </c>
      <c r="AF27" s="3">
        <v>0</v>
      </c>
      <c r="AG27" s="3">
        <v>0</v>
      </c>
      <c r="AH27" s="3">
        <v>0</v>
      </c>
      <c r="AI27" s="3">
        <v>0</v>
      </c>
      <c r="AJ27" s="3">
        <v>0</v>
      </c>
      <c r="AK27" s="3">
        <v>0</v>
      </c>
      <c r="AL27" s="3">
        <v>4654.75</v>
      </c>
      <c r="AP27" s="3">
        <v>0</v>
      </c>
      <c r="AQ27" s="3">
        <v>0</v>
      </c>
      <c r="AR27" s="3">
        <v>0</v>
      </c>
      <c r="AS27" s="3">
        <v>0</v>
      </c>
      <c r="AT27" s="3">
        <v>0</v>
      </c>
      <c r="AU27" s="3">
        <v>0</v>
      </c>
      <c r="AV27" s="3">
        <v>46721.35</v>
      </c>
      <c r="AW27" s="4"/>
      <c r="AX27" s="3">
        <v>0</v>
      </c>
      <c r="AY27" s="3">
        <v>0</v>
      </c>
      <c r="AZ27" s="3">
        <v>0</v>
      </c>
      <c r="BA27" s="3">
        <v>0</v>
      </c>
      <c r="BB27" s="3">
        <v>0</v>
      </c>
      <c r="BC27" s="4"/>
      <c r="BD27" s="3">
        <v>0</v>
      </c>
      <c r="BE27" s="3">
        <v>0</v>
      </c>
      <c r="BF27" s="3">
        <v>0</v>
      </c>
      <c r="BG27" s="3">
        <v>0</v>
      </c>
      <c r="BH27" s="3">
        <v>0</v>
      </c>
      <c r="BI27" s="3">
        <v>0</v>
      </c>
      <c r="BJ27" s="3">
        <v>1233.32</v>
      </c>
      <c r="BK27" s="3">
        <v>0</v>
      </c>
      <c r="BL27" s="3">
        <v>0</v>
      </c>
      <c r="BM27" s="3">
        <v>0</v>
      </c>
      <c r="BN27" s="3">
        <v>192219.33</v>
      </c>
      <c r="BO27" s="3">
        <v>-1471.74</v>
      </c>
      <c r="BP27" s="3">
        <v>-3822.83</v>
      </c>
      <c r="BQ27" s="3">
        <v>0</v>
      </c>
      <c r="BR27" s="3">
        <v>0</v>
      </c>
      <c r="BT27" s="3">
        <v>7656.41</v>
      </c>
      <c r="BU27" s="3">
        <v>0</v>
      </c>
      <c r="BV27" s="3">
        <v>0</v>
      </c>
      <c r="BW27" s="3">
        <v>0</v>
      </c>
      <c r="BX27" s="3">
        <v>0</v>
      </c>
      <c r="BY27" s="3">
        <v>-20546.96</v>
      </c>
      <c r="BZ27" s="3">
        <v>10697.89</v>
      </c>
      <c r="CA27" s="3">
        <v>0</v>
      </c>
      <c r="CB27" s="3">
        <v>28274.21</v>
      </c>
      <c r="CC27" s="3">
        <v>31035.83</v>
      </c>
      <c r="CD27" s="3">
        <v>288418.84999999998</v>
      </c>
      <c r="CE27" s="3">
        <v>90193.49</v>
      </c>
      <c r="CF27" s="3">
        <v>26426.43</v>
      </c>
      <c r="CG27" s="3">
        <v>31392.02</v>
      </c>
      <c r="CH27" s="3">
        <v>0</v>
      </c>
      <c r="CI27" s="3">
        <v>0</v>
      </c>
      <c r="CJ27" s="3">
        <v>0</v>
      </c>
      <c r="CK27" s="3">
        <v>0</v>
      </c>
      <c r="CL27" s="3">
        <v>67502.64</v>
      </c>
      <c r="CM27" s="3">
        <v>0</v>
      </c>
      <c r="CN27" s="3">
        <v>0</v>
      </c>
      <c r="CO27" s="3">
        <v>0</v>
      </c>
      <c r="CP27" s="3">
        <v>0</v>
      </c>
      <c r="CQ27" s="3">
        <v>0</v>
      </c>
      <c r="CR27" s="3">
        <v>0</v>
      </c>
      <c r="CS27" s="3">
        <v>0</v>
      </c>
      <c r="CT27" s="3">
        <v>0</v>
      </c>
      <c r="CU27" s="3">
        <v>0</v>
      </c>
      <c r="CV27" s="3">
        <v>0</v>
      </c>
      <c r="CW27" s="3">
        <v>0</v>
      </c>
      <c r="CX27" s="3">
        <v>0</v>
      </c>
      <c r="CY27" s="3">
        <v>0</v>
      </c>
      <c r="CZ27" s="3">
        <v>0</v>
      </c>
      <c r="DA27" s="3">
        <v>0</v>
      </c>
      <c r="DB27" s="3">
        <v>0</v>
      </c>
      <c r="DC27" s="3">
        <v>0</v>
      </c>
      <c r="DD27" s="3">
        <v>0</v>
      </c>
      <c r="DE27" s="3">
        <v>0</v>
      </c>
      <c r="DF27" s="3">
        <v>0</v>
      </c>
      <c r="DG27" s="3">
        <v>0</v>
      </c>
      <c r="DH27" s="3">
        <v>0</v>
      </c>
      <c r="DI27" s="3">
        <v>0</v>
      </c>
      <c r="DJ27" s="3">
        <v>0</v>
      </c>
      <c r="DK27" s="3">
        <v>0</v>
      </c>
      <c r="DL27" s="3">
        <v>0</v>
      </c>
      <c r="DM27" s="3">
        <v>0</v>
      </c>
      <c r="DN27" s="3">
        <v>0</v>
      </c>
      <c r="DP27" s="3">
        <v>0</v>
      </c>
      <c r="DQ27" s="3">
        <v>2177</v>
      </c>
      <c r="DR27" s="3">
        <v>0</v>
      </c>
      <c r="DS27" s="3">
        <v>0</v>
      </c>
      <c r="DT27" s="3">
        <v>0</v>
      </c>
      <c r="DU27" s="3">
        <v>331294.63</v>
      </c>
      <c r="DV27" s="3">
        <v>148741.51</v>
      </c>
      <c r="DW27" s="3">
        <v>9817.5</v>
      </c>
      <c r="DX27" s="3">
        <v>57404.06</v>
      </c>
      <c r="DY27" s="3">
        <v>132277.88</v>
      </c>
      <c r="DZ27" s="3">
        <v>53205</v>
      </c>
      <c r="EA27" s="3">
        <v>139859.6</v>
      </c>
      <c r="EB27" s="3">
        <v>0</v>
      </c>
      <c r="EC27" s="3">
        <v>0</v>
      </c>
      <c r="ED27" s="3">
        <v>0</v>
      </c>
      <c r="EE27" s="3">
        <v>0</v>
      </c>
      <c r="EG27" s="3">
        <v>0</v>
      </c>
      <c r="EH27" s="3">
        <v>0</v>
      </c>
      <c r="EI27" s="3">
        <v>14556</v>
      </c>
      <c r="EJ27" s="3">
        <v>17639.919999999998</v>
      </c>
      <c r="EL27" s="3">
        <v>0</v>
      </c>
      <c r="EM27" s="3">
        <v>0</v>
      </c>
      <c r="EN27" s="3">
        <v>0</v>
      </c>
      <c r="EO27" s="3">
        <v>0</v>
      </c>
      <c r="EP27" s="3">
        <v>0</v>
      </c>
      <c r="EQ27" s="3">
        <v>0</v>
      </c>
      <c r="ER27" s="3">
        <v>0</v>
      </c>
      <c r="ET27" s="3">
        <v>0</v>
      </c>
      <c r="EU27" s="3">
        <v>0</v>
      </c>
      <c r="EV27" s="3">
        <v>0</v>
      </c>
      <c r="EW27" s="3">
        <v>0</v>
      </c>
      <c r="EX27" s="3">
        <v>0</v>
      </c>
      <c r="EY27" s="3">
        <v>0</v>
      </c>
      <c r="EZ27" s="3">
        <v>0</v>
      </c>
      <c r="FA27" s="3">
        <v>0</v>
      </c>
      <c r="FB27" s="3">
        <v>0</v>
      </c>
      <c r="FC27" s="3">
        <v>0</v>
      </c>
      <c r="FD27" s="3">
        <v>0</v>
      </c>
      <c r="FE27" s="3">
        <v>0</v>
      </c>
      <c r="FF27" s="3">
        <v>0</v>
      </c>
      <c r="FG27" s="3">
        <v>0</v>
      </c>
      <c r="FH27" s="3">
        <v>0</v>
      </c>
      <c r="FI27" s="3">
        <v>0</v>
      </c>
      <c r="FJ27" s="3">
        <v>0</v>
      </c>
      <c r="FK27" s="3">
        <v>-181764.71</v>
      </c>
      <c r="FL27" s="3">
        <v>-47879.64</v>
      </c>
      <c r="FM27" s="3">
        <v>0</v>
      </c>
      <c r="FN27" s="3">
        <v>0</v>
      </c>
      <c r="FO27" s="3">
        <v>0</v>
      </c>
      <c r="FP27" s="3">
        <v>-386828.32</v>
      </c>
      <c r="FQ27" s="3">
        <v>-188086.06</v>
      </c>
      <c r="FR27" s="3">
        <v>-12369.29</v>
      </c>
      <c r="FS27" s="3">
        <v>0</v>
      </c>
      <c r="FT27" s="3">
        <v>-52965.02</v>
      </c>
      <c r="FU27" s="3">
        <v>-319194.63</v>
      </c>
      <c r="FV27" s="3">
        <v>0</v>
      </c>
      <c r="FW27" s="3">
        <v>0</v>
      </c>
      <c r="FX27" s="3">
        <v>-6052.4</v>
      </c>
      <c r="FY27" s="3">
        <v>0</v>
      </c>
      <c r="FZ27" s="3">
        <v>0</v>
      </c>
      <c r="GA27" s="3">
        <v>0</v>
      </c>
      <c r="GB27" s="3">
        <v>0</v>
      </c>
      <c r="GD27" s="3">
        <v>0</v>
      </c>
      <c r="GE27" s="3">
        <v>0</v>
      </c>
      <c r="GF27" s="3">
        <v>0</v>
      </c>
      <c r="GG27" s="3">
        <v>0</v>
      </c>
      <c r="GH27" s="3">
        <v>0</v>
      </c>
      <c r="GI27" s="3">
        <v>0</v>
      </c>
      <c r="GJ27" s="3">
        <v>0</v>
      </c>
      <c r="GK27" s="3">
        <v>-6.04</v>
      </c>
      <c r="GL27" s="3">
        <v>676</v>
      </c>
      <c r="GN27" s="3">
        <v>0</v>
      </c>
      <c r="GO27" s="3">
        <v>0</v>
      </c>
      <c r="GP27" s="3">
        <v>0</v>
      </c>
      <c r="GQ27" s="3">
        <v>0</v>
      </c>
      <c r="GR27" s="3">
        <v>0</v>
      </c>
      <c r="GS27" s="3">
        <v>0</v>
      </c>
      <c r="GT27" s="3">
        <v>0</v>
      </c>
      <c r="GU27" s="3">
        <v>0</v>
      </c>
      <c r="GV27" s="3">
        <v>0</v>
      </c>
      <c r="GX27" s="3">
        <v>0</v>
      </c>
      <c r="GY27" s="3">
        <v>0</v>
      </c>
      <c r="GZ27" s="3">
        <v>0</v>
      </c>
      <c r="HA27" s="3">
        <v>0</v>
      </c>
      <c r="HB27" s="3">
        <v>-74525</v>
      </c>
      <c r="HC27" s="3">
        <v>0</v>
      </c>
      <c r="HD27" s="3">
        <v>0</v>
      </c>
      <c r="HE27" s="3">
        <v>0</v>
      </c>
      <c r="HF27" s="3">
        <v>0</v>
      </c>
      <c r="HG27" s="3">
        <v>0</v>
      </c>
      <c r="HH27" s="3">
        <v>-129141.68</v>
      </c>
      <c r="HI27" s="3">
        <v>0</v>
      </c>
      <c r="HJ27" s="3">
        <v>0</v>
      </c>
      <c r="HK27" s="3">
        <v>0</v>
      </c>
      <c r="HL27" s="3">
        <v>0</v>
      </c>
      <c r="HM27" s="3">
        <v>0</v>
      </c>
      <c r="HO27" s="3">
        <v>0</v>
      </c>
      <c r="HP27" s="3">
        <v>-308735</v>
      </c>
      <c r="HQ27" s="3">
        <v>0</v>
      </c>
      <c r="HR27" s="3">
        <v>0</v>
      </c>
      <c r="HS27" s="3">
        <v>0</v>
      </c>
      <c r="HT27" s="3">
        <v>0</v>
      </c>
      <c r="HU27" s="3">
        <v>0</v>
      </c>
      <c r="HV27" s="3">
        <v>0</v>
      </c>
      <c r="HW27" s="3">
        <v>0</v>
      </c>
      <c r="HX27" s="3">
        <v>0</v>
      </c>
      <c r="HY27" s="3">
        <v>-764586.82</v>
      </c>
      <c r="HZ27" s="3">
        <v>1224.88000000082</v>
      </c>
      <c r="IA27" s="3">
        <v>0</v>
      </c>
      <c r="IB27" s="3">
        <v>0</v>
      </c>
      <c r="IC27" s="3">
        <v>10000</v>
      </c>
      <c r="ID27" s="3">
        <v>0</v>
      </c>
      <c r="IE27" s="3">
        <v>0</v>
      </c>
      <c r="IF27" s="3">
        <v>8535.89</v>
      </c>
      <c r="IG27" s="3">
        <v>0</v>
      </c>
      <c r="IH27" s="3">
        <v>0</v>
      </c>
      <c r="II27" s="3">
        <v>0</v>
      </c>
      <c r="IJ27" s="3">
        <v>-1156436.46</v>
      </c>
      <c r="IK27" s="3">
        <v>0</v>
      </c>
      <c r="IL27" s="3">
        <v>0</v>
      </c>
      <c r="IM27" s="3">
        <v>0</v>
      </c>
      <c r="IN27" s="3">
        <v>-14495.8</v>
      </c>
      <c r="IO27" s="3">
        <v>0</v>
      </c>
      <c r="IP27" s="3">
        <v>-860910.06</v>
      </c>
      <c r="IQ27" s="3">
        <v>0</v>
      </c>
      <c r="IR27" s="3">
        <v>-43.61</v>
      </c>
      <c r="IS27" s="3">
        <v>-15567.43</v>
      </c>
      <c r="IT27" s="3">
        <v>0</v>
      </c>
      <c r="IU27" s="3">
        <v>-109218.04</v>
      </c>
      <c r="IV27" s="3">
        <v>0</v>
      </c>
      <c r="IW27" s="3">
        <v>-131698.5</v>
      </c>
      <c r="IX27" s="3">
        <v>-104212.35</v>
      </c>
      <c r="IY27" s="3">
        <v>-107066.86</v>
      </c>
      <c r="IZ27" s="3">
        <v>-10151.89</v>
      </c>
      <c r="JA27" s="3">
        <v>-509415.07</v>
      </c>
      <c r="JB27" s="3">
        <v>-5760.93</v>
      </c>
      <c r="JC27" s="3">
        <v>-0.25</v>
      </c>
      <c r="JD27" s="3">
        <v>0</v>
      </c>
      <c r="JE27" s="3">
        <v>0</v>
      </c>
      <c r="JF27" s="3">
        <v>0</v>
      </c>
      <c r="JG27" s="3">
        <v>0</v>
      </c>
      <c r="JH27" s="3">
        <v>0</v>
      </c>
      <c r="JI27" s="3">
        <v>-5209.95</v>
      </c>
      <c r="JJ27" s="3">
        <v>0</v>
      </c>
      <c r="JK27" s="3">
        <v>0</v>
      </c>
      <c r="JL27" s="3">
        <v>-10604.1</v>
      </c>
      <c r="JM27" s="3">
        <v>0</v>
      </c>
      <c r="JN27" s="3">
        <v>-7243.1</v>
      </c>
      <c r="JO27" s="3">
        <v>0</v>
      </c>
      <c r="JP27" s="3">
        <v>0</v>
      </c>
      <c r="JQ27" s="3">
        <v>0</v>
      </c>
      <c r="JR27" s="3">
        <v>0</v>
      </c>
      <c r="JS27" s="3">
        <v>0</v>
      </c>
      <c r="JT27" s="3">
        <v>0</v>
      </c>
      <c r="JU27" s="3">
        <v>0</v>
      </c>
      <c r="JV27" s="3">
        <v>0</v>
      </c>
      <c r="JW27" s="3">
        <v>0</v>
      </c>
      <c r="JX27" s="3">
        <v>0</v>
      </c>
      <c r="JY27" s="3">
        <v>0</v>
      </c>
      <c r="JZ27" s="3">
        <v>0</v>
      </c>
      <c r="KA27" s="3">
        <v>0</v>
      </c>
      <c r="KB27" s="3">
        <v>0</v>
      </c>
      <c r="KC27" s="3">
        <v>0</v>
      </c>
      <c r="KD27" s="3">
        <v>1778.7</v>
      </c>
      <c r="KE27" s="3">
        <v>0</v>
      </c>
      <c r="KF27" s="3">
        <v>0</v>
      </c>
      <c r="KG27" s="3">
        <v>0</v>
      </c>
      <c r="KH27" s="3">
        <v>-19744.88</v>
      </c>
      <c r="KI27" s="3">
        <v>18531.87</v>
      </c>
      <c r="KJ27" s="3">
        <v>-5874.02</v>
      </c>
      <c r="KK27" s="3">
        <v>0</v>
      </c>
      <c r="KL27" s="3">
        <v>0</v>
      </c>
      <c r="KM27" s="3">
        <v>0</v>
      </c>
      <c r="KN27" s="3">
        <v>-7993.42</v>
      </c>
      <c r="KO27" s="3">
        <v>0</v>
      </c>
      <c r="KP27" s="3">
        <v>0</v>
      </c>
      <c r="KQ27" s="3">
        <v>0</v>
      </c>
      <c r="KR27" s="3">
        <v>0</v>
      </c>
      <c r="KS27" s="3">
        <v>0</v>
      </c>
      <c r="KT27" s="3">
        <v>0</v>
      </c>
      <c r="KU27" s="3">
        <v>0</v>
      </c>
      <c r="KV27" s="3">
        <v>0</v>
      </c>
      <c r="KW27" s="3">
        <v>0</v>
      </c>
      <c r="KX27" s="3">
        <v>0</v>
      </c>
      <c r="KY27" s="3">
        <v>0</v>
      </c>
      <c r="KZ27" s="3">
        <v>0</v>
      </c>
      <c r="LA27" s="3">
        <v>0</v>
      </c>
      <c r="LB27" s="3">
        <v>0</v>
      </c>
      <c r="LC27" s="3">
        <v>0</v>
      </c>
      <c r="LD27" s="3">
        <v>0</v>
      </c>
      <c r="LE27" s="3">
        <v>0</v>
      </c>
      <c r="LF27" s="3">
        <v>0</v>
      </c>
      <c r="LG27" s="3">
        <v>0</v>
      </c>
      <c r="LH27" s="3">
        <v>0</v>
      </c>
      <c r="LI27" s="3">
        <v>0</v>
      </c>
      <c r="LJ27" s="3">
        <v>0</v>
      </c>
      <c r="LK27" s="3">
        <v>0</v>
      </c>
      <c r="LL27" s="3">
        <v>0</v>
      </c>
      <c r="LM27" s="3">
        <v>1688797.41</v>
      </c>
      <c r="LN27" s="3">
        <v>358655.95</v>
      </c>
      <c r="LO27" s="3">
        <v>109218.04</v>
      </c>
      <c r="LP27" s="3">
        <v>0</v>
      </c>
      <c r="LQ27" s="3">
        <v>0</v>
      </c>
      <c r="LR27" s="3">
        <v>131698.5</v>
      </c>
      <c r="LS27" s="3">
        <v>0</v>
      </c>
      <c r="LT27" s="3">
        <v>104212.35</v>
      </c>
      <c r="LU27" s="3">
        <v>0</v>
      </c>
      <c r="LW27" s="3">
        <v>107066.86</v>
      </c>
      <c r="LX27" s="3">
        <v>10151.89</v>
      </c>
      <c r="LY27" s="3">
        <v>0</v>
      </c>
      <c r="LZ27" s="3">
        <v>0</v>
      </c>
      <c r="MA27" s="3">
        <v>0</v>
      </c>
      <c r="MB27" s="3">
        <v>0</v>
      </c>
      <c r="MC27" s="3">
        <v>0</v>
      </c>
      <c r="MD27" s="3">
        <v>0</v>
      </c>
      <c r="ME27" s="3">
        <v>0</v>
      </c>
      <c r="MF27" s="3">
        <v>0</v>
      </c>
      <c r="MG27" s="3">
        <v>0</v>
      </c>
      <c r="MH27" s="3">
        <v>0</v>
      </c>
      <c r="MI27" s="3">
        <v>0</v>
      </c>
      <c r="MJ27" s="3">
        <v>0</v>
      </c>
      <c r="MK27" s="3">
        <v>0</v>
      </c>
      <c r="ML27" s="3">
        <v>0</v>
      </c>
      <c r="MM27" s="3">
        <v>0</v>
      </c>
      <c r="MN27" s="3">
        <v>0</v>
      </c>
      <c r="MO27" s="3">
        <v>0</v>
      </c>
      <c r="MP27" s="3">
        <v>0</v>
      </c>
      <c r="MQ27" s="3">
        <v>0</v>
      </c>
      <c r="MR27" s="3">
        <v>0</v>
      </c>
      <c r="MS27" s="3">
        <v>0</v>
      </c>
      <c r="MT27" s="3">
        <v>11275</v>
      </c>
      <c r="MU27" s="3">
        <v>0</v>
      </c>
      <c r="MV27" s="3">
        <v>0</v>
      </c>
      <c r="MW27" s="3">
        <v>0</v>
      </c>
      <c r="MX27" s="3">
        <v>0</v>
      </c>
      <c r="MY27" s="3">
        <v>0</v>
      </c>
      <c r="MZ27" s="3">
        <v>19714.96</v>
      </c>
      <c r="NA27" s="3">
        <v>0</v>
      </c>
      <c r="NB27" s="3">
        <v>0</v>
      </c>
      <c r="NC27" s="3">
        <v>0</v>
      </c>
      <c r="ND27" s="3">
        <v>0</v>
      </c>
      <c r="NE27" s="3">
        <v>0</v>
      </c>
      <c r="NF27" s="3">
        <v>0</v>
      </c>
      <c r="NG27" s="3">
        <v>0</v>
      </c>
      <c r="NH27" s="3">
        <v>0</v>
      </c>
      <c r="NI27" s="3">
        <v>0</v>
      </c>
      <c r="NJ27" s="3">
        <v>0</v>
      </c>
      <c r="NK27" s="3">
        <v>0</v>
      </c>
      <c r="NL27" s="3">
        <v>0</v>
      </c>
      <c r="NM27" s="3">
        <v>0</v>
      </c>
      <c r="NN27" s="3">
        <v>4492.2299999999996</v>
      </c>
      <c r="NO27" s="3">
        <v>0</v>
      </c>
      <c r="NP27" s="3">
        <v>0</v>
      </c>
      <c r="NQ27" s="3">
        <v>0</v>
      </c>
      <c r="NR27" s="3">
        <v>0</v>
      </c>
      <c r="NS27" s="3">
        <v>0</v>
      </c>
      <c r="NT27" s="3">
        <v>27403.29</v>
      </c>
      <c r="NU27" s="3">
        <v>5115.6000000000004</v>
      </c>
      <c r="NV27" s="3">
        <v>0</v>
      </c>
      <c r="NW27" s="3">
        <v>7884</v>
      </c>
      <c r="NX27" s="3">
        <v>0</v>
      </c>
      <c r="NY27" s="3">
        <v>0</v>
      </c>
      <c r="NZ27" s="3">
        <v>0</v>
      </c>
      <c r="OA27" s="3">
        <v>0</v>
      </c>
      <c r="OB27" s="3">
        <v>0</v>
      </c>
      <c r="OC27" s="3">
        <v>0</v>
      </c>
      <c r="OD27" s="3">
        <v>0</v>
      </c>
      <c r="OE27" s="3">
        <v>3222.25</v>
      </c>
      <c r="OF27" s="3">
        <v>0</v>
      </c>
      <c r="OK27" s="3">
        <v>0</v>
      </c>
      <c r="OL27" s="3">
        <v>0</v>
      </c>
      <c r="OM27" s="3">
        <v>0</v>
      </c>
      <c r="ON27" s="3">
        <v>0</v>
      </c>
      <c r="OO27" s="3">
        <v>0</v>
      </c>
      <c r="OP27" s="3">
        <v>14732.84</v>
      </c>
      <c r="OQ27" s="3">
        <v>137630.16</v>
      </c>
      <c r="OR27" s="3">
        <v>1380</v>
      </c>
      <c r="OS27" s="3">
        <v>0</v>
      </c>
      <c r="OT27" s="3">
        <v>573.47</v>
      </c>
      <c r="OU27" s="3">
        <v>20937.02</v>
      </c>
      <c r="OV27" s="3">
        <v>0</v>
      </c>
      <c r="OW27" s="3">
        <v>0</v>
      </c>
      <c r="OX27" s="3">
        <v>0</v>
      </c>
      <c r="OY27" s="3">
        <v>410.62</v>
      </c>
      <c r="OZ27" s="3">
        <v>0</v>
      </c>
      <c r="PA27" s="3">
        <v>0</v>
      </c>
      <c r="PB27" s="3">
        <v>0</v>
      </c>
      <c r="PC27" s="3">
        <v>0</v>
      </c>
      <c r="PD27" s="3">
        <v>0</v>
      </c>
      <c r="PE27" s="3">
        <v>0</v>
      </c>
      <c r="PF27" s="3">
        <v>18884.169999999998</v>
      </c>
      <c r="PG27" s="3">
        <v>47099</v>
      </c>
      <c r="PH27" s="3">
        <v>0</v>
      </c>
      <c r="PI27" s="3">
        <v>28230.55</v>
      </c>
      <c r="PJ27" s="3">
        <v>0</v>
      </c>
      <c r="PK27" s="3">
        <v>58132.22</v>
      </c>
      <c r="PL27" s="3">
        <v>5069</v>
      </c>
      <c r="PM27" s="3">
        <v>0</v>
      </c>
      <c r="PN27" s="3">
        <v>12430.41</v>
      </c>
      <c r="PO27" s="3">
        <v>0</v>
      </c>
      <c r="PP27" s="3">
        <v>0</v>
      </c>
      <c r="PQ27" s="3">
        <v>0</v>
      </c>
      <c r="PR27" s="3">
        <v>64489.62</v>
      </c>
      <c r="PS27" s="3">
        <v>1054.79</v>
      </c>
      <c r="PT27" s="3">
        <v>0</v>
      </c>
      <c r="PU27" s="3">
        <v>11634.48</v>
      </c>
      <c r="PV27" s="3">
        <v>0</v>
      </c>
      <c r="PW27" s="3">
        <v>0</v>
      </c>
      <c r="PX27" s="3">
        <v>0</v>
      </c>
      <c r="PY27" s="3">
        <v>0</v>
      </c>
      <c r="PZ27" s="3">
        <v>0</v>
      </c>
      <c r="QA27" s="3">
        <v>0</v>
      </c>
      <c r="QB27" s="3">
        <v>42772.5</v>
      </c>
      <c r="QC27" s="3">
        <v>0</v>
      </c>
      <c r="QD27" s="3">
        <v>9324</v>
      </c>
      <c r="QE27" s="3">
        <v>0</v>
      </c>
      <c r="QF27" s="3">
        <v>0</v>
      </c>
      <c r="QG27" s="3">
        <v>0</v>
      </c>
      <c r="QI27" s="3">
        <v>-4772.08</v>
      </c>
      <c r="QJ27" s="3">
        <v>0</v>
      </c>
      <c r="QK27" s="3">
        <v>0</v>
      </c>
      <c r="QL27" s="3">
        <v>0</v>
      </c>
      <c r="QM27" s="3">
        <v>0</v>
      </c>
      <c r="QN27" s="3">
        <v>0</v>
      </c>
      <c r="QO27" s="3">
        <v>0</v>
      </c>
      <c r="QP27" s="3">
        <v>1854.93</v>
      </c>
      <c r="QQ27" s="3">
        <v>0</v>
      </c>
      <c r="QR27" s="3">
        <v>0</v>
      </c>
      <c r="QS27" s="3">
        <v>0</v>
      </c>
      <c r="QT27" s="3">
        <v>0</v>
      </c>
      <c r="QU27" s="3">
        <v>-2676</v>
      </c>
      <c r="QV27" s="3">
        <v>2461</v>
      </c>
      <c r="QW27" s="3">
        <v>2000</v>
      </c>
      <c r="QX27" s="3">
        <v>0</v>
      </c>
      <c r="QY27" s="3">
        <v>0</v>
      </c>
      <c r="QZ27" s="3">
        <v>0</v>
      </c>
      <c r="RA27" s="3">
        <v>0</v>
      </c>
      <c r="RB27" s="3">
        <v>0</v>
      </c>
      <c r="RC27" s="3">
        <v>0</v>
      </c>
      <c r="RD27" s="3">
        <v>0</v>
      </c>
      <c r="RE27" s="3">
        <v>0</v>
      </c>
      <c r="RF27" s="3">
        <v>0</v>
      </c>
      <c r="RG27" s="3">
        <v>0</v>
      </c>
      <c r="RH27" s="3">
        <v>0</v>
      </c>
      <c r="RI27" s="3">
        <v>0</v>
      </c>
      <c r="RJ27" s="3">
        <v>0</v>
      </c>
      <c r="RK27" s="3">
        <v>0</v>
      </c>
    </row>
    <row r="28" spans="1:479" x14ac:dyDescent="0.25">
      <c r="A28" t="s">
        <v>27</v>
      </c>
      <c r="B28" s="1">
        <v>2017</v>
      </c>
      <c r="C28" s="3">
        <v>1320981.67</v>
      </c>
      <c r="D28" s="3">
        <v>1200</v>
      </c>
      <c r="E28" s="4"/>
      <c r="F28" s="3">
        <v>0</v>
      </c>
      <c r="G28" s="3">
        <v>0</v>
      </c>
      <c r="H28" s="3">
        <v>0</v>
      </c>
      <c r="I28" s="3">
        <v>0</v>
      </c>
      <c r="J28" s="3">
        <v>0</v>
      </c>
      <c r="K28" s="3">
        <v>1502449.38</v>
      </c>
      <c r="L28" s="3">
        <v>123552.08</v>
      </c>
      <c r="M28" s="3">
        <v>0</v>
      </c>
      <c r="N28" s="3">
        <v>0</v>
      </c>
      <c r="O28" s="3">
        <v>185729</v>
      </c>
      <c r="P28" s="4"/>
      <c r="Q28" s="3">
        <v>1215736.3700000001</v>
      </c>
      <c r="R28" s="3">
        <v>-8245.56</v>
      </c>
      <c r="S28" s="3">
        <v>0</v>
      </c>
      <c r="T28" s="3">
        <v>0</v>
      </c>
      <c r="U28" s="3">
        <v>0</v>
      </c>
      <c r="V28" s="3">
        <v>29871.62</v>
      </c>
      <c r="W28" s="3">
        <v>0</v>
      </c>
      <c r="X28" s="3">
        <v>0</v>
      </c>
      <c r="Y28" s="3">
        <v>0</v>
      </c>
      <c r="Z28" s="3">
        <v>0</v>
      </c>
      <c r="AA28" s="3">
        <v>124297.12</v>
      </c>
      <c r="AB28" s="3">
        <v>0</v>
      </c>
      <c r="AC28" s="3">
        <v>0</v>
      </c>
      <c r="AD28" s="3">
        <v>0</v>
      </c>
      <c r="AE28" s="3">
        <v>0</v>
      </c>
      <c r="AF28" s="3">
        <v>0</v>
      </c>
      <c r="AG28" s="3">
        <v>0</v>
      </c>
      <c r="AH28" s="3">
        <v>0</v>
      </c>
      <c r="AI28" s="3">
        <v>0</v>
      </c>
      <c r="AJ28" s="3">
        <v>0</v>
      </c>
      <c r="AK28" s="3">
        <v>0</v>
      </c>
      <c r="AL28" s="3">
        <v>0</v>
      </c>
      <c r="AP28" s="3">
        <v>0</v>
      </c>
      <c r="AQ28" s="3">
        <v>0</v>
      </c>
      <c r="AR28" s="3">
        <v>0</v>
      </c>
      <c r="AS28" s="3">
        <v>0</v>
      </c>
      <c r="AT28" s="3">
        <v>0</v>
      </c>
      <c r="AU28" s="3">
        <v>0</v>
      </c>
      <c r="AV28" s="3">
        <v>23793.08</v>
      </c>
      <c r="AW28" s="4"/>
      <c r="AX28" s="3">
        <v>0</v>
      </c>
      <c r="AY28" s="3">
        <v>0</v>
      </c>
      <c r="AZ28" s="3">
        <v>0</v>
      </c>
      <c r="BA28" s="3">
        <v>10430.85</v>
      </c>
      <c r="BB28" s="3">
        <v>0</v>
      </c>
      <c r="BC28" s="4"/>
      <c r="BD28" s="3">
        <v>0</v>
      </c>
      <c r="BE28" s="3">
        <v>0</v>
      </c>
      <c r="BF28" s="3">
        <v>0</v>
      </c>
      <c r="BG28" s="3">
        <v>0</v>
      </c>
      <c r="BH28" s="3">
        <v>0</v>
      </c>
      <c r="BI28" s="3">
        <v>0</v>
      </c>
      <c r="BJ28" s="3">
        <v>0</v>
      </c>
      <c r="BK28" s="3">
        <v>0</v>
      </c>
      <c r="BL28" s="3">
        <v>0</v>
      </c>
      <c r="BM28" s="3">
        <v>14108.19</v>
      </c>
      <c r="BN28" s="3">
        <v>250311.97</v>
      </c>
      <c r="BO28" s="3">
        <v>-1263.42</v>
      </c>
      <c r="BP28" s="3">
        <v>-7261.55</v>
      </c>
      <c r="BQ28" s="3">
        <v>0</v>
      </c>
      <c r="BR28" s="3">
        <v>0</v>
      </c>
      <c r="BT28" s="3">
        <v>0</v>
      </c>
      <c r="BU28" s="3">
        <v>0</v>
      </c>
      <c r="BV28" s="3">
        <v>0</v>
      </c>
      <c r="BW28" s="3">
        <v>0</v>
      </c>
      <c r="BX28" s="3">
        <v>0</v>
      </c>
      <c r="BY28" s="3">
        <v>0</v>
      </c>
      <c r="BZ28" s="3">
        <v>-434886.44</v>
      </c>
      <c r="CA28" s="3">
        <v>0</v>
      </c>
      <c r="CB28" s="3">
        <v>-43479.54</v>
      </c>
      <c r="CC28" s="3">
        <v>67207.86</v>
      </c>
      <c r="CD28" s="3">
        <v>-822820.62</v>
      </c>
      <c r="CE28" s="3">
        <v>356262.34</v>
      </c>
      <c r="CF28" s="3">
        <v>0</v>
      </c>
      <c r="CG28" s="3">
        <v>57467.46</v>
      </c>
      <c r="CH28" s="3">
        <v>0</v>
      </c>
      <c r="CI28" s="3">
        <v>0</v>
      </c>
      <c r="CJ28" s="3">
        <v>0</v>
      </c>
      <c r="CK28" s="3">
        <v>0</v>
      </c>
      <c r="CL28" s="3">
        <v>224874.87</v>
      </c>
      <c r="CM28" s="3">
        <v>0</v>
      </c>
      <c r="CN28" s="3">
        <v>0</v>
      </c>
      <c r="CO28" s="3">
        <v>0</v>
      </c>
      <c r="CP28" s="3">
        <v>0</v>
      </c>
      <c r="CQ28" s="3">
        <v>0</v>
      </c>
      <c r="CR28" s="3">
        <v>0</v>
      </c>
      <c r="CS28" s="3">
        <v>0</v>
      </c>
      <c r="CT28" s="3">
        <v>0</v>
      </c>
      <c r="CU28" s="3">
        <v>0</v>
      </c>
      <c r="CV28" s="3">
        <v>0</v>
      </c>
      <c r="CW28" s="3">
        <v>0</v>
      </c>
      <c r="CX28" s="3">
        <v>0</v>
      </c>
      <c r="CY28" s="3">
        <v>0</v>
      </c>
      <c r="CZ28" s="3">
        <v>0</v>
      </c>
      <c r="DA28" s="3">
        <v>0</v>
      </c>
      <c r="DB28" s="3">
        <v>0</v>
      </c>
      <c r="DC28" s="3">
        <v>10000</v>
      </c>
      <c r="DD28" s="3">
        <v>8588</v>
      </c>
      <c r="DE28" s="3">
        <v>0</v>
      </c>
      <c r="DF28" s="3">
        <v>0</v>
      </c>
      <c r="DG28" s="3">
        <v>0</v>
      </c>
      <c r="DH28" s="3">
        <v>0</v>
      </c>
      <c r="DI28" s="3">
        <v>0</v>
      </c>
      <c r="DJ28" s="3">
        <v>0</v>
      </c>
      <c r="DK28" s="3">
        <v>0</v>
      </c>
      <c r="DL28" s="3">
        <v>0</v>
      </c>
      <c r="DM28" s="3">
        <v>0</v>
      </c>
      <c r="DN28" s="3">
        <v>10000</v>
      </c>
      <c r="DP28" s="3">
        <v>0</v>
      </c>
      <c r="DQ28" s="3">
        <v>0</v>
      </c>
      <c r="DR28" s="3">
        <v>4146540.38</v>
      </c>
      <c r="DS28" s="3">
        <v>1515199.58</v>
      </c>
      <c r="DT28" s="3">
        <v>0</v>
      </c>
      <c r="DU28" s="3">
        <v>841379.28</v>
      </c>
      <c r="DV28" s="3">
        <v>625239.86</v>
      </c>
      <c r="DW28" s="3">
        <v>113922.5</v>
      </c>
      <c r="DX28" s="3">
        <v>276992.96999999997</v>
      </c>
      <c r="DY28" s="3">
        <v>453925.33</v>
      </c>
      <c r="DZ28" s="3">
        <v>35936.879999999997</v>
      </c>
      <c r="EA28" s="3">
        <v>716704.54</v>
      </c>
      <c r="EB28" s="3">
        <v>0</v>
      </c>
      <c r="EC28" s="3">
        <v>0</v>
      </c>
      <c r="ED28" s="3">
        <v>0</v>
      </c>
      <c r="EE28" s="3">
        <v>28299.7</v>
      </c>
      <c r="EG28" s="3">
        <v>929714.77</v>
      </c>
      <c r="EH28" s="3">
        <v>0</v>
      </c>
      <c r="EI28" s="3">
        <v>50939.62</v>
      </c>
      <c r="EJ28" s="3">
        <v>62163.39</v>
      </c>
      <c r="EL28" s="3">
        <v>189045.8</v>
      </c>
      <c r="EM28" s="3">
        <v>0</v>
      </c>
      <c r="EN28" s="3">
        <v>36995.54</v>
      </c>
      <c r="EO28" s="3">
        <v>0</v>
      </c>
      <c r="EP28" s="3">
        <v>6018.28</v>
      </c>
      <c r="EQ28" s="3">
        <v>0</v>
      </c>
      <c r="ER28" s="3">
        <v>0</v>
      </c>
      <c r="ET28" s="3">
        <v>0</v>
      </c>
      <c r="EU28" s="3">
        <v>0</v>
      </c>
      <c r="EV28" s="3">
        <v>0</v>
      </c>
      <c r="EW28" s="3">
        <v>0</v>
      </c>
      <c r="EX28" s="3">
        <v>0</v>
      </c>
      <c r="EY28" s="3">
        <v>-355062</v>
      </c>
      <c r="EZ28" s="3">
        <v>0</v>
      </c>
      <c r="FA28" s="3">
        <v>0</v>
      </c>
      <c r="FB28" s="3">
        <v>0</v>
      </c>
      <c r="FC28" s="3">
        <v>0</v>
      </c>
      <c r="FD28" s="3">
        <v>0</v>
      </c>
      <c r="FE28" s="3">
        <v>0</v>
      </c>
      <c r="FF28" s="3">
        <v>0</v>
      </c>
      <c r="FG28" s="3">
        <v>0</v>
      </c>
      <c r="FH28" s="3">
        <v>0</v>
      </c>
      <c r="FI28" s="3">
        <v>0</v>
      </c>
      <c r="FJ28" s="3">
        <v>0</v>
      </c>
      <c r="FK28" s="3">
        <v>-2883776.59</v>
      </c>
      <c r="FL28" s="3">
        <v>0</v>
      </c>
      <c r="FM28" s="3">
        <v>0</v>
      </c>
      <c r="FN28" s="3">
        <v>0</v>
      </c>
      <c r="FO28" s="3">
        <v>0</v>
      </c>
      <c r="FP28" s="3">
        <v>-2819099.6</v>
      </c>
      <c r="FQ28" s="3">
        <v>-186345.85</v>
      </c>
      <c r="FR28" s="3">
        <v>-137611.98000000001</v>
      </c>
      <c r="FS28" s="3">
        <v>0</v>
      </c>
      <c r="FT28" s="3">
        <v>-84179.73</v>
      </c>
      <c r="FU28" s="3">
        <v>-647663.96</v>
      </c>
      <c r="FV28" s="3">
        <v>0</v>
      </c>
      <c r="FW28" s="3">
        <v>0</v>
      </c>
      <c r="FX28" s="3">
        <v>0</v>
      </c>
      <c r="FY28" s="3">
        <v>0</v>
      </c>
      <c r="FZ28" s="3">
        <v>0</v>
      </c>
      <c r="GA28" s="3">
        <v>0</v>
      </c>
      <c r="GB28" s="3">
        <v>-63644.6</v>
      </c>
      <c r="GD28" s="3">
        <v>0</v>
      </c>
      <c r="GE28" s="3">
        <v>0</v>
      </c>
      <c r="GF28" s="3">
        <v>0</v>
      </c>
      <c r="GG28" s="3">
        <v>0</v>
      </c>
      <c r="GH28" s="3">
        <v>0</v>
      </c>
      <c r="GI28" s="3">
        <v>0</v>
      </c>
      <c r="GJ28" s="3">
        <v>0</v>
      </c>
      <c r="GK28" s="3">
        <v>0</v>
      </c>
      <c r="GL28" s="3">
        <v>0</v>
      </c>
      <c r="GN28" s="3">
        <v>0</v>
      </c>
      <c r="GO28" s="3">
        <v>0</v>
      </c>
      <c r="GP28" s="3">
        <v>0</v>
      </c>
      <c r="GQ28" s="3">
        <v>-70614.17</v>
      </c>
      <c r="GR28" s="3">
        <v>0</v>
      </c>
      <c r="GS28" s="3">
        <v>0</v>
      </c>
      <c r="GT28" s="3">
        <v>0</v>
      </c>
      <c r="GU28" s="3">
        <v>0</v>
      </c>
      <c r="GV28" s="3">
        <v>0</v>
      </c>
      <c r="GX28" s="3">
        <v>-363116.46</v>
      </c>
      <c r="GY28" s="3">
        <v>0</v>
      </c>
      <c r="GZ28" s="3">
        <v>0</v>
      </c>
      <c r="HA28" s="3">
        <v>0</v>
      </c>
      <c r="HB28" s="3">
        <v>0</v>
      </c>
      <c r="HC28" s="3">
        <v>0</v>
      </c>
      <c r="HD28" s="3">
        <v>0</v>
      </c>
      <c r="HE28" s="3">
        <v>0</v>
      </c>
      <c r="HF28" s="3">
        <v>0</v>
      </c>
      <c r="HG28" s="3">
        <v>0</v>
      </c>
      <c r="HH28" s="3">
        <v>0</v>
      </c>
      <c r="HI28" s="3">
        <v>0</v>
      </c>
      <c r="HJ28" s="3">
        <v>0</v>
      </c>
      <c r="HK28" s="3">
        <v>0</v>
      </c>
      <c r="HL28" s="3">
        <v>-2107952.79</v>
      </c>
      <c r="HM28" s="3">
        <v>0</v>
      </c>
      <c r="HO28" s="3">
        <v>0</v>
      </c>
      <c r="HP28" s="3">
        <v>-1689346</v>
      </c>
      <c r="HQ28" s="3">
        <v>0</v>
      </c>
      <c r="HR28" s="3">
        <v>0</v>
      </c>
      <c r="HS28" s="3">
        <v>0</v>
      </c>
      <c r="HT28" s="3">
        <v>0</v>
      </c>
      <c r="HU28" s="3">
        <v>0</v>
      </c>
      <c r="HV28" s="3">
        <v>0</v>
      </c>
      <c r="HW28" s="3">
        <v>0</v>
      </c>
      <c r="HX28" s="3">
        <v>0</v>
      </c>
      <c r="HY28" s="3">
        <v>-2610965.88</v>
      </c>
      <c r="HZ28" s="3">
        <v>-313010.84000000003</v>
      </c>
      <c r="IA28" s="3">
        <v>0</v>
      </c>
      <c r="IB28" s="3">
        <v>0</v>
      </c>
      <c r="IC28" s="3">
        <v>84467.3</v>
      </c>
      <c r="ID28" s="3">
        <v>0</v>
      </c>
      <c r="IE28" s="3">
        <v>0</v>
      </c>
      <c r="IF28" s="3">
        <v>0</v>
      </c>
      <c r="IG28" s="3">
        <v>0</v>
      </c>
      <c r="IH28" s="3">
        <v>0</v>
      </c>
      <c r="II28" s="3">
        <v>0</v>
      </c>
      <c r="IJ28" s="3">
        <v>-4525273.58</v>
      </c>
      <c r="IK28" s="3">
        <v>0</v>
      </c>
      <c r="IL28" s="3">
        <v>0</v>
      </c>
      <c r="IM28" s="3">
        <v>0</v>
      </c>
      <c r="IN28" s="3">
        <v>-6584.63</v>
      </c>
      <c r="IO28" s="3">
        <v>-5677.53</v>
      </c>
      <c r="IP28" s="3">
        <v>-2554232.9</v>
      </c>
      <c r="IQ28" s="3">
        <v>0</v>
      </c>
      <c r="IR28" s="3">
        <v>0</v>
      </c>
      <c r="IS28" s="3">
        <v>-193374.62</v>
      </c>
      <c r="IT28" s="3">
        <v>0</v>
      </c>
      <c r="IU28" s="3">
        <v>-673120.29</v>
      </c>
      <c r="IV28" s="3">
        <v>0</v>
      </c>
      <c r="IW28" s="3">
        <v>-809079.13</v>
      </c>
      <c r="IX28" s="3">
        <v>-392398.38</v>
      </c>
      <c r="IY28" s="3">
        <v>-82748.479999999996</v>
      </c>
      <c r="IZ28" s="3">
        <v>-51289.32</v>
      </c>
      <c r="JA28" s="3">
        <v>-1582320.44</v>
      </c>
      <c r="JB28" s="3">
        <v>0</v>
      </c>
      <c r="JC28" s="3">
        <v>0</v>
      </c>
      <c r="JD28" s="3">
        <v>0</v>
      </c>
      <c r="JE28" s="3">
        <v>0</v>
      </c>
      <c r="JF28" s="3">
        <v>0</v>
      </c>
      <c r="JG28" s="3">
        <v>0</v>
      </c>
      <c r="JH28" s="3">
        <v>0</v>
      </c>
      <c r="JI28" s="3">
        <v>-35114.99</v>
      </c>
      <c r="JJ28" s="3">
        <v>0</v>
      </c>
      <c r="JK28" s="3">
        <v>0</v>
      </c>
      <c r="JL28" s="3">
        <v>-28240.78</v>
      </c>
      <c r="JM28" s="3">
        <v>0</v>
      </c>
      <c r="JN28" s="3">
        <v>-57912.54</v>
      </c>
      <c r="JO28" s="3">
        <v>0</v>
      </c>
      <c r="JP28" s="3">
        <v>0</v>
      </c>
      <c r="JQ28" s="3">
        <v>0</v>
      </c>
      <c r="JR28" s="3">
        <v>0</v>
      </c>
      <c r="JS28" s="3">
        <v>0</v>
      </c>
      <c r="JT28" s="3">
        <v>0</v>
      </c>
      <c r="JU28" s="3">
        <v>0</v>
      </c>
      <c r="JV28" s="3">
        <v>-48680.21</v>
      </c>
      <c r="JW28" s="3">
        <v>37870.47</v>
      </c>
      <c r="JX28" s="3">
        <v>0</v>
      </c>
      <c r="JY28" s="3">
        <v>0</v>
      </c>
      <c r="JZ28" s="3">
        <v>0</v>
      </c>
      <c r="KA28" s="3">
        <v>0</v>
      </c>
      <c r="KB28" s="3">
        <v>0</v>
      </c>
      <c r="KC28" s="3">
        <v>0</v>
      </c>
      <c r="KD28" s="3">
        <v>0</v>
      </c>
      <c r="KE28" s="3">
        <v>0</v>
      </c>
      <c r="KF28" s="3">
        <v>0</v>
      </c>
      <c r="KG28" s="3">
        <v>0</v>
      </c>
      <c r="KH28" s="3">
        <v>-144477.79</v>
      </c>
      <c r="KI28" s="3">
        <v>150145.78</v>
      </c>
      <c r="KJ28" s="3">
        <v>0</v>
      </c>
      <c r="KK28" s="3">
        <v>-1074.79</v>
      </c>
      <c r="KL28" s="3">
        <v>0</v>
      </c>
      <c r="KM28" s="3">
        <v>0</v>
      </c>
      <c r="KN28" s="3">
        <v>-26875.42</v>
      </c>
      <c r="KO28" s="3">
        <v>0</v>
      </c>
      <c r="KP28" s="3">
        <v>0</v>
      </c>
      <c r="KQ28" s="3">
        <v>0</v>
      </c>
      <c r="KR28" s="3">
        <v>0</v>
      </c>
      <c r="KS28" s="3">
        <v>0</v>
      </c>
      <c r="KT28" s="3">
        <v>0</v>
      </c>
      <c r="KU28" s="3">
        <v>0</v>
      </c>
      <c r="KV28" s="3">
        <v>0</v>
      </c>
      <c r="KW28" s="3">
        <v>0</v>
      </c>
      <c r="KX28" s="3">
        <v>0</v>
      </c>
      <c r="KY28" s="3">
        <v>0</v>
      </c>
      <c r="KZ28" s="3">
        <v>0</v>
      </c>
      <c r="LA28" s="3">
        <v>0</v>
      </c>
      <c r="LB28" s="3">
        <v>0</v>
      </c>
      <c r="LC28" s="3">
        <v>0</v>
      </c>
      <c r="LD28" s="3">
        <v>0</v>
      </c>
      <c r="LE28" s="3">
        <v>0</v>
      </c>
      <c r="LF28" s="3">
        <v>0</v>
      </c>
      <c r="LG28" s="3">
        <v>0</v>
      </c>
      <c r="LH28" s="3">
        <v>0</v>
      </c>
      <c r="LI28" s="3">
        <v>0</v>
      </c>
      <c r="LJ28" s="3">
        <v>0</v>
      </c>
      <c r="LK28" s="3">
        <v>0</v>
      </c>
      <c r="LL28" s="3">
        <v>0</v>
      </c>
      <c r="LM28" s="3">
        <v>7285143.2599999998</v>
      </c>
      <c r="LN28" s="3">
        <v>0</v>
      </c>
      <c r="LO28" s="3">
        <v>673120.29</v>
      </c>
      <c r="LP28" s="3">
        <v>0</v>
      </c>
      <c r="LQ28" s="3">
        <v>0</v>
      </c>
      <c r="LR28" s="3">
        <v>809079.13</v>
      </c>
      <c r="LS28" s="3">
        <v>0</v>
      </c>
      <c r="LT28" s="3">
        <v>392398.38</v>
      </c>
      <c r="LU28" s="3">
        <v>0</v>
      </c>
      <c r="LW28" s="3">
        <v>82748.479999999996</v>
      </c>
      <c r="LX28" s="3">
        <v>51289.32</v>
      </c>
      <c r="LY28" s="3">
        <v>0</v>
      </c>
      <c r="LZ28" s="3">
        <v>0</v>
      </c>
      <c r="MA28" s="3">
        <v>0</v>
      </c>
      <c r="MB28" s="3">
        <v>0</v>
      </c>
      <c r="MC28" s="3">
        <v>0</v>
      </c>
      <c r="MD28" s="3">
        <v>0</v>
      </c>
      <c r="ME28" s="3">
        <v>0</v>
      </c>
      <c r="MF28" s="3">
        <v>0</v>
      </c>
      <c r="MG28" s="3">
        <v>0</v>
      </c>
      <c r="MH28" s="3">
        <v>0</v>
      </c>
      <c r="MI28" s="3">
        <v>0</v>
      </c>
      <c r="MJ28" s="3">
        <v>0</v>
      </c>
      <c r="MK28" s="3">
        <v>0</v>
      </c>
      <c r="ML28" s="3">
        <v>0</v>
      </c>
      <c r="MM28" s="3">
        <v>0</v>
      </c>
      <c r="MN28" s="3">
        <v>0</v>
      </c>
      <c r="MO28" s="3">
        <v>0</v>
      </c>
      <c r="MP28" s="3">
        <v>0</v>
      </c>
      <c r="MQ28" s="3">
        <v>0</v>
      </c>
      <c r="MR28" s="3">
        <v>0</v>
      </c>
      <c r="MS28" s="3">
        <v>0</v>
      </c>
      <c r="MT28" s="3">
        <v>0</v>
      </c>
      <c r="MU28" s="3">
        <v>0</v>
      </c>
      <c r="MV28" s="3">
        <v>63669.09</v>
      </c>
      <c r="MW28" s="3">
        <v>7982.77</v>
      </c>
      <c r="MX28" s="3">
        <v>13449.55</v>
      </c>
      <c r="MY28" s="3">
        <v>3435.21</v>
      </c>
      <c r="MZ28" s="3">
        <v>14300.89</v>
      </c>
      <c r="NA28" s="3">
        <v>1032.55</v>
      </c>
      <c r="NB28" s="3">
        <v>0</v>
      </c>
      <c r="NC28" s="3">
        <v>5432.54</v>
      </c>
      <c r="ND28" s="3">
        <v>3570.18</v>
      </c>
      <c r="NE28" s="3">
        <v>0</v>
      </c>
      <c r="NF28" s="3">
        <v>0</v>
      </c>
      <c r="NG28" s="3">
        <v>1127.56</v>
      </c>
      <c r="NH28" s="3">
        <v>0</v>
      </c>
      <c r="NI28" s="3">
        <v>10601.59</v>
      </c>
      <c r="NJ28" s="3">
        <v>0</v>
      </c>
      <c r="NK28" s="3">
        <v>0</v>
      </c>
      <c r="NL28" s="3">
        <v>0</v>
      </c>
      <c r="NM28" s="3">
        <v>0</v>
      </c>
      <c r="NN28" s="3">
        <v>1467.54</v>
      </c>
      <c r="NO28" s="3">
        <v>0</v>
      </c>
      <c r="NP28" s="3">
        <v>1000</v>
      </c>
      <c r="NQ28" s="3">
        <v>0</v>
      </c>
      <c r="NR28" s="3">
        <v>0</v>
      </c>
      <c r="NS28" s="3">
        <v>0</v>
      </c>
      <c r="NT28" s="3">
        <v>14857.82</v>
      </c>
      <c r="NU28" s="3">
        <v>33745.24</v>
      </c>
      <c r="NV28" s="3">
        <v>40721.18</v>
      </c>
      <c r="NW28" s="3">
        <v>76155.28</v>
      </c>
      <c r="NX28" s="3">
        <v>386.54</v>
      </c>
      <c r="NY28" s="3">
        <v>3203.53</v>
      </c>
      <c r="NZ28" s="3">
        <v>7870.3</v>
      </c>
      <c r="OA28" s="3">
        <v>14735.62</v>
      </c>
      <c r="OB28" s="3">
        <v>0</v>
      </c>
      <c r="OC28" s="3">
        <v>0</v>
      </c>
      <c r="OD28" s="3">
        <v>0</v>
      </c>
      <c r="OE28" s="3">
        <v>2932.46</v>
      </c>
      <c r="OF28" s="3">
        <v>0</v>
      </c>
      <c r="OK28" s="3">
        <v>0</v>
      </c>
      <c r="OL28" s="3">
        <v>0</v>
      </c>
      <c r="OM28" s="3">
        <v>0</v>
      </c>
      <c r="ON28" s="3">
        <v>0</v>
      </c>
      <c r="OO28" s="3">
        <v>0</v>
      </c>
      <c r="OP28" s="3">
        <v>30807.22</v>
      </c>
      <c r="OQ28" s="3">
        <v>239970.67</v>
      </c>
      <c r="OR28" s="3">
        <v>117080.12</v>
      </c>
      <c r="OS28" s="3">
        <v>3.65</v>
      </c>
      <c r="OT28" s="3">
        <v>0</v>
      </c>
      <c r="OU28" s="3">
        <v>18908.18</v>
      </c>
      <c r="OV28" s="3">
        <v>0</v>
      </c>
      <c r="OW28" s="3">
        <v>0</v>
      </c>
      <c r="OX28" s="3">
        <v>0</v>
      </c>
      <c r="OY28" s="3">
        <v>0</v>
      </c>
      <c r="OZ28" s="3">
        <v>0</v>
      </c>
      <c r="PA28" s="3">
        <v>0</v>
      </c>
      <c r="PB28" s="3">
        <v>0</v>
      </c>
      <c r="PC28" s="3">
        <v>0</v>
      </c>
      <c r="PD28" s="3">
        <v>0</v>
      </c>
      <c r="PE28" s="3">
        <v>0</v>
      </c>
      <c r="PF28" s="3">
        <v>110503.79</v>
      </c>
      <c r="PG28" s="3">
        <v>60616.32</v>
      </c>
      <c r="PH28" s="3">
        <v>0</v>
      </c>
      <c r="PI28" s="3">
        <v>22321.71</v>
      </c>
      <c r="PJ28" s="3">
        <v>0</v>
      </c>
      <c r="PK28" s="3">
        <v>61135.3</v>
      </c>
      <c r="PL28" s="3">
        <v>4200</v>
      </c>
      <c r="PM28" s="3">
        <v>8650.7999999999993</v>
      </c>
      <c r="PN28" s="3">
        <v>10005.200000000001</v>
      </c>
      <c r="PO28" s="3">
        <v>0</v>
      </c>
      <c r="PP28" s="3">
        <v>0</v>
      </c>
      <c r="PQ28" s="3">
        <v>0</v>
      </c>
      <c r="PR28" s="3">
        <v>99848.63</v>
      </c>
      <c r="PS28" s="3">
        <v>0</v>
      </c>
      <c r="PT28" s="3">
        <v>17412</v>
      </c>
      <c r="PU28" s="3">
        <v>0</v>
      </c>
      <c r="PV28" s="3">
        <v>0</v>
      </c>
      <c r="PW28" s="3">
        <v>21049.71</v>
      </c>
      <c r="PX28" s="3">
        <v>5139.51</v>
      </c>
      <c r="PY28" s="3">
        <v>0</v>
      </c>
      <c r="PZ28" s="3">
        <v>0</v>
      </c>
      <c r="QA28" s="3">
        <v>0</v>
      </c>
      <c r="QB28" s="3">
        <v>234667.54</v>
      </c>
      <c r="QC28" s="3">
        <v>0</v>
      </c>
      <c r="QD28" s="3">
        <v>0</v>
      </c>
      <c r="QE28" s="3">
        <v>0</v>
      </c>
      <c r="QF28" s="3">
        <v>0</v>
      </c>
      <c r="QG28" s="3">
        <v>0</v>
      </c>
      <c r="QI28" s="3">
        <v>-9397.1299999999992</v>
      </c>
      <c r="QJ28" s="3">
        <v>72904.350000000006</v>
      </c>
      <c r="QK28" s="3">
        <v>0</v>
      </c>
      <c r="QL28" s="3">
        <v>0</v>
      </c>
      <c r="QM28" s="3">
        <v>0</v>
      </c>
      <c r="QN28" s="3">
        <v>0</v>
      </c>
      <c r="QO28" s="3">
        <v>0</v>
      </c>
      <c r="QP28" s="3">
        <v>29524.25</v>
      </c>
      <c r="QQ28" s="3">
        <v>-13608.1</v>
      </c>
      <c r="QR28" s="3">
        <v>-90026.59</v>
      </c>
      <c r="QS28" s="3">
        <v>0</v>
      </c>
      <c r="QT28" s="3">
        <v>17344.3</v>
      </c>
      <c r="QU28" s="3">
        <v>30931</v>
      </c>
      <c r="QV28" s="3">
        <v>0</v>
      </c>
      <c r="QW28" s="3">
        <v>2000</v>
      </c>
      <c r="QX28" s="3">
        <v>0</v>
      </c>
      <c r="QY28" s="3">
        <v>0</v>
      </c>
      <c r="QZ28" s="3">
        <v>0</v>
      </c>
      <c r="RA28" s="3">
        <v>0</v>
      </c>
      <c r="RB28" s="3">
        <v>0</v>
      </c>
      <c r="RC28" s="3">
        <v>0</v>
      </c>
      <c r="RD28" s="3">
        <v>0</v>
      </c>
      <c r="RE28" s="3">
        <v>0</v>
      </c>
      <c r="RF28" s="3">
        <v>0</v>
      </c>
      <c r="RG28" s="3">
        <v>0</v>
      </c>
      <c r="RH28" s="3">
        <v>0</v>
      </c>
      <c r="RI28" s="3">
        <v>0</v>
      </c>
      <c r="RJ28" s="3">
        <v>0</v>
      </c>
      <c r="RK28" s="3">
        <v>0</v>
      </c>
    </row>
    <row r="29" spans="1:479" x14ac:dyDescent="0.25">
      <c r="A29" t="s">
        <v>28</v>
      </c>
      <c r="B29" s="1">
        <v>2017</v>
      </c>
      <c r="C29" s="3">
        <v>6470935.8700000001</v>
      </c>
      <c r="D29" s="3">
        <v>1274</v>
      </c>
      <c r="E29" s="4"/>
      <c r="F29" s="3">
        <v>0</v>
      </c>
      <c r="G29" s="3">
        <v>0</v>
      </c>
      <c r="H29" s="3">
        <v>0</v>
      </c>
      <c r="I29" s="3">
        <v>0</v>
      </c>
      <c r="J29" s="3">
        <v>0</v>
      </c>
      <c r="K29" s="3">
        <v>295107893.70999998</v>
      </c>
      <c r="L29" s="3">
        <v>148888.01999999999</v>
      </c>
      <c r="M29" s="3">
        <v>464124.21</v>
      </c>
      <c r="N29" s="3">
        <v>420063270.89999998</v>
      </c>
      <c r="O29" s="3">
        <v>48797998.590000004</v>
      </c>
      <c r="P29" s="4"/>
      <c r="Q29" s="3">
        <v>12868090</v>
      </c>
      <c r="R29" s="3">
        <v>-29425531.100000001</v>
      </c>
      <c r="S29" s="3">
        <v>0</v>
      </c>
      <c r="T29" s="3">
        <v>0</v>
      </c>
      <c r="U29" s="3">
        <v>0</v>
      </c>
      <c r="V29" s="3">
        <v>6540548.0800000001</v>
      </c>
      <c r="W29" s="3">
        <v>28148107.239999998</v>
      </c>
      <c r="X29" s="3">
        <v>692906</v>
      </c>
      <c r="Y29" s="3">
        <v>0</v>
      </c>
      <c r="Z29" s="3">
        <v>0</v>
      </c>
      <c r="AA29" s="3">
        <v>5849077.75</v>
      </c>
      <c r="AB29" s="3">
        <v>0</v>
      </c>
      <c r="AC29" s="3">
        <v>0</v>
      </c>
      <c r="AD29" s="3">
        <v>0</v>
      </c>
      <c r="AE29" s="3">
        <v>0</v>
      </c>
      <c r="AF29" s="3">
        <v>0</v>
      </c>
      <c r="AG29" s="3">
        <v>0</v>
      </c>
      <c r="AH29" s="3">
        <v>0</v>
      </c>
      <c r="AI29" s="3">
        <v>0</v>
      </c>
      <c r="AJ29" s="3">
        <v>0</v>
      </c>
      <c r="AK29" s="3">
        <v>0</v>
      </c>
      <c r="AL29" s="3">
        <v>588947397.29999995</v>
      </c>
      <c r="AM29" s="3">
        <v>0</v>
      </c>
      <c r="AN29" s="3">
        <v>0</v>
      </c>
      <c r="AO29" s="3">
        <v>0</v>
      </c>
      <c r="AP29" s="3">
        <v>0</v>
      </c>
      <c r="AQ29" s="3">
        <v>0</v>
      </c>
      <c r="AR29" s="3">
        <v>0</v>
      </c>
      <c r="AS29" s="3">
        <v>0</v>
      </c>
      <c r="AT29" s="3">
        <v>0</v>
      </c>
      <c r="AU29" s="3">
        <v>0</v>
      </c>
      <c r="AV29" s="3">
        <v>37652284.909999996</v>
      </c>
      <c r="AW29" s="4"/>
      <c r="AX29" s="3">
        <v>0</v>
      </c>
      <c r="AY29" s="3">
        <v>0</v>
      </c>
      <c r="AZ29" s="3">
        <v>0</v>
      </c>
      <c r="BA29" s="3">
        <v>382400.28</v>
      </c>
      <c r="BB29" s="3">
        <v>0</v>
      </c>
      <c r="BC29" s="4"/>
      <c r="BD29" s="3">
        <v>82878987.680000007</v>
      </c>
      <c r="BE29" s="3">
        <v>0</v>
      </c>
      <c r="BF29" s="3">
        <v>134275.79</v>
      </c>
      <c r="BG29" s="3">
        <v>0</v>
      </c>
      <c r="BH29" s="3">
        <v>-48420411.130000003</v>
      </c>
      <c r="BI29" s="3">
        <v>0</v>
      </c>
      <c r="BJ29" s="3">
        <v>0</v>
      </c>
      <c r="BK29" s="3">
        <v>-11800402.52</v>
      </c>
      <c r="BL29" s="3">
        <v>0</v>
      </c>
      <c r="BM29" s="3">
        <v>1116886.0900000001</v>
      </c>
      <c r="BN29" s="3">
        <v>11853626.710000001</v>
      </c>
      <c r="BO29" s="3">
        <v>-320602.18</v>
      </c>
      <c r="BP29" s="3">
        <v>248310.86</v>
      </c>
      <c r="BQ29" s="3">
        <v>-28796.06</v>
      </c>
      <c r="BR29" s="3">
        <v>0</v>
      </c>
      <c r="BS29" s="3">
        <v>0</v>
      </c>
      <c r="BT29" s="3">
        <v>-837827.27</v>
      </c>
      <c r="BU29" s="3">
        <v>317767.28999999998</v>
      </c>
      <c r="BV29" s="3">
        <v>0</v>
      </c>
      <c r="BW29" s="3">
        <v>0</v>
      </c>
      <c r="BX29" s="3">
        <v>-13563</v>
      </c>
      <c r="BY29" s="3">
        <v>-4422462.2</v>
      </c>
      <c r="BZ29" s="3">
        <v>-134516751.69999999</v>
      </c>
      <c r="CA29" s="3">
        <v>0</v>
      </c>
      <c r="CB29" s="3">
        <v>10661981.939999999</v>
      </c>
      <c r="CC29" s="3">
        <v>85156672.480000004</v>
      </c>
      <c r="CD29" s="3">
        <v>58303116.409999996</v>
      </c>
      <c r="CE29" s="3">
        <v>-32203713.140000001</v>
      </c>
      <c r="CF29" s="3">
        <v>0</v>
      </c>
      <c r="CG29" s="3">
        <v>-6094684.8200000003</v>
      </c>
      <c r="CH29" s="3">
        <v>0</v>
      </c>
      <c r="CI29" s="3">
        <v>0</v>
      </c>
      <c r="CJ29" s="3">
        <v>0</v>
      </c>
      <c r="CK29" s="3">
        <v>476749425.10000002</v>
      </c>
      <c r="CL29" s="3">
        <v>1319227.6499999999</v>
      </c>
      <c r="CM29" s="3">
        <v>25231</v>
      </c>
      <c r="CN29" s="3">
        <v>3316</v>
      </c>
      <c r="CO29" s="3">
        <v>0</v>
      </c>
      <c r="CP29" s="3">
        <v>21724</v>
      </c>
      <c r="CQ29" s="3">
        <v>0</v>
      </c>
      <c r="CR29" s="3">
        <v>0</v>
      </c>
      <c r="CS29" s="3">
        <v>0</v>
      </c>
      <c r="CT29" s="3">
        <v>0</v>
      </c>
      <c r="CU29" s="3">
        <v>0</v>
      </c>
      <c r="CV29" s="3">
        <v>0</v>
      </c>
      <c r="CW29" s="3">
        <v>0</v>
      </c>
      <c r="CX29" s="3">
        <v>429521.1</v>
      </c>
      <c r="CY29" s="3">
        <v>0</v>
      </c>
      <c r="CZ29" s="3">
        <v>2457676.9700000002</v>
      </c>
      <c r="DA29" s="3">
        <v>8422</v>
      </c>
      <c r="DB29" s="3">
        <v>0</v>
      </c>
      <c r="DC29" s="3">
        <v>0</v>
      </c>
      <c r="DD29" s="3">
        <v>0</v>
      </c>
      <c r="DE29" s="3">
        <v>0</v>
      </c>
      <c r="DF29" s="3">
        <v>0</v>
      </c>
      <c r="DG29" s="3">
        <v>0</v>
      </c>
      <c r="DH29" s="3">
        <v>171512.68</v>
      </c>
      <c r="DI29" s="3">
        <v>0</v>
      </c>
      <c r="DJ29" s="3">
        <v>20575.97</v>
      </c>
      <c r="DK29" s="3">
        <v>0</v>
      </c>
      <c r="DL29" s="3">
        <v>0</v>
      </c>
      <c r="DM29" s="3">
        <v>0</v>
      </c>
      <c r="DN29" s="3">
        <v>60157735.539999999</v>
      </c>
      <c r="DO29" s="3">
        <v>233723612.90000001</v>
      </c>
      <c r="DP29" s="3">
        <v>29003067.09</v>
      </c>
      <c r="DQ29" s="3">
        <v>0</v>
      </c>
      <c r="DR29" s="3">
        <v>227982464</v>
      </c>
      <c r="DS29" s="3">
        <v>724387266.75999999</v>
      </c>
      <c r="DT29" s="3">
        <v>0</v>
      </c>
      <c r="DU29" s="3">
        <v>3388116310.2199998</v>
      </c>
      <c r="DV29" s="3">
        <v>2081770008.02</v>
      </c>
      <c r="DW29" s="3">
        <v>54269897.18</v>
      </c>
      <c r="DX29" s="3">
        <v>934118341.11000001</v>
      </c>
      <c r="DY29" s="3">
        <v>2081566521.3399999</v>
      </c>
      <c r="DZ29" s="3">
        <v>20193297.280000001</v>
      </c>
      <c r="EA29" s="3">
        <v>596780364.53999996</v>
      </c>
      <c r="EB29" s="3">
        <v>0</v>
      </c>
      <c r="EC29" s="3">
        <v>0</v>
      </c>
      <c r="ED29" s="3">
        <v>0</v>
      </c>
      <c r="EE29" s="3">
        <v>14677673.66</v>
      </c>
      <c r="EF29" s="3">
        <v>0</v>
      </c>
      <c r="EG29" s="3">
        <v>169041238.59999999</v>
      </c>
      <c r="EH29" s="3">
        <v>11376819.17</v>
      </c>
      <c r="EI29" s="3">
        <v>5323822.38</v>
      </c>
      <c r="EJ29" s="3">
        <v>51645245.890000001</v>
      </c>
      <c r="EK29" s="3">
        <v>70021381.079999998</v>
      </c>
      <c r="EL29" s="3">
        <v>221799458.90000001</v>
      </c>
      <c r="EM29" s="3">
        <v>769629.74</v>
      </c>
      <c r="EN29" s="3">
        <v>7855342.7800000003</v>
      </c>
      <c r="EO29" s="3">
        <v>8677606.2699999996</v>
      </c>
      <c r="EP29" s="3">
        <v>228322737.09999999</v>
      </c>
      <c r="EQ29" s="3">
        <v>31583222.82</v>
      </c>
      <c r="ER29" s="3">
        <v>2616617.54</v>
      </c>
      <c r="ES29" s="3">
        <v>0</v>
      </c>
      <c r="ET29" s="3">
        <v>1633218.63</v>
      </c>
      <c r="EU29" s="3">
        <v>0</v>
      </c>
      <c r="EV29" s="3">
        <v>126808000.09999999</v>
      </c>
      <c r="EW29" s="3">
        <v>15164798.57</v>
      </c>
      <c r="EX29" s="3">
        <v>11008444.27</v>
      </c>
      <c r="EY29" s="3">
        <v>0</v>
      </c>
      <c r="EZ29" s="3">
        <v>0</v>
      </c>
      <c r="FA29" s="3">
        <v>0</v>
      </c>
      <c r="FB29" s="3">
        <v>0</v>
      </c>
      <c r="FC29" s="3">
        <v>0</v>
      </c>
      <c r="FD29" s="3">
        <v>56530306.289999999</v>
      </c>
      <c r="FE29" s="3">
        <v>0</v>
      </c>
      <c r="FF29" s="3">
        <v>201611820.44</v>
      </c>
      <c r="FG29" s="3">
        <v>167315774.69999999</v>
      </c>
      <c r="FH29" s="3">
        <v>0</v>
      </c>
      <c r="FI29" s="3">
        <v>0</v>
      </c>
      <c r="FJ29" s="3">
        <v>0</v>
      </c>
      <c r="FK29" s="3">
        <v>-4214079348.2600002</v>
      </c>
      <c r="FL29" s="3">
        <v>-213172595.5</v>
      </c>
      <c r="FM29" s="3">
        <v>0</v>
      </c>
      <c r="FN29" s="3">
        <v>0</v>
      </c>
      <c r="FO29" s="3">
        <v>0</v>
      </c>
      <c r="FP29" s="3">
        <v>-139431515.86000001</v>
      </c>
      <c r="FQ29" s="3">
        <v>-1382918</v>
      </c>
      <c r="FR29" s="3">
        <v>-41540692.060000002</v>
      </c>
      <c r="FS29" s="3">
        <v>0.12</v>
      </c>
      <c r="FT29" s="3">
        <v>-477952653.98000002</v>
      </c>
      <c r="FU29" s="3">
        <v>-5031180.5599999996</v>
      </c>
      <c r="FV29" s="3">
        <v>-167826858.19999999</v>
      </c>
      <c r="FW29" s="3">
        <v>0</v>
      </c>
      <c r="FX29" s="3">
        <v>-5718036.3200000003</v>
      </c>
      <c r="FY29" s="3">
        <v>0</v>
      </c>
      <c r="FZ29" s="3">
        <v>0</v>
      </c>
      <c r="GA29" s="3">
        <v>0</v>
      </c>
      <c r="GB29" s="3">
        <v>-342015500</v>
      </c>
      <c r="GC29" s="3">
        <v>0</v>
      </c>
      <c r="GD29" s="3">
        <v>0</v>
      </c>
      <c r="GE29" s="3">
        <v>0</v>
      </c>
      <c r="GF29" s="3">
        <v>-39616108.560000002</v>
      </c>
      <c r="GG29" s="3">
        <v>0</v>
      </c>
      <c r="GH29" s="3">
        <v>0</v>
      </c>
      <c r="GI29" s="3">
        <v>0</v>
      </c>
      <c r="GJ29" s="3">
        <v>-180297796.84</v>
      </c>
      <c r="GK29" s="3">
        <v>-23957632.989999998</v>
      </c>
      <c r="GL29" s="3">
        <v>-2611299.38</v>
      </c>
      <c r="GM29" s="3">
        <v>0</v>
      </c>
      <c r="GN29" s="3">
        <v>0</v>
      </c>
      <c r="GO29" s="3">
        <v>-839146430.70000005</v>
      </c>
      <c r="GP29" s="3">
        <v>0</v>
      </c>
      <c r="GQ29" s="3">
        <v>-348625.2</v>
      </c>
      <c r="GR29" s="3">
        <v>0</v>
      </c>
      <c r="GS29" s="3">
        <v>0</v>
      </c>
      <c r="GT29" s="3">
        <v>0</v>
      </c>
      <c r="GU29" s="3">
        <v>-66077308.960000001</v>
      </c>
      <c r="GV29" s="3">
        <v>0</v>
      </c>
      <c r="GW29" s="3">
        <v>0</v>
      </c>
      <c r="GX29" s="3">
        <v>-2327266.8199999998</v>
      </c>
      <c r="GY29" s="3">
        <v>0</v>
      </c>
      <c r="GZ29" s="3">
        <v>0</v>
      </c>
      <c r="HA29" s="3">
        <v>0</v>
      </c>
      <c r="HB29" s="3">
        <v>-496277977.60000002</v>
      </c>
      <c r="HC29" s="3">
        <v>-84223624.109999999</v>
      </c>
      <c r="HD29" s="3">
        <v>0</v>
      </c>
      <c r="HE29" s="3">
        <v>0</v>
      </c>
      <c r="HF29" s="3">
        <v>-29950440.350000001</v>
      </c>
      <c r="HG29" s="3">
        <v>0</v>
      </c>
      <c r="HH29" s="3">
        <v>-18744617.460000001</v>
      </c>
      <c r="HI29" s="3">
        <v>0</v>
      </c>
      <c r="HJ29" s="3">
        <v>-315000</v>
      </c>
      <c r="HK29" s="3">
        <v>0</v>
      </c>
      <c r="HL29" s="3">
        <v>-3499316693</v>
      </c>
      <c r="HM29" s="3">
        <v>-34777313.5</v>
      </c>
      <c r="HN29" s="3">
        <v>0</v>
      </c>
      <c r="HO29" s="3">
        <v>-11272000</v>
      </c>
      <c r="HP29" s="3">
        <v>-689907303.46000004</v>
      </c>
      <c r="HQ29" s="3">
        <v>0</v>
      </c>
      <c r="HR29" s="3">
        <v>-3775448.47</v>
      </c>
      <c r="HS29" s="3">
        <v>0</v>
      </c>
      <c r="HT29" s="3">
        <v>-412883</v>
      </c>
      <c r="HU29" s="3">
        <v>0</v>
      </c>
      <c r="HV29" s="3">
        <v>0</v>
      </c>
      <c r="HW29" s="3">
        <v>0</v>
      </c>
      <c r="HX29" s="3">
        <v>3919897</v>
      </c>
      <c r="HY29" s="3">
        <v>-1855699216.04</v>
      </c>
      <c r="HZ29" s="3">
        <v>-267059960.84999999</v>
      </c>
      <c r="IA29" s="3">
        <v>0</v>
      </c>
      <c r="IB29" s="3">
        <v>0</v>
      </c>
      <c r="IC29" s="3">
        <v>1421000</v>
      </c>
      <c r="ID29" s="3">
        <v>-3886110.06</v>
      </c>
      <c r="IE29" s="3">
        <v>0</v>
      </c>
      <c r="IF29" s="3">
        <v>0</v>
      </c>
      <c r="IG29" s="3">
        <v>0</v>
      </c>
      <c r="IH29" s="3">
        <v>0</v>
      </c>
      <c r="II29" s="3">
        <v>1030704.6</v>
      </c>
      <c r="IJ29" s="3">
        <v>-1254954769</v>
      </c>
      <c r="IK29" s="3">
        <v>-11637879</v>
      </c>
      <c r="IL29" s="3">
        <v>-31935788</v>
      </c>
      <c r="IM29" s="3">
        <v>-325468744.39999998</v>
      </c>
      <c r="IN29" s="3">
        <v>-10976044.15</v>
      </c>
      <c r="IO29" s="3">
        <v>-1516986.96</v>
      </c>
      <c r="IP29" s="3">
        <v>-786566482.70000005</v>
      </c>
      <c r="IQ29" s="3">
        <v>0</v>
      </c>
      <c r="IR29" s="3">
        <v>149717115.30000001</v>
      </c>
      <c r="IS29" s="3">
        <v>-174487559.30000001</v>
      </c>
      <c r="IT29" s="3">
        <v>0</v>
      </c>
      <c r="IU29" s="3">
        <v>-98915037.75</v>
      </c>
      <c r="IV29" s="3">
        <v>0</v>
      </c>
      <c r="IW29" s="3">
        <v>-232112435.24000001</v>
      </c>
      <c r="IX29" s="3">
        <v>-168596135.22</v>
      </c>
      <c r="IY29" s="3">
        <v>-1261064.32</v>
      </c>
      <c r="IZ29" s="3">
        <v>-12622673.16</v>
      </c>
      <c r="JA29" s="3">
        <v>-1398086128.1900001</v>
      </c>
      <c r="JB29" s="3">
        <v>-12698.5</v>
      </c>
      <c r="JC29" s="3">
        <v>-5199.1000000000004</v>
      </c>
      <c r="JD29" s="3">
        <v>-3999530.76</v>
      </c>
      <c r="JE29" s="3">
        <v>0</v>
      </c>
      <c r="JF29" s="3">
        <v>0</v>
      </c>
      <c r="JG29" s="3">
        <v>0</v>
      </c>
      <c r="JH29" s="3">
        <v>-44801</v>
      </c>
      <c r="JI29" s="3">
        <v>-261172.61</v>
      </c>
      <c r="JJ29" s="3">
        <v>0</v>
      </c>
      <c r="JK29" s="3">
        <v>-111440</v>
      </c>
      <c r="JL29" s="3">
        <v>-12399561.189999999</v>
      </c>
      <c r="JM29" s="3">
        <v>0</v>
      </c>
      <c r="JN29" s="3">
        <v>-1286757.8</v>
      </c>
      <c r="JO29" s="3">
        <v>0</v>
      </c>
      <c r="JP29" s="3">
        <v>-516044.32</v>
      </c>
      <c r="JQ29" s="3">
        <v>698027</v>
      </c>
      <c r="JR29" s="3">
        <v>0</v>
      </c>
      <c r="JS29" s="3">
        <v>0</v>
      </c>
      <c r="JT29" s="3">
        <v>0</v>
      </c>
      <c r="JU29" s="3">
        <v>0</v>
      </c>
      <c r="JV29" s="3">
        <v>-40619361.659999996</v>
      </c>
      <c r="JW29" s="3">
        <v>10214186.91</v>
      </c>
      <c r="JX29" s="3">
        <v>0</v>
      </c>
      <c r="JY29" s="3">
        <v>0</v>
      </c>
      <c r="JZ29" s="3">
        <v>0</v>
      </c>
      <c r="KA29" s="3">
        <v>0</v>
      </c>
      <c r="KB29" s="3">
        <v>-452080.93</v>
      </c>
      <c r="KC29" s="3">
        <v>0</v>
      </c>
      <c r="KD29" s="3">
        <v>138270</v>
      </c>
      <c r="KE29" s="3">
        <v>34093</v>
      </c>
      <c r="KF29" s="3">
        <v>0</v>
      </c>
      <c r="KG29" s="3">
        <v>0</v>
      </c>
      <c r="KH29" s="3">
        <v>-10388302.859999999</v>
      </c>
      <c r="KI29" s="3">
        <v>398173</v>
      </c>
      <c r="KJ29" s="3">
        <v>-11784</v>
      </c>
      <c r="KK29" s="3">
        <v>0</v>
      </c>
      <c r="KL29" s="3">
        <v>0</v>
      </c>
      <c r="KM29" s="3">
        <v>0</v>
      </c>
      <c r="KN29" s="3">
        <v>-160335.18</v>
      </c>
      <c r="KO29" s="3">
        <v>0</v>
      </c>
      <c r="KP29" s="3">
        <v>0</v>
      </c>
      <c r="KQ29" s="3">
        <v>0</v>
      </c>
      <c r="KR29" s="3">
        <v>0</v>
      </c>
      <c r="KS29" s="3">
        <v>0</v>
      </c>
      <c r="KT29" s="3">
        <v>0</v>
      </c>
      <c r="KU29" s="3">
        <v>0</v>
      </c>
      <c r="KV29" s="3">
        <v>0</v>
      </c>
      <c r="KW29" s="3">
        <v>0</v>
      </c>
      <c r="KX29" s="3">
        <v>0</v>
      </c>
      <c r="KY29" s="3">
        <v>0</v>
      </c>
      <c r="KZ29" s="3">
        <v>0</v>
      </c>
      <c r="LA29" s="3">
        <v>0</v>
      </c>
      <c r="LB29" s="3">
        <v>0</v>
      </c>
      <c r="LC29" s="3">
        <v>0</v>
      </c>
      <c r="LD29" s="3">
        <v>0</v>
      </c>
      <c r="LE29" s="3">
        <v>0</v>
      </c>
      <c r="LF29" s="3">
        <v>0</v>
      </c>
      <c r="LG29" s="3">
        <v>0</v>
      </c>
      <c r="LH29" s="3">
        <v>0</v>
      </c>
      <c r="LI29" s="3">
        <v>0</v>
      </c>
      <c r="LJ29" s="3">
        <v>0</v>
      </c>
      <c r="LK29" s="3">
        <v>0</v>
      </c>
      <c r="LL29" s="3">
        <v>0</v>
      </c>
      <c r="LM29" s="3">
        <v>452513289.19999999</v>
      </c>
      <c r="LN29" s="3">
        <v>747222227.34000003</v>
      </c>
      <c r="LO29" s="3">
        <v>98915037.959999993</v>
      </c>
      <c r="LP29" s="3">
        <v>1248091472</v>
      </c>
      <c r="LQ29" s="3">
        <v>0</v>
      </c>
      <c r="LR29" s="3">
        <v>232112435.24000001</v>
      </c>
      <c r="LS29" s="3">
        <v>0</v>
      </c>
      <c r="LT29" s="3">
        <v>168596135.22</v>
      </c>
      <c r="LU29" s="3">
        <v>0</v>
      </c>
      <c r="LV29" s="3">
        <v>0</v>
      </c>
      <c r="LW29" s="3">
        <v>1261064.32</v>
      </c>
      <c r="LX29" s="3">
        <v>12622674.16</v>
      </c>
      <c r="LY29" s="3">
        <v>0</v>
      </c>
      <c r="LZ29" s="3">
        <v>0</v>
      </c>
      <c r="MA29" s="3">
        <v>0</v>
      </c>
      <c r="MB29" s="3">
        <v>0</v>
      </c>
      <c r="MC29" s="3">
        <v>0</v>
      </c>
      <c r="MD29" s="3">
        <v>0</v>
      </c>
      <c r="ME29" s="3">
        <v>0</v>
      </c>
      <c r="MF29" s="3">
        <v>0</v>
      </c>
      <c r="MG29" s="3">
        <v>0</v>
      </c>
      <c r="MH29" s="3">
        <v>0</v>
      </c>
      <c r="MI29" s="3">
        <v>0</v>
      </c>
      <c r="MJ29" s="3">
        <v>0</v>
      </c>
      <c r="MK29" s="3">
        <v>0</v>
      </c>
      <c r="ML29" s="3">
        <v>0</v>
      </c>
      <c r="MM29" s="3">
        <v>0</v>
      </c>
      <c r="MN29" s="3">
        <v>0</v>
      </c>
      <c r="MO29" s="3">
        <v>0</v>
      </c>
      <c r="MP29" s="3">
        <v>0</v>
      </c>
      <c r="MQ29" s="3">
        <v>0</v>
      </c>
      <c r="MR29" s="3">
        <v>0</v>
      </c>
      <c r="MS29" s="3">
        <v>4594924.87</v>
      </c>
      <c r="MT29" s="3">
        <v>6821345.9199999999</v>
      </c>
      <c r="MU29" s="3">
        <v>2021101.55</v>
      </c>
      <c r="MV29" s="3">
        <v>388519.54</v>
      </c>
      <c r="MW29" s="3">
        <v>110061.78</v>
      </c>
      <c r="MX29" s="3">
        <v>3716946.46</v>
      </c>
      <c r="MY29" s="3">
        <v>1442015.66</v>
      </c>
      <c r="MZ29" s="3">
        <v>13144188.609999999</v>
      </c>
      <c r="NA29" s="3">
        <v>701599.82</v>
      </c>
      <c r="NB29" s="3">
        <v>574403.43999999994</v>
      </c>
      <c r="NC29" s="3">
        <v>9789.85</v>
      </c>
      <c r="ND29" s="3">
        <v>88994.74</v>
      </c>
      <c r="NE29" s="3">
        <v>31081.5</v>
      </c>
      <c r="NF29" s="3">
        <v>0</v>
      </c>
      <c r="NG29" s="3">
        <v>5776.66</v>
      </c>
      <c r="NH29" s="3">
        <v>0</v>
      </c>
      <c r="NI29" s="3">
        <v>12751879.779999999</v>
      </c>
      <c r="NJ29" s="3">
        <v>22150281.760000002</v>
      </c>
      <c r="NK29" s="3">
        <v>3401610.94</v>
      </c>
      <c r="NL29" s="3">
        <v>14223837.26</v>
      </c>
      <c r="NM29" s="3">
        <v>0</v>
      </c>
      <c r="NN29" s="3">
        <v>0</v>
      </c>
      <c r="NO29" s="3">
        <v>0</v>
      </c>
      <c r="NP29" s="3">
        <v>11121208.880000001</v>
      </c>
      <c r="NQ29" s="3">
        <v>1048202.13</v>
      </c>
      <c r="NR29" s="3">
        <v>1921782.52</v>
      </c>
      <c r="NS29" s="3">
        <v>18096785.399999999</v>
      </c>
      <c r="NT29" s="3">
        <v>19146435.460000001</v>
      </c>
      <c r="NU29" s="3">
        <v>46238022.32</v>
      </c>
      <c r="NV29" s="3">
        <v>232316.28</v>
      </c>
      <c r="NW29" s="3">
        <v>128196474.66</v>
      </c>
      <c r="NX29" s="3">
        <v>312865.53999999998</v>
      </c>
      <c r="NY29" s="3">
        <v>1273901.73</v>
      </c>
      <c r="NZ29" s="3">
        <v>237528.81</v>
      </c>
      <c r="OA29" s="3">
        <v>2850105.4</v>
      </c>
      <c r="OB29" s="3">
        <v>9699.74</v>
      </c>
      <c r="OC29" s="3">
        <v>409466.81</v>
      </c>
      <c r="OD29" s="3">
        <v>107672.2</v>
      </c>
      <c r="OE29" s="3">
        <v>127918</v>
      </c>
      <c r="OF29" s="3">
        <v>0</v>
      </c>
      <c r="OG29" s="3">
        <v>0</v>
      </c>
      <c r="OH29" s="3">
        <v>0</v>
      </c>
      <c r="OI29" s="3">
        <v>0</v>
      </c>
      <c r="OJ29" s="3">
        <v>0</v>
      </c>
      <c r="OK29" s="3">
        <v>0</v>
      </c>
      <c r="OL29" s="3">
        <v>0</v>
      </c>
      <c r="OM29" s="3">
        <v>0</v>
      </c>
      <c r="ON29" s="3">
        <v>0</v>
      </c>
      <c r="OO29" s="3">
        <v>343616.54</v>
      </c>
      <c r="OP29" s="3">
        <v>13080450.140000001</v>
      </c>
      <c r="OQ29" s="3">
        <v>48470691.270000003</v>
      </c>
      <c r="OR29" s="3">
        <v>11354505.609999999</v>
      </c>
      <c r="OS29" s="3">
        <v>206.47</v>
      </c>
      <c r="OT29" s="3">
        <v>0</v>
      </c>
      <c r="OU29" s="3">
        <v>16419846.189999999</v>
      </c>
      <c r="OV29" s="3">
        <v>5631354.9199999999</v>
      </c>
      <c r="OW29" s="3">
        <v>0</v>
      </c>
      <c r="OX29" s="3">
        <v>749357.66</v>
      </c>
      <c r="OY29" s="3">
        <v>-131335.10999999999</v>
      </c>
      <c r="OZ29" s="3">
        <v>993307.45</v>
      </c>
      <c r="PA29" s="3">
        <v>0</v>
      </c>
      <c r="PB29" s="3">
        <v>0</v>
      </c>
      <c r="PC29" s="3">
        <v>0</v>
      </c>
      <c r="PD29" s="3">
        <v>0</v>
      </c>
      <c r="PE29" s="3">
        <v>0</v>
      </c>
      <c r="PF29" s="3">
        <v>12143879.220000001</v>
      </c>
      <c r="PG29" s="3">
        <v>27992021.16</v>
      </c>
      <c r="PH29" s="3">
        <v>55729611.159999996</v>
      </c>
      <c r="PI29" s="3">
        <v>127785.01</v>
      </c>
      <c r="PJ29" s="3">
        <v>-82194733.189999998</v>
      </c>
      <c r="PK29" s="3">
        <v>19854863.719999999</v>
      </c>
      <c r="PL29" s="3">
        <v>2890212.59</v>
      </c>
      <c r="PM29" s="3">
        <v>-35069.26</v>
      </c>
      <c r="PN29" s="3">
        <v>40044.769999999997</v>
      </c>
      <c r="PO29" s="3">
        <v>0</v>
      </c>
      <c r="PP29" s="3">
        <v>0</v>
      </c>
      <c r="PQ29" s="3">
        <v>0</v>
      </c>
      <c r="PR29" s="3">
        <v>7772043.9500000002</v>
      </c>
      <c r="PS29" s="3">
        <v>78679.520000000004</v>
      </c>
      <c r="PT29" s="3">
        <v>8384412.2699999996</v>
      </c>
      <c r="PU29" s="3">
        <v>10708310.390000001</v>
      </c>
      <c r="PV29" s="3">
        <v>0</v>
      </c>
      <c r="PW29" s="3">
        <v>86244896.209999993</v>
      </c>
      <c r="PX29" s="3">
        <v>27347.41</v>
      </c>
      <c r="PY29" s="3">
        <v>0</v>
      </c>
      <c r="PZ29" s="3">
        <v>0</v>
      </c>
      <c r="QA29" s="3">
        <v>0</v>
      </c>
      <c r="QB29" s="3">
        <v>334344668.67000002</v>
      </c>
      <c r="QC29" s="3">
        <v>0</v>
      </c>
      <c r="QD29" s="3">
        <v>58433001.729999997</v>
      </c>
      <c r="QE29" s="3">
        <v>0</v>
      </c>
      <c r="QF29" s="3">
        <v>0</v>
      </c>
      <c r="QG29" s="3">
        <v>0</v>
      </c>
      <c r="QH29" s="3">
        <v>0</v>
      </c>
      <c r="QI29" s="3">
        <v>0</v>
      </c>
      <c r="QJ29" s="3">
        <v>172271428.02000001</v>
      </c>
      <c r="QK29" s="3">
        <v>689835.3</v>
      </c>
      <c r="QL29" s="3">
        <v>0</v>
      </c>
      <c r="QM29" s="3">
        <v>0</v>
      </c>
      <c r="QN29" s="3">
        <v>0</v>
      </c>
      <c r="QO29" s="3">
        <v>60000</v>
      </c>
      <c r="QP29" s="3">
        <v>5293379.92</v>
      </c>
      <c r="QQ29" s="3">
        <v>-10757110.34</v>
      </c>
      <c r="QR29" s="3">
        <v>0</v>
      </c>
      <c r="QS29" s="3">
        <v>0</v>
      </c>
      <c r="QT29" s="3">
        <v>5141074.0199999996</v>
      </c>
      <c r="QU29" s="3">
        <v>100543038.90000001</v>
      </c>
      <c r="QV29" s="3">
        <v>-43951795.939999998</v>
      </c>
      <c r="QW29" s="3">
        <v>3560063.43</v>
      </c>
      <c r="QX29" s="3">
        <v>0</v>
      </c>
      <c r="QY29" s="3">
        <v>0</v>
      </c>
      <c r="QZ29" s="3">
        <v>0</v>
      </c>
      <c r="RA29" s="3">
        <v>0</v>
      </c>
      <c r="RB29" s="3">
        <v>0</v>
      </c>
      <c r="RC29" s="3">
        <v>0</v>
      </c>
      <c r="RD29" s="3">
        <v>0</v>
      </c>
      <c r="RE29" s="3">
        <v>0</v>
      </c>
      <c r="RF29" s="3">
        <v>0</v>
      </c>
      <c r="RG29" s="3">
        <v>-1271000</v>
      </c>
      <c r="RH29" s="3">
        <v>53843</v>
      </c>
      <c r="RI29" s="3">
        <v>0</v>
      </c>
      <c r="RJ29" s="3">
        <v>322731.59999999998</v>
      </c>
      <c r="RK29" s="3">
        <v>0</v>
      </c>
    </row>
    <row r="30" spans="1:479" x14ac:dyDescent="0.25">
      <c r="A30" t="s">
        <v>29</v>
      </c>
      <c r="B30" s="1">
        <v>2017</v>
      </c>
      <c r="C30" s="3">
        <v>0</v>
      </c>
      <c r="D30" s="3">
        <v>4645</v>
      </c>
      <c r="E30" s="4"/>
      <c r="F30" s="3">
        <v>0</v>
      </c>
      <c r="G30" s="3">
        <v>0</v>
      </c>
      <c r="H30" s="3">
        <v>0</v>
      </c>
      <c r="I30" s="3">
        <v>0</v>
      </c>
      <c r="J30" s="3">
        <v>0</v>
      </c>
      <c r="K30" s="3">
        <v>54059217.18</v>
      </c>
      <c r="L30" s="3">
        <v>0</v>
      </c>
      <c r="M30" s="3">
        <v>18242782.739999998</v>
      </c>
      <c r="N30" s="3">
        <v>0</v>
      </c>
      <c r="O30" s="3">
        <v>4320665.8600000003</v>
      </c>
      <c r="P30" s="4"/>
      <c r="Q30" s="3">
        <v>84963223.140000001</v>
      </c>
      <c r="R30" s="3">
        <v>-2370974.35</v>
      </c>
      <c r="S30" s="3">
        <v>0</v>
      </c>
      <c r="T30" s="3">
        <v>15284.25</v>
      </c>
      <c r="U30" s="3">
        <v>0</v>
      </c>
      <c r="V30" s="3">
        <v>3173415.43</v>
      </c>
      <c r="W30" s="3">
        <v>178798.64</v>
      </c>
      <c r="X30" s="3">
        <v>0</v>
      </c>
      <c r="Y30" s="3">
        <v>0</v>
      </c>
      <c r="Z30" s="3">
        <v>0</v>
      </c>
      <c r="AA30" s="3">
        <v>11490464.77</v>
      </c>
      <c r="AB30" s="3">
        <v>0</v>
      </c>
      <c r="AC30" s="3">
        <v>5195.78</v>
      </c>
      <c r="AD30" s="3">
        <v>0</v>
      </c>
      <c r="AE30" s="3">
        <v>0</v>
      </c>
      <c r="AF30" s="3">
        <v>0</v>
      </c>
      <c r="AG30" s="3">
        <v>0</v>
      </c>
      <c r="AH30" s="3">
        <v>0</v>
      </c>
      <c r="AI30" s="3">
        <v>0</v>
      </c>
      <c r="AJ30" s="3">
        <v>0</v>
      </c>
      <c r="AK30" s="3">
        <v>0</v>
      </c>
      <c r="AL30" s="3">
        <v>0</v>
      </c>
      <c r="AP30" s="3">
        <v>0</v>
      </c>
      <c r="AQ30" s="3">
        <v>0</v>
      </c>
      <c r="AR30" s="3">
        <v>0</v>
      </c>
      <c r="AS30" s="3">
        <v>0</v>
      </c>
      <c r="AT30" s="3">
        <v>0</v>
      </c>
      <c r="AU30" s="3">
        <v>0</v>
      </c>
      <c r="AV30" s="3">
        <v>1171975.1100000001</v>
      </c>
      <c r="AW30" s="4"/>
      <c r="AX30" s="3">
        <v>0</v>
      </c>
      <c r="AY30" s="3">
        <v>0</v>
      </c>
      <c r="AZ30" s="3">
        <v>0</v>
      </c>
      <c r="BA30" s="3">
        <v>-40574.32</v>
      </c>
      <c r="BB30" s="3">
        <v>0</v>
      </c>
      <c r="BC30" s="4"/>
      <c r="BD30" s="3">
        <v>0</v>
      </c>
      <c r="BE30" s="3">
        <v>0</v>
      </c>
      <c r="BF30" s="3">
        <v>0</v>
      </c>
      <c r="BG30" s="3">
        <v>0</v>
      </c>
      <c r="BH30" s="3">
        <v>0</v>
      </c>
      <c r="BI30" s="3">
        <v>0</v>
      </c>
      <c r="BJ30" s="3">
        <v>0</v>
      </c>
      <c r="BK30" s="3">
        <v>0</v>
      </c>
      <c r="BL30" s="3">
        <v>0</v>
      </c>
      <c r="BM30" s="3">
        <v>323114.09999999998</v>
      </c>
      <c r="BN30" s="3">
        <v>-583577.69999999995</v>
      </c>
      <c r="BO30" s="3">
        <v>-163823.37</v>
      </c>
      <c r="BP30" s="3">
        <v>0</v>
      </c>
      <c r="BQ30" s="3">
        <v>0</v>
      </c>
      <c r="BR30" s="3">
        <v>0</v>
      </c>
      <c r="BT30" s="3">
        <v>0</v>
      </c>
      <c r="BU30" s="3">
        <v>2571801.4300000002</v>
      </c>
      <c r="BV30" s="3">
        <v>0</v>
      </c>
      <c r="BW30" s="3">
        <v>0</v>
      </c>
      <c r="BX30" s="3">
        <v>0</v>
      </c>
      <c r="BY30" s="3">
        <v>0</v>
      </c>
      <c r="BZ30" s="3">
        <v>-15032026.300000001</v>
      </c>
      <c r="CA30" s="3">
        <v>0</v>
      </c>
      <c r="CB30" s="3">
        <v>375983.82</v>
      </c>
      <c r="CC30" s="3">
        <v>-5128835.2</v>
      </c>
      <c r="CD30" s="3">
        <v>2119012.13</v>
      </c>
      <c r="CE30" s="3">
        <v>-424754.75</v>
      </c>
      <c r="CF30" s="3">
        <v>0</v>
      </c>
      <c r="CG30" s="3">
        <v>-1028292.27</v>
      </c>
      <c r="CH30" s="3">
        <v>0</v>
      </c>
      <c r="CI30" s="3">
        <v>0</v>
      </c>
      <c r="CJ30" s="3">
        <v>20775750.440000001</v>
      </c>
      <c r="CK30" s="3">
        <v>0</v>
      </c>
      <c r="CL30" s="3">
        <v>64971894.780000001</v>
      </c>
      <c r="CM30" s="3">
        <v>2293622.0299999998</v>
      </c>
      <c r="CN30" s="3">
        <v>0</v>
      </c>
      <c r="CO30" s="3">
        <v>0</v>
      </c>
      <c r="CP30" s="3">
        <v>0</v>
      </c>
      <c r="CQ30" s="3">
        <v>0</v>
      </c>
      <c r="CR30" s="3">
        <v>0</v>
      </c>
      <c r="CS30" s="3">
        <v>0</v>
      </c>
      <c r="CT30" s="3">
        <v>0</v>
      </c>
      <c r="CU30" s="3">
        <v>0</v>
      </c>
      <c r="CV30" s="3">
        <v>0</v>
      </c>
      <c r="CW30" s="3">
        <v>0</v>
      </c>
      <c r="CX30" s="3">
        <v>0</v>
      </c>
      <c r="CY30" s="3">
        <v>0</v>
      </c>
      <c r="CZ30" s="3">
        <v>0</v>
      </c>
      <c r="DA30" s="3">
        <v>0</v>
      </c>
      <c r="DB30" s="3">
        <v>0</v>
      </c>
      <c r="DC30" s="3">
        <v>0</v>
      </c>
      <c r="DD30" s="3">
        <v>0</v>
      </c>
      <c r="DE30" s="3">
        <v>0</v>
      </c>
      <c r="DF30" s="3">
        <v>0</v>
      </c>
      <c r="DG30" s="3">
        <v>0</v>
      </c>
      <c r="DH30" s="3">
        <v>0</v>
      </c>
      <c r="DI30" s="3">
        <v>0</v>
      </c>
      <c r="DJ30" s="3">
        <v>0</v>
      </c>
      <c r="DK30" s="3">
        <v>0</v>
      </c>
      <c r="DL30" s="3">
        <v>0</v>
      </c>
      <c r="DM30" s="3">
        <v>0</v>
      </c>
      <c r="DN30" s="3">
        <v>4649024.92</v>
      </c>
      <c r="DP30" s="3">
        <v>28801829.84</v>
      </c>
      <c r="DQ30" s="3">
        <v>0</v>
      </c>
      <c r="DR30" s="3">
        <v>86786028.079999998</v>
      </c>
      <c r="DS30" s="3">
        <v>105595434.5</v>
      </c>
      <c r="DT30" s="3">
        <v>0</v>
      </c>
      <c r="DU30" s="3">
        <v>117400040.2</v>
      </c>
      <c r="DV30" s="3">
        <v>108616908.2</v>
      </c>
      <c r="DW30" s="3">
        <v>144674403.19999999</v>
      </c>
      <c r="DX30" s="3">
        <v>143156133.90000001</v>
      </c>
      <c r="DY30" s="3">
        <v>79264376.859999999</v>
      </c>
      <c r="DZ30" s="3">
        <v>61034095.689999998</v>
      </c>
      <c r="EA30" s="3">
        <v>40577779.939999998</v>
      </c>
      <c r="EB30" s="3">
        <v>0</v>
      </c>
      <c r="EC30" s="3">
        <v>0</v>
      </c>
      <c r="ED30" s="3">
        <v>0</v>
      </c>
      <c r="EE30" s="3">
        <v>20559542.420000002</v>
      </c>
      <c r="EG30" s="3">
        <v>32433352.300000001</v>
      </c>
      <c r="EH30" s="3">
        <v>0</v>
      </c>
      <c r="EI30" s="3">
        <v>1407351.79</v>
      </c>
      <c r="EJ30" s="3">
        <v>6804104.3600000003</v>
      </c>
      <c r="EL30" s="3">
        <v>18415928.129999999</v>
      </c>
      <c r="EM30" s="3">
        <v>0</v>
      </c>
      <c r="EN30" s="3">
        <v>3543470.55</v>
      </c>
      <c r="EO30" s="3">
        <v>215441.3</v>
      </c>
      <c r="EP30" s="3">
        <v>0</v>
      </c>
      <c r="EQ30" s="3">
        <v>8318463.1299999999</v>
      </c>
      <c r="ER30" s="3">
        <v>250120.15</v>
      </c>
      <c r="ET30" s="3">
        <v>134245.07</v>
      </c>
      <c r="EU30" s="3">
        <v>17974.330000000002</v>
      </c>
      <c r="EV30" s="3">
        <v>7718024.4800000004</v>
      </c>
      <c r="EW30" s="3">
        <v>900</v>
      </c>
      <c r="EX30" s="3">
        <v>0</v>
      </c>
      <c r="EY30" s="3">
        <v>-95130214.180000007</v>
      </c>
      <c r="EZ30" s="3">
        <v>0</v>
      </c>
      <c r="FA30" s="3">
        <v>0</v>
      </c>
      <c r="FB30" s="3">
        <v>0</v>
      </c>
      <c r="FC30" s="3">
        <v>0</v>
      </c>
      <c r="FD30" s="3">
        <v>0</v>
      </c>
      <c r="FE30" s="3">
        <v>0</v>
      </c>
      <c r="FF30" s="3">
        <v>63852623.759999998</v>
      </c>
      <c r="FG30" s="3">
        <v>0</v>
      </c>
      <c r="FH30" s="3">
        <v>0</v>
      </c>
      <c r="FI30" s="3">
        <v>1137432.72</v>
      </c>
      <c r="FJ30" s="3">
        <v>2081348.48</v>
      </c>
      <c r="FK30" s="3">
        <v>-148061059.80000001</v>
      </c>
      <c r="FL30" s="3">
        <v>-216501.72</v>
      </c>
      <c r="FM30" s="3">
        <v>0</v>
      </c>
      <c r="FN30" s="3">
        <v>-199168.38</v>
      </c>
      <c r="FO30" s="3">
        <v>-293736.94</v>
      </c>
      <c r="FP30" s="3">
        <v>-11527104.68</v>
      </c>
      <c r="FQ30" s="3">
        <v>7465195.5999999996</v>
      </c>
      <c r="FR30" s="3">
        <v>-34605468.990000002</v>
      </c>
      <c r="FS30" s="3">
        <v>0</v>
      </c>
      <c r="FT30" s="3">
        <v>-80552371.950000003</v>
      </c>
      <c r="FU30" s="3">
        <v>-12260535.9</v>
      </c>
      <c r="FV30" s="3">
        <v>-2924425.28</v>
      </c>
      <c r="FW30" s="3">
        <v>0</v>
      </c>
      <c r="FX30" s="3">
        <v>-2362321.5699999998</v>
      </c>
      <c r="FY30" s="3">
        <v>0</v>
      </c>
      <c r="FZ30" s="3">
        <v>0</v>
      </c>
      <c r="GA30" s="3">
        <v>0</v>
      </c>
      <c r="GB30" s="3">
        <v>0</v>
      </c>
      <c r="GD30" s="3">
        <v>0</v>
      </c>
      <c r="GE30" s="3">
        <v>0</v>
      </c>
      <c r="GF30" s="3">
        <v>0</v>
      </c>
      <c r="GG30" s="3">
        <v>0</v>
      </c>
      <c r="GH30" s="3">
        <v>0</v>
      </c>
      <c r="GI30" s="3">
        <v>0</v>
      </c>
      <c r="GJ30" s="3">
        <v>-2912388.79</v>
      </c>
      <c r="GK30" s="3">
        <v>-1826627.39</v>
      </c>
      <c r="GL30" s="3">
        <v>-115961.5</v>
      </c>
      <c r="GN30" s="3">
        <v>0</v>
      </c>
      <c r="GO30" s="3">
        <v>-13333800</v>
      </c>
      <c r="GP30" s="3">
        <v>0</v>
      </c>
      <c r="GQ30" s="3">
        <v>0</v>
      </c>
      <c r="GR30" s="3">
        <v>0</v>
      </c>
      <c r="GS30" s="3">
        <v>0</v>
      </c>
      <c r="GT30" s="3">
        <v>0</v>
      </c>
      <c r="GU30" s="3">
        <v>-818280.82</v>
      </c>
      <c r="GV30" s="3">
        <v>0</v>
      </c>
      <c r="GX30" s="3">
        <v>-31422538.5</v>
      </c>
      <c r="GY30" s="3">
        <v>0</v>
      </c>
      <c r="GZ30" s="3">
        <v>0</v>
      </c>
      <c r="HA30" s="3">
        <v>0</v>
      </c>
      <c r="HB30" s="3">
        <v>212871.11</v>
      </c>
      <c r="HC30" s="3">
        <v>0</v>
      </c>
      <c r="HD30" s="3">
        <v>0</v>
      </c>
      <c r="HE30" s="3">
        <v>0</v>
      </c>
      <c r="HF30" s="3">
        <v>0</v>
      </c>
      <c r="HG30" s="3">
        <v>0</v>
      </c>
      <c r="HH30" s="3">
        <v>0</v>
      </c>
      <c r="HI30" s="3">
        <v>0</v>
      </c>
      <c r="HJ30" s="3">
        <v>0</v>
      </c>
      <c r="HK30" s="3">
        <v>0</v>
      </c>
      <c r="HL30" s="3">
        <v>0</v>
      </c>
      <c r="HM30" s="3">
        <v>0</v>
      </c>
      <c r="HO30" s="3">
        <v>-567185000</v>
      </c>
      <c r="HP30" s="3">
        <v>-167080816</v>
      </c>
      <c r="HQ30" s="3">
        <v>0</v>
      </c>
      <c r="HR30" s="3">
        <v>0</v>
      </c>
      <c r="HS30" s="3">
        <v>0</v>
      </c>
      <c r="HT30" s="3">
        <v>0</v>
      </c>
      <c r="HU30" s="3">
        <v>0</v>
      </c>
      <c r="HV30" s="3">
        <v>0</v>
      </c>
      <c r="HW30" s="3">
        <v>0</v>
      </c>
      <c r="HX30" s="3">
        <v>0</v>
      </c>
      <c r="HY30" s="3">
        <v>-317788604.30000001</v>
      </c>
      <c r="HZ30" s="3">
        <v>-36459624.770000197</v>
      </c>
      <c r="IA30" s="3">
        <v>0</v>
      </c>
      <c r="IB30" s="3">
        <v>0</v>
      </c>
      <c r="IC30" s="3">
        <v>187307000</v>
      </c>
      <c r="ID30" s="3">
        <v>-1638881.92</v>
      </c>
      <c r="IE30" s="3">
        <v>0</v>
      </c>
      <c r="IF30" s="3">
        <v>0</v>
      </c>
      <c r="IG30" s="3">
        <v>0</v>
      </c>
      <c r="IH30" s="3">
        <v>0</v>
      </c>
      <c r="II30" s="3">
        <v>0</v>
      </c>
      <c r="IJ30" s="3">
        <v>-214049214.30000001</v>
      </c>
      <c r="IK30" s="3">
        <v>0</v>
      </c>
      <c r="IL30" s="3">
        <v>0</v>
      </c>
      <c r="IM30" s="3">
        <v>-74747363.310000002</v>
      </c>
      <c r="IN30" s="3">
        <v>-4308792.21</v>
      </c>
      <c r="IO30" s="3">
        <v>0</v>
      </c>
      <c r="IP30" s="3">
        <v>-466691527.69999999</v>
      </c>
      <c r="IQ30" s="3">
        <v>0</v>
      </c>
      <c r="IR30" s="3">
        <v>724539.27</v>
      </c>
      <c r="IS30" s="3">
        <v>0</v>
      </c>
      <c r="IT30" s="3">
        <v>0</v>
      </c>
      <c r="IU30" s="3">
        <v>-30769413.079999998</v>
      </c>
      <c r="IV30" s="3">
        <v>0</v>
      </c>
      <c r="IW30" s="3">
        <v>-49712843.030000001</v>
      </c>
      <c r="IX30" s="3">
        <v>-33012856.949999999</v>
      </c>
      <c r="IY30" s="3">
        <v>-203335.22</v>
      </c>
      <c r="IZ30" s="3">
        <v>-3031584.12</v>
      </c>
      <c r="JA30" s="3">
        <v>-169220014.5</v>
      </c>
      <c r="JB30" s="3">
        <v>-132517</v>
      </c>
      <c r="JC30" s="3">
        <v>-2845.5</v>
      </c>
      <c r="JD30" s="3">
        <v>-960079.11</v>
      </c>
      <c r="JE30" s="3">
        <v>-316105.57</v>
      </c>
      <c r="JF30" s="3">
        <v>0</v>
      </c>
      <c r="JG30" s="3">
        <v>0</v>
      </c>
      <c r="JH30" s="3">
        <v>0</v>
      </c>
      <c r="JI30" s="3">
        <v>0</v>
      </c>
      <c r="JJ30" s="3">
        <v>0</v>
      </c>
      <c r="JK30" s="3">
        <v>0</v>
      </c>
      <c r="JL30" s="3">
        <v>-1071780.99</v>
      </c>
      <c r="JM30" s="3">
        <v>0</v>
      </c>
      <c r="JN30" s="3">
        <v>-5621634.29</v>
      </c>
      <c r="JO30" s="3">
        <v>0</v>
      </c>
      <c r="JP30" s="3">
        <v>0</v>
      </c>
      <c r="JQ30" s="3">
        <v>0</v>
      </c>
      <c r="JR30" s="3">
        <v>0</v>
      </c>
      <c r="JS30" s="3">
        <v>-1648672.26</v>
      </c>
      <c r="JT30" s="3">
        <v>0</v>
      </c>
      <c r="JU30" s="3">
        <v>0</v>
      </c>
      <c r="JV30" s="3">
        <v>-7333598.0999999996</v>
      </c>
      <c r="JW30" s="3">
        <v>4062736.34</v>
      </c>
      <c r="JX30" s="3">
        <v>0</v>
      </c>
      <c r="JY30" s="3">
        <v>0</v>
      </c>
      <c r="JZ30" s="3">
        <v>0</v>
      </c>
      <c r="KA30" s="3">
        <v>0</v>
      </c>
      <c r="KB30" s="3">
        <v>0</v>
      </c>
      <c r="KC30" s="3">
        <v>0</v>
      </c>
      <c r="KD30" s="3">
        <v>0</v>
      </c>
      <c r="KE30" s="3">
        <v>-198349</v>
      </c>
      <c r="KF30" s="3">
        <v>0</v>
      </c>
      <c r="KG30" s="3">
        <v>0</v>
      </c>
      <c r="KH30" s="3">
        <v>-24007240.48</v>
      </c>
      <c r="KI30" s="3">
        <v>23976559.140000001</v>
      </c>
      <c r="KJ30" s="3">
        <v>-71098.460000000006</v>
      </c>
      <c r="KK30" s="3">
        <v>0</v>
      </c>
      <c r="KL30" s="3">
        <v>0</v>
      </c>
      <c r="KM30" s="3">
        <v>0</v>
      </c>
      <c r="KN30" s="3">
        <v>-75768.2</v>
      </c>
      <c r="KO30" s="3">
        <v>0</v>
      </c>
      <c r="KP30" s="3">
        <v>0</v>
      </c>
      <c r="KQ30" s="3">
        <v>0</v>
      </c>
      <c r="KR30" s="3">
        <v>0</v>
      </c>
      <c r="KS30" s="3">
        <v>0</v>
      </c>
      <c r="KT30" s="3">
        <v>0</v>
      </c>
      <c r="KU30" s="3">
        <v>0</v>
      </c>
      <c r="KV30" s="3">
        <v>0</v>
      </c>
      <c r="KW30" s="3">
        <v>0</v>
      </c>
      <c r="KX30" s="3">
        <v>0</v>
      </c>
      <c r="KY30" s="3">
        <v>0</v>
      </c>
      <c r="KZ30" s="3">
        <v>0</v>
      </c>
      <c r="LA30" s="3">
        <v>0</v>
      </c>
      <c r="LB30" s="3">
        <v>0</v>
      </c>
      <c r="LC30" s="3">
        <v>0</v>
      </c>
      <c r="LD30" s="3">
        <v>0</v>
      </c>
      <c r="LE30" s="3">
        <v>0</v>
      </c>
      <c r="LF30" s="3">
        <v>0</v>
      </c>
      <c r="LG30" s="3">
        <v>0</v>
      </c>
      <c r="LH30" s="3">
        <v>0</v>
      </c>
      <c r="LI30" s="3">
        <v>0</v>
      </c>
      <c r="LJ30" s="3">
        <v>0</v>
      </c>
      <c r="LK30" s="3">
        <v>0</v>
      </c>
      <c r="LL30" s="3">
        <v>0</v>
      </c>
      <c r="LM30" s="3">
        <v>759072358.29999995</v>
      </c>
      <c r="LN30" s="3">
        <v>0</v>
      </c>
      <c r="LO30" s="3">
        <v>30769413.079999998</v>
      </c>
      <c r="LP30" s="3">
        <v>0</v>
      </c>
      <c r="LQ30" s="3">
        <v>0</v>
      </c>
      <c r="LR30" s="3">
        <v>49712843.030000001</v>
      </c>
      <c r="LS30" s="3">
        <v>0</v>
      </c>
      <c r="LT30" s="3">
        <v>33224698.210000001</v>
      </c>
      <c r="LU30" s="3">
        <v>0</v>
      </c>
      <c r="LW30" s="3">
        <v>-8506.0400000000009</v>
      </c>
      <c r="LX30" s="3">
        <v>3031584.12</v>
      </c>
      <c r="LY30" s="3">
        <v>0</v>
      </c>
      <c r="LZ30" s="3">
        <v>0</v>
      </c>
      <c r="MA30" s="3">
        <v>0</v>
      </c>
      <c r="MB30" s="3">
        <v>0</v>
      </c>
      <c r="MC30" s="3">
        <v>0</v>
      </c>
      <c r="MD30" s="3">
        <v>0</v>
      </c>
      <c r="ME30" s="3">
        <v>0</v>
      </c>
      <c r="MF30" s="3">
        <v>0</v>
      </c>
      <c r="MG30" s="3">
        <v>0</v>
      </c>
      <c r="MH30" s="3">
        <v>0</v>
      </c>
      <c r="MI30" s="3">
        <v>0</v>
      </c>
      <c r="MJ30" s="3">
        <v>0</v>
      </c>
      <c r="MK30" s="3">
        <v>0</v>
      </c>
      <c r="ML30" s="3">
        <v>0</v>
      </c>
      <c r="MM30" s="3">
        <v>0</v>
      </c>
      <c r="MN30" s="3">
        <v>0</v>
      </c>
      <c r="MO30" s="3">
        <v>0</v>
      </c>
      <c r="MP30" s="3">
        <v>0</v>
      </c>
      <c r="MQ30" s="3">
        <v>0</v>
      </c>
      <c r="MR30" s="3">
        <v>0</v>
      </c>
      <c r="MS30" s="3">
        <v>0</v>
      </c>
      <c r="MT30" s="3">
        <v>3079818.01</v>
      </c>
      <c r="MU30" s="3">
        <v>688738.95</v>
      </c>
      <c r="MV30" s="3">
        <v>155710.20000000001</v>
      </c>
      <c r="MW30" s="3">
        <v>32140.13</v>
      </c>
      <c r="MX30" s="3">
        <v>311747.15000000002</v>
      </c>
      <c r="MY30" s="3">
        <v>54891.26</v>
      </c>
      <c r="MZ30" s="3">
        <v>240249.15</v>
      </c>
      <c r="NA30" s="3">
        <v>66445.960000000006</v>
      </c>
      <c r="NB30" s="3">
        <v>0</v>
      </c>
      <c r="NC30" s="3">
        <v>134332.87</v>
      </c>
      <c r="ND30" s="3">
        <v>671955.19</v>
      </c>
      <c r="NE30" s="3">
        <v>2807145.26</v>
      </c>
      <c r="NF30" s="3">
        <v>0</v>
      </c>
      <c r="NG30" s="3">
        <v>112173.47</v>
      </c>
      <c r="NH30" s="3">
        <v>0</v>
      </c>
      <c r="NI30" s="3">
        <v>572913.30000000005</v>
      </c>
      <c r="NJ30" s="3">
        <v>262578.75</v>
      </c>
      <c r="NK30" s="3">
        <v>16034.21</v>
      </c>
      <c r="NL30" s="3">
        <v>8792984.5600000005</v>
      </c>
      <c r="NM30" s="3">
        <v>0</v>
      </c>
      <c r="NN30" s="3">
        <v>0</v>
      </c>
      <c r="NO30" s="3">
        <v>0</v>
      </c>
      <c r="NP30" s="3">
        <v>0</v>
      </c>
      <c r="NQ30" s="3">
        <v>0</v>
      </c>
      <c r="NR30" s="3">
        <v>905738.94</v>
      </c>
      <c r="NS30" s="3">
        <v>325996.79999999999</v>
      </c>
      <c r="NT30" s="3">
        <v>710804.5</v>
      </c>
      <c r="NU30" s="3">
        <v>967175.06</v>
      </c>
      <c r="NV30" s="3">
        <v>345613.01</v>
      </c>
      <c r="NW30" s="3">
        <v>4394454.17</v>
      </c>
      <c r="NX30" s="3">
        <v>235233.7</v>
      </c>
      <c r="NY30" s="3">
        <v>752146.23</v>
      </c>
      <c r="NZ30" s="3">
        <v>201530.8</v>
      </c>
      <c r="OA30" s="3">
        <v>328197.53999999998</v>
      </c>
      <c r="OB30" s="3">
        <v>0</v>
      </c>
      <c r="OC30" s="3">
        <v>0</v>
      </c>
      <c r="OD30" s="3">
        <v>0</v>
      </c>
      <c r="OE30" s="3">
        <v>1904876.43</v>
      </c>
      <c r="OF30" s="3">
        <v>0</v>
      </c>
      <c r="OK30" s="3">
        <v>0</v>
      </c>
      <c r="OL30" s="3">
        <v>0</v>
      </c>
      <c r="OM30" s="3">
        <v>0</v>
      </c>
      <c r="ON30" s="3">
        <v>0</v>
      </c>
      <c r="OO30" s="3">
        <v>0</v>
      </c>
      <c r="OP30" s="3">
        <v>315311.84999999998</v>
      </c>
      <c r="OQ30" s="3">
        <v>8620247.2699999996</v>
      </c>
      <c r="OR30" s="3">
        <v>1625833.21</v>
      </c>
      <c r="OS30" s="3">
        <v>0</v>
      </c>
      <c r="OT30" s="3">
        <v>7.46</v>
      </c>
      <c r="OU30" s="3">
        <v>2183513.38</v>
      </c>
      <c r="OV30" s="3">
        <v>0</v>
      </c>
      <c r="OW30" s="3">
        <v>0</v>
      </c>
      <c r="OX30" s="3">
        <v>4901918.6900000004</v>
      </c>
      <c r="OY30" s="3">
        <v>0</v>
      </c>
      <c r="OZ30" s="3">
        <v>0</v>
      </c>
      <c r="PA30" s="3">
        <v>0</v>
      </c>
      <c r="PB30" s="3">
        <v>0</v>
      </c>
      <c r="PC30" s="3">
        <v>217740.99</v>
      </c>
      <c r="PD30" s="3">
        <v>0</v>
      </c>
      <c r="PE30" s="3">
        <v>0</v>
      </c>
      <c r="PF30" s="3">
        <v>2516469.4700000002</v>
      </c>
      <c r="PG30" s="3">
        <v>10401678.550000001</v>
      </c>
      <c r="PH30" s="3">
        <v>3506147.5</v>
      </c>
      <c r="PI30" s="3">
        <v>3693509.5</v>
      </c>
      <c r="PJ30" s="3">
        <v>-1234157.44</v>
      </c>
      <c r="PK30" s="3">
        <v>1140959.6599999999</v>
      </c>
      <c r="PL30" s="3">
        <v>619170.81999999995</v>
      </c>
      <c r="PM30" s="3">
        <v>862416.84</v>
      </c>
      <c r="PN30" s="3">
        <v>669363.44999999995</v>
      </c>
      <c r="PO30" s="3">
        <v>0</v>
      </c>
      <c r="PP30" s="3">
        <v>0</v>
      </c>
      <c r="PQ30" s="3">
        <v>0</v>
      </c>
      <c r="PR30" s="3">
        <v>1057398.54</v>
      </c>
      <c r="PS30" s="3">
        <v>0</v>
      </c>
      <c r="PT30" s="3">
        <v>2650093.36</v>
      </c>
      <c r="PU30" s="3">
        <v>0</v>
      </c>
      <c r="PV30" s="3">
        <v>0</v>
      </c>
      <c r="PW30" s="3">
        <v>7081913.5999999996</v>
      </c>
      <c r="PX30" s="3">
        <v>0</v>
      </c>
      <c r="PY30" s="3">
        <v>0</v>
      </c>
      <c r="PZ30" s="3">
        <v>0</v>
      </c>
      <c r="QA30" s="3">
        <v>0</v>
      </c>
      <c r="QB30" s="3">
        <v>41666607.939999998</v>
      </c>
      <c r="QC30" s="3">
        <v>0</v>
      </c>
      <c r="QD30" s="3">
        <v>0</v>
      </c>
      <c r="QE30" s="3">
        <v>0</v>
      </c>
      <c r="QF30" s="3">
        <v>16015.1</v>
      </c>
      <c r="QG30" s="3">
        <v>0</v>
      </c>
      <c r="QI30" s="3">
        <v>0</v>
      </c>
      <c r="QJ30" s="3">
        <v>18690730.41</v>
      </c>
      <c r="QK30" s="3">
        <v>0</v>
      </c>
      <c r="QL30" s="3">
        <v>0</v>
      </c>
      <c r="QM30" s="3">
        <v>0</v>
      </c>
      <c r="QN30" s="3">
        <v>0</v>
      </c>
      <c r="QO30" s="3">
        <v>0</v>
      </c>
      <c r="QP30" s="3">
        <v>888980.89</v>
      </c>
      <c r="QQ30" s="3">
        <v>0</v>
      </c>
      <c r="QR30" s="3">
        <v>-1597904.55</v>
      </c>
      <c r="QS30" s="3">
        <v>0</v>
      </c>
      <c r="QT30" s="3">
        <v>2125608.64</v>
      </c>
      <c r="QU30" s="3">
        <v>3827952</v>
      </c>
      <c r="QV30" s="3">
        <v>0</v>
      </c>
      <c r="QW30" s="3">
        <v>641630.43000000005</v>
      </c>
      <c r="QX30" s="3">
        <v>0</v>
      </c>
      <c r="QY30" s="3">
        <v>0</v>
      </c>
      <c r="QZ30" s="3">
        <v>0</v>
      </c>
      <c r="RA30" s="3">
        <v>0</v>
      </c>
      <c r="RB30" s="3">
        <v>0</v>
      </c>
      <c r="RC30" s="3">
        <v>0</v>
      </c>
      <c r="RD30" s="3">
        <v>0</v>
      </c>
      <c r="RE30" s="3">
        <v>0</v>
      </c>
      <c r="RF30" s="3">
        <v>0</v>
      </c>
      <c r="RG30" s="3">
        <v>0</v>
      </c>
      <c r="RH30" s="3">
        <v>0</v>
      </c>
      <c r="RI30" s="3">
        <v>0</v>
      </c>
      <c r="RJ30" s="3">
        <v>0</v>
      </c>
      <c r="RK30" s="3">
        <v>0</v>
      </c>
    </row>
    <row r="31" spans="1:479" x14ac:dyDescent="0.25">
      <c r="A31" t="s">
        <v>30</v>
      </c>
      <c r="B31" s="1">
        <v>2017</v>
      </c>
      <c r="C31" s="3">
        <v>502757.72</v>
      </c>
      <c r="D31" s="3">
        <v>0</v>
      </c>
      <c r="E31" s="4"/>
      <c r="F31" s="3">
        <v>0</v>
      </c>
      <c r="G31" s="3">
        <v>0</v>
      </c>
      <c r="H31" s="3">
        <v>0</v>
      </c>
      <c r="I31" s="3">
        <v>0</v>
      </c>
      <c r="J31" s="3">
        <v>0</v>
      </c>
      <c r="K31" s="3">
        <v>3437086.94</v>
      </c>
      <c r="L31" s="3">
        <v>1120701.76</v>
      </c>
      <c r="M31" s="3">
        <v>-2536449.27</v>
      </c>
      <c r="N31" s="3">
        <v>0</v>
      </c>
      <c r="O31" s="3">
        <v>0</v>
      </c>
      <c r="P31" s="4"/>
      <c r="Q31" s="3">
        <v>4056549.33</v>
      </c>
      <c r="R31" s="3">
        <v>-100100</v>
      </c>
      <c r="S31" s="3">
        <v>0</v>
      </c>
      <c r="T31" s="3">
        <v>55372.71</v>
      </c>
      <c r="U31" s="3">
        <v>0</v>
      </c>
      <c r="V31" s="3">
        <v>402703.44</v>
      </c>
      <c r="W31" s="3">
        <v>0</v>
      </c>
      <c r="X31" s="3">
        <v>8083.09</v>
      </c>
      <c r="Y31" s="3">
        <v>0</v>
      </c>
      <c r="Z31" s="3">
        <v>0</v>
      </c>
      <c r="AA31" s="3">
        <v>543262.31999999995</v>
      </c>
      <c r="AB31" s="3">
        <v>0</v>
      </c>
      <c r="AC31" s="3">
        <v>0</v>
      </c>
      <c r="AD31" s="3">
        <v>0</v>
      </c>
      <c r="AE31" s="3">
        <v>0</v>
      </c>
      <c r="AF31" s="3">
        <v>0</v>
      </c>
      <c r="AG31" s="3">
        <v>0</v>
      </c>
      <c r="AH31" s="3">
        <v>0</v>
      </c>
      <c r="AI31" s="3">
        <v>0</v>
      </c>
      <c r="AJ31" s="3">
        <v>0</v>
      </c>
      <c r="AK31" s="3">
        <v>0</v>
      </c>
      <c r="AL31" s="3">
        <v>0</v>
      </c>
      <c r="AP31" s="3">
        <v>0</v>
      </c>
      <c r="AQ31" s="3">
        <v>0</v>
      </c>
      <c r="AR31" s="3">
        <v>0</v>
      </c>
      <c r="AS31" s="3">
        <v>0</v>
      </c>
      <c r="AT31" s="3">
        <v>0</v>
      </c>
      <c r="AU31" s="3">
        <v>0</v>
      </c>
      <c r="AV31" s="3">
        <v>138831.23000000001</v>
      </c>
      <c r="AW31" s="4"/>
      <c r="AX31" s="3">
        <v>0</v>
      </c>
      <c r="AY31" s="3">
        <v>0</v>
      </c>
      <c r="AZ31" s="3">
        <v>0</v>
      </c>
      <c r="BA31" s="3">
        <v>94113.65</v>
      </c>
      <c r="BB31" s="3">
        <v>0</v>
      </c>
      <c r="BC31" s="4"/>
      <c r="BD31" s="3">
        <v>0</v>
      </c>
      <c r="BE31" s="3">
        <v>0</v>
      </c>
      <c r="BF31" s="3">
        <v>0</v>
      </c>
      <c r="BG31" s="3">
        <v>0</v>
      </c>
      <c r="BH31" s="3">
        <v>0</v>
      </c>
      <c r="BI31" s="3">
        <v>0</v>
      </c>
      <c r="BJ31" s="3">
        <v>0</v>
      </c>
      <c r="BK31" s="3">
        <v>0</v>
      </c>
      <c r="BL31" s="3">
        <v>0</v>
      </c>
      <c r="BM31" s="3">
        <v>35709.339999999997</v>
      </c>
      <c r="BN31" s="3">
        <v>1345598.11</v>
      </c>
      <c r="BO31" s="3">
        <v>-15446.96</v>
      </c>
      <c r="BP31" s="3">
        <v>-46806.96</v>
      </c>
      <c r="BQ31" s="3">
        <v>0</v>
      </c>
      <c r="BR31" s="3">
        <v>0</v>
      </c>
      <c r="BT31" s="3">
        <v>0</v>
      </c>
      <c r="BU31" s="3">
        <v>5000.1899999999996</v>
      </c>
      <c r="BV31" s="3">
        <v>0</v>
      </c>
      <c r="BW31" s="3">
        <v>0</v>
      </c>
      <c r="BX31" s="3">
        <v>0</v>
      </c>
      <c r="BY31" s="3">
        <v>0</v>
      </c>
      <c r="BZ31" s="3">
        <v>-1132506.68</v>
      </c>
      <c r="CA31" s="3">
        <v>0</v>
      </c>
      <c r="CB31" s="3">
        <v>1145946.79</v>
      </c>
      <c r="CC31" s="3">
        <v>1110397.8700000001</v>
      </c>
      <c r="CD31" s="3">
        <v>-1149647.72</v>
      </c>
      <c r="CE31" s="3">
        <v>1078486.49</v>
      </c>
      <c r="CF31" s="3">
        <v>1613.23</v>
      </c>
      <c r="CG31" s="3">
        <v>-301951.71000000002</v>
      </c>
      <c r="CH31" s="3">
        <v>0</v>
      </c>
      <c r="CI31" s="3">
        <v>0</v>
      </c>
      <c r="CJ31" s="3">
        <v>0</v>
      </c>
      <c r="CK31" s="3">
        <v>0</v>
      </c>
      <c r="CL31" s="3">
        <v>0</v>
      </c>
      <c r="CM31" s="3">
        <v>394446.17</v>
      </c>
      <c r="CN31" s="3">
        <v>0</v>
      </c>
      <c r="CO31" s="3">
        <v>0</v>
      </c>
      <c r="CP31" s="3">
        <v>0</v>
      </c>
      <c r="CQ31" s="3">
        <v>0</v>
      </c>
      <c r="CR31" s="3">
        <v>0</v>
      </c>
      <c r="CS31" s="3">
        <v>0</v>
      </c>
      <c r="CT31" s="3">
        <v>0</v>
      </c>
      <c r="CU31" s="3">
        <v>0</v>
      </c>
      <c r="CV31" s="3">
        <v>0</v>
      </c>
      <c r="CW31" s="3">
        <v>0</v>
      </c>
      <c r="CX31" s="3">
        <v>0</v>
      </c>
      <c r="CY31" s="3">
        <v>0</v>
      </c>
      <c r="CZ31" s="3">
        <v>0</v>
      </c>
      <c r="DA31" s="3">
        <v>0</v>
      </c>
      <c r="DB31" s="3">
        <v>0</v>
      </c>
      <c r="DC31" s="3">
        <v>0</v>
      </c>
      <c r="DD31" s="3">
        <v>0</v>
      </c>
      <c r="DE31" s="3">
        <v>0</v>
      </c>
      <c r="DF31" s="3">
        <v>0</v>
      </c>
      <c r="DG31" s="3">
        <v>0</v>
      </c>
      <c r="DH31" s="3">
        <v>0</v>
      </c>
      <c r="DI31" s="3">
        <v>0</v>
      </c>
      <c r="DJ31" s="3">
        <v>0</v>
      </c>
      <c r="DK31" s="3">
        <v>0</v>
      </c>
      <c r="DL31" s="3">
        <v>0</v>
      </c>
      <c r="DM31" s="3">
        <v>0</v>
      </c>
      <c r="DN31" s="3">
        <v>1049592.83</v>
      </c>
      <c r="DP31" s="3">
        <v>0</v>
      </c>
      <c r="DQ31" s="3">
        <v>0</v>
      </c>
      <c r="DR31" s="3">
        <v>0</v>
      </c>
      <c r="DS31" s="3">
        <v>7167619.7699999996</v>
      </c>
      <c r="DT31" s="3">
        <v>0</v>
      </c>
      <c r="DU31" s="3">
        <v>11037678.109999999</v>
      </c>
      <c r="DV31" s="3">
        <v>12114315.93</v>
      </c>
      <c r="DW31" s="3">
        <v>3041387.05</v>
      </c>
      <c r="DX31" s="3">
        <v>8066459.3700000001</v>
      </c>
      <c r="DY31" s="3">
        <v>6237704.0499999998</v>
      </c>
      <c r="DZ31" s="3">
        <v>4241797.66</v>
      </c>
      <c r="EA31" s="3">
        <v>2636194.1</v>
      </c>
      <c r="EB31" s="3">
        <v>0</v>
      </c>
      <c r="EC31" s="3">
        <v>0</v>
      </c>
      <c r="ED31" s="3">
        <v>0</v>
      </c>
      <c r="EE31" s="3">
        <v>1015496.3</v>
      </c>
      <c r="EG31" s="3">
        <v>12509293.699999999</v>
      </c>
      <c r="EH31" s="3">
        <v>0</v>
      </c>
      <c r="EI31" s="3">
        <v>236510.51</v>
      </c>
      <c r="EJ31" s="3">
        <v>1401161.55</v>
      </c>
      <c r="EL31" s="3">
        <v>524916.31999999995</v>
      </c>
      <c r="EM31" s="3">
        <v>135334.29</v>
      </c>
      <c r="EN31" s="3">
        <v>351210.49</v>
      </c>
      <c r="EO31" s="3">
        <v>63515.46</v>
      </c>
      <c r="EP31" s="3">
        <v>0</v>
      </c>
      <c r="EQ31" s="3">
        <v>0</v>
      </c>
      <c r="ER31" s="3">
        <v>0</v>
      </c>
      <c r="ET31" s="3">
        <v>0</v>
      </c>
      <c r="EU31" s="3">
        <v>0</v>
      </c>
      <c r="EV31" s="3">
        <v>2561298.7999999998</v>
      </c>
      <c r="EW31" s="3">
        <v>0</v>
      </c>
      <c r="EX31" s="3">
        <v>0</v>
      </c>
      <c r="EY31" s="3">
        <v>-13282880.74</v>
      </c>
      <c r="EZ31" s="3">
        <v>0</v>
      </c>
      <c r="FA31" s="3">
        <v>0</v>
      </c>
      <c r="FB31" s="3">
        <v>0</v>
      </c>
      <c r="FC31" s="3">
        <v>0</v>
      </c>
      <c r="FD31" s="3">
        <v>0</v>
      </c>
      <c r="FE31" s="3">
        <v>0</v>
      </c>
      <c r="FF31" s="3">
        <v>1154890.4169999999</v>
      </c>
      <c r="FG31" s="3">
        <v>0</v>
      </c>
      <c r="FH31" s="3">
        <v>0</v>
      </c>
      <c r="FI31" s="3">
        <v>0</v>
      </c>
      <c r="FJ31" s="3">
        <v>0</v>
      </c>
      <c r="FK31" s="3">
        <v>-8653827.2599999998</v>
      </c>
      <c r="FL31" s="3">
        <v>0</v>
      </c>
      <c r="FM31" s="3">
        <v>0</v>
      </c>
      <c r="FN31" s="3">
        <v>0</v>
      </c>
      <c r="FO31" s="3">
        <v>0</v>
      </c>
      <c r="FP31" s="3">
        <v>-2202702.98</v>
      </c>
      <c r="FQ31" s="3">
        <v>-500822.4</v>
      </c>
      <c r="FR31" s="3">
        <v>-39384</v>
      </c>
      <c r="FS31" s="3">
        <v>0</v>
      </c>
      <c r="FT31" s="3">
        <v>-368616.78</v>
      </c>
      <c r="FU31" s="3">
        <v>0</v>
      </c>
      <c r="FV31" s="3">
        <v>-1937268.1</v>
      </c>
      <c r="FW31" s="3">
        <v>0</v>
      </c>
      <c r="FX31" s="3">
        <v>0</v>
      </c>
      <c r="FY31" s="3">
        <v>-394982.17</v>
      </c>
      <c r="FZ31" s="3">
        <v>0</v>
      </c>
      <c r="GA31" s="3">
        <v>-2066374.87</v>
      </c>
      <c r="GB31" s="3">
        <v>-1110887.48</v>
      </c>
      <c r="GD31" s="3">
        <v>0</v>
      </c>
      <c r="GE31" s="3">
        <v>0</v>
      </c>
      <c r="GF31" s="3">
        <v>-51349.51</v>
      </c>
      <c r="GG31" s="3">
        <v>0</v>
      </c>
      <c r="GH31" s="3">
        <v>0</v>
      </c>
      <c r="GI31" s="3">
        <v>0</v>
      </c>
      <c r="GJ31" s="3">
        <v>-54072.63</v>
      </c>
      <c r="GK31" s="3">
        <v>0</v>
      </c>
      <c r="GL31" s="3">
        <v>218771.59</v>
      </c>
      <c r="GN31" s="3">
        <v>0</v>
      </c>
      <c r="GO31" s="3">
        <v>-156696</v>
      </c>
      <c r="GP31" s="3">
        <v>0</v>
      </c>
      <c r="GQ31" s="3">
        <v>0</v>
      </c>
      <c r="GR31" s="3">
        <v>0</v>
      </c>
      <c r="GS31" s="3">
        <v>0</v>
      </c>
      <c r="GT31" s="3">
        <v>0</v>
      </c>
      <c r="GU31" s="3">
        <v>-32212.58</v>
      </c>
      <c r="GV31" s="3">
        <v>0</v>
      </c>
      <c r="GX31" s="3">
        <v>-369448.03</v>
      </c>
      <c r="GY31" s="3">
        <v>0</v>
      </c>
      <c r="GZ31" s="3">
        <v>0</v>
      </c>
      <c r="HA31" s="3">
        <v>0</v>
      </c>
      <c r="HB31" s="3">
        <v>0</v>
      </c>
      <c r="HC31" s="3">
        <v>0</v>
      </c>
      <c r="HD31" s="3">
        <v>0</v>
      </c>
      <c r="HE31" s="3">
        <v>0</v>
      </c>
      <c r="HF31" s="3">
        <v>0</v>
      </c>
      <c r="HG31" s="3">
        <v>0</v>
      </c>
      <c r="HH31" s="3">
        <v>0</v>
      </c>
      <c r="HI31" s="3">
        <v>0</v>
      </c>
      <c r="HJ31" s="3">
        <v>0</v>
      </c>
      <c r="HK31" s="3">
        <v>0</v>
      </c>
      <c r="HL31" s="3">
        <v>0</v>
      </c>
      <c r="HM31" s="3">
        <v>-34644672.520000003</v>
      </c>
      <c r="HO31" s="3">
        <v>0</v>
      </c>
      <c r="HP31" s="3">
        <v>-10852444</v>
      </c>
      <c r="HQ31" s="3">
        <v>0</v>
      </c>
      <c r="HR31" s="3">
        <v>0</v>
      </c>
      <c r="HS31" s="3">
        <v>0</v>
      </c>
      <c r="HT31" s="3">
        <v>0</v>
      </c>
      <c r="HU31" s="3">
        <v>0</v>
      </c>
      <c r="HV31" s="3">
        <v>0</v>
      </c>
      <c r="HW31" s="3">
        <v>0</v>
      </c>
      <c r="HX31" s="3">
        <v>0</v>
      </c>
      <c r="HY31" s="3">
        <v>-8238463.1399999997</v>
      </c>
      <c r="HZ31" s="3">
        <v>-35301.230000004201</v>
      </c>
      <c r="IA31" s="3">
        <v>0</v>
      </c>
      <c r="IB31" s="3">
        <v>0</v>
      </c>
      <c r="IC31" s="3">
        <v>0</v>
      </c>
      <c r="ID31" s="3">
        <v>-966492.96</v>
      </c>
      <c r="IE31" s="3">
        <v>0</v>
      </c>
      <c r="IF31" s="3">
        <v>0</v>
      </c>
      <c r="IG31" s="3">
        <v>0</v>
      </c>
      <c r="IH31" s="3">
        <v>0</v>
      </c>
      <c r="II31" s="3">
        <v>0</v>
      </c>
      <c r="IJ31" s="3">
        <v>-14414727.91</v>
      </c>
      <c r="IK31" s="3">
        <v>0</v>
      </c>
      <c r="IL31" s="3">
        <v>0</v>
      </c>
      <c r="IM31" s="3">
        <v>0</v>
      </c>
      <c r="IN31" s="3">
        <v>-67284.73</v>
      </c>
      <c r="IO31" s="3">
        <v>-8431.02</v>
      </c>
      <c r="IP31" s="3">
        <v>-9878544.4000000004</v>
      </c>
      <c r="IQ31" s="3">
        <v>0</v>
      </c>
      <c r="IR31" s="3">
        <v>982177.46</v>
      </c>
      <c r="IS31" s="3">
        <v>-2314535.0299999998</v>
      </c>
      <c r="IT31" s="3">
        <v>0</v>
      </c>
      <c r="IU31" s="3">
        <v>-1369432.62</v>
      </c>
      <c r="IV31" s="3">
        <v>0</v>
      </c>
      <c r="IW31" s="3">
        <v>-1405791.95</v>
      </c>
      <c r="IX31" s="3">
        <v>-1086912.3899999999</v>
      </c>
      <c r="IY31" s="3">
        <v>-517485.69</v>
      </c>
      <c r="IZ31" s="3">
        <v>-157207.79999999999</v>
      </c>
      <c r="JA31" s="3">
        <v>-9274988.1600000001</v>
      </c>
      <c r="JB31" s="3">
        <v>-10932.2</v>
      </c>
      <c r="JC31" s="3">
        <v>-134</v>
      </c>
      <c r="JD31" s="3">
        <v>0</v>
      </c>
      <c r="JE31" s="3">
        <v>0</v>
      </c>
      <c r="JF31" s="3">
        <v>0</v>
      </c>
      <c r="JG31" s="3">
        <v>0</v>
      </c>
      <c r="JH31" s="3">
        <v>0</v>
      </c>
      <c r="JI31" s="3">
        <v>-166018.95000000001</v>
      </c>
      <c r="JJ31" s="3">
        <v>0</v>
      </c>
      <c r="JK31" s="3">
        <v>0</v>
      </c>
      <c r="JL31" s="3">
        <v>-106918.33</v>
      </c>
      <c r="JM31" s="3">
        <v>0</v>
      </c>
      <c r="JN31" s="3">
        <v>-106847.97</v>
      </c>
      <c r="JO31" s="3">
        <v>0</v>
      </c>
      <c r="JP31" s="3">
        <v>-419068.63</v>
      </c>
      <c r="JQ31" s="3">
        <v>0</v>
      </c>
      <c r="JR31" s="3">
        <v>0</v>
      </c>
      <c r="JS31" s="3">
        <v>0</v>
      </c>
      <c r="JT31" s="3">
        <v>0</v>
      </c>
      <c r="JU31" s="3">
        <v>0</v>
      </c>
      <c r="JV31" s="3">
        <v>0</v>
      </c>
      <c r="JW31" s="3">
        <v>0</v>
      </c>
      <c r="JX31" s="3">
        <v>0</v>
      </c>
      <c r="JY31" s="3">
        <v>0</v>
      </c>
      <c r="JZ31" s="3">
        <v>0</v>
      </c>
      <c r="KA31" s="3">
        <v>0</v>
      </c>
      <c r="KB31" s="3">
        <v>48934.74</v>
      </c>
      <c r="KC31" s="3">
        <v>0</v>
      </c>
      <c r="KD31" s="3">
        <v>0</v>
      </c>
      <c r="KE31" s="3">
        <v>0</v>
      </c>
      <c r="KF31" s="3">
        <v>0</v>
      </c>
      <c r="KG31" s="3">
        <v>0</v>
      </c>
      <c r="KH31" s="3">
        <v>-927386.88</v>
      </c>
      <c r="KI31" s="3">
        <v>1171944.57</v>
      </c>
      <c r="KJ31" s="3">
        <v>0</v>
      </c>
      <c r="KK31" s="3">
        <v>-99701.96</v>
      </c>
      <c r="KL31" s="3">
        <v>0</v>
      </c>
      <c r="KM31" s="3">
        <v>0</v>
      </c>
      <c r="KN31" s="3">
        <v>-40534.559999999998</v>
      </c>
      <c r="KO31" s="3">
        <v>0</v>
      </c>
      <c r="KP31" s="3">
        <v>0</v>
      </c>
      <c r="KQ31" s="3">
        <v>0</v>
      </c>
      <c r="KR31" s="3">
        <v>0</v>
      </c>
      <c r="KS31" s="3">
        <v>0</v>
      </c>
      <c r="KT31" s="3">
        <v>0</v>
      </c>
      <c r="KU31" s="3">
        <v>0</v>
      </c>
      <c r="KV31" s="3">
        <v>0</v>
      </c>
      <c r="KW31" s="3">
        <v>0</v>
      </c>
      <c r="KX31" s="3">
        <v>0</v>
      </c>
      <c r="KY31" s="3">
        <v>0</v>
      </c>
      <c r="KZ31" s="3">
        <v>0</v>
      </c>
      <c r="LA31" s="3">
        <v>0</v>
      </c>
      <c r="LB31" s="3">
        <v>0</v>
      </c>
      <c r="LC31" s="3">
        <v>0</v>
      </c>
      <c r="LD31" s="3">
        <v>0</v>
      </c>
      <c r="LE31" s="3">
        <v>0</v>
      </c>
      <c r="LF31" s="3">
        <v>0</v>
      </c>
      <c r="LG31" s="3">
        <v>0</v>
      </c>
      <c r="LH31" s="3">
        <v>0</v>
      </c>
      <c r="LI31" s="3">
        <v>0</v>
      </c>
      <c r="LJ31" s="3">
        <v>0</v>
      </c>
      <c r="LK31" s="3">
        <v>0</v>
      </c>
      <c r="LL31" s="3">
        <v>0</v>
      </c>
      <c r="LM31" s="3">
        <v>18126688.77</v>
      </c>
      <c r="LN31" s="3">
        <v>8233433.5</v>
      </c>
      <c r="LO31" s="3">
        <v>1094426.44</v>
      </c>
      <c r="LP31" s="3">
        <v>-1459689.72</v>
      </c>
      <c r="LQ31" s="3">
        <v>0</v>
      </c>
      <c r="LR31" s="3">
        <v>1720659.84</v>
      </c>
      <c r="LS31" s="3">
        <v>0</v>
      </c>
      <c r="LT31" s="3">
        <v>1407853.98</v>
      </c>
      <c r="LU31" s="3">
        <v>0</v>
      </c>
      <c r="LW31" s="3">
        <v>962722.47</v>
      </c>
      <c r="LX31" s="3">
        <v>152080.79999999999</v>
      </c>
      <c r="LY31" s="3">
        <v>0</v>
      </c>
      <c r="LZ31" s="3">
        <v>0</v>
      </c>
      <c r="MA31" s="3">
        <v>0</v>
      </c>
      <c r="MB31" s="3">
        <v>0</v>
      </c>
      <c r="MC31" s="3">
        <v>0</v>
      </c>
      <c r="MD31" s="3">
        <v>0</v>
      </c>
      <c r="ME31" s="3">
        <v>0</v>
      </c>
      <c r="MF31" s="3">
        <v>0</v>
      </c>
      <c r="MG31" s="3">
        <v>0</v>
      </c>
      <c r="MH31" s="3">
        <v>0</v>
      </c>
      <c r="MI31" s="3">
        <v>0</v>
      </c>
      <c r="MJ31" s="3">
        <v>0</v>
      </c>
      <c r="MK31" s="3">
        <v>0</v>
      </c>
      <c r="ML31" s="3">
        <v>0</v>
      </c>
      <c r="MM31" s="3">
        <v>0</v>
      </c>
      <c r="MN31" s="3">
        <v>0</v>
      </c>
      <c r="MO31" s="3">
        <v>0</v>
      </c>
      <c r="MP31" s="3">
        <v>0</v>
      </c>
      <c r="MQ31" s="3">
        <v>0</v>
      </c>
      <c r="MR31" s="3">
        <v>0</v>
      </c>
      <c r="MS31" s="3">
        <v>305796.84999999998</v>
      </c>
      <c r="MT31" s="3">
        <v>16559.02</v>
      </c>
      <c r="MU31" s="3">
        <v>62840.94</v>
      </c>
      <c r="MV31" s="3">
        <v>0</v>
      </c>
      <c r="MW31" s="3">
        <v>0</v>
      </c>
      <c r="MX31" s="3">
        <v>6932.82</v>
      </c>
      <c r="MY31" s="3">
        <v>5866.15</v>
      </c>
      <c r="MZ31" s="3">
        <v>197938.17</v>
      </c>
      <c r="NA31" s="3">
        <v>17103.72</v>
      </c>
      <c r="NB31" s="3">
        <v>8650.06</v>
      </c>
      <c r="NC31" s="3">
        <v>1416.61</v>
      </c>
      <c r="ND31" s="3">
        <v>15503.6</v>
      </c>
      <c r="NE31" s="3">
        <v>57094.96</v>
      </c>
      <c r="NF31" s="3">
        <v>0</v>
      </c>
      <c r="NG31" s="3">
        <v>0</v>
      </c>
      <c r="NH31" s="3">
        <v>0</v>
      </c>
      <c r="NI31" s="3">
        <v>255621.38</v>
      </c>
      <c r="NJ31" s="3">
        <v>46197.64</v>
      </c>
      <c r="NK31" s="3">
        <v>71707.33</v>
      </c>
      <c r="NL31" s="3">
        <v>517966.1</v>
      </c>
      <c r="NM31" s="3">
        <v>0</v>
      </c>
      <c r="NN31" s="3">
        <v>13426.48</v>
      </c>
      <c r="NO31" s="3">
        <v>0</v>
      </c>
      <c r="NP31" s="3">
        <v>512</v>
      </c>
      <c r="NQ31" s="3">
        <v>0</v>
      </c>
      <c r="NR31" s="3">
        <v>0</v>
      </c>
      <c r="NS31" s="3">
        <v>18069.810000000001</v>
      </c>
      <c r="NT31" s="3">
        <v>44177.68</v>
      </c>
      <c r="NU31" s="3">
        <v>40685.79</v>
      </c>
      <c r="NV31" s="3">
        <v>93011.05</v>
      </c>
      <c r="NW31" s="3">
        <v>156437.78</v>
      </c>
      <c r="NX31" s="3">
        <v>0</v>
      </c>
      <c r="NY31" s="3">
        <v>21873.599999999999</v>
      </c>
      <c r="NZ31" s="3">
        <v>188824.01</v>
      </c>
      <c r="OA31" s="3">
        <v>28283.48</v>
      </c>
      <c r="OB31" s="3">
        <v>0</v>
      </c>
      <c r="OC31" s="3">
        <v>0</v>
      </c>
      <c r="OD31" s="3">
        <v>0</v>
      </c>
      <c r="OE31" s="3">
        <v>24388.63</v>
      </c>
      <c r="OF31" s="3">
        <v>0</v>
      </c>
      <c r="OK31" s="3">
        <v>0</v>
      </c>
      <c r="OL31" s="3">
        <v>0</v>
      </c>
      <c r="OM31" s="3">
        <v>0</v>
      </c>
      <c r="ON31" s="3">
        <v>0</v>
      </c>
      <c r="OO31" s="3">
        <v>86638.93</v>
      </c>
      <c r="OP31" s="3">
        <v>14156.87</v>
      </c>
      <c r="OQ31" s="3">
        <v>353125.79</v>
      </c>
      <c r="OR31" s="3">
        <v>342529.36</v>
      </c>
      <c r="OS31" s="3">
        <v>41.84</v>
      </c>
      <c r="OT31" s="3">
        <v>0</v>
      </c>
      <c r="OU31" s="3">
        <v>113555.63</v>
      </c>
      <c r="OV31" s="3">
        <v>106389.58</v>
      </c>
      <c r="OW31" s="3">
        <v>0</v>
      </c>
      <c r="OX31" s="3">
        <v>5359.78</v>
      </c>
      <c r="OY31" s="3">
        <v>0</v>
      </c>
      <c r="OZ31" s="3">
        <v>0</v>
      </c>
      <c r="PA31" s="3">
        <v>1045.9000000000001</v>
      </c>
      <c r="PB31" s="3">
        <v>0</v>
      </c>
      <c r="PC31" s="3">
        <v>0</v>
      </c>
      <c r="PD31" s="3">
        <v>0</v>
      </c>
      <c r="PE31" s="3">
        <v>0</v>
      </c>
      <c r="PF31" s="3">
        <v>214215.43</v>
      </c>
      <c r="PG31" s="3">
        <v>253625.49</v>
      </c>
      <c r="PH31" s="3">
        <v>971881.39</v>
      </c>
      <c r="PI31" s="3">
        <v>179169.46</v>
      </c>
      <c r="PJ31" s="3">
        <v>0</v>
      </c>
      <c r="PK31" s="3">
        <v>187092.25</v>
      </c>
      <c r="PL31" s="3">
        <v>51034.41</v>
      </c>
      <c r="PM31" s="3">
        <v>60300.02</v>
      </c>
      <c r="PN31" s="3">
        <v>0</v>
      </c>
      <c r="PO31" s="3">
        <v>16917</v>
      </c>
      <c r="PP31" s="3">
        <v>0</v>
      </c>
      <c r="PQ31" s="3">
        <v>0</v>
      </c>
      <c r="PR31" s="3">
        <v>384228.42</v>
      </c>
      <c r="PS31" s="3">
        <v>0</v>
      </c>
      <c r="PT31" s="3">
        <v>131026.83</v>
      </c>
      <c r="PU31" s="3">
        <v>732.31</v>
      </c>
      <c r="PV31" s="3">
        <v>0</v>
      </c>
      <c r="PW31" s="3">
        <v>300849.34999999998</v>
      </c>
      <c r="PX31" s="3">
        <v>10250.66</v>
      </c>
      <c r="PY31" s="3">
        <v>0</v>
      </c>
      <c r="PZ31" s="3">
        <v>0</v>
      </c>
      <c r="QA31" s="3">
        <v>0</v>
      </c>
      <c r="QB31" s="3">
        <v>2363239.9300000002</v>
      </c>
      <c r="QC31" s="3">
        <v>0</v>
      </c>
      <c r="QD31" s="3">
        <v>0</v>
      </c>
      <c r="QE31" s="3">
        <v>0</v>
      </c>
      <c r="QF31" s="3">
        <v>0</v>
      </c>
      <c r="QG31" s="3">
        <v>0</v>
      </c>
      <c r="QI31" s="3">
        <v>0</v>
      </c>
      <c r="QJ31" s="3">
        <v>1289545.8600000001</v>
      </c>
      <c r="QK31" s="3">
        <v>0</v>
      </c>
      <c r="QL31" s="3">
        <v>0</v>
      </c>
      <c r="QM31" s="3">
        <v>0</v>
      </c>
      <c r="QN31" s="3">
        <v>0</v>
      </c>
      <c r="QO31" s="3">
        <v>0</v>
      </c>
      <c r="QP31" s="3">
        <v>18056.099999999999</v>
      </c>
      <c r="QQ31" s="3">
        <v>0</v>
      </c>
      <c r="QR31" s="3">
        <v>0</v>
      </c>
      <c r="QS31" s="3">
        <v>0</v>
      </c>
      <c r="QT31" s="3">
        <v>79425.2</v>
      </c>
      <c r="QU31" s="3">
        <v>67982</v>
      </c>
      <c r="QV31" s="3">
        <v>65783.5</v>
      </c>
      <c r="QW31" s="3">
        <v>11266.15</v>
      </c>
      <c r="QX31" s="3">
        <v>0</v>
      </c>
      <c r="QY31" s="3">
        <v>0</v>
      </c>
      <c r="QZ31" s="3">
        <v>0</v>
      </c>
      <c r="RA31" s="3">
        <v>0</v>
      </c>
      <c r="RB31" s="3">
        <v>0</v>
      </c>
      <c r="RC31" s="3">
        <v>0</v>
      </c>
      <c r="RD31" s="3">
        <v>0</v>
      </c>
      <c r="RE31" s="3">
        <v>0</v>
      </c>
      <c r="RF31" s="3">
        <v>0</v>
      </c>
      <c r="RG31" s="3">
        <v>0</v>
      </c>
      <c r="RH31" s="3">
        <v>0</v>
      </c>
      <c r="RI31" s="3">
        <v>0</v>
      </c>
      <c r="RJ31" s="3">
        <v>0</v>
      </c>
      <c r="RK31" s="3">
        <v>0</v>
      </c>
    </row>
    <row r="32" spans="1:479" x14ac:dyDescent="0.25">
      <c r="A32" t="s">
        <v>31</v>
      </c>
      <c r="B32" s="1">
        <v>2017</v>
      </c>
      <c r="C32" s="3">
        <v>6928</v>
      </c>
      <c r="D32" s="3">
        <v>0</v>
      </c>
      <c r="E32" s="4"/>
      <c r="F32" s="3">
        <v>0</v>
      </c>
      <c r="G32" s="3">
        <v>0</v>
      </c>
      <c r="H32" s="3">
        <v>2188858</v>
      </c>
      <c r="I32" s="3">
        <v>0</v>
      </c>
      <c r="J32" s="3">
        <v>0</v>
      </c>
      <c r="K32" s="3">
        <v>8584880</v>
      </c>
      <c r="L32" s="3">
        <v>0</v>
      </c>
      <c r="M32" s="3">
        <v>260255</v>
      </c>
      <c r="N32" s="3">
        <v>0</v>
      </c>
      <c r="O32" s="3">
        <v>7906387</v>
      </c>
      <c r="P32" s="4"/>
      <c r="Q32" s="3">
        <v>7900303</v>
      </c>
      <c r="R32" s="3">
        <v>-3435187</v>
      </c>
      <c r="S32" s="3">
        <v>0</v>
      </c>
      <c r="T32" s="3">
        <v>0</v>
      </c>
      <c r="U32" s="3">
        <v>0</v>
      </c>
      <c r="V32" s="3">
        <v>148792</v>
      </c>
      <c r="W32" s="3">
        <v>0</v>
      </c>
      <c r="X32" s="3">
        <v>0</v>
      </c>
      <c r="Y32" s="3">
        <v>0</v>
      </c>
      <c r="Z32" s="3">
        <v>0</v>
      </c>
      <c r="AA32" s="3">
        <v>2094349</v>
      </c>
      <c r="AB32" s="3">
        <v>0</v>
      </c>
      <c r="AC32" s="3">
        <v>0</v>
      </c>
      <c r="AD32" s="3">
        <v>102830</v>
      </c>
      <c r="AE32" s="3">
        <v>0</v>
      </c>
      <c r="AF32" s="3">
        <v>0</v>
      </c>
      <c r="AG32" s="3">
        <v>0</v>
      </c>
      <c r="AH32" s="3">
        <v>0</v>
      </c>
      <c r="AI32" s="3">
        <v>0</v>
      </c>
      <c r="AJ32" s="3">
        <v>0</v>
      </c>
      <c r="AK32" s="3">
        <v>0</v>
      </c>
      <c r="AL32" s="3">
        <v>0</v>
      </c>
      <c r="AP32" s="3">
        <v>0</v>
      </c>
      <c r="AQ32" s="3">
        <v>0</v>
      </c>
      <c r="AR32" s="3">
        <v>0</v>
      </c>
      <c r="AS32" s="3">
        <v>0</v>
      </c>
      <c r="AT32" s="3">
        <v>0</v>
      </c>
      <c r="AU32" s="3">
        <v>0</v>
      </c>
      <c r="AV32" s="3">
        <v>156480</v>
      </c>
      <c r="AW32" s="4"/>
      <c r="AX32" s="3">
        <v>0</v>
      </c>
      <c r="AY32" s="3">
        <v>0</v>
      </c>
      <c r="AZ32" s="3">
        <v>0</v>
      </c>
      <c r="BA32" s="3">
        <v>85144</v>
      </c>
      <c r="BB32" s="3">
        <v>0</v>
      </c>
      <c r="BC32" s="4"/>
      <c r="BD32" s="3">
        <v>0</v>
      </c>
      <c r="BE32" s="3">
        <v>0</v>
      </c>
      <c r="BF32" s="3">
        <v>0</v>
      </c>
      <c r="BG32" s="3">
        <v>0</v>
      </c>
      <c r="BH32" s="3">
        <v>0</v>
      </c>
      <c r="BI32" s="3">
        <v>0</v>
      </c>
      <c r="BJ32" s="3">
        <v>0</v>
      </c>
      <c r="BK32" s="3">
        <v>0</v>
      </c>
      <c r="BL32" s="3">
        <v>0</v>
      </c>
      <c r="BM32" s="3">
        <v>194758</v>
      </c>
      <c r="BN32" s="3">
        <v>159724</v>
      </c>
      <c r="BO32" s="3">
        <v>-2457</v>
      </c>
      <c r="BP32" s="3">
        <v>1485</v>
      </c>
      <c r="BQ32" s="3">
        <v>0</v>
      </c>
      <c r="BR32" s="3">
        <v>0</v>
      </c>
      <c r="BT32" s="3">
        <v>0</v>
      </c>
      <c r="BU32" s="3">
        <v>0</v>
      </c>
      <c r="BV32" s="3">
        <v>0</v>
      </c>
      <c r="BW32" s="3">
        <v>0</v>
      </c>
      <c r="BX32" s="3">
        <v>0</v>
      </c>
      <c r="BY32" s="3">
        <v>0</v>
      </c>
      <c r="BZ32" s="3">
        <v>-1516410</v>
      </c>
      <c r="CA32" s="3">
        <v>0</v>
      </c>
      <c r="CB32" s="3">
        <v>-791164</v>
      </c>
      <c r="CC32" s="3">
        <v>-377006</v>
      </c>
      <c r="CD32" s="3">
        <v>2290112</v>
      </c>
      <c r="CE32" s="3">
        <v>299106</v>
      </c>
      <c r="CF32" s="3">
        <v>0</v>
      </c>
      <c r="CG32" s="3">
        <v>-131209</v>
      </c>
      <c r="CH32" s="3">
        <v>178197</v>
      </c>
      <c r="CI32" s="3">
        <v>0</v>
      </c>
      <c r="CJ32" s="3">
        <v>0</v>
      </c>
      <c r="CK32" s="3">
        <v>0</v>
      </c>
      <c r="CL32" s="3">
        <v>64768</v>
      </c>
      <c r="CM32" s="3">
        <v>0</v>
      </c>
      <c r="CN32" s="3">
        <v>0</v>
      </c>
      <c r="CO32" s="3">
        <v>0</v>
      </c>
      <c r="CP32" s="3">
        <v>0</v>
      </c>
      <c r="CQ32" s="3">
        <v>0</v>
      </c>
      <c r="CR32" s="3">
        <v>0</v>
      </c>
      <c r="CS32" s="3">
        <v>0</v>
      </c>
      <c r="CT32" s="3">
        <v>0</v>
      </c>
      <c r="CU32" s="3">
        <v>0</v>
      </c>
      <c r="CV32" s="3">
        <v>0</v>
      </c>
      <c r="CW32" s="3">
        <v>0</v>
      </c>
      <c r="CX32" s="3">
        <v>0</v>
      </c>
      <c r="CY32" s="3">
        <v>0</v>
      </c>
      <c r="CZ32" s="3">
        <v>0</v>
      </c>
      <c r="DA32" s="3">
        <v>0</v>
      </c>
      <c r="DB32" s="3">
        <v>0</v>
      </c>
      <c r="DC32" s="3">
        <v>0</v>
      </c>
      <c r="DD32" s="3">
        <v>0</v>
      </c>
      <c r="DE32" s="3">
        <v>0</v>
      </c>
      <c r="DF32" s="3">
        <v>0</v>
      </c>
      <c r="DG32" s="3">
        <v>0</v>
      </c>
      <c r="DH32" s="3">
        <v>0</v>
      </c>
      <c r="DI32" s="3">
        <v>0</v>
      </c>
      <c r="DJ32" s="3">
        <v>0</v>
      </c>
      <c r="DK32" s="3">
        <v>0</v>
      </c>
      <c r="DL32" s="3">
        <v>0</v>
      </c>
      <c r="DM32" s="3">
        <v>0</v>
      </c>
      <c r="DN32" s="3">
        <v>197343</v>
      </c>
      <c r="DP32" s="3">
        <v>898401</v>
      </c>
      <c r="DQ32" s="3">
        <v>0</v>
      </c>
      <c r="DR32" s="3">
        <v>0</v>
      </c>
      <c r="DS32" s="3">
        <v>8135564</v>
      </c>
      <c r="DT32" s="3">
        <v>0</v>
      </c>
      <c r="DU32" s="3">
        <v>16343436</v>
      </c>
      <c r="DV32" s="3">
        <v>4622776</v>
      </c>
      <c r="DW32" s="3">
        <v>11549088</v>
      </c>
      <c r="DX32" s="3">
        <v>7524683</v>
      </c>
      <c r="DY32" s="3">
        <v>3571771</v>
      </c>
      <c r="DZ32" s="3">
        <v>1497546</v>
      </c>
      <c r="EA32" s="3">
        <v>5287041</v>
      </c>
      <c r="EB32" s="3">
        <v>0</v>
      </c>
      <c r="EC32" s="3">
        <v>0</v>
      </c>
      <c r="ED32" s="3">
        <v>0</v>
      </c>
      <c r="EE32" s="3">
        <v>0</v>
      </c>
      <c r="EG32" s="3">
        <v>0</v>
      </c>
      <c r="EH32" s="3">
        <v>108995</v>
      </c>
      <c r="EI32" s="3">
        <v>21481</v>
      </c>
      <c r="EJ32" s="3">
        <v>389720</v>
      </c>
      <c r="EL32" s="3">
        <v>2038581</v>
      </c>
      <c r="EM32" s="3">
        <v>76776</v>
      </c>
      <c r="EN32" s="3">
        <v>460660</v>
      </c>
      <c r="EO32" s="3">
        <v>71356</v>
      </c>
      <c r="EP32" s="3">
        <v>0</v>
      </c>
      <c r="EQ32" s="3">
        <v>222102</v>
      </c>
      <c r="ER32" s="3">
        <v>0</v>
      </c>
      <c r="ET32" s="3">
        <v>0</v>
      </c>
      <c r="EU32" s="3">
        <v>0</v>
      </c>
      <c r="EV32" s="3">
        <v>861414</v>
      </c>
      <c r="EW32" s="3">
        <v>0</v>
      </c>
      <c r="EX32" s="3">
        <v>0</v>
      </c>
      <c r="EY32" s="3">
        <v>-2418366</v>
      </c>
      <c r="EZ32" s="3">
        <v>0</v>
      </c>
      <c r="FA32" s="3">
        <v>0</v>
      </c>
      <c r="FB32" s="3">
        <v>0</v>
      </c>
      <c r="FC32" s="3">
        <v>0</v>
      </c>
      <c r="FD32" s="3">
        <v>0</v>
      </c>
      <c r="FE32" s="3">
        <v>0</v>
      </c>
      <c r="FF32" s="3">
        <v>204705</v>
      </c>
      <c r="FG32" s="3">
        <v>0</v>
      </c>
      <c r="FH32" s="3">
        <v>0</v>
      </c>
      <c r="FI32" s="3">
        <v>0</v>
      </c>
      <c r="FJ32" s="3">
        <v>0</v>
      </c>
      <c r="FK32" s="3">
        <v>-7386978</v>
      </c>
      <c r="FL32" s="3">
        <v>-178197</v>
      </c>
      <c r="FM32" s="3">
        <v>0</v>
      </c>
      <c r="FN32" s="3">
        <v>0</v>
      </c>
      <c r="FO32" s="3">
        <v>0</v>
      </c>
      <c r="FP32" s="3">
        <v>-1123756</v>
      </c>
      <c r="FQ32" s="3">
        <v>-112657</v>
      </c>
      <c r="FR32" s="3">
        <v>0</v>
      </c>
      <c r="FS32" s="3">
        <v>0</v>
      </c>
      <c r="FT32" s="3">
        <v>-4005339</v>
      </c>
      <c r="FU32" s="3">
        <v>-8984111</v>
      </c>
      <c r="FV32" s="3">
        <v>0</v>
      </c>
      <c r="FW32" s="3">
        <v>0</v>
      </c>
      <c r="FX32" s="3">
        <v>0</v>
      </c>
      <c r="FY32" s="3">
        <v>0</v>
      </c>
      <c r="FZ32" s="3">
        <v>0</v>
      </c>
      <c r="GA32" s="3">
        <v>0</v>
      </c>
      <c r="GB32" s="3">
        <v>0</v>
      </c>
      <c r="GD32" s="3">
        <v>0</v>
      </c>
      <c r="GE32" s="3">
        <v>0</v>
      </c>
      <c r="GF32" s="3">
        <v>0</v>
      </c>
      <c r="GG32" s="3">
        <v>0</v>
      </c>
      <c r="GH32" s="3">
        <v>0</v>
      </c>
      <c r="GI32" s="3">
        <v>0</v>
      </c>
      <c r="GJ32" s="3">
        <v>-1057</v>
      </c>
      <c r="GK32" s="3">
        <v>0</v>
      </c>
      <c r="GL32" s="3">
        <v>250944</v>
      </c>
      <c r="GN32" s="3">
        <v>0</v>
      </c>
      <c r="GO32" s="3">
        <v>-1028626</v>
      </c>
      <c r="GP32" s="3">
        <v>-194545</v>
      </c>
      <c r="GQ32" s="3">
        <v>0</v>
      </c>
      <c r="GR32" s="3">
        <v>0</v>
      </c>
      <c r="GS32" s="3">
        <v>0</v>
      </c>
      <c r="GT32" s="3">
        <v>0</v>
      </c>
      <c r="GU32" s="3">
        <v>-613063</v>
      </c>
      <c r="GV32" s="3">
        <v>0</v>
      </c>
      <c r="GX32" s="3">
        <v>0</v>
      </c>
      <c r="GY32" s="3">
        <v>0</v>
      </c>
      <c r="GZ32" s="3">
        <v>0</v>
      </c>
      <c r="HA32" s="3">
        <v>0</v>
      </c>
      <c r="HB32" s="3">
        <v>-191798</v>
      </c>
      <c r="HC32" s="3">
        <v>0</v>
      </c>
      <c r="HD32" s="3">
        <v>0</v>
      </c>
      <c r="HE32" s="3">
        <v>0</v>
      </c>
      <c r="HF32" s="3">
        <v>0</v>
      </c>
      <c r="HG32" s="3">
        <v>0</v>
      </c>
      <c r="HH32" s="3">
        <v>-5467882</v>
      </c>
      <c r="HI32" s="3">
        <v>0</v>
      </c>
      <c r="HJ32" s="3">
        <v>0</v>
      </c>
      <c r="HK32" s="3">
        <v>0</v>
      </c>
      <c r="HL32" s="3">
        <v>0</v>
      </c>
      <c r="HM32" s="3">
        <v>-19891630</v>
      </c>
      <c r="HO32" s="3">
        <v>-10880619</v>
      </c>
      <c r="HP32" s="3">
        <v>-12380617</v>
      </c>
      <c r="HQ32" s="3">
        <v>0</v>
      </c>
      <c r="HR32" s="3">
        <v>0</v>
      </c>
      <c r="HS32" s="3">
        <v>0</v>
      </c>
      <c r="HT32" s="3">
        <v>0</v>
      </c>
      <c r="HU32" s="3">
        <v>0</v>
      </c>
      <c r="HV32" s="3">
        <v>0</v>
      </c>
      <c r="HW32" s="3">
        <v>0</v>
      </c>
      <c r="HX32" s="3">
        <v>0</v>
      </c>
      <c r="HY32" s="3">
        <v>-15044039</v>
      </c>
      <c r="HZ32" s="3">
        <v>-1225448</v>
      </c>
      <c r="IA32" s="3">
        <v>0</v>
      </c>
      <c r="IB32" s="3">
        <v>0</v>
      </c>
      <c r="IC32" s="3">
        <v>500000</v>
      </c>
      <c r="ID32" s="3">
        <v>0</v>
      </c>
      <c r="IE32" s="3">
        <v>0</v>
      </c>
      <c r="IF32" s="3">
        <v>0</v>
      </c>
      <c r="IG32" s="3">
        <v>0</v>
      </c>
      <c r="IH32" s="3">
        <v>0</v>
      </c>
      <c r="II32" s="3">
        <v>-75578</v>
      </c>
      <c r="IJ32" s="3">
        <v>-16108360</v>
      </c>
      <c r="IK32" s="3">
        <v>-30799024</v>
      </c>
      <c r="IL32" s="3">
        <v>0</v>
      </c>
      <c r="IM32" s="3">
        <v>-10655821</v>
      </c>
      <c r="IN32" s="3">
        <v>-190365</v>
      </c>
      <c r="IO32" s="3">
        <v>0</v>
      </c>
      <c r="IP32" s="3">
        <v>0</v>
      </c>
      <c r="IQ32" s="3">
        <v>0</v>
      </c>
      <c r="IR32" s="3">
        <v>0</v>
      </c>
      <c r="IS32" s="3">
        <v>-7578502</v>
      </c>
      <c r="IT32" s="3">
        <v>0</v>
      </c>
      <c r="IU32" s="3">
        <v>-2945201</v>
      </c>
      <c r="IV32" s="3">
        <v>0</v>
      </c>
      <c r="IW32" s="3">
        <v>-4523873</v>
      </c>
      <c r="IX32" s="3">
        <v>-3838587</v>
      </c>
      <c r="IY32" s="3">
        <v>-1133200</v>
      </c>
      <c r="IZ32" s="3">
        <v>-256549</v>
      </c>
      <c r="JA32" s="3">
        <v>-11612597</v>
      </c>
      <c r="JB32" s="3">
        <v>-13192</v>
      </c>
      <c r="JC32" s="3">
        <v>-2127</v>
      </c>
      <c r="JD32" s="3">
        <v>0</v>
      </c>
      <c r="JE32" s="3">
        <v>0</v>
      </c>
      <c r="JF32" s="3">
        <v>0</v>
      </c>
      <c r="JG32" s="3">
        <v>0</v>
      </c>
      <c r="JH32" s="3">
        <v>0</v>
      </c>
      <c r="JI32" s="3">
        <v>-171648</v>
      </c>
      <c r="JJ32" s="3">
        <v>0</v>
      </c>
      <c r="JK32" s="3">
        <v>0</v>
      </c>
      <c r="JL32" s="3">
        <v>-74806</v>
      </c>
      <c r="JM32" s="3">
        <v>0</v>
      </c>
      <c r="JN32" s="3">
        <v>-137339</v>
      </c>
      <c r="JO32" s="3">
        <v>0</v>
      </c>
      <c r="JP32" s="3">
        <v>-186740</v>
      </c>
      <c r="JQ32" s="3">
        <v>0</v>
      </c>
      <c r="JR32" s="3">
        <v>0</v>
      </c>
      <c r="JS32" s="3">
        <v>0</v>
      </c>
      <c r="JT32" s="3">
        <v>0</v>
      </c>
      <c r="JU32" s="3">
        <v>0</v>
      </c>
      <c r="JV32" s="3">
        <v>-4104</v>
      </c>
      <c r="JW32" s="3">
        <v>0</v>
      </c>
      <c r="JX32" s="3">
        <v>0</v>
      </c>
      <c r="JY32" s="3">
        <v>0</v>
      </c>
      <c r="JZ32" s="3">
        <v>0</v>
      </c>
      <c r="KA32" s="3">
        <v>0</v>
      </c>
      <c r="KB32" s="3">
        <v>0</v>
      </c>
      <c r="KC32" s="3">
        <v>0</v>
      </c>
      <c r="KD32" s="3">
        <v>0</v>
      </c>
      <c r="KE32" s="3">
        <v>0</v>
      </c>
      <c r="KF32" s="3">
        <v>0</v>
      </c>
      <c r="KG32" s="3">
        <v>0</v>
      </c>
      <c r="KH32" s="3">
        <v>-1227933</v>
      </c>
      <c r="KI32" s="3">
        <v>1229827</v>
      </c>
      <c r="KJ32" s="3">
        <v>0</v>
      </c>
      <c r="KK32" s="3">
        <v>-47339</v>
      </c>
      <c r="KL32" s="3">
        <v>0</v>
      </c>
      <c r="KM32" s="3">
        <v>0</v>
      </c>
      <c r="KN32" s="3">
        <v>-205413</v>
      </c>
      <c r="KO32" s="3">
        <v>0</v>
      </c>
      <c r="KP32" s="3">
        <v>0</v>
      </c>
      <c r="KQ32" s="3">
        <v>0</v>
      </c>
      <c r="KR32" s="3">
        <v>0</v>
      </c>
      <c r="KS32" s="3">
        <v>0</v>
      </c>
      <c r="KT32" s="3">
        <v>0</v>
      </c>
      <c r="KU32" s="3">
        <v>0</v>
      </c>
      <c r="KV32" s="3">
        <v>0</v>
      </c>
      <c r="KW32" s="3">
        <v>0</v>
      </c>
      <c r="KX32" s="3">
        <v>0</v>
      </c>
      <c r="KY32" s="3">
        <v>0</v>
      </c>
      <c r="KZ32" s="3">
        <v>0</v>
      </c>
      <c r="LA32" s="3">
        <v>0</v>
      </c>
      <c r="LB32" s="3">
        <v>0</v>
      </c>
      <c r="LC32" s="3">
        <v>0</v>
      </c>
      <c r="LD32" s="3">
        <v>0</v>
      </c>
      <c r="LE32" s="3">
        <v>0</v>
      </c>
      <c r="LF32" s="3">
        <v>0</v>
      </c>
      <c r="LG32" s="3">
        <v>0</v>
      </c>
      <c r="LH32" s="3">
        <v>0</v>
      </c>
      <c r="LI32" s="3">
        <v>0</v>
      </c>
      <c r="LJ32" s="3">
        <v>0</v>
      </c>
      <c r="LK32" s="3">
        <v>0</v>
      </c>
      <c r="LL32" s="3">
        <v>0</v>
      </c>
      <c r="LM32" s="3">
        <v>32853710</v>
      </c>
      <c r="LN32" s="3">
        <v>32478363</v>
      </c>
      <c r="LO32" s="3">
        <v>2945201</v>
      </c>
      <c r="LP32" s="3">
        <v>0</v>
      </c>
      <c r="LQ32" s="3">
        <v>0</v>
      </c>
      <c r="LR32" s="3">
        <v>4523873</v>
      </c>
      <c r="LS32" s="3">
        <v>0</v>
      </c>
      <c r="LT32" s="3">
        <v>3838587</v>
      </c>
      <c r="LU32" s="3">
        <v>0</v>
      </c>
      <c r="LW32" s="3">
        <v>1133199</v>
      </c>
      <c r="LX32" s="3">
        <v>256549</v>
      </c>
      <c r="LY32" s="3">
        <v>0</v>
      </c>
      <c r="LZ32" s="3">
        <v>0</v>
      </c>
      <c r="MA32" s="3">
        <v>0</v>
      </c>
      <c r="MB32" s="3">
        <v>0</v>
      </c>
      <c r="MC32" s="3">
        <v>0</v>
      </c>
      <c r="MD32" s="3">
        <v>0</v>
      </c>
      <c r="ME32" s="3">
        <v>0</v>
      </c>
      <c r="MF32" s="3">
        <v>0</v>
      </c>
      <c r="MG32" s="3">
        <v>0</v>
      </c>
      <c r="MH32" s="3">
        <v>0</v>
      </c>
      <c r="MI32" s="3">
        <v>0</v>
      </c>
      <c r="MJ32" s="3">
        <v>0</v>
      </c>
      <c r="MK32" s="3">
        <v>0</v>
      </c>
      <c r="ML32" s="3">
        <v>0</v>
      </c>
      <c r="MM32" s="3">
        <v>0</v>
      </c>
      <c r="MN32" s="3">
        <v>0</v>
      </c>
      <c r="MO32" s="3">
        <v>0</v>
      </c>
      <c r="MP32" s="3">
        <v>0</v>
      </c>
      <c r="MQ32" s="3">
        <v>0</v>
      </c>
      <c r="MR32" s="3">
        <v>0</v>
      </c>
      <c r="MS32" s="3">
        <v>220713</v>
      </c>
      <c r="MT32" s="3">
        <v>487192</v>
      </c>
      <c r="MU32" s="3">
        <v>119956</v>
      </c>
      <c r="MV32" s="3">
        <v>0</v>
      </c>
      <c r="MW32" s="3">
        <v>0</v>
      </c>
      <c r="MX32" s="3">
        <v>77239</v>
      </c>
      <c r="MY32" s="3">
        <v>37941</v>
      </c>
      <c r="MZ32" s="3">
        <v>188519</v>
      </c>
      <c r="NA32" s="3">
        <v>83388</v>
      </c>
      <c r="NB32" s="3">
        <v>0</v>
      </c>
      <c r="NC32" s="3">
        <v>2889</v>
      </c>
      <c r="ND32" s="3">
        <v>38016</v>
      </c>
      <c r="NE32" s="3">
        <v>32033</v>
      </c>
      <c r="NF32" s="3">
        <v>0</v>
      </c>
      <c r="NG32" s="3">
        <v>2510</v>
      </c>
      <c r="NH32" s="3">
        <v>0</v>
      </c>
      <c r="NI32" s="3">
        <v>339886</v>
      </c>
      <c r="NJ32" s="3">
        <v>185927</v>
      </c>
      <c r="NK32" s="3">
        <v>15801</v>
      </c>
      <c r="NL32" s="3">
        <v>58248</v>
      </c>
      <c r="NM32" s="3">
        <v>0</v>
      </c>
      <c r="NN32" s="3">
        <v>28984</v>
      </c>
      <c r="NO32" s="3">
        <v>0</v>
      </c>
      <c r="NP32" s="3">
        <v>41520</v>
      </c>
      <c r="NQ32" s="3">
        <v>58757</v>
      </c>
      <c r="NR32" s="3">
        <v>0</v>
      </c>
      <c r="NS32" s="3">
        <v>255063</v>
      </c>
      <c r="NT32" s="3">
        <v>100328</v>
      </c>
      <c r="NU32" s="3">
        <v>262125</v>
      </c>
      <c r="NV32" s="3">
        <v>82389</v>
      </c>
      <c r="NW32" s="3">
        <v>351045</v>
      </c>
      <c r="NX32" s="3">
        <v>56702</v>
      </c>
      <c r="NY32" s="3">
        <v>132556</v>
      </c>
      <c r="NZ32" s="3">
        <v>63712</v>
      </c>
      <c r="OA32" s="3">
        <v>41218</v>
      </c>
      <c r="OB32" s="3">
        <v>0</v>
      </c>
      <c r="OC32" s="3">
        <v>0</v>
      </c>
      <c r="OD32" s="3">
        <v>0</v>
      </c>
      <c r="OE32" s="3">
        <v>0</v>
      </c>
      <c r="OF32" s="3">
        <v>0</v>
      </c>
      <c r="OK32" s="3">
        <v>0</v>
      </c>
      <c r="OL32" s="3">
        <v>0</v>
      </c>
      <c r="OM32" s="3">
        <v>0</v>
      </c>
      <c r="ON32" s="3">
        <v>0</v>
      </c>
      <c r="OO32" s="3">
        <v>0</v>
      </c>
      <c r="OP32" s="3">
        <v>192274</v>
      </c>
      <c r="OQ32" s="3">
        <v>352270</v>
      </c>
      <c r="OR32" s="3">
        <v>150252</v>
      </c>
      <c r="OS32" s="3">
        <v>0</v>
      </c>
      <c r="OT32" s="3">
        <v>0</v>
      </c>
      <c r="OU32" s="3">
        <v>308004</v>
      </c>
      <c r="OV32" s="3">
        <v>0</v>
      </c>
      <c r="OW32" s="3">
        <v>0</v>
      </c>
      <c r="OX32" s="3">
        <v>0</v>
      </c>
      <c r="OY32" s="3">
        <v>10885</v>
      </c>
      <c r="OZ32" s="3">
        <v>3582</v>
      </c>
      <c r="PA32" s="3">
        <v>139920</v>
      </c>
      <c r="PB32" s="3">
        <v>0</v>
      </c>
      <c r="PC32" s="3">
        <v>0</v>
      </c>
      <c r="PD32" s="3">
        <v>0</v>
      </c>
      <c r="PE32" s="3">
        <v>0</v>
      </c>
      <c r="PF32" s="3">
        <v>177607</v>
      </c>
      <c r="PG32" s="3">
        <v>99470</v>
      </c>
      <c r="PH32" s="3">
        <v>621895</v>
      </c>
      <c r="PI32" s="3">
        <v>30362</v>
      </c>
      <c r="PJ32" s="3">
        <v>0</v>
      </c>
      <c r="PK32" s="3">
        <v>528126</v>
      </c>
      <c r="PL32" s="3">
        <v>192698</v>
      </c>
      <c r="PM32" s="3">
        <v>59123</v>
      </c>
      <c r="PN32" s="3">
        <v>17415</v>
      </c>
      <c r="PO32" s="3">
        <v>0</v>
      </c>
      <c r="PP32" s="3">
        <v>0</v>
      </c>
      <c r="PQ32" s="3">
        <v>0</v>
      </c>
      <c r="PR32" s="3">
        <v>181421</v>
      </c>
      <c r="PS32" s="3">
        <v>2325</v>
      </c>
      <c r="PT32" s="3">
        <v>106424</v>
      </c>
      <c r="PU32" s="3">
        <v>304602</v>
      </c>
      <c r="PV32" s="3">
        <v>0</v>
      </c>
      <c r="PW32" s="3">
        <v>130998</v>
      </c>
      <c r="PX32" s="3">
        <v>15114</v>
      </c>
      <c r="PY32" s="3">
        <v>0</v>
      </c>
      <c r="PZ32" s="3">
        <v>0</v>
      </c>
      <c r="QA32" s="3">
        <v>0</v>
      </c>
      <c r="QB32" s="3">
        <v>2095293</v>
      </c>
      <c r="QC32" s="3">
        <v>0</v>
      </c>
      <c r="QD32" s="3">
        <v>0</v>
      </c>
      <c r="QE32" s="3">
        <v>0</v>
      </c>
      <c r="QF32" s="3">
        <v>0</v>
      </c>
      <c r="QG32" s="3">
        <v>0</v>
      </c>
      <c r="QI32" s="3">
        <v>0</v>
      </c>
      <c r="QJ32" s="3">
        <v>638692</v>
      </c>
      <c r="QK32" s="3">
        <v>0</v>
      </c>
      <c r="QL32" s="3">
        <v>0</v>
      </c>
      <c r="QM32" s="3">
        <v>0</v>
      </c>
      <c r="QN32" s="3">
        <v>0</v>
      </c>
      <c r="QO32" s="3">
        <v>642333</v>
      </c>
      <c r="QP32" s="3">
        <v>125014</v>
      </c>
      <c r="QQ32" s="3">
        <v>0</v>
      </c>
      <c r="QR32" s="3">
        <v>0</v>
      </c>
      <c r="QS32" s="3">
        <v>0</v>
      </c>
      <c r="QT32" s="3">
        <v>118524</v>
      </c>
      <c r="QU32" s="3">
        <v>171608</v>
      </c>
      <c r="QV32" s="3">
        <v>430075</v>
      </c>
      <c r="QW32" s="3">
        <v>17000</v>
      </c>
      <c r="QX32" s="3">
        <v>0</v>
      </c>
      <c r="QY32" s="3">
        <v>0</v>
      </c>
      <c r="QZ32" s="3">
        <v>0</v>
      </c>
      <c r="RA32" s="3">
        <v>0</v>
      </c>
      <c r="RB32" s="3">
        <v>0</v>
      </c>
      <c r="RC32" s="3">
        <v>0</v>
      </c>
      <c r="RD32" s="3">
        <v>0</v>
      </c>
      <c r="RE32" s="3">
        <v>0</v>
      </c>
      <c r="RF32" s="3">
        <v>0</v>
      </c>
      <c r="RG32" s="3">
        <v>364887</v>
      </c>
      <c r="RH32" s="3">
        <v>0</v>
      </c>
      <c r="RI32" s="3">
        <v>0</v>
      </c>
      <c r="RJ32" s="3">
        <v>0</v>
      </c>
      <c r="RK32" s="3">
        <v>0</v>
      </c>
    </row>
    <row r="33" spans="1:479" x14ac:dyDescent="0.25">
      <c r="A33" t="s">
        <v>32</v>
      </c>
      <c r="B33" s="1">
        <v>2017</v>
      </c>
      <c r="C33" s="3">
        <v>28762236.170000002</v>
      </c>
      <c r="D33" s="3">
        <v>3115.33</v>
      </c>
      <c r="E33" s="4"/>
      <c r="F33" s="3">
        <v>0</v>
      </c>
      <c r="G33" s="3">
        <v>0</v>
      </c>
      <c r="H33" s="3">
        <v>0</v>
      </c>
      <c r="I33" s="3">
        <v>0</v>
      </c>
      <c r="J33" s="3">
        <v>0</v>
      </c>
      <c r="K33" s="3">
        <v>16873689.670000002</v>
      </c>
      <c r="L33" s="3">
        <v>-185972.68</v>
      </c>
      <c r="M33" s="3">
        <v>300957.88</v>
      </c>
      <c r="N33" s="3">
        <v>0</v>
      </c>
      <c r="O33" s="3">
        <v>1320665.6599999999</v>
      </c>
      <c r="P33" s="4"/>
      <c r="Q33" s="3">
        <v>21854054.239999998</v>
      </c>
      <c r="R33" s="3">
        <v>-250000</v>
      </c>
      <c r="S33" s="3">
        <v>47475.99</v>
      </c>
      <c r="T33" s="3">
        <v>0</v>
      </c>
      <c r="U33" s="3">
        <v>0</v>
      </c>
      <c r="V33" s="3">
        <v>809025.24</v>
      </c>
      <c r="W33" s="3">
        <v>110199.6</v>
      </c>
      <c r="X33" s="3">
        <v>83404.42</v>
      </c>
      <c r="Y33" s="3">
        <v>0</v>
      </c>
      <c r="Z33" s="3">
        <v>13431.66</v>
      </c>
      <c r="AA33" s="3">
        <v>1876446.46</v>
      </c>
      <c r="AB33" s="3">
        <v>0</v>
      </c>
      <c r="AC33" s="3">
        <v>0</v>
      </c>
      <c r="AD33" s="3">
        <v>0</v>
      </c>
      <c r="AE33" s="3">
        <v>0</v>
      </c>
      <c r="AF33" s="3">
        <v>0</v>
      </c>
      <c r="AG33" s="3">
        <v>0</v>
      </c>
      <c r="AH33" s="3">
        <v>0</v>
      </c>
      <c r="AI33" s="3">
        <v>0</v>
      </c>
      <c r="AJ33" s="3">
        <v>0</v>
      </c>
      <c r="AK33" s="3">
        <v>0</v>
      </c>
      <c r="AL33" s="3">
        <v>0</v>
      </c>
      <c r="AP33" s="3">
        <v>0</v>
      </c>
      <c r="AQ33" s="3">
        <v>0</v>
      </c>
      <c r="AR33" s="3">
        <v>0</v>
      </c>
      <c r="AS33" s="3">
        <v>0</v>
      </c>
      <c r="AT33" s="3">
        <v>4164152</v>
      </c>
      <c r="AU33" s="3">
        <v>0</v>
      </c>
      <c r="AV33" s="3">
        <v>375643.92</v>
      </c>
      <c r="AW33" s="4"/>
      <c r="AX33" s="3">
        <v>0</v>
      </c>
      <c r="AY33" s="3">
        <v>0</v>
      </c>
      <c r="AZ33" s="3">
        <v>0</v>
      </c>
      <c r="BA33" s="3">
        <v>20641.91</v>
      </c>
      <c r="BB33" s="3">
        <v>0</v>
      </c>
      <c r="BC33" s="4"/>
      <c r="BD33" s="3">
        <v>0</v>
      </c>
      <c r="BE33" s="3">
        <v>0</v>
      </c>
      <c r="BF33" s="3">
        <v>0</v>
      </c>
      <c r="BG33" s="3">
        <v>97778.67</v>
      </c>
      <c r="BH33" s="3">
        <v>0</v>
      </c>
      <c r="BI33" s="3">
        <v>0</v>
      </c>
      <c r="BJ33" s="3">
        <v>0</v>
      </c>
      <c r="BK33" s="3">
        <v>0</v>
      </c>
      <c r="BL33" s="3">
        <v>0</v>
      </c>
      <c r="BM33" s="3">
        <v>28015.79</v>
      </c>
      <c r="BN33" s="3">
        <v>0</v>
      </c>
      <c r="BO33" s="3">
        <v>-76592.05</v>
      </c>
      <c r="BP33" s="3">
        <v>13029.78</v>
      </c>
      <c r="BQ33" s="3">
        <v>0</v>
      </c>
      <c r="BR33" s="3">
        <v>0</v>
      </c>
      <c r="BT33" s="3">
        <v>0</v>
      </c>
      <c r="BU33" s="3">
        <v>0</v>
      </c>
      <c r="BV33" s="3">
        <v>-364515.57</v>
      </c>
      <c r="BW33" s="3">
        <v>0</v>
      </c>
      <c r="BX33" s="3">
        <v>0</v>
      </c>
      <c r="BY33" s="3">
        <v>0</v>
      </c>
      <c r="BZ33" s="3">
        <v>-7472770.8099999996</v>
      </c>
      <c r="CA33" s="3">
        <v>0</v>
      </c>
      <c r="CB33" s="3">
        <v>-3107156.02</v>
      </c>
      <c r="CC33" s="3">
        <v>245262.51</v>
      </c>
      <c r="CD33" s="3">
        <v>3300542.98</v>
      </c>
      <c r="CE33" s="3">
        <v>1030120.23</v>
      </c>
      <c r="CF33" s="3">
        <v>4106.83</v>
      </c>
      <c r="CG33" s="3">
        <v>794014.63</v>
      </c>
      <c r="CH33" s="3">
        <v>0</v>
      </c>
      <c r="CI33" s="3">
        <v>0</v>
      </c>
      <c r="CJ33" s="3">
        <v>0</v>
      </c>
      <c r="CK33" s="3">
        <v>0</v>
      </c>
      <c r="CL33" s="3">
        <v>5469566.2999999998</v>
      </c>
      <c r="CM33" s="3">
        <v>265448.5</v>
      </c>
      <c r="CN33" s="3">
        <v>0</v>
      </c>
      <c r="CO33" s="3">
        <v>0</v>
      </c>
      <c r="CP33" s="3">
        <v>0</v>
      </c>
      <c r="CQ33" s="3">
        <v>0</v>
      </c>
      <c r="CR33" s="3">
        <v>0</v>
      </c>
      <c r="CS33" s="3">
        <v>0</v>
      </c>
      <c r="CT33" s="3">
        <v>0</v>
      </c>
      <c r="CU33" s="3">
        <v>0</v>
      </c>
      <c r="CV33" s="3">
        <v>0</v>
      </c>
      <c r="CW33" s="3">
        <v>0</v>
      </c>
      <c r="CX33" s="3">
        <v>0</v>
      </c>
      <c r="CY33" s="3">
        <v>0</v>
      </c>
      <c r="CZ33" s="3">
        <v>0</v>
      </c>
      <c r="DA33" s="3">
        <v>0</v>
      </c>
      <c r="DB33" s="3">
        <v>0</v>
      </c>
      <c r="DC33" s="3">
        <v>0</v>
      </c>
      <c r="DD33" s="3">
        <v>0</v>
      </c>
      <c r="DE33" s="3">
        <v>0</v>
      </c>
      <c r="DF33" s="3">
        <v>0</v>
      </c>
      <c r="DG33" s="3">
        <v>0</v>
      </c>
      <c r="DH33" s="3">
        <v>0</v>
      </c>
      <c r="DI33" s="3">
        <v>0</v>
      </c>
      <c r="DJ33" s="3">
        <v>0</v>
      </c>
      <c r="DK33" s="3">
        <v>0</v>
      </c>
      <c r="DL33" s="3">
        <v>0</v>
      </c>
      <c r="DM33" s="3">
        <v>0</v>
      </c>
      <c r="DN33" s="3">
        <v>2339957.5299999998</v>
      </c>
      <c r="DP33" s="3">
        <v>9676047.8200000003</v>
      </c>
      <c r="DQ33" s="3">
        <v>0</v>
      </c>
      <c r="DR33" s="3">
        <v>65312083.380000003</v>
      </c>
      <c r="DS33" s="3">
        <v>2893666</v>
      </c>
      <c r="DT33" s="3">
        <v>0</v>
      </c>
      <c r="DU33" s="3">
        <v>46244301.729999997</v>
      </c>
      <c r="DV33" s="3">
        <v>45976330.75</v>
      </c>
      <c r="DW33" s="3">
        <v>39592462.93</v>
      </c>
      <c r="DX33" s="3">
        <v>55725930.189999998</v>
      </c>
      <c r="DY33" s="3">
        <v>67418936.959999993</v>
      </c>
      <c r="DZ33" s="3">
        <v>58697721.689999998</v>
      </c>
      <c r="EA33" s="3">
        <v>17290221.23</v>
      </c>
      <c r="EB33" s="3">
        <v>0</v>
      </c>
      <c r="EC33" s="3">
        <v>0</v>
      </c>
      <c r="ED33" s="3">
        <v>0</v>
      </c>
      <c r="EE33" s="3">
        <v>1395299.94</v>
      </c>
      <c r="EG33" s="3">
        <v>17047359.640000001</v>
      </c>
      <c r="EH33" s="3">
        <v>0</v>
      </c>
      <c r="EI33" s="3">
        <v>774067.42</v>
      </c>
      <c r="EJ33" s="3">
        <v>2377908.67</v>
      </c>
      <c r="EL33" s="3">
        <v>10046328.67</v>
      </c>
      <c r="EM33" s="3">
        <v>29994.23</v>
      </c>
      <c r="EN33" s="3">
        <v>874536.53</v>
      </c>
      <c r="EO33" s="3">
        <v>438415.16</v>
      </c>
      <c r="EP33" s="3">
        <v>865675.25</v>
      </c>
      <c r="EQ33" s="3">
        <v>997684.33</v>
      </c>
      <c r="ER33" s="3">
        <v>15147.25</v>
      </c>
      <c r="ET33" s="3">
        <v>0</v>
      </c>
      <c r="EU33" s="3">
        <v>0</v>
      </c>
      <c r="EV33" s="3">
        <v>37778.400000000001</v>
      </c>
      <c r="EW33" s="3">
        <v>0</v>
      </c>
      <c r="EX33" s="3">
        <v>0</v>
      </c>
      <c r="EY33" s="3">
        <v>-54017993.18</v>
      </c>
      <c r="EZ33" s="3">
        <v>0</v>
      </c>
      <c r="FA33" s="3">
        <v>0</v>
      </c>
      <c r="FB33" s="3">
        <v>0</v>
      </c>
      <c r="FC33" s="3">
        <v>0</v>
      </c>
      <c r="FD33" s="3">
        <v>0</v>
      </c>
      <c r="FE33" s="3">
        <v>0</v>
      </c>
      <c r="FF33" s="3">
        <v>4342794.71</v>
      </c>
      <c r="FG33" s="3">
        <v>0</v>
      </c>
      <c r="FH33" s="3">
        <v>0</v>
      </c>
      <c r="FI33" s="3">
        <v>1263546.32</v>
      </c>
      <c r="FJ33" s="3">
        <v>110906.92</v>
      </c>
      <c r="FK33" s="3">
        <v>-186062328.41999999</v>
      </c>
      <c r="FL33" s="3">
        <v>-265448.5</v>
      </c>
      <c r="FM33" s="3">
        <v>0</v>
      </c>
      <c r="FN33" s="3">
        <v>18038903.18</v>
      </c>
      <c r="FO33" s="3">
        <v>-108019.81</v>
      </c>
      <c r="FP33" s="3">
        <v>-3090180.74</v>
      </c>
      <c r="FQ33" s="3">
        <v>-336142.15</v>
      </c>
      <c r="FR33" s="3">
        <v>-8638145.1500000004</v>
      </c>
      <c r="FS33" s="3">
        <v>0</v>
      </c>
      <c r="FT33" s="3">
        <v>-2026853.31</v>
      </c>
      <c r="FU33" s="3">
        <v>0</v>
      </c>
      <c r="FV33" s="3">
        <v>0</v>
      </c>
      <c r="FW33" s="3">
        <v>0</v>
      </c>
      <c r="FX33" s="3">
        <v>-570804.74</v>
      </c>
      <c r="FY33" s="3">
        <v>0</v>
      </c>
      <c r="FZ33" s="3">
        <v>0</v>
      </c>
      <c r="GA33" s="3">
        <v>-19661255.850000001</v>
      </c>
      <c r="GB33" s="3">
        <v>-1127112.22</v>
      </c>
      <c r="GD33" s="3">
        <v>0</v>
      </c>
      <c r="GE33" s="3">
        <v>0</v>
      </c>
      <c r="GF33" s="3">
        <v>-23317.91</v>
      </c>
      <c r="GG33" s="3">
        <v>0</v>
      </c>
      <c r="GH33" s="3">
        <v>0</v>
      </c>
      <c r="GI33" s="3">
        <v>0</v>
      </c>
      <c r="GJ33" s="3">
        <v>0</v>
      </c>
      <c r="GK33" s="3">
        <v>-136431.06</v>
      </c>
      <c r="GL33" s="3">
        <v>-336370</v>
      </c>
      <c r="GN33" s="3">
        <v>0</v>
      </c>
      <c r="GO33" s="3">
        <v>-5213338.87</v>
      </c>
      <c r="GP33" s="3">
        <v>0</v>
      </c>
      <c r="GQ33" s="3">
        <v>0</v>
      </c>
      <c r="GR33" s="3">
        <v>0</v>
      </c>
      <c r="GS33" s="3">
        <v>0</v>
      </c>
      <c r="GT33" s="3">
        <v>0</v>
      </c>
      <c r="GU33" s="3">
        <v>0</v>
      </c>
      <c r="GV33" s="3">
        <v>0</v>
      </c>
      <c r="GX33" s="3">
        <v>-5885680.5899999999</v>
      </c>
      <c r="GY33" s="3">
        <v>0</v>
      </c>
      <c r="GZ33" s="3">
        <v>0</v>
      </c>
      <c r="HA33" s="3">
        <v>0</v>
      </c>
      <c r="HB33" s="3">
        <v>-2638987.27</v>
      </c>
      <c r="HC33" s="3">
        <v>0</v>
      </c>
      <c r="HD33" s="3">
        <v>0</v>
      </c>
      <c r="HE33" s="3">
        <v>0</v>
      </c>
      <c r="HF33" s="3">
        <v>0</v>
      </c>
      <c r="HG33" s="3">
        <v>0</v>
      </c>
      <c r="HH33" s="3">
        <v>-29849909.870000001</v>
      </c>
      <c r="HI33" s="3">
        <v>0</v>
      </c>
      <c r="HJ33" s="3">
        <v>0</v>
      </c>
      <c r="HK33" s="3">
        <v>0</v>
      </c>
      <c r="HL33" s="3">
        <v>-1782742.41</v>
      </c>
      <c r="HM33" s="3">
        <v>0</v>
      </c>
      <c r="HO33" s="3">
        <v>-76962142</v>
      </c>
      <c r="HP33" s="3">
        <v>-63689499</v>
      </c>
      <c r="HQ33" s="3">
        <v>0</v>
      </c>
      <c r="HR33" s="3">
        <v>0</v>
      </c>
      <c r="HS33" s="3">
        <v>0</v>
      </c>
      <c r="HT33" s="3">
        <v>0</v>
      </c>
      <c r="HU33" s="3">
        <v>0</v>
      </c>
      <c r="HV33" s="3">
        <v>0</v>
      </c>
      <c r="HW33" s="3">
        <v>0</v>
      </c>
      <c r="HX33" s="3">
        <v>0</v>
      </c>
      <c r="HY33" s="3">
        <v>-73630368.120000005</v>
      </c>
      <c r="HZ33" s="3">
        <v>-10210084.289999999</v>
      </c>
      <c r="IA33" s="3">
        <v>0</v>
      </c>
      <c r="IB33" s="3">
        <v>0</v>
      </c>
      <c r="IC33" s="3">
        <v>0</v>
      </c>
      <c r="ID33" s="3">
        <v>0</v>
      </c>
      <c r="IE33" s="3">
        <v>0</v>
      </c>
      <c r="IF33" s="3">
        <v>0</v>
      </c>
      <c r="IG33" s="3">
        <v>0</v>
      </c>
      <c r="IH33" s="3">
        <v>0</v>
      </c>
      <c r="II33" s="3">
        <v>33129.39</v>
      </c>
      <c r="IJ33" s="3">
        <v>-60820488.539999999</v>
      </c>
      <c r="IK33" s="3">
        <v>0</v>
      </c>
      <c r="IL33" s="3">
        <v>0</v>
      </c>
      <c r="IM33" s="3">
        <v>-583697.68000000005</v>
      </c>
      <c r="IN33" s="3">
        <v>-581010.47</v>
      </c>
      <c r="IO33" s="3">
        <v>0</v>
      </c>
      <c r="IP33" s="3">
        <v>-92354828.739999995</v>
      </c>
      <c r="IQ33" s="3">
        <v>0</v>
      </c>
      <c r="IR33" s="3">
        <v>5181403.1399999997</v>
      </c>
      <c r="IS33" s="3">
        <v>-29946646.77</v>
      </c>
      <c r="IT33" s="3">
        <v>0</v>
      </c>
      <c r="IU33" s="3">
        <v>-7229350.6200000001</v>
      </c>
      <c r="IV33" s="3">
        <v>0</v>
      </c>
      <c r="IW33" s="3">
        <v>-11209860.48</v>
      </c>
      <c r="IX33" s="3">
        <v>-3057899.44</v>
      </c>
      <c r="IY33" s="3">
        <v>0</v>
      </c>
      <c r="IZ33" s="3">
        <v>-864845.76</v>
      </c>
      <c r="JA33" s="3">
        <v>-40176585.340000004</v>
      </c>
      <c r="JB33" s="3">
        <v>-33820.199999999997</v>
      </c>
      <c r="JC33" s="3">
        <v>-700.5</v>
      </c>
      <c r="JD33" s="3">
        <v>-276203.5</v>
      </c>
      <c r="JE33" s="3">
        <v>0</v>
      </c>
      <c r="JF33" s="3">
        <v>0</v>
      </c>
      <c r="JG33" s="3">
        <v>0</v>
      </c>
      <c r="JH33" s="3">
        <v>0</v>
      </c>
      <c r="JI33" s="3">
        <v>-509641.06</v>
      </c>
      <c r="JJ33" s="3">
        <v>0</v>
      </c>
      <c r="JK33" s="3">
        <v>-43900</v>
      </c>
      <c r="JL33" s="3">
        <v>-196977.69</v>
      </c>
      <c r="JM33" s="3">
        <v>0</v>
      </c>
      <c r="JN33" s="3">
        <v>-443222.8</v>
      </c>
      <c r="JO33" s="3">
        <v>0</v>
      </c>
      <c r="JP33" s="3">
        <v>-658473.48</v>
      </c>
      <c r="JQ33" s="3">
        <v>0</v>
      </c>
      <c r="JR33" s="3">
        <v>0</v>
      </c>
      <c r="JS33" s="3">
        <v>0</v>
      </c>
      <c r="JT33" s="3">
        <v>0</v>
      </c>
      <c r="JU33" s="3">
        <v>0</v>
      </c>
      <c r="JV33" s="3">
        <v>-3662.4</v>
      </c>
      <c r="JW33" s="3">
        <v>0</v>
      </c>
      <c r="JX33" s="3">
        <v>0</v>
      </c>
      <c r="JY33" s="3">
        <v>0</v>
      </c>
      <c r="JZ33" s="3">
        <v>0</v>
      </c>
      <c r="KA33" s="3">
        <v>0</v>
      </c>
      <c r="KB33" s="3">
        <v>-28575</v>
      </c>
      <c r="KC33" s="3">
        <v>0</v>
      </c>
      <c r="KD33" s="3">
        <v>0</v>
      </c>
      <c r="KE33" s="3">
        <v>0</v>
      </c>
      <c r="KF33" s="3">
        <v>0</v>
      </c>
      <c r="KG33" s="3">
        <v>0</v>
      </c>
      <c r="KH33" s="3">
        <v>-4628441.8499999996</v>
      </c>
      <c r="KI33" s="3">
        <v>4615757.37</v>
      </c>
      <c r="KJ33" s="3">
        <v>0</v>
      </c>
      <c r="KK33" s="3">
        <v>-417210.92</v>
      </c>
      <c r="KL33" s="3">
        <v>0</v>
      </c>
      <c r="KM33" s="3">
        <v>732.39</v>
      </c>
      <c r="KN33" s="3">
        <v>-359724.04</v>
      </c>
      <c r="KO33" s="3">
        <v>0</v>
      </c>
      <c r="KP33" s="3">
        <v>0</v>
      </c>
      <c r="KQ33" s="3">
        <v>0</v>
      </c>
      <c r="KR33" s="3">
        <v>0</v>
      </c>
      <c r="KS33" s="3">
        <v>0</v>
      </c>
      <c r="KT33" s="3">
        <v>0</v>
      </c>
      <c r="KU33" s="3">
        <v>0</v>
      </c>
      <c r="KV33" s="3">
        <v>0</v>
      </c>
      <c r="KW33" s="3">
        <v>0</v>
      </c>
      <c r="KX33" s="3">
        <v>0</v>
      </c>
      <c r="KY33" s="3">
        <v>0</v>
      </c>
      <c r="KZ33" s="3">
        <v>0</v>
      </c>
      <c r="LA33" s="3">
        <v>0</v>
      </c>
      <c r="LB33" s="3">
        <v>0</v>
      </c>
      <c r="LC33" s="3">
        <v>0</v>
      </c>
      <c r="LD33" s="3">
        <v>0</v>
      </c>
      <c r="LE33" s="3">
        <v>0</v>
      </c>
      <c r="LF33" s="3">
        <v>0</v>
      </c>
      <c r="LG33" s="3">
        <v>0</v>
      </c>
      <c r="LH33" s="3">
        <v>0</v>
      </c>
      <c r="LI33" s="3">
        <v>0</v>
      </c>
      <c r="LJ33" s="3">
        <v>0</v>
      </c>
      <c r="LK33" s="3">
        <v>0</v>
      </c>
      <c r="LL33" s="3">
        <v>0</v>
      </c>
      <c r="LM33" s="3">
        <v>106137759.09</v>
      </c>
      <c r="LN33" s="3">
        <v>72967509.969999999</v>
      </c>
      <c r="LO33" s="3">
        <v>7229350.6200000001</v>
      </c>
      <c r="LP33" s="3">
        <v>0</v>
      </c>
      <c r="LQ33" s="3">
        <v>0</v>
      </c>
      <c r="LR33" s="3">
        <v>11209860.48</v>
      </c>
      <c r="LS33" s="3">
        <v>0</v>
      </c>
      <c r="LT33" s="3">
        <v>3057899.44</v>
      </c>
      <c r="LU33" s="3">
        <v>0</v>
      </c>
      <c r="LW33" s="3">
        <v>0</v>
      </c>
      <c r="LX33" s="3">
        <v>864845.76</v>
      </c>
      <c r="LY33" s="3">
        <v>0</v>
      </c>
      <c r="LZ33" s="3">
        <v>0</v>
      </c>
      <c r="MA33" s="3">
        <v>0</v>
      </c>
      <c r="MB33" s="3">
        <v>0</v>
      </c>
      <c r="MC33" s="3">
        <v>0</v>
      </c>
      <c r="MD33" s="3">
        <v>0</v>
      </c>
      <c r="ME33" s="3">
        <v>0</v>
      </c>
      <c r="MF33" s="3">
        <v>0</v>
      </c>
      <c r="MG33" s="3">
        <v>0</v>
      </c>
      <c r="MH33" s="3">
        <v>0</v>
      </c>
      <c r="MI33" s="3">
        <v>0</v>
      </c>
      <c r="MJ33" s="3">
        <v>0</v>
      </c>
      <c r="MK33" s="3">
        <v>0</v>
      </c>
      <c r="ML33" s="3">
        <v>0</v>
      </c>
      <c r="MM33" s="3">
        <v>0</v>
      </c>
      <c r="MN33" s="3">
        <v>0</v>
      </c>
      <c r="MO33" s="3">
        <v>0</v>
      </c>
      <c r="MP33" s="3">
        <v>0</v>
      </c>
      <c r="MQ33" s="3">
        <v>0</v>
      </c>
      <c r="MR33" s="3">
        <v>0</v>
      </c>
      <c r="MS33" s="3">
        <v>1692683.18</v>
      </c>
      <c r="MT33" s="3">
        <v>806500.04</v>
      </c>
      <c r="MU33" s="3">
        <v>0</v>
      </c>
      <c r="MV33" s="3">
        <v>337824.08</v>
      </c>
      <c r="MW33" s="3">
        <v>612847.06999999995</v>
      </c>
      <c r="MX33" s="3">
        <v>5773.36</v>
      </c>
      <c r="MY33" s="3">
        <v>13022.3</v>
      </c>
      <c r="MZ33" s="3">
        <v>-13503.13</v>
      </c>
      <c r="NA33" s="3">
        <v>111908.97</v>
      </c>
      <c r="NB33" s="3">
        <v>0</v>
      </c>
      <c r="NC33" s="3">
        <v>0</v>
      </c>
      <c r="ND33" s="3">
        <v>440129.74</v>
      </c>
      <c r="NE33" s="3">
        <v>346299.63</v>
      </c>
      <c r="NF33" s="3">
        <v>0</v>
      </c>
      <c r="NG33" s="3">
        <v>0</v>
      </c>
      <c r="NH33" s="3">
        <v>0</v>
      </c>
      <c r="NI33" s="3">
        <v>739497.94</v>
      </c>
      <c r="NJ33" s="3">
        <v>5979.06</v>
      </c>
      <c r="NK33" s="3">
        <v>9700.1299999999992</v>
      </c>
      <c r="NL33" s="3">
        <v>0</v>
      </c>
      <c r="NM33" s="3">
        <v>13895.41</v>
      </c>
      <c r="NN33" s="3">
        <v>21228</v>
      </c>
      <c r="NO33" s="3">
        <v>0</v>
      </c>
      <c r="NP33" s="3">
        <v>0</v>
      </c>
      <c r="NQ33" s="3">
        <v>225149.2</v>
      </c>
      <c r="NR33" s="3">
        <v>659259.11</v>
      </c>
      <c r="NS33" s="3">
        <v>84321.55</v>
      </c>
      <c r="NT33" s="3">
        <v>364173.18</v>
      </c>
      <c r="NU33" s="3">
        <v>1174321.47</v>
      </c>
      <c r="NV33" s="3">
        <v>714585.8</v>
      </c>
      <c r="NW33" s="3">
        <v>930935.56</v>
      </c>
      <c r="NX33" s="3">
        <v>120976.48</v>
      </c>
      <c r="NY33" s="3">
        <v>557344.16</v>
      </c>
      <c r="NZ33" s="3">
        <v>250723.6</v>
      </c>
      <c r="OA33" s="3">
        <v>399046.5</v>
      </c>
      <c r="OB33" s="3">
        <v>0</v>
      </c>
      <c r="OC33" s="3">
        <v>0</v>
      </c>
      <c r="OD33" s="3">
        <v>0</v>
      </c>
      <c r="OE33" s="3">
        <v>0</v>
      </c>
      <c r="OF33" s="3">
        <v>0</v>
      </c>
      <c r="OK33" s="3">
        <v>0</v>
      </c>
      <c r="OL33" s="3">
        <v>0</v>
      </c>
      <c r="OM33" s="3">
        <v>0</v>
      </c>
      <c r="ON33" s="3">
        <v>0</v>
      </c>
      <c r="OO33" s="3">
        <v>640933.67000000004</v>
      </c>
      <c r="OP33" s="3">
        <v>797362.57</v>
      </c>
      <c r="OQ33" s="3">
        <v>1890357.84</v>
      </c>
      <c r="OR33" s="3">
        <v>812573.65</v>
      </c>
      <c r="OS33" s="3">
        <v>-19.03</v>
      </c>
      <c r="OT33" s="3">
        <v>0</v>
      </c>
      <c r="OU33" s="3">
        <v>155398.75</v>
      </c>
      <c r="OV33" s="3">
        <v>0</v>
      </c>
      <c r="OW33" s="3">
        <v>0</v>
      </c>
      <c r="OX33" s="3">
        <v>131255.34</v>
      </c>
      <c r="OY33" s="3">
        <v>0</v>
      </c>
      <c r="OZ33" s="3">
        <v>89217.279999999999</v>
      </c>
      <c r="PA33" s="3">
        <v>0</v>
      </c>
      <c r="PB33" s="3">
        <v>0</v>
      </c>
      <c r="PC33" s="3">
        <v>0</v>
      </c>
      <c r="PD33" s="3">
        <v>0</v>
      </c>
      <c r="PE33" s="3">
        <v>0</v>
      </c>
      <c r="PF33" s="3">
        <v>58629.62</v>
      </c>
      <c r="PG33" s="3">
        <v>651486.69999999995</v>
      </c>
      <c r="PH33" s="3">
        <v>519453.58</v>
      </c>
      <c r="PI33" s="3">
        <v>164824.46</v>
      </c>
      <c r="PJ33" s="3">
        <v>-318168.36</v>
      </c>
      <c r="PK33" s="3">
        <v>97827.89</v>
      </c>
      <c r="PL33" s="3">
        <v>235602.84</v>
      </c>
      <c r="PM33" s="3">
        <v>222878.83</v>
      </c>
      <c r="PN33" s="3">
        <v>3685.83</v>
      </c>
      <c r="PO33" s="3">
        <v>0</v>
      </c>
      <c r="PP33" s="3">
        <v>0</v>
      </c>
      <c r="PQ33" s="3">
        <v>0</v>
      </c>
      <c r="PR33" s="3">
        <v>698486.62</v>
      </c>
      <c r="PS33" s="3">
        <v>0</v>
      </c>
      <c r="PT33" s="3">
        <v>105195.83</v>
      </c>
      <c r="PU33" s="3">
        <v>0</v>
      </c>
      <c r="PV33" s="3">
        <v>0</v>
      </c>
      <c r="PW33" s="3">
        <v>305551.24</v>
      </c>
      <c r="PX33" s="3">
        <v>41627.800000000003</v>
      </c>
      <c r="PY33" s="3">
        <v>0</v>
      </c>
      <c r="PZ33" s="3">
        <v>0</v>
      </c>
      <c r="QA33" s="3">
        <v>-53888.35</v>
      </c>
      <c r="QB33" s="3">
        <v>8145164.6100000003</v>
      </c>
      <c r="QC33" s="3">
        <v>0</v>
      </c>
      <c r="QD33" s="3">
        <v>0</v>
      </c>
      <c r="QE33" s="3">
        <v>0</v>
      </c>
      <c r="QF33" s="3">
        <v>0</v>
      </c>
      <c r="QG33" s="3">
        <v>0</v>
      </c>
      <c r="QI33" s="3">
        <v>419965.35</v>
      </c>
      <c r="QJ33" s="3">
        <v>3911243.46</v>
      </c>
      <c r="QK33" s="3">
        <v>0</v>
      </c>
      <c r="QL33" s="3">
        <v>0</v>
      </c>
      <c r="QM33" s="3">
        <v>0</v>
      </c>
      <c r="QN33" s="3">
        <v>0</v>
      </c>
      <c r="QO33" s="3">
        <v>0</v>
      </c>
      <c r="QP33" s="3">
        <v>314998.59000000003</v>
      </c>
      <c r="QQ33" s="3">
        <v>0</v>
      </c>
      <c r="QR33" s="3">
        <v>0</v>
      </c>
      <c r="QS33" s="3">
        <v>0</v>
      </c>
      <c r="QT33" s="3">
        <v>402361.98</v>
      </c>
      <c r="QU33" s="3">
        <v>1840696.75</v>
      </c>
      <c r="QV33" s="3">
        <v>-12263</v>
      </c>
      <c r="QW33" s="3">
        <v>53500</v>
      </c>
      <c r="QX33" s="3">
        <v>0</v>
      </c>
      <c r="QY33" s="3">
        <v>0</v>
      </c>
      <c r="QZ33" s="3">
        <v>0</v>
      </c>
      <c r="RA33" s="3">
        <v>0</v>
      </c>
      <c r="RB33" s="3">
        <v>0</v>
      </c>
      <c r="RC33" s="3">
        <v>0</v>
      </c>
      <c r="RD33" s="3">
        <v>0</v>
      </c>
      <c r="RE33" s="3">
        <v>0</v>
      </c>
      <c r="RF33" s="3">
        <v>0</v>
      </c>
      <c r="RG33" s="3">
        <v>0</v>
      </c>
      <c r="RH33" s="3">
        <v>45074</v>
      </c>
      <c r="RI33" s="3">
        <v>0</v>
      </c>
      <c r="RJ33" s="3">
        <v>-11944.61</v>
      </c>
      <c r="RK33" s="3">
        <v>0</v>
      </c>
    </row>
    <row r="34" spans="1:479" x14ac:dyDescent="0.25">
      <c r="A34" t="s">
        <v>33</v>
      </c>
      <c r="B34" s="1">
        <v>2017</v>
      </c>
      <c r="C34" s="3">
        <v>14806.82</v>
      </c>
      <c r="D34" s="3">
        <v>0</v>
      </c>
      <c r="E34" s="4"/>
      <c r="F34" s="3">
        <v>0</v>
      </c>
      <c r="G34" s="3">
        <v>0</v>
      </c>
      <c r="H34" s="3">
        <v>0</v>
      </c>
      <c r="I34" s="3">
        <v>0</v>
      </c>
      <c r="J34" s="3">
        <v>0</v>
      </c>
      <c r="K34" s="3">
        <v>2423067.5</v>
      </c>
      <c r="L34" s="3">
        <v>0</v>
      </c>
      <c r="M34" s="3">
        <v>0</v>
      </c>
      <c r="N34" s="3">
        <v>101464.73</v>
      </c>
      <c r="O34" s="3">
        <v>110817.25</v>
      </c>
      <c r="P34" s="4"/>
      <c r="Q34" s="3">
        <v>3031623.85</v>
      </c>
      <c r="R34" s="3">
        <v>-50000</v>
      </c>
      <c r="S34" s="3">
        <v>0</v>
      </c>
      <c r="T34" s="3">
        <v>0</v>
      </c>
      <c r="U34" s="3">
        <v>0</v>
      </c>
      <c r="V34" s="3">
        <v>207019.25</v>
      </c>
      <c r="W34" s="3">
        <v>0</v>
      </c>
      <c r="X34" s="3">
        <v>0</v>
      </c>
      <c r="Y34" s="3">
        <v>0</v>
      </c>
      <c r="Z34" s="3">
        <v>0</v>
      </c>
      <c r="AA34" s="3">
        <v>274481.82</v>
      </c>
      <c r="AB34" s="3">
        <v>956.34</v>
      </c>
      <c r="AC34" s="3">
        <v>0</v>
      </c>
      <c r="AD34" s="3">
        <v>0</v>
      </c>
      <c r="AE34" s="3">
        <v>0</v>
      </c>
      <c r="AF34" s="3">
        <v>0</v>
      </c>
      <c r="AG34" s="3">
        <v>0</v>
      </c>
      <c r="AH34" s="3">
        <v>0</v>
      </c>
      <c r="AI34" s="3">
        <v>0</v>
      </c>
      <c r="AJ34" s="3">
        <v>0</v>
      </c>
      <c r="AK34" s="3">
        <v>0</v>
      </c>
      <c r="AL34" s="3">
        <v>0</v>
      </c>
      <c r="AP34" s="3">
        <v>0</v>
      </c>
      <c r="AQ34" s="3">
        <v>0</v>
      </c>
      <c r="AR34" s="3">
        <v>0</v>
      </c>
      <c r="AS34" s="3">
        <v>0</v>
      </c>
      <c r="AT34" s="3">
        <v>0</v>
      </c>
      <c r="AU34" s="3">
        <v>0</v>
      </c>
      <c r="AV34" s="3">
        <v>35163.69</v>
      </c>
      <c r="AW34" s="4"/>
      <c r="AX34" s="3">
        <v>0</v>
      </c>
      <c r="AY34" s="3">
        <v>0</v>
      </c>
      <c r="AZ34" s="3">
        <v>0</v>
      </c>
      <c r="BA34" s="3">
        <v>8165.89</v>
      </c>
      <c r="BB34" s="3">
        <v>-395.56</v>
      </c>
      <c r="BC34" s="4"/>
      <c r="BD34" s="3">
        <v>0</v>
      </c>
      <c r="BE34" s="3">
        <v>0</v>
      </c>
      <c r="BF34" s="3">
        <v>0</v>
      </c>
      <c r="BG34" s="3">
        <v>0</v>
      </c>
      <c r="BH34" s="3">
        <v>0</v>
      </c>
      <c r="BI34" s="3">
        <v>0</v>
      </c>
      <c r="BJ34" s="3">
        <v>0</v>
      </c>
      <c r="BK34" s="3">
        <v>0</v>
      </c>
      <c r="BL34" s="3">
        <v>0</v>
      </c>
      <c r="BM34" s="3">
        <v>8247.09</v>
      </c>
      <c r="BN34" s="3">
        <v>815884.85</v>
      </c>
      <c r="BO34" s="3">
        <v>-4303.5600000000004</v>
      </c>
      <c r="BP34" s="3">
        <v>0</v>
      </c>
      <c r="BQ34" s="3">
        <v>0</v>
      </c>
      <c r="BR34" s="3">
        <v>0</v>
      </c>
      <c r="BT34" s="3">
        <v>0</v>
      </c>
      <c r="BU34" s="3">
        <v>0</v>
      </c>
      <c r="BV34" s="3">
        <v>0</v>
      </c>
      <c r="BW34" s="3">
        <v>0</v>
      </c>
      <c r="BX34" s="3">
        <v>0</v>
      </c>
      <c r="BY34" s="3">
        <v>0</v>
      </c>
      <c r="BZ34" s="3">
        <v>-545290.18000000005</v>
      </c>
      <c r="CA34" s="3">
        <v>-0.93</v>
      </c>
      <c r="CB34" s="3">
        <v>14628.43</v>
      </c>
      <c r="CC34" s="3">
        <v>81301.14</v>
      </c>
      <c r="CD34" s="3">
        <v>647300.22</v>
      </c>
      <c r="CE34" s="3">
        <v>847792.93</v>
      </c>
      <c r="CF34" s="3">
        <v>0</v>
      </c>
      <c r="CG34" s="3">
        <v>27682.880000000001</v>
      </c>
      <c r="CH34" s="3">
        <v>0</v>
      </c>
      <c r="CI34" s="3">
        <v>0</v>
      </c>
      <c r="CJ34" s="3">
        <v>0</v>
      </c>
      <c r="CK34" s="3">
        <v>0</v>
      </c>
      <c r="CL34" s="3">
        <v>480788.17</v>
      </c>
      <c r="CM34" s="3">
        <v>0</v>
      </c>
      <c r="CN34" s="3">
        <v>0</v>
      </c>
      <c r="CO34" s="3">
        <v>0</v>
      </c>
      <c r="CP34" s="3">
        <v>0</v>
      </c>
      <c r="CQ34" s="3">
        <v>0</v>
      </c>
      <c r="CR34" s="3">
        <v>0</v>
      </c>
      <c r="CS34" s="3">
        <v>0</v>
      </c>
      <c r="CT34" s="3">
        <v>0</v>
      </c>
      <c r="CU34" s="3">
        <v>0</v>
      </c>
      <c r="CV34" s="3">
        <v>0</v>
      </c>
      <c r="CW34" s="3">
        <v>0</v>
      </c>
      <c r="CX34" s="3">
        <v>0</v>
      </c>
      <c r="CY34" s="3">
        <v>0</v>
      </c>
      <c r="CZ34" s="3">
        <v>0</v>
      </c>
      <c r="DA34" s="3">
        <v>0</v>
      </c>
      <c r="DB34" s="3">
        <v>0</v>
      </c>
      <c r="DC34" s="3">
        <v>0</v>
      </c>
      <c r="DD34" s="3">
        <v>0</v>
      </c>
      <c r="DE34" s="3">
        <v>0</v>
      </c>
      <c r="DF34" s="3">
        <v>0</v>
      </c>
      <c r="DG34" s="3">
        <v>0</v>
      </c>
      <c r="DH34" s="3">
        <v>0</v>
      </c>
      <c r="DI34" s="3">
        <v>0</v>
      </c>
      <c r="DJ34" s="3">
        <v>0</v>
      </c>
      <c r="DK34" s="3">
        <v>0</v>
      </c>
      <c r="DL34" s="3">
        <v>0</v>
      </c>
      <c r="DM34" s="3">
        <v>0</v>
      </c>
      <c r="DN34" s="3">
        <v>219283.87</v>
      </c>
      <c r="DP34" s="3">
        <v>1076570.05</v>
      </c>
      <c r="DQ34" s="3">
        <v>0</v>
      </c>
      <c r="DR34" s="3">
        <v>0</v>
      </c>
      <c r="DS34" s="3">
        <v>3602407.37</v>
      </c>
      <c r="DT34" s="3">
        <v>0</v>
      </c>
      <c r="DU34" s="3">
        <v>2996828.55</v>
      </c>
      <c r="DV34" s="3">
        <v>5325325.16</v>
      </c>
      <c r="DW34" s="3">
        <v>873842.78</v>
      </c>
      <c r="DX34" s="3">
        <v>1673826.21</v>
      </c>
      <c r="DY34" s="3">
        <v>3511705.14</v>
      </c>
      <c r="DZ34" s="3">
        <v>1062669.03</v>
      </c>
      <c r="EA34" s="3">
        <v>2226550.02</v>
      </c>
      <c r="EB34" s="3">
        <v>806.79</v>
      </c>
      <c r="EC34" s="3">
        <v>0</v>
      </c>
      <c r="ED34" s="3">
        <v>0</v>
      </c>
      <c r="EE34" s="3">
        <v>0</v>
      </c>
      <c r="EG34" s="3">
        <v>0</v>
      </c>
      <c r="EH34" s="3">
        <v>0</v>
      </c>
      <c r="EI34" s="3">
        <v>77552.759999999995</v>
      </c>
      <c r="EJ34" s="3">
        <v>142697.79999999999</v>
      </c>
      <c r="EL34" s="3">
        <v>1103447.79</v>
      </c>
      <c r="EM34" s="3">
        <v>0</v>
      </c>
      <c r="EN34" s="3">
        <v>518391.07</v>
      </c>
      <c r="EO34" s="3">
        <v>15571.68</v>
      </c>
      <c r="EP34" s="3">
        <v>0</v>
      </c>
      <c r="EQ34" s="3">
        <v>0</v>
      </c>
      <c r="ER34" s="3">
        <v>349735.72</v>
      </c>
      <c r="ET34" s="3">
        <v>0</v>
      </c>
      <c r="EU34" s="3">
        <v>0</v>
      </c>
      <c r="EV34" s="3">
        <v>354579.23</v>
      </c>
      <c r="EW34" s="3">
        <v>0</v>
      </c>
      <c r="EX34" s="3">
        <v>0</v>
      </c>
      <c r="EY34" s="3">
        <v>-2692332.37</v>
      </c>
      <c r="EZ34" s="3">
        <v>0</v>
      </c>
      <c r="FA34" s="3">
        <v>0</v>
      </c>
      <c r="FB34" s="3">
        <v>0</v>
      </c>
      <c r="FC34" s="3">
        <v>0</v>
      </c>
      <c r="FD34" s="3">
        <v>0</v>
      </c>
      <c r="FE34" s="3">
        <v>0</v>
      </c>
      <c r="FF34" s="3">
        <v>53397.87</v>
      </c>
      <c r="FG34" s="3">
        <v>0</v>
      </c>
      <c r="FH34" s="3">
        <v>0</v>
      </c>
      <c r="FI34" s="3">
        <v>0</v>
      </c>
      <c r="FJ34" s="3">
        <v>36217.79</v>
      </c>
      <c r="FK34" s="3">
        <v>-4011196.85</v>
      </c>
      <c r="FL34" s="3">
        <v>0</v>
      </c>
      <c r="FM34" s="3">
        <v>0</v>
      </c>
      <c r="FN34" s="3">
        <v>0</v>
      </c>
      <c r="FO34" s="3">
        <v>-3621.78</v>
      </c>
      <c r="FP34" s="3">
        <v>-3773925.93</v>
      </c>
      <c r="FQ34" s="3">
        <v>-192359.63</v>
      </c>
      <c r="FR34" s="3">
        <v>-21912.7</v>
      </c>
      <c r="FS34" s="3">
        <v>0</v>
      </c>
      <c r="FT34" s="3">
        <v>-53635.85</v>
      </c>
      <c r="FU34" s="3">
        <v>-460000</v>
      </c>
      <c r="FV34" s="3">
        <v>-3032178.76</v>
      </c>
      <c r="FW34" s="3">
        <v>0</v>
      </c>
      <c r="FX34" s="3">
        <v>0</v>
      </c>
      <c r="FY34" s="3">
        <v>0</v>
      </c>
      <c r="FZ34" s="3">
        <v>0</v>
      </c>
      <c r="GA34" s="3">
        <v>0</v>
      </c>
      <c r="GB34" s="3">
        <v>-212556.32</v>
      </c>
      <c r="GD34" s="3">
        <v>0</v>
      </c>
      <c r="GE34" s="3">
        <v>0</v>
      </c>
      <c r="GF34" s="3">
        <v>0</v>
      </c>
      <c r="GG34" s="3">
        <v>0</v>
      </c>
      <c r="GH34" s="3">
        <v>0</v>
      </c>
      <c r="GI34" s="3">
        <v>0</v>
      </c>
      <c r="GJ34" s="3">
        <v>92639.679999999993</v>
      </c>
      <c r="GK34" s="3">
        <v>0</v>
      </c>
      <c r="GL34" s="3">
        <v>153928.87</v>
      </c>
      <c r="GN34" s="3">
        <v>0</v>
      </c>
      <c r="GO34" s="3">
        <v>-421313</v>
      </c>
      <c r="GP34" s="3">
        <v>0</v>
      </c>
      <c r="GQ34" s="3">
        <v>0</v>
      </c>
      <c r="GR34" s="3">
        <v>0</v>
      </c>
      <c r="GS34" s="3">
        <v>0</v>
      </c>
      <c r="GT34" s="3">
        <v>0</v>
      </c>
      <c r="GU34" s="3">
        <v>0</v>
      </c>
      <c r="GV34" s="3">
        <v>0</v>
      </c>
      <c r="GX34" s="3">
        <v>-234165.46</v>
      </c>
      <c r="GY34" s="3">
        <v>0</v>
      </c>
      <c r="GZ34" s="3">
        <v>0</v>
      </c>
      <c r="HA34" s="3">
        <v>0</v>
      </c>
      <c r="HB34" s="3">
        <v>0</v>
      </c>
      <c r="HC34" s="3">
        <v>56066.89</v>
      </c>
      <c r="HD34" s="3">
        <v>0</v>
      </c>
      <c r="HE34" s="3">
        <v>0</v>
      </c>
      <c r="HF34" s="3">
        <v>0</v>
      </c>
      <c r="HG34" s="3">
        <v>0</v>
      </c>
      <c r="HH34" s="3">
        <v>0</v>
      </c>
      <c r="HI34" s="3">
        <v>-2469946.9700000002</v>
      </c>
      <c r="HJ34" s="3">
        <v>0</v>
      </c>
      <c r="HK34" s="3">
        <v>0</v>
      </c>
      <c r="HL34" s="3">
        <v>-7000000</v>
      </c>
      <c r="HM34" s="3">
        <v>0</v>
      </c>
      <c r="HO34" s="3">
        <v>0</v>
      </c>
      <c r="HP34" s="3">
        <v>-5293375.74</v>
      </c>
      <c r="HQ34" s="3">
        <v>0</v>
      </c>
      <c r="HR34" s="3">
        <v>0</v>
      </c>
      <c r="HS34" s="3">
        <v>0</v>
      </c>
      <c r="HT34" s="3">
        <v>0</v>
      </c>
      <c r="HU34" s="3">
        <v>0</v>
      </c>
      <c r="HV34" s="3">
        <v>0</v>
      </c>
      <c r="HW34" s="3">
        <v>0</v>
      </c>
      <c r="HX34" s="3">
        <v>86432.22</v>
      </c>
      <c r="HY34" s="3">
        <v>-4444430.22</v>
      </c>
      <c r="HZ34" s="3">
        <v>-297710.94999999902</v>
      </c>
      <c r="IA34" s="3">
        <v>0</v>
      </c>
      <c r="IB34" s="3">
        <v>0</v>
      </c>
      <c r="IC34" s="3">
        <v>0</v>
      </c>
      <c r="ID34" s="3">
        <v>454609.57</v>
      </c>
      <c r="IE34" s="3">
        <v>0</v>
      </c>
      <c r="IF34" s="3">
        <v>0</v>
      </c>
      <c r="IG34" s="3">
        <v>0</v>
      </c>
      <c r="IH34" s="3">
        <v>0</v>
      </c>
      <c r="II34" s="3">
        <v>18376</v>
      </c>
      <c r="IJ34" s="3">
        <v>-7025703.5099999998</v>
      </c>
      <c r="IK34" s="3">
        <v>-3278805.86</v>
      </c>
      <c r="IL34" s="3">
        <v>-1228089.54</v>
      </c>
      <c r="IM34" s="3">
        <v>0</v>
      </c>
      <c r="IN34" s="3">
        <v>-121633.48</v>
      </c>
      <c r="IO34" s="3">
        <v>-4239.7299999999996</v>
      </c>
      <c r="IP34" s="3">
        <v>-12651225.960000001</v>
      </c>
      <c r="IQ34" s="3">
        <v>0</v>
      </c>
      <c r="IR34" s="3">
        <v>0</v>
      </c>
      <c r="IS34" s="3">
        <v>-766460.91</v>
      </c>
      <c r="IT34" s="3">
        <v>0</v>
      </c>
      <c r="IU34" s="3">
        <v>-1003540.82</v>
      </c>
      <c r="IV34" s="3">
        <v>0</v>
      </c>
      <c r="IW34" s="3">
        <v>-1423622.68</v>
      </c>
      <c r="IX34" s="3">
        <v>-1123826.45</v>
      </c>
      <c r="IY34" s="3">
        <v>-308676.18</v>
      </c>
      <c r="IZ34" s="3">
        <v>-94550.5</v>
      </c>
      <c r="JA34" s="3">
        <v>-4212810.7699999996</v>
      </c>
      <c r="JB34" s="3">
        <v>-7043</v>
      </c>
      <c r="JC34" s="3">
        <v>-2123.5500000000002</v>
      </c>
      <c r="JD34" s="3">
        <v>-37913.57</v>
      </c>
      <c r="JE34" s="3">
        <v>0</v>
      </c>
      <c r="JF34" s="3">
        <v>0</v>
      </c>
      <c r="JG34" s="3">
        <v>0</v>
      </c>
      <c r="JH34" s="3">
        <v>-50946</v>
      </c>
      <c r="JI34" s="3">
        <v>-64254.39</v>
      </c>
      <c r="JJ34" s="3">
        <v>0</v>
      </c>
      <c r="JK34" s="3">
        <v>0</v>
      </c>
      <c r="JL34" s="3">
        <v>-49525.51</v>
      </c>
      <c r="JM34" s="3">
        <v>0</v>
      </c>
      <c r="JN34" s="3">
        <v>-296048.59000000003</v>
      </c>
      <c r="JO34" s="3">
        <v>0</v>
      </c>
      <c r="JP34" s="3">
        <v>0</v>
      </c>
      <c r="JQ34" s="3">
        <v>0</v>
      </c>
      <c r="JR34" s="3">
        <v>0</v>
      </c>
      <c r="JS34" s="3">
        <v>0</v>
      </c>
      <c r="JT34" s="3">
        <v>0</v>
      </c>
      <c r="JU34" s="3">
        <v>0</v>
      </c>
      <c r="JV34" s="3">
        <v>0</v>
      </c>
      <c r="JW34" s="3">
        <v>0</v>
      </c>
      <c r="JX34" s="3">
        <v>0</v>
      </c>
      <c r="JY34" s="3">
        <v>0</v>
      </c>
      <c r="JZ34" s="3">
        <v>0</v>
      </c>
      <c r="KA34" s="3">
        <v>0</v>
      </c>
      <c r="KB34" s="3">
        <v>0</v>
      </c>
      <c r="KC34" s="3">
        <v>0</v>
      </c>
      <c r="KD34" s="3">
        <v>0</v>
      </c>
      <c r="KE34" s="3">
        <v>0</v>
      </c>
      <c r="KF34" s="3">
        <v>0</v>
      </c>
      <c r="KG34" s="3">
        <v>0</v>
      </c>
      <c r="KH34" s="3">
        <v>-325502.49</v>
      </c>
      <c r="KI34" s="3">
        <v>323051.28999999998</v>
      </c>
      <c r="KJ34" s="3">
        <v>0</v>
      </c>
      <c r="KK34" s="3">
        <v>0</v>
      </c>
      <c r="KL34" s="3">
        <v>0</v>
      </c>
      <c r="KM34" s="3">
        <v>0</v>
      </c>
      <c r="KN34" s="3">
        <v>-30562.9</v>
      </c>
      <c r="KO34" s="3">
        <v>0</v>
      </c>
      <c r="KP34" s="3">
        <v>0</v>
      </c>
      <c r="KQ34" s="3">
        <v>0</v>
      </c>
      <c r="KR34" s="3">
        <v>0</v>
      </c>
      <c r="KS34" s="3">
        <v>0</v>
      </c>
      <c r="KT34" s="3">
        <v>0</v>
      </c>
      <c r="KU34" s="3">
        <v>0</v>
      </c>
      <c r="KV34" s="3">
        <v>0</v>
      </c>
      <c r="KW34" s="3">
        <v>0</v>
      </c>
      <c r="KX34" s="3">
        <v>0</v>
      </c>
      <c r="KY34" s="3">
        <v>0</v>
      </c>
      <c r="KZ34" s="3">
        <v>0</v>
      </c>
      <c r="LA34" s="3">
        <v>0</v>
      </c>
      <c r="LB34" s="3">
        <v>0</v>
      </c>
      <c r="LC34" s="3">
        <v>0</v>
      </c>
      <c r="LD34" s="3">
        <v>0</v>
      </c>
      <c r="LE34" s="3">
        <v>0</v>
      </c>
      <c r="LF34" s="3">
        <v>0</v>
      </c>
      <c r="LG34" s="3">
        <v>0</v>
      </c>
      <c r="LH34" s="3">
        <v>0</v>
      </c>
      <c r="LI34" s="3">
        <v>0</v>
      </c>
      <c r="LJ34" s="3">
        <v>0</v>
      </c>
      <c r="LK34" s="3">
        <v>0</v>
      </c>
      <c r="LL34" s="3">
        <v>0</v>
      </c>
      <c r="LM34" s="3">
        <v>12802250.359999999</v>
      </c>
      <c r="LN34" s="3">
        <v>12273908.630000001</v>
      </c>
      <c r="LO34" s="3">
        <v>1003540.82</v>
      </c>
      <c r="LP34" s="3">
        <v>0</v>
      </c>
      <c r="LQ34" s="3">
        <v>0</v>
      </c>
      <c r="LR34" s="3">
        <v>1423622.67</v>
      </c>
      <c r="LS34" s="3">
        <v>0</v>
      </c>
      <c r="LT34" s="3">
        <v>1123826.45</v>
      </c>
      <c r="LU34" s="3">
        <v>0</v>
      </c>
      <c r="LW34" s="3">
        <v>308676.18</v>
      </c>
      <c r="LX34" s="3">
        <v>94550.52</v>
      </c>
      <c r="LY34" s="3">
        <v>0</v>
      </c>
      <c r="LZ34" s="3">
        <v>0</v>
      </c>
      <c r="MA34" s="3">
        <v>0</v>
      </c>
      <c r="MB34" s="3">
        <v>0</v>
      </c>
      <c r="MC34" s="3">
        <v>0</v>
      </c>
      <c r="MD34" s="3">
        <v>0</v>
      </c>
      <c r="ME34" s="3">
        <v>0</v>
      </c>
      <c r="MF34" s="3">
        <v>0</v>
      </c>
      <c r="MG34" s="3">
        <v>0</v>
      </c>
      <c r="MH34" s="3">
        <v>0</v>
      </c>
      <c r="MI34" s="3">
        <v>0</v>
      </c>
      <c r="MJ34" s="3">
        <v>0</v>
      </c>
      <c r="MK34" s="3">
        <v>0</v>
      </c>
      <c r="ML34" s="3">
        <v>0</v>
      </c>
      <c r="MM34" s="3">
        <v>0</v>
      </c>
      <c r="MN34" s="3">
        <v>0</v>
      </c>
      <c r="MO34" s="3">
        <v>0</v>
      </c>
      <c r="MP34" s="3">
        <v>0</v>
      </c>
      <c r="MQ34" s="3">
        <v>0</v>
      </c>
      <c r="MR34" s="3">
        <v>0</v>
      </c>
      <c r="MS34" s="3">
        <v>130591.52</v>
      </c>
      <c r="MT34" s="3">
        <v>21729.15</v>
      </c>
      <c r="MU34" s="3">
        <v>0</v>
      </c>
      <c r="MV34" s="3">
        <v>0</v>
      </c>
      <c r="MW34" s="3">
        <v>0</v>
      </c>
      <c r="MX34" s="3">
        <v>32126.84</v>
      </c>
      <c r="MY34" s="3">
        <v>4540</v>
      </c>
      <c r="MZ34" s="3">
        <v>242723.51</v>
      </c>
      <c r="NA34" s="3">
        <v>24821.88</v>
      </c>
      <c r="NB34" s="3">
        <v>0</v>
      </c>
      <c r="NC34" s="3">
        <v>0</v>
      </c>
      <c r="ND34" s="3">
        <v>38094.44</v>
      </c>
      <c r="NE34" s="3">
        <v>2653.63</v>
      </c>
      <c r="NF34" s="3">
        <v>0</v>
      </c>
      <c r="NG34" s="3">
        <v>0</v>
      </c>
      <c r="NH34" s="3">
        <v>0</v>
      </c>
      <c r="NI34" s="3">
        <v>0</v>
      </c>
      <c r="NJ34" s="3">
        <v>66327.350000000006</v>
      </c>
      <c r="NK34" s="3">
        <v>0</v>
      </c>
      <c r="NL34" s="3">
        <v>11122.94</v>
      </c>
      <c r="NM34" s="3">
        <v>0</v>
      </c>
      <c r="NN34" s="3">
        <v>0</v>
      </c>
      <c r="NO34" s="3">
        <v>0</v>
      </c>
      <c r="NP34" s="3">
        <v>0</v>
      </c>
      <c r="NQ34" s="3">
        <v>0</v>
      </c>
      <c r="NR34" s="3">
        <v>0</v>
      </c>
      <c r="NS34" s="3">
        <v>0</v>
      </c>
      <c r="NT34" s="3">
        <v>0</v>
      </c>
      <c r="NU34" s="3">
        <v>0</v>
      </c>
      <c r="NV34" s="3">
        <v>66560.429999999993</v>
      </c>
      <c r="NW34" s="3">
        <v>46422.53</v>
      </c>
      <c r="NX34" s="3">
        <v>0</v>
      </c>
      <c r="NY34" s="3">
        <v>0</v>
      </c>
      <c r="NZ34" s="3">
        <v>18379.830000000002</v>
      </c>
      <c r="OA34" s="3">
        <v>32654.49</v>
      </c>
      <c r="OB34" s="3">
        <v>0</v>
      </c>
      <c r="OC34" s="3">
        <v>0</v>
      </c>
      <c r="OD34" s="3">
        <v>0</v>
      </c>
      <c r="OE34" s="3">
        <v>96728.03</v>
      </c>
      <c r="OF34" s="3">
        <v>0</v>
      </c>
      <c r="OK34" s="3">
        <v>0</v>
      </c>
      <c r="OL34" s="3">
        <v>0</v>
      </c>
      <c r="OM34" s="3">
        <v>0</v>
      </c>
      <c r="ON34" s="3">
        <v>0</v>
      </c>
      <c r="OO34" s="3">
        <v>0</v>
      </c>
      <c r="OP34" s="3">
        <v>190517.1</v>
      </c>
      <c r="OQ34" s="3">
        <v>222591.88</v>
      </c>
      <c r="OR34" s="3">
        <v>21960.26</v>
      </c>
      <c r="OS34" s="3">
        <v>-375</v>
      </c>
      <c r="OT34" s="3">
        <v>7001.21</v>
      </c>
      <c r="OU34" s="3">
        <v>90859.36</v>
      </c>
      <c r="OV34" s="3">
        <v>39500.870000000003</v>
      </c>
      <c r="OW34" s="3">
        <v>0</v>
      </c>
      <c r="OX34" s="3">
        <v>15276.12</v>
      </c>
      <c r="OY34" s="3">
        <v>0</v>
      </c>
      <c r="OZ34" s="3">
        <v>0</v>
      </c>
      <c r="PA34" s="3">
        <v>0</v>
      </c>
      <c r="PB34" s="3">
        <v>0</v>
      </c>
      <c r="PC34" s="3">
        <v>0</v>
      </c>
      <c r="PD34" s="3">
        <v>0</v>
      </c>
      <c r="PE34" s="3">
        <v>0</v>
      </c>
      <c r="PF34" s="3">
        <v>34305.25</v>
      </c>
      <c r="PG34" s="3">
        <v>118325.03</v>
      </c>
      <c r="PH34" s="3">
        <v>324071.94</v>
      </c>
      <c r="PI34" s="3">
        <v>99519.71</v>
      </c>
      <c r="PJ34" s="3">
        <v>0</v>
      </c>
      <c r="PK34" s="3">
        <v>124934.01</v>
      </c>
      <c r="PL34" s="3">
        <v>35204.54</v>
      </c>
      <c r="PM34" s="3">
        <v>34422.160000000003</v>
      </c>
      <c r="PN34" s="3">
        <v>0</v>
      </c>
      <c r="PO34" s="3">
        <v>0</v>
      </c>
      <c r="PP34" s="3">
        <v>0</v>
      </c>
      <c r="PQ34" s="3">
        <v>0</v>
      </c>
      <c r="PR34" s="3">
        <v>69493.64</v>
      </c>
      <c r="PS34" s="3">
        <v>683.37</v>
      </c>
      <c r="PT34" s="3">
        <v>64367</v>
      </c>
      <c r="PU34" s="3">
        <v>0</v>
      </c>
      <c r="PV34" s="3">
        <v>0</v>
      </c>
      <c r="PW34" s="3">
        <v>55742.75</v>
      </c>
      <c r="PX34" s="3">
        <v>0</v>
      </c>
      <c r="PY34" s="3">
        <v>0</v>
      </c>
      <c r="PZ34" s="3">
        <v>0</v>
      </c>
      <c r="QA34" s="3">
        <v>0</v>
      </c>
      <c r="QB34" s="3">
        <v>1184544.43</v>
      </c>
      <c r="QC34" s="3">
        <v>0</v>
      </c>
      <c r="QD34" s="3">
        <v>0</v>
      </c>
      <c r="QE34" s="3">
        <v>0</v>
      </c>
      <c r="QF34" s="3">
        <v>0</v>
      </c>
      <c r="QG34" s="3">
        <v>0</v>
      </c>
      <c r="QI34" s="3">
        <v>0</v>
      </c>
      <c r="QJ34" s="3">
        <v>507500.04</v>
      </c>
      <c r="QK34" s="3">
        <v>0</v>
      </c>
      <c r="QL34" s="3">
        <v>0</v>
      </c>
      <c r="QM34" s="3">
        <v>0</v>
      </c>
      <c r="QN34" s="3">
        <v>0</v>
      </c>
      <c r="QO34" s="3">
        <v>0</v>
      </c>
      <c r="QP34" s="3">
        <v>174038.33</v>
      </c>
      <c r="QQ34" s="3">
        <v>0</v>
      </c>
      <c r="QR34" s="3">
        <v>0</v>
      </c>
      <c r="QS34" s="3">
        <v>0</v>
      </c>
      <c r="QT34" s="3">
        <v>59800.24</v>
      </c>
      <c r="QU34" s="3">
        <v>42950.21</v>
      </c>
      <c r="QV34" s="3">
        <v>97270</v>
      </c>
      <c r="QW34" s="3">
        <v>5987.5</v>
      </c>
      <c r="QX34" s="3">
        <v>0</v>
      </c>
      <c r="QY34" s="3">
        <v>0</v>
      </c>
      <c r="QZ34" s="3">
        <v>0</v>
      </c>
      <c r="RA34" s="3">
        <v>0</v>
      </c>
      <c r="RB34" s="3">
        <v>0</v>
      </c>
      <c r="RC34" s="3">
        <v>0</v>
      </c>
      <c r="RD34" s="3">
        <v>0</v>
      </c>
      <c r="RE34" s="3">
        <v>0</v>
      </c>
      <c r="RF34" s="3">
        <v>0</v>
      </c>
      <c r="RG34" s="3">
        <v>0</v>
      </c>
      <c r="RH34" s="3">
        <v>52724</v>
      </c>
      <c r="RI34" s="3">
        <v>0</v>
      </c>
      <c r="RJ34" s="3">
        <v>-14000</v>
      </c>
      <c r="RK34" s="3">
        <v>0</v>
      </c>
    </row>
    <row r="35" spans="1:479" x14ac:dyDescent="0.25">
      <c r="A35" t="s">
        <v>34</v>
      </c>
      <c r="B35" s="1">
        <v>2017</v>
      </c>
      <c r="C35" s="3">
        <v>4745367.8499999996</v>
      </c>
      <c r="D35" s="3">
        <v>0</v>
      </c>
      <c r="E35" s="4"/>
      <c r="F35" s="3">
        <v>0</v>
      </c>
      <c r="G35" s="3">
        <v>0</v>
      </c>
      <c r="H35" s="3">
        <v>0</v>
      </c>
      <c r="I35" s="3">
        <v>0</v>
      </c>
      <c r="J35" s="3">
        <v>0</v>
      </c>
      <c r="K35" s="3">
        <v>4143802.87</v>
      </c>
      <c r="L35" s="3">
        <v>-35427.269999999997</v>
      </c>
      <c r="M35" s="3">
        <v>436945.37</v>
      </c>
      <c r="N35" s="3">
        <v>0</v>
      </c>
      <c r="O35" s="3">
        <v>0</v>
      </c>
      <c r="P35" s="4"/>
      <c r="Q35" s="3">
        <v>3966936.72</v>
      </c>
      <c r="R35" s="3">
        <v>-241029.88</v>
      </c>
      <c r="S35" s="3">
        <v>5001.37</v>
      </c>
      <c r="T35" s="3">
        <v>0</v>
      </c>
      <c r="U35" s="3">
        <v>0</v>
      </c>
      <c r="V35" s="3">
        <v>279489.53999999998</v>
      </c>
      <c r="W35" s="3">
        <v>0</v>
      </c>
      <c r="X35" s="3">
        <v>68324.100000000006</v>
      </c>
      <c r="Y35" s="3">
        <v>0</v>
      </c>
      <c r="Z35" s="3">
        <v>0</v>
      </c>
      <c r="AA35" s="3">
        <v>365960.59</v>
      </c>
      <c r="AB35" s="3">
        <v>0</v>
      </c>
      <c r="AC35" s="3">
        <v>0</v>
      </c>
      <c r="AD35" s="3">
        <v>0</v>
      </c>
      <c r="AE35" s="3">
        <v>0</v>
      </c>
      <c r="AF35" s="3">
        <v>0</v>
      </c>
      <c r="AG35" s="3">
        <v>0</v>
      </c>
      <c r="AH35" s="3">
        <v>0</v>
      </c>
      <c r="AI35" s="3">
        <v>0</v>
      </c>
      <c r="AJ35" s="3">
        <v>0</v>
      </c>
      <c r="AK35" s="3">
        <v>0</v>
      </c>
      <c r="AL35" s="3">
        <v>0</v>
      </c>
      <c r="AP35" s="3">
        <v>0</v>
      </c>
      <c r="AQ35" s="3">
        <v>0</v>
      </c>
      <c r="AR35" s="3">
        <v>0</v>
      </c>
      <c r="AS35" s="3">
        <v>0</v>
      </c>
      <c r="AT35" s="3">
        <v>659517</v>
      </c>
      <c r="AU35" s="3">
        <v>0</v>
      </c>
      <c r="AV35" s="3">
        <v>112638.84</v>
      </c>
      <c r="AW35" s="4"/>
      <c r="AX35" s="3">
        <v>0</v>
      </c>
      <c r="AY35" s="3">
        <v>0</v>
      </c>
      <c r="AZ35" s="3">
        <v>0</v>
      </c>
      <c r="BA35" s="3">
        <v>36096.120000000003</v>
      </c>
      <c r="BB35" s="3">
        <v>0</v>
      </c>
      <c r="BC35" s="4"/>
      <c r="BD35" s="3">
        <v>0</v>
      </c>
      <c r="BE35" s="3">
        <v>0</v>
      </c>
      <c r="BF35" s="3">
        <v>252660.53</v>
      </c>
      <c r="BG35" s="3">
        <v>0</v>
      </c>
      <c r="BH35" s="3">
        <v>0</v>
      </c>
      <c r="BI35" s="3">
        <v>0</v>
      </c>
      <c r="BJ35" s="3">
        <v>0</v>
      </c>
      <c r="BK35" s="3">
        <v>0</v>
      </c>
      <c r="BL35" s="3">
        <v>0</v>
      </c>
      <c r="BM35" s="3">
        <v>-1080.43</v>
      </c>
      <c r="BN35" s="3">
        <v>594221.56999999995</v>
      </c>
      <c r="BO35" s="3">
        <v>-4142.1099999999997</v>
      </c>
      <c r="BP35" s="3">
        <v>8061.9</v>
      </c>
      <c r="BQ35" s="3">
        <v>0</v>
      </c>
      <c r="BR35" s="3">
        <v>0</v>
      </c>
      <c r="BT35" s="3">
        <v>0</v>
      </c>
      <c r="BU35" s="3">
        <v>112800.88</v>
      </c>
      <c r="BV35" s="3">
        <v>0</v>
      </c>
      <c r="BW35" s="3">
        <v>16124.77</v>
      </c>
      <c r="BX35" s="3">
        <v>0</v>
      </c>
      <c r="BY35" s="3">
        <v>0</v>
      </c>
      <c r="BZ35" s="3">
        <v>-788768.9</v>
      </c>
      <c r="CA35" s="3">
        <v>-3243.27</v>
      </c>
      <c r="CB35" s="3">
        <v>200130.21</v>
      </c>
      <c r="CC35" s="3">
        <v>296274.46000000002</v>
      </c>
      <c r="CD35" s="3">
        <v>-517553.58</v>
      </c>
      <c r="CE35" s="3">
        <v>309920.42</v>
      </c>
      <c r="CF35" s="3">
        <v>164390.85999999999</v>
      </c>
      <c r="CG35" s="3">
        <v>78783.38</v>
      </c>
      <c r="CH35" s="3">
        <v>0</v>
      </c>
      <c r="CI35" s="3">
        <v>0</v>
      </c>
      <c r="CJ35" s="3">
        <v>0</v>
      </c>
      <c r="CK35" s="3">
        <v>0</v>
      </c>
      <c r="CL35" s="3">
        <v>974837.69</v>
      </c>
      <c r="CM35" s="3">
        <v>567930.87</v>
      </c>
      <c r="CN35" s="3">
        <v>0</v>
      </c>
      <c r="CO35" s="3">
        <v>0</v>
      </c>
      <c r="CP35" s="3">
        <v>0</v>
      </c>
      <c r="CQ35" s="3">
        <v>0</v>
      </c>
      <c r="CR35" s="3">
        <v>0</v>
      </c>
      <c r="CS35" s="3">
        <v>0</v>
      </c>
      <c r="CT35" s="3">
        <v>0</v>
      </c>
      <c r="CU35" s="3">
        <v>0</v>
      </c>
      <c r="CV35" s="3">
        <v>0</v>
      </c>
      <c r="CW35" s="3">
        <v>0</v>
      </c>
      <c r="CX35" s="3">
        <v>0</v>
      </c>
      <c r="CY35" s="3">
        <v>0</v>
      </c>
      <c r="CZ35" s="3">
        <v>0</v>
      </c>
      <c r="DA35" s="3">
        <v>0</v>
      </c>
      <c r="DB35" s="3">
        <v>0</v>
      </c>
      <c r="DC35" s="3">
        <v>0</v>
      </c>
      <c r="DD35" s="3">
        <v>0</v>
      </c>
      <c r="DE35" s="3">
        <v>0</v>
      </c>
      <c r="DF35" s="3">
        <v>0</v>
      </c>
      <c r="DG35" s="3">
        <v>0</v>
      </c>
      <c r="DH35" s="3">
        <v>0</v>
      </c>
      <c r="DI35" s="3">
        <v>0</v>
      </c>
      <c r="DJ35" s="3">
        <v>0</v>
      </c>
      <c r="DK35" s="3">
        <v>0</v>
      </c>
      <c r="DL35" s="3">
        <v>0</v>
      </c>
      <c r="DM35" s="3">
        <v>0</v>
      </c>
      <c r="DN35" s="3">
        <v>74304.52</v>
      </c>
      <c r="DP35" s="3">
        <v>2177990.0299999998</v>
      </c>
      <c r="DQ35" s="3">
        <v>0</v>
      </c>
      <c r="DR35" s="3">
        <v>0</v>
      </c>
      <c r="DS35" s="3">
        <v>6504751.1600000001</v>
      </c>
      <c r="DT35" s="3">
        <v>0</v>
      </c>
      <c r="DU35" s="3">
        <v>10068259.359999999</v>
      </c>
      <c r="DV35" s="3">
        <v>6551763.6900000004</v>
      </c>
      <c r="DW35" s="3">
        <v>4685018.55</v>
      </c>
      <c r="DX35" s="3">
        <v>3655626.26</v>
      </c>
      <c r="DY35" s="3">
        <v>10707036.33</v>
      </c>
      <c r="DZ35" s="3">
        <v>2292494.7000000002</v>
      </c>
      <c r="EA35" s="3">
        <v>3897214.01</v>
      </c>
      <c r="EB35" s="3">
        <v>0</v>
      </c>
      <c r="EC35" s="3">
        <v>0</v>
      </c>
      <c r="ED35" s="3">
        <v>0</v>
      </c>
      <c r="EE35" s="3">
        <v>303800.82</v>
      </c>
      <c r="EG35" s="3">
        <v>304466.68</v>
      </c>
      <c r="EH35" s="3">
        <v>0</v>
      </c>
      <c r="EI35" s="3">
        <v>272604.42</v>
      </c>
      <c r="EJ35" s="3">
        <v>575127.22</v>
      </c>
      <c r="EL35" s="3">
        <v>1813010.24</v>
      </c>
      <c r="EM35" s="3">
        <v>10960.38</v>
      </c>
      <c r="EN35" s="3">
        <v>299411.92</v>
      </c>
      <c r="EO35" s="3">
        <v>0</v>
      </c>
      <c r="EP35" s="3">
        <v>0</v>
      </c>
      <c r="EQ35" s="3">
        <v>600244.4</v>
      </c>
      <c r="ER35" s="3">
        <v>0</v>
      </c>
      <c r="ET35" s="3">
        <v>0</v>
      </c>
      <c r="EU35" s="3">
        <v>0</v>
      </c>
      <c r="EV35" s="3">
        <v>339115.13</v>
      </c>
      <c r="EW35" s="3">
        <v>0</v>
      </c>
      <c r="EX35" s="3">
        <v>0</v>
      </c>
      <c r="EY35" s="3">
        <v>0</v>
      </c>
      <c r="EZ35" s="3">
        <v>0</v>
      </c>
      <c r="FA35" s="3">
        <v>0</v>
      </c>
      <c r="FB35" s="3">
        <v>0</v>
      </c>
      <c r="FC35" s="3">
        <v>0</v>
      </c>
      <c r="FD35" s="3">
        <v>0</v>
      </c>
      <c r="FE35" s="3">
        <v>0</v>
      </c>
      <c r="FF35" s="3">
        <v>0</v>
      </c>
      <c r="FG35" s="3">
        <v>1150014</v>
      </c>
      <c r="FH35" s="3">
        <v>0</v>
      </c>
      <c r="FI35" s="3">
        <v>0</v>
      </c>
      <c r="FJ35" s="3">
        <v>0</v>
      </c>
      <c r="FK35" s="3">
        <v>-23651664.550000001</v>
      </c>
      <c r="FL35" s="3">
        <v>-923617.02</v>
      </c>
      <c r="FM35" s="3">
        <v>0</v>
      </c>
      <c r="FN35" s="3">
        <v>0</v>
      </c>
      <c r="FO35" s="3">
        <v>0</v>
      </c>
      <c r="FP35" s="3">
        <v>-2312634.5499999998</v>
      </c>
      <c r="FQ35" s="3">
        <v>-345757.04</v>
      </c>
      <c r="FR35" s="3">
        <v>0</v>
      </c>
      <c r="FS35" s="3">
        <v>0</v>
      </c>
      <c r="FT35" s="3">
        <v>-2349592.2799999998</v>
      </c>
      <c r="FU35" s="3">
        <v>0</v>
      </c>
      <c r="FV35" s="3">
        <v>-1048991</v>
      </c>
      <c r="FW35" s="3">
        <v>0</v>
      </c>
      <c r="FX35" s="3">
        <v>-93514.29</v>
      </c>
      <c r="FY35" s="3">
        <v>0</v>
      </c>
      <c r="FZ35" s="3">
        <v>0</v>
      </c>
      <c r="GA35" s="3">
        <v>0</v>
      </c>
      <c r="GB35" s="3">
        <v>-1413525.27</v>
      </c>
      <c r="GD35" s="3">
        <v>0</v>
      </c>
      <c r="GE35" s="3">
        <v>0</v>
      </c>
      <c r="GF35" s="3">
        <v>0</v>
      </c>
      <c r="GG35" s="3">
        <v>0</v>
      </c>
      <c r="GH35" s="3">
        <v>0</v>
      </c>
      <c r="GI35" s="3">
        <v>0</v>
      </c>
      <c r="GJ35" s="3">
        <v>-41707.050000000003</v>
      </c>
      <c r="GK35" s="3">
        <v>-25345.61</v>
      </c>
      <c r="GL35" s="3">
        <v>-18796</v>
      </c>
      <c r="GN35" s="3">
        <v>0</v>
      </c>
      <c r="GO35" s="3">
        <v>-57444.17</v>
      </c>
      <c r="GP35" s="3">
        <v>0</v>
      </c>
      <c r="GQ35" s="3">
        <v>0</v>
      </c>
      <c r="GR35" s="3">
        <v>0</v>
      </c>
      <c r="GS35" s="3">
        <v>0</v>
      </c>
      <c r="GT35" s="3">
        <v>0</v>
      </c>
      <c r="GU35" s="3">
        <v>-23100</v>
      </c>
      <c r="GV35" s="3">
        <v>0</v>
      </c>
      <c r="GX35" s="3">
        <v>-210876.23</v>
      </c>
      <c r="GY35" s="3">
        <v>0</v>
      </c>
      <c r="GZ35" s="3">
        <v>0</v>
      </c>
      <c r="HA35" s="3">
        <v>0</v>
      </c>
      <c r="HB35" s="3">
        <v>0</v>
      </c>
      <c r="HC35" s="3">
        <v>0</v>
      </c>
      <c r="HD35" s="3">
        <v>0</v>
      </c>
      <c r="HE35" s="3">
        <v>0</v>
      </c>
      <c r="HF35" s="3">
        <v>0</v>
      </c>
      <c r="HG35" s="3">
        <v>0</v>
      </c>
      <c r="HH35" s="3">
        <v>-6389348.5</v>
      </c>
      <c r="HI35" s="3">
        <v>0</v>
      </c>
      <c r="HJ35" s="3">
        <v>0</v>
      </c>
      <c r="HK35" s="3">
        <v>0</v>
      </c>
      <c r="HL35" s="3">
        <v>-16426932.4</v>
      </c>
      <c r="HM35" s="3">
        <v>0</v>
      </c>
      <c r="HO35" s="3">
        <v>0</v>
      </c>
      <c r="HP35" s="3">
        <v>-9226787.1799999997</v>
      </c>
      <c r="HQ35" s="3">
        <v>0</v>
      </c>
      <c r="HR35" s="3">
        <v>-4986710.88</v>
      </c>
      <c r="HS35" s="3">
        <v>0</v>
      </c>
      <c r="HT35" s="3">
        <v>0</v>
      </c>
      <c r="HU35" s="3">
        <v>0</v>
      </c>
      <c r="HV35" s="3">
        <v>0</v>
      </c>
      <c r="HW35" s="3">
        <v>0</v>
      </c>
      <c r="HX35" s="3">
        <v>0</v>
      </c>
      <c r="HY35" s="3">
        <v>-13588794.68</v>
      </c>
      <c r="HZ35" s="3">
        <v>-1715643.59</v>
      </c>
      <c r="IA35" s="3">
        <v>0</v>
      </c>
      <c r="IB35" s="3">
        <v>0</v>
      </c>
      <c r="IC35" s="3">
        <v>12765159</v>
      </c>
      <c r="ID35" s="3">
        <v>0</v>
      </c>
      <c r="IE35" s="3">
        <v>0</v>
      </c>
      <c r="IF35" s="3">
        <v>0</v>
      </c>
      <c r="IG35" s="3">
        <v>0</v>
      </c>
      <c r="IH35" s="3">
        <v>-918536</v>
      </c>
      <c r="II35" s="3">
        <v>-84027</v>
      </c>
      <c r="IJ35" s="3">
        <v>-10203098.970000001</v>
      </c>
      <c r="IK35" s="3">
        <v>0</v>
      </c>
      <c r="IL35" s="3">
        <v>0</v>
      </c>
      <c r="IM35" s="3">
        <v>0</v>
      </c>
      <c r="IN35" s="3">
        <v>-114718.47</v>
      </c>
      <c r="IO35" s="3">
        <v>-3624.71</v>
      </c>
      <c r="IP35" s="3">
        <v>-15222636.26</v>
      </c>
      <c r="IQ35" s="3">
        <v>0</v>
      </c>
      <c r="IR35" s="3">
        <v>0</v>
      </c>
      <c r="IS35" s="3">
        <v>-4697812.74</v>
      </c>
      <c r="IT35" s="3">
        <v>0</v>
      </c>
      <c r="IU35" s="3">
        <v>-1246879.96</v>
      </c>
      <c r="IV35" s="3">
        <v>0</v>
      </c>
      <c r="IW35" s="3">
        <v>-1396346.46</v>
      </c>
      <c r="IX35" s="3">
        <v>-1139021.8999999999</v>
      </c>
      <c r="IY35" s="3">
        <v>-740356.38</v>
      </c>
      <c r="IZ35" s="3">
        <v>-124771.92</v>
      </c>
      <c r="JA35" s="3">
        <v>-8141005.5700000003</v>
      </c>
      <c r="JB35" s="3">
        <v>-6899.4</v>
      </c>
      <c r="JC35" s="3">
        <v>0</v>
      </c>
      <c r="JD35" s="3">
        <v>-46267.5</v>
      </c>
      <c r="JE35" s="3">
        <v>0</v>
      </c>
      <c r="JF35" s="3">
        <v>0</v>
      </c>
      <c r="JG35" s="3">
        <v>0</v>
      </c>
      <c r="JH35" s="3">
        <v>0</v>
      </c>
      <c r="JI35" s="3">
        <v>-223999.71</v>
      </c>
      <c r="JJ35" s="3">
        <v>0</v>
      </c>
      <c r="JK35" s="3">
        <v>0</v>
      </c>
      <c r="JL35" s="3">
        <v>-93225.13</v>
      </c>
      <c r="JM35" s="3">
        <v>0</v>
      </c>
      <c r="JN35" s="3">
        <v>-77169.38</v>
      </c>
      <c r="JO35" s="3">
        <v>0</v>
      </c>
      <c r="JP35" s="3">
        <v>-185052.39</v>
      </c>
      <c r="JQ35" s="3">
        <v>0</v>
      </c>
      <c r="JR35" s="3">
        <v>0</v>
      </c>
      <c r="JS35" s="3">
        <v>0</v>
      </c>
      <c r="JT35" s="3">
        <v>0</v>
      </c>
      <c r="JU35" s="3">
        <v>0</v>
      </c>
      <c r="JV35" s="3">
        <v>0</v>
      </c>
      <c r="JW35" s="3">
        <v>0</v>
      </c>
      <c r="JX35" s="3">
        <v>0</v>
      </c>
      <c r="JY35" s="3">
        <v>0</v>
      </c>
      <c r="JZ35" s="3">
        <v>0</v>
      </c>
      <c r="KA35" s="3">
        <v>0</v>
      </c>
      <c r="KB35" s="3">
        <v>-1282.08</v>
      </c>
      <c r="KC35" s="3">
        <v>0</v>
      </c>
      <c r="KD35" s="3">
        <v>8736.2900000000009</v>
      </c>
      <c r="KE35" s="3">
        <v>0</v>
      </c>
      <c r="KF35" s="3">
        <v>0</v>
      </c>
      <c r="KG35" s="3">
        <v>0</v>
      </c>
      <c r="KH35" s="3">
        <v>-73621.320000000007</v>
      </c>
      <c r="KI35" s="3">
        <v>62149.74</v>
      </c>
      <c r="KJ35" s="3">
        <v>0</v>
      </c>
      <c r="KK35" s="3">
        <v>-129141.13</v>
      </c>
      <c r="KL35" s="3">
        <v>0</v>
      </c>
      <c r="KM35" s="3">
        <v>0</v>
      </c>
      <c r="KN35" s="3">
        <v>-52851.19</v>
      </c>
      <c r="KO35" s="3">
        <v>0</v>
      </c>
      <c r="KP35" s="3">
        <v>0</v>
      </c>
      <c r="KQ35" s="3">
        <v>0</v>
      </c>
      <c r="KR35" s="3">
        <v>0</v>
      </c>
      <c r="KS35" s="3">
        <v>0</v>
      </c>
      <c r="KT35" s="3">
        <v>0</v>
      </c>
      <c r="KU35" s="3">
        <v>0</v>
      </c>
      <c r="KV35" s="3">
        <v>0</v>
      </c>
      <c r="KW35" s="3">
        <v>0</v>
      </c>
      <c r="KX35" s="3">
        <v>0</v>
      </c>
      <c r="KY35" s="3">
        <v>0</v>
      </c>
      <c r="KZ35" s="3">
        <v>0</v>
      </c>
      <c r="LA35" s="3">
        <v>0</v>
      </c>
      <c r="LB35" s="3">
        <v>0</v>
      </c>
      <c r="LC35" s="3">
        <v>0</v>
      </c>
      <c r="LD35" s="3">
        <v>0</v>
      </c>
      <c r="LE35" s="3">
        <v>0</v>
      </c>
      <c r="LF35" s="3">
        <v>0</v>
      </c>
      <c r="LG35" s="3">
        <v>0</v>
      </c>
      <c r="LH35" s="3">
        <v>0</v>
      </c>
      <c r="LI35" s="3">
        <v>0</v>
      </c>
      <c r="LJ35" s="3">
        <v>0</v>
      </c>
      <c r="LK35" s="3">
        <v>0</v>
      </c>
      <c r="LL35" s="3">
        <v>0</v>
      </c>
      <c r="LM35" s="3">
        <v>17922134.469999999</v>
      </c>
      <c r="LN35" s="3">
        <v>12319756.68</v>
      </c>
      <c r="LO35" s="3">
        <v>1246879.96</v>
      </c>
      <c r="LP35" s="3">
        <v>0</v>
      </c>
      <c r="LQ35" s="3">
        <v>0</v>
      </c>
      <c r="LR35" s="3">
        <v>1396346.46</v>
      </c>
      <c r="LS35" s="3">
        <v>0</v>
      </c>
      <c r="LT35" s="3">
        <v>1139021.8999999999</v>
      </c>
      <c r="LU35" s="3">
        <v>0</v>
      </c>
      <c r="LW35" s="3">
        <v>740356.38</v>
      </c>
      <c r="LX35" s="3">
        <v>124771.92</v>
      </c>
      <c r="LY35" s="3">
        <v>0</v>
      </c>
      <c r="LZ35" s="3">
        <v>0</v>
      </c>
      <c r="MA35" s="3">
        <v>0</v>
      </c>
      <c r="MB35" s="3">
        <v>0</v>
      </c>
      <c r="MC35" s="3">
        <v>0</v>
      </c>
      <c r="MD35" s="3">
        <v>0</v>
      </c>
      <c r="ME35" s="3">
        <v>0</v>
      </c>
      <c r="MF35" s="3">
        <v>0</v>
      </c>
      <c r="MG35" s="3">
        <v>0</v>
      </c>
      <c r="MH35" s="3">
        <v>0</v>
      </c>
      <c r="MI35" s="3">
        <v>0</v>
      </c>
      <c r="MJ35" s="3">
        <v>0</v>
      </c>
      <c r="MK35" s="3">
        <v>0</v>
      </c>
      <c r="ML35" s="3">
        <v>0</v>
      </c>
      <c r="MM35" s="3">
        <v>0</v>
      </c>
      <c r="MN35" s="3">
        <v>0</v>
      </c>
      <c r="MO35" s="3">
        <v>0</v>
      </c>
      <c r="MP35" s="3">
        <v>0</v>
      </c>
      <c r="MQ35" s="3">
        <v>0</v>
      </c>
      <c r="MR35" s="3">
        <v>0</v>
      </c>
      <c r="MS35" s="3">
        <v>0</v>
      </c>
      <c r="MT35" s="3">
        <v>14496.46</v>
      </c>
      <c r="MU35" s="3">
        <v>0</v>
      </c>
      <c r="MV35" s="3">
        <v>0</v>
      </c>
      <c r="MW35" s="3">
        <v>0</v>
      </c>
      <c r="MX35" s="3">
        <v>0</v>
      </c>
      <c r="MY35" s="3">
        <v>0</v>
      </c>
      <c r="MZ35" s="3">
        <v>0</v>
      </c>
      <c r="NA35" s="3">
        <v>26034.98</v>
      </c>
      <c r="NB35" s="3">
        <v>0</v>
      </c>
      <c r="NC35" s="3">
        <v>0</v>
      </c>
      <c r="ND35" s="3">
        <v>0</v>
      </c>
      <c r="NE35" s="3">
        <v>0</v>
      </c>
      <c r="NF35" s="3">
        <v>0</v>
      </c>
      <c r="NG35" s="3">
        <v>0</v>
      </c>
      <c r="NH35" s="3">
        <v>0</v>
      </c>
      <c r="NI35" s="3">
        <v>94941.55</v>
      </c>
      <c r="NJ35" s="3">
        <v>0</v>
      </c>
      <c r="NK35" s="3">
        <v>0</v>
      </c>
      <c r="NL35" s="3">
        <v>141487.65</v>
      </c>
      <c r="NM35" s="3">
        <v>0</v>
      </c>
      <c r="NN35" s="3">
        <v>45782.04</v>
      </c>
      <c r="NO35" s="3">
        <v>0</v>
      </c>
      <c r="NP35" s="3">
        <v>316969.84000000003</v>
      </c>
      <c r="NQ35" s="3">
        <v>0</v>
      </c>
      <c r="NR35" s="3">
        <v>0</v>
      </c>
      <c r="NS35" s="3">
        <v>91411.95</v>
      </c>
      <c r="NT35" s="3">
        <v>169.92</v>
      </c>
      <c r="NU35" s="3">
        <v>0</v>
      </c>
      <c r="NV35" s="3">
        <v>546715.5</v>
      </c>
      <c r="NW35" s="3">
        <v>146715.29</v>
      </c>
      <c r="NX35" s="3">
        <v>0</v>
      </c>
      <c r="NY35" s="3">
        <v>50003.68</v>
      </c>
      <c r="NZ35" s="3">
        <v>109682.53</v>
      </c>
      <c r="OA35" s="3">
        <v>77191.8</v>
      </c>
      <c r="OB35" s="3">
        <v>0</v>
      </c>
      <c r="OC35" s="3">
        <v>0</v>
      </c>
      <c r="OD35" s="3">
        <v>0</v>
      </c>
      <c r="OE35" s="3">
        <v>9816.36</v>
      </c>
      <c r="OF35" s="3">
        <v>0</v>
      </c>
      <c r="OK35" s="3">
        <v>0</v>
      </c>
      <c r="OL35" s="3">
        <v>0</v>
      </c>
      <c r="OM35" s="3">
        <v>0</v>
      </c>
      <c r="ON35" s="3">
        <v>0</v>
      </c>
      <c r="OO35" s="3">
        <v>129587.59</v>
      </c>
      <c r="OP35" s="3">
        <v>57905.71</v>
      </c>
      <c r="OQ35" s="3">
        <v>466255.51</v>
      </c>
      <c r="OR35" s="3">
        <v>113347.31</v>
      </c>
      <c r="OS35" s="3">
        <v>0</v>
      </c>
      <c r="OT35" s="3">
        <v>-53220</v>
      </c>
      <c r="OU35" s="3">
        <v>44235.93</v>
      </c>
      <c r="OV35" s="3">
        <v>126688.08</v>
      </c>
      <c r="OW35" s="3">
        <v>0</v>
      </c>
      <c r="OX35" s="3">
        <v>54292.08</v>
      </c>
      <c r="OY35" s="3">
        <v>0</v>
      </c>
      <c r="OZ35" s="3">
        <v>0</v>
      </c>
      <c r="PA35" s="3">
        <v>7429.51</v>
      </c>
      <c r="PB35" s="3">
        <v>0</v>
      </c>
      <c r="PC35" s="3">
        <v>0</v>
      </c>
      <c r="PD35" s="3">
        <v>0</v>
      </c>
      <c r="PE35" s="3">
        <v>0</v>
      </c>
      <c r="PF35" s="3">
        <v>17392.46</v>
      </c>
      <c r="PG35" s="3">
        <v>0</v>
      </c>
      <c r="PH35" s="3">
        <v>0</v>
      </c>
      <c r="PI35" s="3">
        <v>156774.59</v>
      </c>
      <c r="PJ35" s="3">
        <v>0</v>
      </c>
      <c r="PK35" s="3">
        <v>62794.6</v>
      </c>
      <c r="PL35" s="3">
        <v>100454.19</v>
      </c>
      <c r="PM35" s="3">
        <v>0</v>
      </c>
      <c r="PN35" s="3">
        <v>36372.129999999997</v>
      </c>
      <c r="PO35" s="3">
        <v>2335</v>
      </c>
      <c r="PP35" s="3">
        <v>0</v>
      </c>
      <c r="PQ35" s="3">
        <v>0</v>
      </c>
      <c r="PR35" s="3">
        <v>73517.990000000005</v>
      </c>
      <c r="PS35" s="3">
        <v>1126.5</v>
      </c>
      <c r="PT35" s="3">
        <v>1050516.24</v>
      </c>
      <c r="PU35" s="3">
        <v>0</v>
      </c>
      <c r="PV35" s="3">
        <v>0</v>
      </c>
      <c r="PW35" s="3">
        <v>443875.65</v>
      </c>
      <c r="PX35" s="3">
        <v>17628.38</v>
      </c>
      <c r="PY35" s="3">
        <v>0</v>
      </c>
      <c r="PZ35" s="3">
        <v>0</v>
      </c>
      <c r="QA35" s="3">
        <v>0</v>
      </c>
      <c r="QB35" s="3">
        <v>1365255.13</v>
      </c>
      <c r="QC35" s="3">
        <v>0</v>
      </c>
      <c r="QD35" s="3">
        <v>49088.23</v>
      </c>
      <c r="QE35" s="3">
        <v>0</v>
      </c>
      <c r="QF35" s="3">
        <v>0</v>
      </c>
      <c r="QG35" s="3">
        <v>0</v>
      </c>
      <c r="QI35" s="3">
        <v>0</v>
      </c>
      <c r="QJ35" s="3">
        <v>434356.06</v>
      </c>
      <c r="QK35" s="3">
        <v>0</v>
      </c>
      <c r="QL35" s="3">
        <v>0</v>
      </c>
      <c r="QM35" s="3">
        <v>0</v>
      </c>
      <c r="QN35" s="3">
        <v>0</v>
      </c>
      <c r="QO35" s="3">
        <v>0</v>
      </c>
      <c r="QP35" s="3">
        <v>24300.9</v>
      </c>
      <c r="QQ35" s="3">
        <v>0</v>
      </c>
      <c r="QR35" s="3">
        <v>0</v>
      </c>
      <c r="QS35" s="3">
        <v>0</v>
      </c>
      <c r="QT35" s="3">
        <v>54642.400000000001</v>
      </c>
      <c r="QU35" s="3">
        <v>482266</v>
      </c>
      <c r="QV35" s="3">
        <v>177335</v>
      </c>
      <c r="QW35" s="3">
        <v>10900</v>
      </c>
      <c r="QX35" s="3">
        <v>0</v>
      </c>
      <c r="QY35" s="3">
        <v>0</v>
      </c>
      <c r="QZ35" s="3">
        <v>65112.46</v>
      </c>
      <c r="RA35" s="3">
        <v>0</v>
      </c>
      <c r="RB35" s="3">
        <v>0</v>
      </c>
      <c r="RC35" s="3">
        <v>0</v>
      </c>
      <c r="RD35" s="3">
        <v>0</v>
      </c>
      <c r="RE35" s="3">
        <v>0</v>
      </c>
      <c r="RF35" s="3">
        <v>0</v>
      </c>
      <c r="RG35" s="3">
        <v>0</v>
      </c>
      <c r="RH35" s="3">
        <v>0</v>
      </c>
      <c r="RI35" s="3">
        <v>0</v>
      </c>
      <c r="RJ35" s="3">
        <v>0</v>
      </c>
      <c r="RK35" s="3">
        <v>0</v>
      </c>
    </row>
    <row r="36" spans="1:479" x14ac:dyDescent="0.25">
      <c r="A36" t="s">
        <v>35</v>
      </c>
      <c r="B36" s="1">
        <v>2017</v>
      </c>
      <c r="C36" s="3">
        <v>4363808.3</v>
      </c>
      <c r="D36" s="3">
        <v>150</v>
      </c>
      <c r="E36" s="4"/>
      <c r="F36" s="3">
        <v>0</v>
      </c>
      <c r="G36" s="3">
        <v>0</v>
      </c>
      <c r="H36" s="3">
        <v>0</v>
      </c>
      <c r="I36" s="3">
        <v>0</v>
      </c>
      <c r="J36" s="3">
        <v>0</v>
      </c>
      <c r="K36" s="3">
        <v>25874390.710000001</v>
      </c>
      <c r="L36" s="3">
        <v>0</v>
      </c>
      <c r="M36" s="3">
        <v>2410125.17</v>
      </c>
      <c r="N36" s="3">
        <v>0</v>
      </c>
      <c r="O36" s="3">
        <v>10407025.140000001</v>
      </c>
      <c r="P36" s="4"/>
      <c r="Q36" s="3">
        <v>38031103.600000001</v>
      </c>
      <c r="R36" s="3">
        <v>-2716044.39</v>
      </c>
      <c r="S36" s="3">
        <v>14383.13</v>
      </c>
      <c r="T36" s="3">
        <v>88055</v>
      </c>
      <c r="U36" s="3">
        <v>0</v>
      </c>
      <c r="V36" s="3">
        <v>2461181.17</v>
      </c>
      <c r="W36" s="3">
        <v>2581955.2999999998</v>
      </c>
      <c r="X36" s="3">
        <v>0</v>
      </c>
      <c r="Y36" s="3">
        <v>0</v>
      </c>
      <c r="Z36" s="3">
        <v>48325.760000000002</v>
      </c>
      <c r="AA36" s="3">
        <v>598640.14</v>
      </c>
      <c r="AB36" s="3">
        <v>0</v>
      </c>
      <c r="AC36" s="3">
        <v>0</v>
      </c>
      <c r="AD36" s="3">
        <v>0</v>
      </c>
      <c r="AE36" s="3">
        <v>0</v>
      </c>
      <c r="AF36" s="3">
        <v>0</v>
      </c>
      <c r="AG36" s="3">
        <v>0</v>
      </c>
      <c r="AH36" s="3">
        <v>0</v>
      </c>
      <c r="AI36" s="3">
        <v>0</v>
      </c>
      <c r="AJ36" s="3">
        <v>0</v>
      </c>
      <c r="AK36" s="3">
        <v>0</v>
      </c>
      <c r="AL36" s="3">
        <v>0</v>
      </c>
      <c r="AP36" s="3">
        <v>0</v>
      </c>
      <c r="AQ36" s="3">
        <v>0</v>
      </c>
      <c r="AR36" s="3">
        <v>0</v>
      </c>
      <c r="AS36" s="3">
        <v>0</v>
      </c>
      <c r="AT36" s="3">
        <v>4001463</v>
      </c>
      <c r="AU36" s="3">
        <v>0</v>
      </c>
      <c r="AV36" s="3">
        <v>951871.65</v>
      </c>
      <c r="AW36" s="4"/>
      <c r="AX36" s="3">
        <v>0</v>
      </c>
      <c r="AY36" s="3">
        <v>0</v>
      </c>
      <c r="AZ36" s="3">
        <v>0</v>
      </c>
      <c r="BA36" s="3">
        <v>123003.34</v>
      </c>
      <c r="BB36" s="3">
        <v>0</v>
      </c>
      <c r="BC36" s="4"/>
      <c r="BD36" s="3">
        <v>0</v>
      </c>
      <c r="BE36" s="3">
        <v>0</v>
      </c>
      <c r="BF36" s="3">
        <v>0</v>
      </c>
      <c r="BG36" s="3">
        <v>0</v>
      </c>
      <c r="BH36" s="3">
        <v>0</v>
      </c>
      <c r="BI36" s="3">
        <v>0</v>
      </c>
      <c r="BJ36" s="3">
        <v>0</v>
      </c>
      <c r="BK36" s="3">
        <v>0</v>
      </c>
      <c r="BL36" s="3">
        <v>0</v>
      </c>
      <c r="BM36" s="3">
        <v>4061.02</v>
      </c>
      <c r="BN36" s="3">
        <v>0</v>
      </c>
      <c r="BO36" s="3">
        <v>-48678.04</v>
      </c>
      <c r="BP36" s="3">
        <v>0</v>
      </c>
      <c r="BQ36" s="3">
        <v>0</v>
      </c>
      <c r="BR36" s="3">
        <v>0</v>
      </c>
      <c r="BT36" s="3">
        <v>0</v>
      </c>
      <c r="BU36" s="3">
        <v>1336071.06</v>
      </c>
      <c r="BV36" s="3">
        <v>0</v>
      </c>
      <c r="BW36" s="3">
        <v>0</v>
      </c>
      <c r="BX36" s="3">
        <v>0</v>
      </c>
      <c r="BY36" s="3">
        <v>0</v>
      </c>
      <c r="BZ36" s="3">
        <v>-6321038.9800000004</v>
      </c>
      <c r="CA36" s="3">
        <v>0</v>
      </c>
      <c r="CB36" s="3">
        <v>1046840.87</v>
      </c>
      <c r="CC36" s="3">
        <v>-925417.26</v>
      </c>
      <c r="CD36" s="3">
        <v>-458064.76</v>
      </c>
      <c r="CE36" s="3">
        <v>1584363.42</v>
      </c>
      <c r="CF36" s="3">
        <v>0</v>
      </c>
      <c r="CG36" s="3">
        <v>-3152160.87</v>
      </c>
      <c r="CH36" s="3">
        <v>0</v>
      </c>
      <c r="CI36" s="3">
        <v>0</v>
      </c>
      <c r="CJ36" s="3">
        <v>0</v>
      </c>
      <c r="CK36" s="3">
        <v>1293406.49</v>
      </c>
      <c r="CL36" s="3">
        <v>22483555.32</v>
      </c>
      <c r="CM36" s="3">
        <v>458895.53</v>
      </c>
      <c r="CN36" s="3">
        <v>0</v>
      </c>
      <c r="CO36" s="3">
        <v>0</v>
      </c>
      <c r="CP36" s="3">
        <v>0</v>
      </c>
      <c r="CQ36" s="3">
        <v>0</v>
      </c>
      <c r="CR36" s="3">
        <v>0</v>
      </c>
      <c r="CS36" s="3">
        <v>0</v>
      </c>
      <c r="CT36" s="3">
        <v>0</v>
      </c>
      <c r="CU36" s="3">
        <v>0</v>
      </c>
      <c r="CV36" s="3">
        <v>0</v>
      </c>
      <c r="CW36" s="3">
        <v>0</v>
      </c>
      <c r="CX36" s="3">
        <v>0</v>
      </c>
      <c r="CY36" s="3">
        <v>0</v>
      </c>
      <c r="CZ36" s="3">
        <v>0</v>
      </c>
      <c r="DA36" s="3">
        <v>0</v>
      </c>
      <c r="DB36" s="3">
        <v>0</v>
      </c>
      <c r="DC36" s="3">
        <v>0</v>
      </c>
      <c r="DD36" s="3">
        <v>0</v>
      </c>
      <c r="DE36" s="3">
        <v>0</v>
      </c>
      <c r="DF36" s="3">
        <v>0</v>
      </c>
      <c r="DG36" s="3">
        <v>0</v>
      </c>
      <c r="DH36" s="3">
        <v>0</v>
      </c>
      <c r="DI36" s="3">
        <v>0</v>
      </c>
      <c r="DJ36" s="3">
        <v>0</v>
      </c>
      <c r="DK36" s="3">
        <v>0</v>
      </c>
      <c r="DL36" s="3">
        <v>0</v>
      </c>
      <c r="DM36" s="3">
        <v>0</v>
      </c>
      <c r="DN36" s="3">
        <v>385689.89</v>
      </c>
      <c r="DP36" s="3">
        <v>1381908.54</v>
      </c>
      <c r="DQ36" s="3">
        <v>0</v>
      </c>
      <c r="DR36" s="3">
        <v>0</v>
      </c>
      <c r="DS36" s="3">
        <v>16532894.83</v>
      </c>
      <c r="DT36" s="3">
        <v>0</v>
      </c>
      <c r="DU36" s="3">
        <v>46422523.299999997</v>
      </c>
      <c r="DV36" s="3">
        <v>65835735.030000001</v>
      </c>
      <c r="DW36" s="3">
        <v>53817042.509999998</v>
      </c>
      <c r="DX36" s="3">
        <v>95203503.120000005</v>
      </c>
      <c r="DY36" s="3">
        <v>98692211.370000005</v>
      </c>
      <c r="DZ36" s="3">
        <v>35140425.140000001</v>
      </c>
      <c r="EA36" s="3">
        <v>30058558.559999999</v>
      </c>
      <c r="EB36" s="3">
        <v>0</v>
      </c>
      <c r="EC36" s="3">
        <v>0</v>
      </c>
      <c r="ED36" s="3">
        <v>0</v>
      </c>
      <c r="EE36" s="3">
        <v>0</v>
      </c>
      <c r="EG36" s="3">
        <v>23092450.850000001</v>
      </c>
      <c r="EH36" s="3">
        <v>0</v>
      </c>
      <c r="EI36" s="3">
        <v>682678.48</v>
      </c>
      <c r="EJ36" s="3">
        <v>1501860.48</v>
      </c>
      <c r="EL36" s="3">
        <v>13014911.01</v>
      </c>
      <c r="EM36" s="3">
        <v>291024.68</v>
      </c>
      <c r="EN36" s="3">
        <v>951540.31</v>
      </c>
      <c r="EO36" s="3">
        <v>964106.47</v>
      </c>
      <c r="EP36" s="3">
        <v>1278111.1399999999</v>
      </c>
      <c r="EQ36" s="3">
        <v>5079714.45</v>
      </c>
      <c r="ER36" s="3">
        <v>4039</v>
      </c>
      <c r="ET36" s="3">
        <v>0</v>
      </c>
      <c r="EU36" s="3">
        <v>0</v>
      </c>
      <c r="EV36" s="3">
        <v>4744384.4400000004</v>
      </c>
      <c r="EW36" s="3">
        <v>0</v>
      </c>
      <c r="EX36" s="3">
        <v>0</v>
      </c>
      <c r="EY36" s="3">
        <v>-39262042.689999998</v>
      </c>
      <c r="EZ36" s="3">
        <v>0</v>
      </c>
      <c r="FA36" s="3">
        <v>0</v>
      </c>
      <c r="FB36" s="3">
        <v>0</v>
      </c>
      <c r="FC36" s="3">
        <v>0</v>
      </c>
      <c r="FD36" s="3">
        <v>0</v>
      </c>
      <c r="FE36" s="3">
        <v>0</v>
      </c>
      <c r="FF36" s="3">
        <v>20008691.280000001</v>
      </c>
      <c r="FG36" s="3">
        <v>0</v>
      </c>
      <c r="FH36" s="3">
        <v>0</v>
      </c>
      <c r="FI36" s="3">
        <v>0</v>
      </c>
      <c r="FJ36" s="3">
        <v>2463104.1800000002</v>
      </c>
      <c r="FK36" s="3">
        <v>-184106471.47999999</v>
      </c>
      <c r="FL36" s="3">
        <v>-11022448.82</v>
      </c>
      <c r="FM36" s="3">
        <v>0</v>
      </c>
      <c r="FN36" s="3">
        <v>0</v>
      </c>
      <c r="FO36" s="3">
        <v>-672510.84</v>
      </c>
      <c r="FP36" s="3">
        <v>-43741540.100000001</v>
      </c>
      <c r="FQ36" s="3">
        <v>-1890504.63</v>
      </c>
      <c r="FR36" s="3">
        <v>-2123041.16</v>
      </c>
      <c r="FS36" s="3">
        <v>0</v>
      </c>
      <c r="FT36" s="3">
        <v>-203530.87</v>
      </c>
      <c r="FU36" s="3">
        <v>0</v>
      </c>
      <c r="FV36" s="3">
        <v>-8723917.0899999999</v>
      </c>
      <c r="FW36" s="3">
        <v>0</v>
      </c>
      <c r="FX36" s="3">
        <v>-988020.47</v>
      </c>
      <c r="FY36" s="3">
        <v>0</v>
      </c>
      <c r="FZ36" s="3">
        <v>0</v>
      </c>
      <c r="GA36" s="3">
        <v>0</v>
      </c>
      <c r="GB36" s="3">
        <v>-2304000</v>
      </c>
      <c r="GD36" s="3">
        <v>0</v>
      </c>
      <c r="GE36" s="3">
        <v>0</v>
      </c>
      <c r="GF36" s="3">
        <v>0</v>
      </c>
      <c r="GG36" s="3">
        <v>0</v>
      </c>
      <c r="GH36" s="3">
        <v>0</v>
      </c>
      <c r="GI36" s="3">
        <v>0</v>
      </c>
      <c r="GJ36" s="3">
        <v>-350133.68</v>
      </c>
      <c r="GK36" s="3">
        <v>-2979244.24</v>
      </c>
      <c r="GL36" s="3">
        <v>-735564</v>
      </c>
      <c r="GN36" s="3">
        <v>0</v>
      </c>
      <c r="GO36" s="3">
        <v>-15213100</v>
      </c>
      <c r="GP36" s="3">
        <v>0</v>
      </c>
      <c r="GQ36" s="3">
        <v>0</v>
      </c>
      <c r="GR36" s="3">
        <v>0</v>
      </c>
      <c r="GS36" s="3">
        <v>0</v>
      </c>
      <c r="GT36" s="3">
        <v>0</v>
      </c>
      <c r="GU36" s="3">
        <v>-887001</v>
      </c>
      <c r="GV36" s="3">
        <v>0</v>
      </c>
      <c r="GX36" s="3">
        <v>-14001157.699999999</v>
      </c>
      <c r="GY36" s="3">
        <v>0</v>
      </c>
      <c r="GZ36" s="3">
        <v>0</v>
      </c>
      <c r="HA36" s="3">
        <v>0</v>
      </c>
      <c r="HB36" s="3">
        <v>-3766363</v>
      </c>
      <c r="HC36" s="3">
        <v>0</v>
      </c>
      <c r="HD36" s="3">
        <v>0</v>
      </c>
      <c r="HE36" s="3">
        <v>0</v>
      </c>
      <c r="HF36" s="3">
        <v>0</v>
      </c>
      <c r="HG36" s="3">
        <v>0</v>
      </c>
      <c r="HH36" s="3">
        <v>-14178590.52</v>
      </c>
      <c r="HI36" s="3">
        <v>0</v>
      </c>
      <c r="HJ36" s="3">
        <v>0</v>
      </c>
      <c r="HK36" s="3">
        <v>0</v>
      </c>
      <c r="HL36" s="3">
        <v>-116522000</v>
      </c>
      <c r="HM36" s="3">
        <v>0</v>
      </c>
      <c r="HO36" s="3">
        <v>0</v>
      </c>
      <c r="HP36" s="3">
        <v>-62262550.689999998</v>
      </c>
      <c r="HQ36" s="3">
        <v>0</v>
      </c>
      <c r="HR36" s="3">
        <v>0</v>
      </c>
      <c r="HS36" s="3">
        <v>0</v>
      </c>
      <c r="HT36" s="3">
        <v>0</v>
      </c>
      <c r="HU36" s="3">
        <v>0</v>
      </c>
      <c r="HV36" s="3">
        <v>-39254284.950000003</v>
      </c>
      <c r="HW36" s="3">
        <v>0</v>
      </c>
      <c r="HX36" s="3">
        <v>0</v>
      </c>
      <c r="HY36" s="3">
        <v>-113279256.92</v>
      </c>
      <c r="HZ36" s="3">
        <v>-14635743.34</v>
      </c>
      <c r="IA36" s="3">
        <v>0</v>
      </c>
      <c r="IB36" s="3">
        <v>0</v>
      </c>
      <c r="IC36" s="3">
        <v>69000000</v>
      </c>
      <c r="ID36" s="3">
        <v>0</v>
      </c>
      <c r="IE36" s="3">
        <v>0</v>
      </c>
      <c r="IF36" s="3">
        <v>-571961.68999999994</v>
      </c>
      <c r="IG36" s="3">
        <v>0</v>
      </c>
      <c r="IH36" s="3">
        <v>0</v>
      </c>
      <c r="II36" s="3">
        <v>586600</v>
      </c>
      <c r="IJ36" s="3">
        <v>-99814816.049999997</v>
      </c>
      <c r="IK36" s="3">
        <v>0</v>
      </c>
      <c r="IL36" s="3">
        <v>0</v>
      </c>
      <c r="IM36" s="3">
        <v>-9497371.9800000004</v>
      </c>
      <c r="IN36" s="3">
        <v>-2342363.2000000002</v>
      </c>
      <c r="IO36" s="3">
        <v>-56297.33</v>
      </c>
      <c r="IP36" s="3">
        <v>-177711795.05000001</v>
      </c>
      <c r="IQ36" s="3">
        <v>0</v>
      </c>
      <c r="IR36" s="3">
        <v>4838020.1900000004</v>
      </c>
      <c r="IS36" s="3">
        <v>-33904494.68</v>
      </c>
      <c r="IT36" s="3">
        <v>0</v>
      </c>
      <c r="IU36" s="3">
        <v>-13116721.560000001</v>
      </c>
      <c r="IV36" s="3">
        <v>0</v>
      </c>
      <c r="IW36" s="3">
        <v>-21955631.620000001</v>
      </c>
      <c r="IX36" s="3">
        <v>-18463081.870000001</v>
      </c>
      <c r="IY36" s="3">
        <v>0</v>
      </c>
      <c r="IZ36" s="3">
        <v>-1441791.8</v>
      </c>
      <c r="JA36" s="3">
        <v>-66517461.219999999</v>
      </c>
      <c r="JB36" s="3">
        <v>-64993.599999999999</v>
      </c>
      <c r="JC36" s="3">
        <v>-1380</v>
      </c>
      <c r="JD36" s="3">
        <v>-456154.22</v>
      </c>
      <c r="JE36" s="3">
        <v>0</v>
      </c>
      <c r="JF36" s="3">
        <v>0</v>
      </c>
      <c r="JG36" s="3">
        <v>0</v>
      </c>
      <c r="JH36" s="3">
        <v>0</v>
      </c>
      <c r="JI36" s="3">
        <v>-445976.78</v>
      </c>
      <c r="JJ36" s="3">
        <v>0</v>
      </c>
      <c r="JK36" s="3">
        <v>0</v>
      </c>
      <c r="JL36" s="3">
        <v>-1543276.14</v>
      </c>
      <c r="JM36" s="3">
        <v>0</v>
      </c>
      <c r="JN36" s="3">
        <v>-1143654.3999999999</v>
      </c>
      <c r="JO36" s="3">
        <v>0</v>
      </c>
      <c r="JP36" s="3">
        <v>-279828.57</v>
      </c>
      <c r="JQ36" s="3">
        <v>0</v>
      </c>
      <c r="JR36" s="3">
        <v>0</v>
      </c>
      <c r="JS36" s="3">
        <v>0</v>
      </c>
      <c r="JT36" s="3">
        <v>0</v>
      </c>
      <c r="JU36" s="3">
        <v>0</v>
      </c>
      <c r="JV36" s="3">
        <v>-197122.87</v>
      </c>
      <c r="JW36" s="3">
        <v>87912.06</v>
      </c>
      <c r="JX36" s="3">
        <v>-3519571</v>
      </c>
      <c r="JY36" s="3">
        <v>0</v>
      </c>
      <c r="JZ36" s="3">
        <v>0</v>
      </c>
      <c r="KA36" s="3">
        <v>0</v>
      </c>
      <c r="KB36" s="3">
        <v>-137770.9</v>
      </c>
      <c r="KC36" s="3">
        <v>0</v>
      </c>
      <c r="KD36" s="3">
        <v>0</v>
      </c>
      <c r="KE36" s="3">
        <v>0</v>
      </c>
      <c r="KF36" s="3">
        <v>0</v>
      </c>
      <c r="KG36" s="3">
        <v>0</v>
      </c>
      <c r="KH36" s="3">
        <v>-3258709.45</v>
      </c>
      <c r="KI36" s="3">
        <v>2992068.68</v>
      </c>
      <c r="KJ36" s="3">
        <v>0</v>
      </c>
      <c r="KK36" s="3">
        <v>-514590.67</v>
      </c>
      <c r="KL36" s="3">
        <v>0</v>
      </c>
      <c r="KM36" s="3">
        <v>19952.12</v>
      </c>
      <c r="KN36" s="3">
        <v>-257442</v>
      </c>
      <c r="KO36" s="3">
        <v>0</v>
      </c>
      <c r="KP36" s="3">
        <v>0</v>
      </c>
      <c r="KQ36" s="3">
        <v>0</v>
      </c>
      <c r="KR36" s="3">
        <v>0</v>
      </c>
      <c r="KS36" s="3">
        <v>0</v>
      </c>
      <c r="KT36" s="3">
        <v>0</v>
      </c>
      <c r="KU36" s="3">
        <v>0</v>
      </c>
      <c r="KV36" s="3">
        <v>0</v>
      </c>
      <c r="KW36" s="3">
        <v>0</v>
      </c>
      <c r="KX36" s="3">
        <v>0</v>
      </c>
      <c r="KY36" s="3">
        <v>0</v>
      </c>
      <c r="KZ36" s="3">
        <v>0</v>
      </c>
      <c r="LA36" s="3">
        <v>0</v>
      </c>
      <c r="LB36" s="3">
        <v>0</v>
      </c>
      <c r="LC36" s="3">
        <v>0</v>
      </c>
      <c r="LD36" s="3">
        <v>0</v>
      </c>
      <c r="LE36" s="3">
        <v>0</v>
      </c>
      <c r="LF36" s="3">
        <v>0</v>
      </c>
      <c r="LG36" s="3">
        <v>0</v>
      </c>
      <c r="LH36" s="3">
        <v>0</v>
      </c>
      <c r="LI36" s="3">
        <v>0</v>
      </c>
      <c r="LJ36" s="3">
        <v>0</v>
      </c>
      <c r="LK36" s="3">
        <v>0</v>
      </c>
      <c r="LL36" s="3">
        <v>0</v>
      </c>
      <c r="LM36" s="3">
        <v>169355007.91999999</v>
      </c>
      <c r="LN36" s="3">
        <v>149134110.18000001</v>
      </c>
      <c r="LO36" s="3">
        <v>13116721.560000001</v>
      </c>
      <c r="LP36" s="3">
        <v>0</v>
      </c>
      <c r="LQ36" s="3">
        <v>0</v>
      </c>
      <c r="LR36" s="3">
        <v>21955631.620000001</v>
      </c>
      <c r="LS36" s="3">
        <v>0</v>
      </c>
      <c r="LT36" s="3">
        <v>18463081.870000001</v>
      </c>
      <c r="LU36" s="3">
        <v>0</v>
      </c>
      <c r="LW36" s="3">
        <v>0</v>
      </c>
      <c r="LX36" s="3">
        <v>1441791.8</v>
      </c>
      <c r="LY36" s="3">
        <v>0</v>
      </c>
      <c r="LZ36" s="3">
        <v>0</v>
      </c>
      <c r="MA36" s="3">
        <v>0</v>
      </c>
      <c r="MB36" s="3">
        <v>0</v>
      </c>
      <c r="MC36" s="3">
        <v>0</v>
      </c>
      <c r="MD36" s="3">
        <v>0</v>
      </c>
      <c r="ME36" s="3">
        <v>0</v>
      </c>
      <c r="MF36" s="3">
        <v>0</v>
      </c>
      <c r="MG36" s="3">
        <v>0</v>
      </c>
      <c r="MH36" s="3">
        <v>0</v>
      </c>
      <c r="MI36" s="3">
        <v>0</v>
      </c>
      <c r="MJ36" s="3">
        <v>0</v>
      </c>
      <c r="MK36" s="3">
        <v>0</v>
      </c>
      <c r="ML36" s="3">
        <v>0</v>
      </c>
      <c r="MM36" s="3">
        <v>0</v>
      </c>
      <c r="MN36" s="3">
        <v>0</v>
      </c>
      <c r="MO36" s="3">
        <v>0</v>
      </c>
      <c r="MP36" s="3">
        <v>0</v>
      </c>
      <c r="MQ36" s="3">
        <v>0</v>
      </c>
      <c r="MR36" s="3">
        <v>0</v>
      </c>
      <c r="MS36" s="3">
        <v>2068532.03</v>
      </c>
      <c r="MT36" s="3">
        <v>1771797.49</v>
      </c>
      <c r="MU36" s="3">
        <v>397812.93</v>
      </c>
      <c r="MV36" s="3">
        <v>0</v>
      </c>
      <c r="MW36" s="3">
        <v>0</v>
      </c>
      <c r="MX36" s="3">
        <v>137454.51999999999</v>
      </c>
      <c r="MY36" s="3">
        <v>200463.56</v>
      </c>
      <c r="MZ36" s="3">
        <v>87767.679999999993</v>
      </c>
      <c r="NA36" s="3">
        <v>295355.49</v>
      </c>
      <c r="NB36" s="3">
        <v>0</v>
      </c>
      <c r="NC36" s="3">
        <v>3577.57</v>
      </c>
      <c r="ND36" s="3">
        <v>30727.61</v>
      </c>
      <c r="NE36" s="3">
        <v>56161.4</v>
      </c>
      <c r="NF36" s="3">
        <v>0</v>
      </c>
      <c r="NG36" s="3">
        <v>316079.52</v>
      </c>
      <c r="NH36" s="3">
        <v>0</v>
      </c>
      <c r="NI36" s="3">
        <v>1001977.55</v>
      </c>
      <c r="NJ36" s="3">
        <v>0</v>
      </c>
      <c r="NK36" s="3">
        <v>0</v>
      </c>
      <c r="NL36" s="3">
        <v>3051784.61</v>
      </c>
      <c r="NM36" s="3">
        <v>0</v>
      </c>
      <c r="NN36" s="3">
        <v>75487.990000000005</v>
      </c>
      <c r="NO36" s="3">
        <v>0</v>
      </c>
      <c r="NP36" s="3">
        <v>1848454.87</v>
      </c>
      <c r="NQ36" s="3">
        <v>81706.149999999994</v>
      </c>
      <c r="NR36" s="3">
        <v>0</v>
      </c>
      <c r="NS36" s="3">
        <v>481290.76</v>
      </c>
      <c r="NT36" s="3">
        <v>565781.68000000005</v>
      </c>
      <c r="NU36" s="3">
        <v>1650674.13</v>
      </c>
      <c r="NV36" s="3">
        <v>200679.05</v>
      </c>
      <c r="NW36" s="3">
        <v>954087.76</v>
      </c>
      <c r="NX36" s="3">
        <v>336216.07</v>
      </c>
      <c r="NY36" s="3">
        <v>1085227.73</v>
      </c>
      <c r="NZ36" s="3">
        <v>745474.14</v>
      </c>
      <c r="OA36" s="3">
        <v>285173.58</v>
      </c>
      <c r="OB36" s="3">
        <v>0</v>
      </c>
      <c r="OC36" s="3">
        <v>0</v>
      </c>
      <c r="OD36" s="3">
        <v>0</v>
      </c>
      <c r="OE36" s="3">
        <v>250015.4</v>
      </c>
      <c r="OF36" s="3">
        <v>0</v>
      </c>
      <c r="OK36" s="3">
        <v>0</v>
      </c>
      <c r="OL36" s="3">
        <v>0</v>
      </c>
      <c r="OM36" s="3">
        <v>0</v>
      </c>
      <c r="ON36" s="3">
        <v>0</v>
      </c>
      <c r="OO36" s="3">
        <v>304871.55</v>
      </c>
      <c r="OP36" s="3">
        <v>1640416.39</v>
      </c>
      <c r="OQ36" s="3">
        <v>1864532.28</v>
      </c>
      <c r="OR36" s="3">
        <v>1285271.33</v>
      </c>
      <c r="OS36" s="3">
        <v>0</v>
      </c>
      <c r="OT36" s="3">
        <v>-443498.21</v>
      </c>
      <c r="OU36" s="3">
        <v>840200</v>
      </c>
      <c r="OV36" s="3">
        <v>0</v>
      </c>
      <c r="OW36" s="3">
        <v>0</v>
      </c>
      <c r="OX36" s="3">
        <v>90949.52</v>
      </c>
      <c r="OY36" s="3">
        <v>0</v>
      </c>
      <c r="OZ36" s="3">
        <v>70018.03</v>
      </c>
      <c r="PA36" s="3">
        <v>0</v>
      </c>
      <c r="PB36" s="3">
        <v>0</v>
      </c>
      <c r="PC36" s="3">
        <v>0</v>
      </c>
      <c r="PD36" s="3">
        <v>0</v>
      </c>
      <c r="PE36" s="3">
        <v>0</v>
      </c>
      <c r="PF36" s="3">
        <v>1228897.82</v>
      </c>
      <c r="PG36" s="3">
        <v>1778765.73</v>
      </c>
      <c r="PH36" s="3">
        <v>3849248.02</v>
      </c>
      <c r="PI36" s="3">
        <v>1238507.95</v>
      </c>
      <c r="PJ36" s="3">
        <v>0</v>
      </c>
      <c r="PK36" s="3">
        <v>942241.89</v>
      </c>
      <c r="PL36" s="3">
        <v>502692.68</v>
      </c>
      <c r="PM36" s="3">
        <v>420227.02</v>
      </c>
      <c r="PN36" s="3">
        <v>222878.52</v>
      </c>
      <c r="PO36" s="3">
        <v>0</v>
      </c>
      <c r="PP36" s="3">
        <v>0</v>
      </c>
      <c r="PQ36" s="3">
        <v>0</v>
      </c>
      <c r="PR36" s="3">
        <v>820573.1</v>
      </c>
      <c r="PS36" s="3">
        <v>519949.3</v>
      </c>
      <c r="PT36" s="3">
        <v>1182554.29</v>
      </c>
      <c r="PU36" s="3">
        <v>0</v>
      </c>
      <c r="PV36" s="3">
        <v>0</v>
      </c>
      <c r="PW36" s="3">
        <v>713462.69</v>
      </c>
      <c r="PX36" s="3">
        <v>0</v>
      </c>
      <c r="PY36" s="3">
        <v>0</v>
      </c>
      <c r="PZ36" s="3">
        <v>0</v>
      </c>
      <c r="QA36" s="3">
        <v>0</v>
      </c>
      <c r="QB36" s="3">
        <v>12342693.550000001</v>
      </c>
      <c r="QC36" s="3">
        <v>0</v>
      </c>
      <c r="QD36" s="3">
        <v>4884519.68</v>
      </c>
      <c r="QE36" s="3">
        <v>0</v>
      </c>
      <c r="QF36" s="3">
        <v>123158.72</v>
      </c>
      <c r="QG36" s="3">
        <v>0</v>
      </c>
      <c r="QI36" s="3">
        <v>0</v>
      </c>
      <c r="QJ36" s="3">
        <v>2985496.41</v>
      </c>
      <c r="QK36" s="3">
        <v>0</v>
      </c>
      <c r="QL36" s="3">
        <v>0</v>
      </c>
      <c r="QM36" s="3">
        <v>0</v>
      </c>
      <c r="QN36" s="3">
        <v>0</v>
      </c>
      <c r="QO36" s="3">
        <v>0</v>
      </c>
      <c r="QP36" s="3">
        <v>309061.23</v>
      </c>
      <c r="QQ36" s="3">
        <v>-125993.24</v>
      </c>
      <c r="QR36" s="3">
        <v>0</v>
      </c>
      <c r="QS36" s="3">
        <v>0</v>
      </c>
      <c r="QT36" s="3">
        <v>504189.91</v>
      </c>
      <c r="QU36" s="3">
        <v>1390575</v>
      </c>
      <c r="QV36" s="3">
        <v>933700</v>
      </c>
      <c r="QW36" s="3">
        <v>202333.19</v>
      </c>
      <c r="QX36" s="3">
        <v>0</v>
      </c>
      <c r="QY36" s="3">
        <v>0</v>
      </c>
      <c r="QZ36" s="3">
        <v>0</v>
      </c>
      <c r="RA36" s="3">
        <v>0</v>
      </c>
      <c r="RB36" s="3">
        <v>0</v>
      </c>
      <c r="RC36" s="3">
        <v>0</v>
      </c>
      <c r="RD36" s="3">
        <v>0</v>
      </c>
      <c r="RE36" s="3">
        <v>0</v>
      </c>
      <c r="RF36" s="3">
        <v>0</v>
      </c>
      <c r="RG36" s="3">
        <v>0</v>
      </c>
      <c r="RH36" s="3">
        <v>0</v>
      </c>
      <c r="RI36" s="3">
        <v>0</v>
      </c>
      <c r="RJ36" s="3">
        <v>0</v>
      </c>
      <c r="RK36" s="3">
        <v>0</v>
      </c>
    </row>
    <row r="37" spans="1:479" x14ac:dyDescent="0.25">
      <c r="A37" t="s">
        <v>36</v>
      </c>
      <c r="B37" s="1">
        <v>2017</v>
      </c>
      <c r="C37" s="3">
        <v>10058159</v>
      </c>
      <c r="D37" s="3">
        <v>1065</v>
      </c>
      <c r="E37" s="4"/>
      <c r="F37" s="3">
        <v>0</v>
      </c>
      <c r="G37" s="3">
        <v>0</v>
      </c>
      <c r="H37" s="3">
        <v>0</v>
      </c>
      <c r="I37" s="3">
        <v>0</v>
      </c>
      <c r="J37" s="3">
        <v>0</v>
      </c>
      <c r="K37" s="3">
        <v>8687449</v>
      </c>
      <c r="L37" s="3">
        <v>130</v>
      </c>
      <c r="M37" s="3">
        <v>125789</v>
      </c>
      <c r="N37" s="3">
        <v>0</v>
      </c>
      <c r="O37" s="3">
        <v>920630</v>
      </c>
      <c r="P37" s="4"/>
      <c r="Q37" s="3">
        <v>10063177</v>
      </c>
      <c r="R37" s="3">
        <v>-33283</v>
      </c>
      <c r="S37" s="3">
        <v>0</v>
      </c>
      <c r="T37" s="3">
        <v>0</v>
      </c>
      <c r="U37" s="3">
        <v>0</v>
      </c>
      <c r="V37" s="3">
        <v>977824</v>
      </c>
      <c r="W37" s="3">
        <v>0</v>
      </c>
      <c r="X37" s="3">
        <v>586425</v>
      </c>
      <c r="Y37" s="3">
        <v>0</v>
      </c>
      <c r="Z37" s="3">
        <v>0</v>
      </c>
      <c r="AA37" s="3">
        <v>1325720</v>
      </c>
      <c r="AB37" s="3">
        <v>0</v>
      </c>
      <c r="AC37" s="3">
        <v>0</v>
      </c>
      <c r="AD37" s="3">
        <v>350000</v>
      </c>
      <c r="AE37" s="3">
        <v>0</v>
      </c>
      <c r="AF37" s="3">
        <v>0</v>
      </c>
      <c r="AG37" s="3">
        <v>0</v>
      </c>
      <c r="AH37" s="3">
        <v>0</v>
      </c>
      <c r="AI37" s="3">
        <v>0</v>
      </c>
      <c r="AJ37" s="3">
        <v>0</v>
      </c>
      <c r="AK37" s="3">
        <v>0</v>
      </c>
      <c r="AL37" s="3">
        <v>0</v>
      </c>
      <c r="AP37" s="3">
        <v>0</v>
      </c>
      <c r="AQ37" s="3">
        <v>0</v>
      </c>
      <c r="AR37" s="3">
        <v>0</v>
      </c>
      <c r="AS37" s="3">
        <v>0</v>
      </c>
      <c r="AT37" s="3">
        <v>0</v>
      </c>
      <c r="AU37" s="3">
        <v>0</v>
      </c>
      <c r="AV37" s="3">
        <v>90971</v>
      </c>
      <c r="AW37" s="4"/>
      <c r="AX37" s="3">
        <v>0</v>
      </c>
      <c r="AY37" s="3">
        <v>0</v>
      </c>
      <c r="AZ37" s="3">
        <v>0</v>
      </c>
      <c r="BA37" s="3">
        <v>0</v>
      </c>
      <c r="BB37" s="3">
        <v>0</v>
      </c>
      <c r="BC37" s="4"/>
      <c r="BD37" s="3">
        <v>0</v>
      </c>
      <c r="BE37" s="3">
        <v>0</v>
      </c>
      <c r="BF37" s="3">
        <v>0</v>
      </c>
      <c r="BG37" s="3">
        <v>0</v>
      </c>
      <c r="BH37" s="3">
        <v>0</v>
      </c>
      <c r="BI37" s="3">
        <v>0</v>
      </c>
      <c r="BJ37" s="3">
        <v>0</v>
      </c>
      <c r="BK37" s="3">
        <v>0</v>
      </c>
      <c r="BL37" s="3">
        <v>0</v>
      </c>
      <c r="BM37" s="3">
        <v>0</v>
      </c>
      <c r="BN37" s="3">
        <v>836355</v>
      </c>
      <c r="BO37" s="3">
        <v>-24983</v>
      </c>
      <c r="BP37" s="3">
        <v>0</v>
      </c>
      <c r="BQ37" s="3">
        <v>0</v>
      </c>
      <c r="BR37" s="3">
        <v>0</v>
      </c>
      <c r="BT37" s="3">
        <v>0</v>
      </c>
      <c r="BU37" s="3">
        <v>144940</v>
      </c>
      <c r="BV37" s="3">
        <v>0</v>
      </c>
      <c r="BW37" s="3">
        <v>0</v>
      </c>
      <c r="BX37" s="3">
        <v>173789</v>
      </c>
      <c r="BY37" s="3">
        <v>174417</v>
      </c>
      <c r="BZ37" s="3">
        <v>-18252</v>
      </c>
      <c r="CA37" s="3">
        <v>0</v>
      </c>
      <c r="CB37" s="3">
        <v>-248547</v>
      </c>
      <c r="CC37" s="3">
        <v>-121025</v>
      </c>
      <c r="CD37" s="3">
        <v>-590507</v>
      </c>
      <c r="CE37" s="3">
        <v>1362873</v>
      </c>
      <c r="CF37" s="3">
        <v>0</v>
      </c>
      <c r="CG37" s="3">
        <v>-726628</v>
      </c>
      <c r="CH37" s="3">
        <v>0</v>
      </c>
      <c r="CI37" s="3">
        <v>0</v>
      </c>
      <c r="CJ37" s="3">
        <v>122349</v>
      </c>
      <c r="CK37" s="3">
        <v>0</v>
      </c>
      <c r="CL37" s="3">
        <v>2027737</v>
      </c>
      <c r="CM37" s="3">
        <v>0</v>
      </c>
      <c r="CN37" s="3">
        <v>0</v>
      </c>
      <c r="CO37" s="3">
        <v>0</v>
      </c>
      <c r="CP37" s="3">
        <v>0</v>
      </c>
      <c r="CQ37" s="3">
        <v>0</v>
      </c>
      <c r="CR37" s="3">
        <v>0</v>
      </c>
      <c r="CS37" s="3">
        <v>0</v>
      </c>
      <c r="CT37" s="3">
        <v>0</v>
      </c>
      <c r="CU37" s="3">
        <v>0</v>
      </c>
      <c r="CV37" s="3">
        <v>0</v>
      </c>
      <c r="CW37" s="3">
        <v>0</v>
      </c>
      <c r="CX37" s="3">
        <v>0</v>
      </c>
      <c r="CY37" s="3">
        <v>0</v>
      </c>
      <c r="CZ37" s="3">
        <v>0</v>
      </c>
      <c r="DA37" s="3">
        <v>0</v>
      </c>
      <c r="DB37" s="3">
        <v>0</v>
      </c>
      <c r="DC37" s="3">
        <v>0</v>
      </c>
      <c r="DD37" s="3">
        <v>0</v>
      </c>
      <c r="DE37" s="3">
        <v>0</v>
      </c>
      <c r="DF37" s="3">
        <v>0</v>
      </c>
      <c r="DG37" s="3">
        <v>0</v>
      </c>
      <c r="DH37" s="3">
        <v>0</v>
      </c>
      <c r="DI37" s="3">
        <v>0</v>
      </c>
      <c r="DJ37" s="3">
        <v>0</v>
      </c>
      <c r="DK37" s="3">
        <v>0</v>
      </c>
      <c r="DL37" s="3">
        <v>0</v>
      </c>
      <c r="DM37" s="3">
        <v>0</v>
      </c>
      <c r="DN37" s="3">
        <v>69883</v>
      </c>
      <c r="DP37" s="3">
        <v>0</v>
      </c>
      <c r="DQ37" s="3">
        <v>0</v>
      </c>
      <c r="DR37" s="3">
        <v>0</v>
      </c>
      <c r="DS37" s="3">
        <v>1455012</v>
      </c>
      <c r="DT37" s="3">
        <v>0</v>
      </c>
      <c r="DU37" s="3">
        <v>34410496</v>
      </c>
      <c r="DV37" s="3">
        <v>24975844</v>
      </c>
      <c r="DW37" s="3">
        <v>29706099</v>
      </c>
      <c r="DX37" s="3">
        <v>21556029</v>
      </c>
      <c r="DY37" s="3">
        <v>44577656</v>
      </c>
      <c r="DZ37" s="3">
        <v>12507488</v>
      </c>
      <c r="EA37" s="3">
        <v>12196616</v>
      </c>
      <c r="EB37" s="3">
        <v>0</v>
      </c>
      <c r="EC37" s="3">
        <v>0</v>
      </c>
      <c r="ED37" s="3">
        <v>0</v>
      </c>
      <c r="EE37" s="3">
        <v>4040000</v>
      </c>
      <c r="EG37" s="3">
        <v>10317696</v>
      </c>
      <c r="EH37" s="3">
        <v>377009</v>
      </c>
      <c r="EI37" s="3">
        <v>1124973</v>
      </c>
      <c r="EJ37" s="3">
        <v>2175232</v>
      </c>
      <c r="EL37" s="3">
        <v>3262625</v>
      </c>
      <c r="EM37" s="3">
        <v>531285</v>
      </c>
      <c r="EN37" s="3">
        <v>502864</v>
      </c>
      <c r="EO37" s="3">
        <v>126481</v>
      </c>
      <c r="EP37" s="3">
        <v>0</v>
      </c>
      <c r="EQ37" s="3">
        <v>637227</v>
      </c>
      <c r="ER37" s="3">
        <v>0</v>
      </c>
      <c r="ET37" s="3">
        <v>0</v>
      </c>
      <c r="EU37" s="3">
        <v>0</v>
      </c>
      <c r="EV37" s="3">
        <v>1022718</v>
      </c>
      <c r="EW37" s="3">
        <v>0</v>
      </c>
      <c r="EX37" s="3">
        <v>133004</v>
      </c>
      <c r="EY37" s="3">
        <v>-47115669</v>
      </c>
      <c r="EZ37" s="3">
        <v>0</v>
      </c>
      <c r="FA37" s="3">
        <v>0</v>
      </c>
      <c r="FB37" s="3">
        <v>0</v>
      </c>
      <c r="FC37" s="3">
        <v>0</v>
      </c>
      <c r="FD37" s="3">
        <v>0</v>
      </c>
      <c r="FE37" s="3">
        <v>0</v>
      </c>
      <c r="FF37" s="3">
        <v>2495755</v>
      </c>
      <c r="FG37" s="3">
        <v>0</v>
      </c>
      <c r="FH37" s="3">
        <v>0</v>
      </c>
      <c r="FI37" s="3">
        <v>0</v>
      </c>
      <c r="FJ37" s="3">
        <v>0</v>
      </c>
      <c r="FK37" s="3">
        <v>-82701675</v>
      </c>
      <c r="FL37" s="3">
        <v>-526186</v>
      </c>
      <c r="FM37" s="3">
        <v>0</v>
      </c>
      <c r="FN37" s="3">
        <v>16430349</v>
      </c>
      <c r="FO37" s="3">
        <v>0</v>
      </c>
      <c r="FP37" s="3">
        <v>-16734428</v>
      </c>
      <c r="FQ37" s="3">
        <v>-798374</v>
      </c>
      <c r="FR37" s="3">
        <v>0</v>
      </c>
      <c r="FS37" s="3">
        <v>0</v>
      </c>
      <c r="FT37" s="3">
        <v>-261722</v>
      </c>
      <c r="FU37" s="3">
        <v>0</v>
      </c>
      <c r="FV37" s="3">
        <v>-280168</v>
      </c>
      <c r="FW37" s="3">
        <v>0</v>
      </c>
      <c r="FX37" s="3">
        <v>0</v>
      </c>
      <c r="FY37" s="3">
        <v>0</v>
      </c>
      <c r="FZ37" s="3">
        <v>0</v>
      </c>
      <c r="GA37" s="3">
        <v>0</v>
      </c>
      <c r="GB37" s="3">
        <v>-1272893</v>
      </c>
      <c r="GD37" s="3">
        <v>0</v>
      </c>
      <c r="GE37" s="3">
        <v>0</v>
      </c>
      <c r="GF37" s="3">
        <v>-416749</v>
      </c>
      <c r="GG37" s="3">
        <v>0</v>
      </c>
      <c r="GH37" s="3">
        <v>0</v>
      </c>
      <c r="GI37" s="3">
        <v>0</v>
      </c>
      <c r="GJ37" s="3">
        <v>3011</v>
      </c>
      <c r="GK37" s="3">
        <v>-2661</v>
      </c>
      <c r="GL37" s="3">
        <v>768369</v>
      </c>
      <c r="GN37" s="3">
        <v>0</v>
      </c>
      <c r="GO37" s="3">
        <v>-343892</v>
      </c>
      <c r="GP37" s="3">
        <v>0</v>
      </c>
      <c r="GQ37" s="3">
        <v>0</v>
      </c>
      <c r="GR37" s="3">
        <v>0</v>
      </c>
      <c r="GS37" s="3">
        <v>0</v>
      </c>
      <c r="GT37" s="3">
        <v>0</v>
      </c>
      <c r="GU37" s="3">
        <v>2562266</v>
      </c>
      <c r="GV37" s="3">
        <v>0</v>
      </c>
      <c r="GX37" s="3">
        <v>-5315895</v>
      </c>
      <c r="GY37" s="3">
        <v>0</v>
      </c>
      <c r="GZ37" s="3">
        <v>0</v>
      </c>
      <c r="HA37" s="3">
        <v>0</v>
      </c>
      <c r="HB37" s="3">
        <v>-2877086</v>
      </c>
      <c r="HC37" s="3">
        <v>34353</v>
      </c>
      <c r="HD37" s="3">
        <v>0</v>
      </c>
      <c r="HE37" s="3">
        <v>0</v>
      </c>
      <c r="HF37" s="3">
        <v>-131796</v>
      </c>
      <c r="HG37" s="3">
        <v>0</v>
      </c>
      <c r="HH37" s="3">
        <v>-12184687</v>
      </c>
      <c r="HI37" s="3">
        <v>-36425426</v>
      </c>
      <c r="HJ37" s="3">
        <v>0</v>
      </c>
      <c r="HK37" s="3">
        <v>0</v>
      </c>
      <c r="HL37" s="3">
        <v>-14934210</v>
      </c>
      <c r="HM37" s="3">
        <v>0</v>
      </c>
      <c r="HO37" s="3">
        <v>0</v>
      </c>
      <c r="HP37" s="3">
        <v>-17008908</v>
      </c>
      <c r="HQ37" s="3">
        <v>0</v>
      </c>
      <c r="HR37" s="3">
        <v>0</v>
      </c>
      <c r="HS37" s="3">
        <v>0</v>
      </c>
      <c r="HT37" s="3">
        <v>0</v>
      </c>
      <c r="HU37" s="3">
        <v>0</v>
      </c>
      <c r="HV37" s="3">
        <v>0</v>
      </c>
      <c r="HW37" s="3">
        <v>0</v>
      </c>
      <c r="HX37" s="3">
        <v>0</v>
      </c>
      <c r="HY37" s="3">
        <v>-33584307</v>
      </c>
      <c r="HZ37" s="3">
        <v>-3065182</v>
      </c>
      <c r="IA37" s="3">
        <v>0</v>
      </c>
      <c r="IB37" s="3">
        <v>0</v>
      </c>
      <c r="IC37" s="3">
        <v>11715000</v>
      </c>
      <c r="ID37" s="3">
        <v>-113119</v>
      </c>
      <c r="IE37" s="3">
        <v>0</v>
      </c>
      <c r="IF37" s="3">
        <v>0</v>
      </c>
      <c r="IG37" s="3">
        <v>0</v>
      </c>
      <c r="IH37" s="3">
        <v>0</v>
      </c>
      <c r="II37" s="3">
        <v>113119</v>
      </c>
      <c r="IJ37" s="3">
        <v>-28105008</v>
      </c>
      <c r="IK37" s="3">
        <v>0</v>
      </c>
      <c r="IL37" s="3">
        <v>0</v>
      </c>
      <c r="IM37" s="3">
        <v>-10810156</v>
      </c>
      <c r="IN37" s="3">
        <v>-907471</v>
      </c>
      <c r="IO37" s="3">
        <v>-12417</v>
      </c>
      <c r="IP37" s="3">
        <v>-41861803</v>
      </c>
      <c r="IQ37" s="3">
        <v>0</v>
      </c>
      <c r="IR37" s="3">
        <v>2013277</v>
      </c>
      <c r="IS37" s="3">
        <v>-6799904</v>
      </c>
      <c r="IT37" s="3">
        <v>0</v>
      </c>
      <c r="IU37" s="3">
        <v>-4433209</v>
      </c>
      <c r="IV37" s="3">
        <v>0</v>
      </c>
      <c r="IW37" s="3">
        <v>-6069672</v>
      </c>
      <c r="IX37" s="3">
        <v>-5000077</v>
      </c>
      <c r="IY37" s="3">
        <v>-527760</v>
      </c>
      <c r="IZ37" s="3">
        <v>-348611</v>
      </c>
      <c r="JA37" s="3">
        <v>-16615170</v>
      </c>
      <c r="JB37" s="3">
        <v>-17422</v>
      </c>
      <c r="JC37" s="3">
        <v>-214</v>
      </c>
      <c r="JD37" s="3">
        <v>0</v>
      </c>
      <c r="JE37" s="3">
        <v>0</v>
      </c>
      <c r="JF37" s="3">
        <v>0</v>
      </c>
      <c r="JG37" s="3">
        <v>0</v>
      </c>
      <c r="JH37" s="3">
        <v>0</v>
      </c>
      <c r="JI37" s="3">
        <v>-260595</v>
      </c>
      <c r="JJ37" s="3">
        <v>0</v>
      </c>
      <c r="JK37" s="3">
        <v>0</v>
      </c>
      <c r="JL37" s="3">
        <v>-287540</v>
      </c>
      <c r="JM37" s="3">
        <v>0</v>
      </c>
      <c r="JN37" s="3">
        <v>-459077</v>
      </c>
      <c r="JO37" s="3">
        <v>0</v>
      </c>
      <c r="JP37" s="3">
        <v>-295202</v>
      </c>
      <c r="JQ37" s="3">
        <v>0</v>
      </c>
      <c r="JR37" s="3">
        <v>0</v>
      </c>
      <c r="JS37" s="3">
        <v>0</v>
      </c>
      <c r="JT37" s="3">
        <v>0</v>
      </c>
      <c r="JU37" s="3">
        <v>0</v>
      </c>
      <c r="JV37" s="3">
        <v>0</v>
      </c>
      <c r="JW37" s="3">
        <v>0</v>
      </c>
      <c r="JX37" s="3">
        <v>0</v>
      </c>
      <c r="JY37" s="3">
        <v>0</v>
      </c>
      <c r="JZ37" s="3">
        <v>0</v>
      </c>
      <c r="KA37" s="3">
        <v>0</v>
      </c>
      <c r="KB37" s="3">
        <v>-103951</v>
      </c>
      <c r="KC37" s="3">
        <v>-154</v>
      </c>
      <c r="KD37" s="3">
        <v>0</v>
      </c>
      <c r="KE37" s="3">
        <v>463209</v>
      </c>
      <c r="KF37" s="3">
        <v>0</v>
      </c>
      <c r="KG37" s="3">
        <v>0</v>
      </c>
      <c r="KH37" s="3">
        <v>-1922546</v>
      </c>
      <c r="KI37" s="3">
        <v>1936468</v>
      </c>
      <c r="KJ37" s="3">
        <v>0</v>
      </c>
      <c r="KK37" s="3">
        <v>-668233</v>
      </c>
      <c r="KL37" s="3">
        <v>0</v>
      </c>
      <c r="KM37" s="3">
        <v>0</v>
      </c>
      <c r="KN37" s="3">
        <v>-171966</v>
      </c>
      <c r="KO37" s="3">
        <v>0</v>
      </c>
      <c r="KP37" s="3">
        <v>0</v>
      </c>
      <c r="KQ37" s="3">
        <v>0</v>
      </c>
      <c r="KR37" s="3">
        <v>0</v>
      </c>
      <c r="KS37" s="3">
        <v>0</v>
      </c>
      <c r="KT37" s="3">
        <v>0</v>
      </c>
      <c r="KU37" s="3">
        <v>0</v>
      </c>
      <c r="KV37" s="3">
        <v>0</v>
      </c>
      <c r="KW37" s="3">
        <v>0</v>
      </c>
      <c r="KX37" s="3">
        <v>0</v>
      </c>
      <c r="KY37" s="3">
        <v>0</v>
      </c>
      <c r="KZ37" s="3">
        <v>0</v>
      </c>
      <c r="LA37" s="3">
        <v>0</v>
      </c>
      <c r="LB37" s="3">
        <v>0</v>
      </c>
      <c r="LC37" s="3">
        <v>0</v>
      </c>
      <c r="LD37" s="3">
        <v>0</v>
      </c>
      <c r="LE37" s="3">
        <v>0</v>
      </c>
      <c r="LF37" s="3">
        <v>0</v>
      </c>
      <c r="LG37" s="3">
        <v>0</v>
      </c>
      <c r="LH37" s="3">
        <v>0</v>
      </c>
      <c r="LI37" s="3">
        <v>0</v>
      </c>
      <c r="LJ37" s="3">
        <v>0</v>
      </c>
      <c r="LK37" s="3">
        <v>0</v>
      </c>
      <c r="LL37" s="3">
        <v>0</v>
      </c>
      <c r="LM37" s="3">
        <v>45651670</v>
      </c>
      <c r="LN37" s="3">
        <v>40831812</v>
      </c>
      <c r="LO37" s="3">
        <v>4433209</v>
      </c>
      <c r="LP37" s="3">
        <v>0</v>
      </c>
      <c r="LQ37" s="3">
        <v>0</v>
      </c>
      <c r="LR37" s="3">
        <v>6069672</v>
      </c>
      <c r="LS37" s="3">
        <v>0</v>
      </c>
      <c r="LT37" s="3">
        <v>5000077</v>
      </c>
      <c r="LU37" s="3">
        <v>0</v>
      </c>
      <c r="LW37" s="3">
        <v>527760</v>
      </c>
      <c r="LX37" s="3">
        <v>348611</v>
      </c>
      <c r="LY37" s="3">
        <v>0</v>
      </c>
      <c r="LZ37" s="3">
        <v>0</v>
      </c>
      <c r="MA37" s="3">
        <v>0</v>
      </c>
      <c r="MB37" s="3">
        <v>0</v>
      </c>
      <c r="MC37" s="3">
        <v>0</v>
      </c>
      <c r="MD37" s="3">
        <v>0</v>
      </c>
      <c r="ME37" s="3">
        <v>0</v>
      </c>
      <c r="MF37" s="3">
        <v>0</v>
      </c>
      <c r="MG37" s="3">
        <v>0</v>
      </c>
      <c r="MH37" s="3">
        <v>0</v>
      </c>
      <c r="MI37" s="3">
        <v>0</v>
      </c>
      <c r="MJ37" s="3">
        <v>0</v>
      </c>
      <c r="MK37" s="3">
        <v>0</v>
      </c>
      <c r="ML37" s="3">
        <v>0</v>
      </c>
      <c r="MM37" s="3">
        <v>0</v>
      </c>
      <c r="MN37" s="3">
        <v>0</v>
      </c>
      <c r="MO37" s="3">
        <v>0</v>
      </c>
      <c r="MP37" s="3">
        <v>0</v>
      </c>
      <c r="MQ37" s="3">
        <v>0</v>
      </c>
      <c r="MR37" s="3">
        <v>0</v>
      </c>
      <c r="MS37" s="3">
        <v>0</v>
      </c>
      <c r="MT37" s="3">
        <v>185550</v>
      </c>
      <c r="MU37" s="3">
        <v>0</v>
      </c>
      <c r="MV37" s="3">
        <v>0</v>
      </c>
      <c r="MW37" s="3">
        <v>0</v>
      </c>
      <c r="MX37" s="3">
        <v>9790</v>
      </c>
      <c r="MY37" s="3">
        <v>49876</v>
      </c>
      <c r="MZ37" s="3">
        <v>4249</v>
      </c>
      <c r="NA37" s="3">
        <v>0</v>
      </c>
      <c r="NB37" s="3">
        <v>0</v>
      </c>
      <c r="NC37" s="3">
        <v>0</v>
      </c>
      <c r="ND37" s="3">
        <v>302</v>
      </c>
      <c r="NE37" s="3">
        <v>374445</v>
      </c>
      <c r="NF37" s="3">
        <v>0</v>
      </c>
      <c r="NG37" s="3">
        <v>3277</v>
      </c>
      <c r="NH37" s="3">
        <v>0</v>
      </c>
      <c r="NI37" s="3">
        <v>334074</v>
      </c>
      <c r="NJ37" s="3">
        <v>318796</v>
      </c>
      <c r="NK37" s="3">
        <v>-16602</v>
      </c>
      <c r="NL37" s="3">
        <v>975817</v>
      </c>
      <c r="NM37" s="3">
        <v>0</v>
      </c>
      <c r="NN37" s="3">
        <v>0</v>
      </c>
      <c r="NO37" s="3">
        <v>0</v>
      </c>
      <c r="NP37" s="3">
        <v>0</v>
      </c>
      <c r="NQ37" s="3">
        <v>0</v>
      </c>
      <c r="NR37" s="3">
        <v>0</v>
      </c>
      <c r="NS37" s="3">
        <v>0</v>
      </c>
      <c r="NT37" s="3">
        <v>157250</v>
      </c>
      <c r="NU37" s="3">
        <v>317442</v>
      </c>
      <c r="NV37" s="3">
        <v>0</v>
      </c>
      <c r="NW37" s="3">
        <v>259508</v>
      </c>
      <c r="NX37" s="3">
        <v>0</v>
      </c>
      <c r="NY37" s="3">
        <v>148734</v>
      </c>
      <c r="NZ37" s="3">
        <v>0</v>
      </c>
      <c r="OA37" s="3">
        <v>176479</v>
      </c>
      <c r="OB37" s="3">
        <v>0</v>
      </c>
      <c r="OC37" s="3">
        <v>0</v>
      </c>
      <c r="OD37" s="3">
        <v>0</v>
      </c>
      <c r="OE37" s="3">
        <v>35918</v>
      </c>
      <c r="OF37" s="3">
        <v>0</v>
      </c>
      <c r="OK37" s="3">
        <v>0</v>
      </c>
      <c r="OL37" s="3">
        <v>0</v>
      </c>
      <c r="OM37" s="3">
        <v>0</v>
      </c>
      <c r="ON37" s="3">
        <v>0</v>
      </c>
      <c r="OO37" s="3">
        <v>0</v>
      </c>
      <c r="OP37" s="3">
        <v>285975</v>
      </c>
      <c r="OQ37" s="3">
        <v>1568639</v>
      </c>
      <c r="OR37" s="3">
        <v>324303</v>
      </c>
      <c r="OS37" s="3">
        <v>-72</v>
      </c>
      <c r="OT37" s="3">
        <v>0</v>
      </c>
      <c r="OU37" s="3">
        <v>45667</v>
      </c>
      <c r="OV37" s="3">
        <v>0</v>
      </c>
      <c r="OW37" s="3">
        <v>0</v>
      </c>
      <c r="OX37" s="3">
        <v>14094</v>
      </c>
      <c r="OY37" s="3">
        <v>0</v>
      </c>
      <c r="OZ37" s="3">
        <v>0</v>
      </c>
      <c r="PA37" s="3">
        <v>0</v>
      </c>
      <c r="PB37" s="3">
        <v>0</v>
      </c>
      <c r="PC37" s="3">
        <v>0</v>
      </c>
      <c r="PD37" s="3">
        <v>0</v>
      </c>
      <c r="PE37" s="3">
        <v>0</v>
      </c>
      <c r="PF37" s="3">
        <v>104752</v>
      </c>
      <c r="PG37" s="3">
        <v>998342</v>
      </c>
      <c r="PH37" s="3">
        <v>791972</v>
      </c>
      <c r="PI37" s="3">
        <v>243041</v>
      </c>
      <c r="PJ37" s="3">
        <v>-100200</v>
      </c>
      <c r="PK37" s="3">
        <v>326825</v>
      </c>
      <c r="PL37" s="3">
        <v>117510</v>
      </c>
      <c r="PM37" s="3">
        <v>0</v>
      </c>
      <c r="PN37" s="3">
        <v>25702</v>
      </c>
      <c r="PO37" s="3">
        <v>0</v>
      </c>
      <c r="PP37" s="3">
        <v>0</v>
      </c>
      <c r="PQ37" s="3">
        <v>0</v>
      </c>
      <c r="PR37" s="3">
        <v>119783</v>
      </c>
      <c r="PS37" s="3">
        <v>1393</v>
      </c>
      <c r="PT37" s="3">
        <v>250363</v>
      </c>
      <c r="PU37" s="3">
        <v>0</v>
      </c>
      <c r="PV37" s="3">
        <v>0</v>
      </c>
      <c r="PW37" s="3">
        <v>456252</v>
      </c>
      <c r="PX37" s="3">
        <v>0</v>
      </c>
      <c r="PY37" s="3">
        <v>0</v>
      </c>
      <c r="PZ37" s="3">
        <v>0</v>
      </c>
      <c r="QA37" s="3">
        <v>0</v>
      </c>
      <c r="QB37" s="3">
        <v>3255145</v>
      </c>
      <c r="QC37" s="3">
        <v>0</v>
      </c>
      <c r="QD37" s="3">
        <v>226914</v>
      </c>
      <c r="QE37" s="3">
        <v>0</v>
      </c>
      <c r="QF37" s="3">
        <v>0</v>
      </c>
      <c r="QG37" s="3">
        <v>0</v>
      </c>
      <c r="QI37" s="3">
        <v>0</v>
      </c>
      <c r="QJ37" s="3">
        <v>2525025</v>
      </c>
      <c r="QK37" s="3">
        <v>0</v>
      </c>
      <c r="QL37" s="3">
        <v>0</v>
      </c>
      <c r="QM37" s="3">
        <v>0</v>
      </c>
      <c r="QN37" s="3">
        <v>0</v>
      </c>
      <c r="QO37" s="3">
        <v>0</v>
      </c>
      <c r="QP37" s="3">
        <v>98765</v>
      </c>
      <c r="QQ37" s="3">
        <v>0</v>
      </c>
      <c r="QR37" s="3">
        <v>0</v>
      </c>
      <c r="QS37" s="3">
        <v>0</v>
      </c>
      <c r="QT37" s="3">
        <v>0</v>
      </c>
      <c r="QU37" s="3">
        <v>-249676</v>
      </c>
      <c r="QV37" s="3">
        <v>539792</v>
      </c>
      <c r="QW37" s="3">
        <v>32000</v>
      </c>
      <c r="QX37" s="3">
        <v>0</v>
      </c>
      <c r="QY37" s="3">
        <v>0</v>
      </c>
      <c r="QZ37" s="3">
        <v>0</v>
      </c>
      <c r="RA37" s="3">
        <v>0</v>
      </c>
      <c r="RB37" s="3">
        <v>0</v>
      </c>
      <c r="RC37" s="3">
        <v>0</v>
      </c>
      <c r="RD37" s="3">
        <v>0</v>
      </c>
      <c r="RE37" s="3">
        <v>0</v>
      </c>
      <c r="RF37" s="3">
        <v>0</v>
      </c>
      <c r="RG37" s="3">
        <v>0</v>
      </c>
      <c r="RH37" s="3">
        <v>138500</v>
      </c>
      <c r="RI37" s="3">
        <v>-36703</v>
      </c>
      <c r="RJ37" s="3">
        <v>0</v>
      </c>
      <c r="RK37" s="3">
        <v>0</v>
      </c>
    </row>
    <row r="38" spans="1:479" x14ac:dyDescent="0.25">
      <c r="A38" t="s">
        <v>37</v>
      </c>
      <c r="B38" s="1">
        <v>2017</v>
      </c>
      <c r="C38" s="3">
        <v>10381961.42</v>
      </c>
      <c r="D38" s="3">
        <v>6300</v>
      </c>
      <c r="E38" s="4"/>
      <c r="F38" s="3">
        <v>0</v>
      </c>
      <c r="G38" s="3">
        <v>0</v>
      </c>
      <c r="H38" s="3">
        <v>0</v>
      </c>
      <c r="I38" s="3">
        <v>0</v>
      </c>
      <c r="J38" s="3">
        <v>0</v>
      </c>
      <c r="K38" s="3">
        <v>11297910.77</v>
      </c>
      <c r="L38" s="3">
        <v>0</v>
      </c>
      <c r="M38" s="3">
        <v>18903.16</v>
      </c>
      <c r="N38" s="3">
        <v>0</v>
      </c>
      <c r="O38" s="3">
        <v>3815790.39</v>
      </c>
      <c r="P38" s="4"/>
      <c r="Q38" s="3">
        <v>11051306.970000001</v>
      </c>
      <c r="R38" s="3">
        <v>-117859.57</v>
      </c>
      <c r="S38" s="3">
        <v>0</v>
      </c>
      <c r="T38" s="3">
        <v>0</v>
      </c>
      <c r="U38" s="3">
        <v>0</v>
      </c>
      <c r="V38" s="3">
        <v>474757.43</v>
      </c>
      <c r="W38" s="3">
        <v>36906.050000000003</v>
      </c>
      <c r="X38" s="3">
        <v>0</v>
      </c>
      <c r="Y38" s="3">
        <v>0</v>
      </c>
      <c r="Z38" s="3">
        <v>0</v>
      </c>
      <c r="AA38" s="3">
        <v>1026479.58</v>
      </c>
      <c r="AB38" s="3">
        <v>6198.14</v>
      </c>
      <c r="AC38" s="3">
        <v>0</v>
      </c>
      <c r="AD38" s="3">
        <v>100</v>
      </c>
      <c r="AE38" s="3">
        <v>0</v>
      </c>
      <c r="AF38" s="3">
        <v>0</v>
      </c>
      <c r="AG38" s="3">
        <v>0</v>
      </c>
      <c r="AH38" s="3">
        <v>0</v>
      </c>
      <c r="AI38" s="3">
        <v>0</v>
      </c>
      <c r="AJ38" s="3">
        <v>0</v>
      </c>
      <c r="AK38" s="3">
        <v>0</v>
      </c>
      <c r="AL38" s="3">
        <v>2260000</v>
      </c>
      <c r="AP38" s="3">
        <v>0</v>
      </c>
      <c r="AQ38" s="3">
        <v>0</v>
      </c>
      <c r="AR38" s="3">
        <v>0</v>
      </c>
      <c r="AS38" s="3">
        <v>0</v>
      </c>
      <c r="AT38" s="3">
        <v>4680796.93</v>
      </c>
      <c r="AU38" s="3">
        <v>0</v>
      </c>
      <c r="AV38" s="3">
        <v>107538.31</v>
      </c>
      <c r="AW38" s="4"/>
      <c r="AX38" s="3">
        <v>0</v>
      </c>
      <c r="AY38" s="3">
        <v>0</v>
      </c>
      <c r="AZ38" s="3">
        <v>0</v>
      </c>
      <c r="BA38" s="3">
        <v>18727.43</v>
      </c>
      <c r="BB38" s="3">
        <v>-10399.99</v>
      </c>
      <c r="BC38" s="4"/>
      <c r="BD38" s="3">
        <v>0</v>
      </c>
      <c r="BE38" s="3">
        <v>0</v>
      </c>
      <c r="BF38" s="3">
        <v>40366.68</v>
      </c>
      <c r="BG38" s="3">
        <v>0</v>
      </c>
      <c r="BH38" s="3">
        <v>0</v>
      </c>
      <c r="BI38" s="3">
        <v>0</v>
      </c>
      <c r="BJ38" s="3">
        <v>0</v>
      </c>
      <c r="BK38" s="3">
        <v>0</v>
      </c>
      <c r="BL38" s="3">
        <v>0</v>
      </c>
      <c r="BM38" s="3">
        <v>36756.86</v>
      </c>
      <c r="BN38" s="3">
        <v>1194750.3700000001</v>
      </c>
      <c r="BO38" s="3">
        <v>34381.360000000001</v>
      </c>
      <c r="BP38" s="3">
        <v>-461829.07</v>
      </c>
      <c r="BQ38" s="3">
        <v>51643.37</v>
      </c>
      <c r="BR38" s="3">
        <v>0</v>
      </c>
      <c r="BT38" s="3">
        <v>0</v>
      </c>
      <c r="BU38" s="3">
        <v>134361.93</v>
      </c>
      <c r="BV38" s="3">
        <v>0</v>
      </c>
      <c r="BW38" s="3">
        <v>0</v>
      </c>
      <c r="BX38" s="3">
        <v>-9317118.2899999991</v>
      </c>
      <c r="BY38" s="3">
        <v>1668288.08</v>
      </c>
      <c r="BZ38" s="3">
        <v>-3040322.02</v>
      </c>
      <c r="CA38" s="3">
        <v>56082.35</v>
      </c>
      <c r="CB38" s="3">
        <v>-490613.25</v>
      </c>
      <c r="CC38" s="3">
        <v>469685.49</v>
      </c>
      <c r="CD38" s="3">
        <v>2733211.05</v>
      </c>
      <c r="CE38" s="3">
        <v>1936029.03</v>
      </c>
      <c r="CF38" s="3">
        <v>234564.88</v>
      </c>
      <c r="CG38" s="3">
        <v>-422348.2</v>
      </c>
      <c r="CH38" s="3">
        <v>0</v>
      </c>
      <c r="CI38" s="3">
        <v>0</v>
      </c>
      <c r="CJ38" s="3">
        <v>0</v>
      </c>
      <c r="CK38" s="3">
        <v>0</v>
      </c>
      <c r="CL38" s="3">
        <v>1637477.67</v>
      </c>
      <c r="CM38" s="3">
        <v>417870.09</v>
      </c>
      <c r="CN38" s="3">
        <v>0</v>
      </c>
      <c r="CO38" s="3">
        <v>0</v>
      </c>
      <c r="CP38" s="3">
        <v>0</v>
      </c>
      <c r="CQ38" s="3">
        <v>0</v>
      </c>
      <c r="CR38" s="3">
        <v>0</v>
      </c>
      <c r="CS38" s="3">
        <v>0</v>
      </c>
      <c r="CT38" s="3">
        <v>0</v>
      </c>
      <c r="CU38" s="3">
        <v>0</v>
      </c>
      <c r="CV38" s="3">
        <v>0</v>
      </c>
      <c r="CW38" s="3">
        <v>0</v>
      </c>
      <c r="CX38" s="3">
        <v>0</v>
      </c>
      <c r="CY38" s="3">
        <v>0</v>
      </c>
      <c r="CZ38" s="3">
        <v>0</v>
      </c>
      <c r="DA38" s="3">
        <v>0</v>
      </c>
      <c r="DB38" s="3">
        <v>0</v>
      </c>
      <c r="DC38" s="3">
        <v>0</v>
      </c>
      <c r="DD38" s="3">
        <v>0</v>
      </c>
      <c r="DE38" s="3">
        <v>0</v>
      </c>
      <c r="DF38" s="3">
        <v>0</v>
      </c>
      <c r="DG38" s="3">
        <v>0</v>
      </c>
      <c r="DH38" s="3">
        <v>0</v>
      </c>
      <c r="DI38" s="3">
        <v>0</v>
      </c>
      <c r="DJ38" s="3">
        <v>0</v>
      </c>
      <c r="DK38" s="3">
        <v>0</v>
      </c>
      <c r="DL38" s="3">
        <v>0</v>
      </c>
      <c r="DM38" s="3">
        <v>0</v>
      </c>
      <c r="DN38" s="3">
        <v>5938212.6200000001</v>
      </c>
      <c r="DP38" s="3">
        <v>0</v>
      </c>
      <c r="DQ38" s="3">
        <v>0</v>
      </c>
      <c r="DR38" s="3">
        <v>0</v>
      </c>
      <c r="DS38" s="3">
        <v>16797846.75</v>
      </c>
      <c r="DT38" s="3">
        <v>0</v>
      </c>
      <c r="DU38" s="3">
        <v>23964667.690000001</v>
      </c>
      <c r="DV38" s="3">
        <v>16843920.789999999</v>
      </c>
      <c r="DW38" s="3">
        <v>7826697.2999999998</v>
      </c>
      <c r="DX38" s="3">
        <v>15866378.130000001</v>
      </c>
      <c r="DY38" s="3">
        <v>14651004.74</v>
      </c>
      <c r="DZ38" s="3">
        <v>9997717.3000000007</v>
      </c>
      <c r="EA38" s="3">
        <v>8982034.5600000005</v>
      </c>
      <c r="EB38" s="3">
        <v>0</v>
      </c>
      <c r="EC38" s="3">
        <v>0</v>
      </c>
      <c r="ED38" s="3">
        <v>0</v>
      </c>
      <c r="EE38" s="3">
        <v>0</v>
      </c>
      <c r="EG38" s="3">
        <v>1032702.49</v>
      </c>
      <c r="EH38" s="3">
        <v>1248513.47</v>
      </c>
      <c r="EI38" s="3">
        <v>340986.85</v>
      </c>
      <c r="EJ38" s="3">
        <v>695153.71</v>
      </c>
      <c r="EL38" s="3">
        <v>2829334.56</v>
      </c>
      <c r="EM38" s="3">
        <v>49103.87</v>
      </c>
      <c r="EN38" s="3">
        <v>291130.44</v>
      </c>
      <c r="EO38" s="3">
        <v>55486.27</v>
      </c>
      <c r="EP38" s="3">
        <v>0</v>
      </c>
      <c r="EQ38" s="3">
        <v>2528.66</v>
      </c>
      <c r="ER38" s="3">
        <v>0</v>
      </c>
      <c r="ET38" s="3">
        <v>0</v>
      </c>
      <c r="EU38" s="3">
        <v>0</v>
      </c>
      <c r="EV38" s="3">
        <v>408911.98</v>
      </c>
      <c r="EW38" s="3">
        <v>0</v>
      </c>
      <c r="EX38" s="3">
        <v>0</v>
      </c>
      <c r="EY38" s="3">
        <v>0</v>
      </c>
      <c r="EZ38" s="3">
        <v>0</v>
      </c>
      <c r="FA38" s="3">
        <v>0</v>
      </c>
      <c r="FB38" s="3">
        <v>0</v>
      </c>
      <c r="FC38" s="3">
        <v>0</v>
      </c>
      <c r="FD38" s="3">
        <v>0</v>
      </c>
      <c r="FE38" s="3">
        <v>0</v>
      </c>
      <c r="FF38" s="3">
        <v>15115.07</v>
      </c>
      <c r="FG38" s="3">
        <v>0</v>
      </c>
      <c r="FH38" s="3">
        <v>0</v>
      </c>
      <c r="FI38" s="3">
        <v>0</v>
      </c>
      <c r="FJ38" s="3">
        <v>0</v>
      </c>
      <c r="FK38" s="3">
        <v>-16141978.01</v>
      </c>
      <c r="FL38" s="3">
        <v>-979935.16</v>
      </c>
      <c r="FM38" s="3">
        <v>0</v>
      </c>
      <c r="FN38" s="3">
        <v>0</v>
      </c>
      <c r="FO38" s="3">
        <v>0</v>
      </c>
      <c r="FP38" s="3">
        <v>-4494093.22</v>
      </c>
      <c r="FQ38" s="3">
        <v>-1683054.66</v>
      </c>
      <c r="FR38" s="3">
        <v>-634820.07999999996</v>
      </c>
      <c r="FS38" s="3">
        <v>0</v>
      </c>
      <c r="FT38" s="3">
        <v>-2074012.78</v>
      </c>
      <c r="FU38" s="3">
        <v>-1323813.02</v>
      </c>
      <c r="FV38" s="3">
        <v>0</v>
      </c>
      <c r="FW38" s="3">
        <v>0</v>
      </c>
      <c r="FX38" s="3">
        <v>-211016.51</v>
      </c>
      <c r="FY38" s="3">
        <v>0</v>
      </c>
      <c r="FZ38" s="3">
        <v>0</v>
      </c>
      <c r="GA38" s="3">
        <v>-6986561.1600000001</v>
      </c>
      <c r="GB38" s="3">
        <v>-1284136.74</v>
      </c>
      <c r="GD38" s="3">
        <v>0</v>
      </c>
      <c r="GE38" s="3">
        <v>0</v>
      </c>
      <c r="GF38" s="3">
        <v>-46193.5</v>
      </c>
      <c r="GG38" s="3">
        <v>0</v>
      </c>
      <c r="GH38" s="3">
        <v>0</v>
      </c>
      <c r="GI38" s="3">
        <v>0</v>
      </c>
      <c r="GJ38" s="3">
        <v>-397404.29</v>
      </c>
      <c r="GK38" s="3">
        <v>-152434.37</v>
      </c>
      <c r="GL38" s="3">
        <v>0</v>
      </c>
      <c r="GN38" s="3">
        <v>0</v>
      </c>
      <c r="GO38" s="3">
        <v>-1134357.76</v>
      </c>
      <c r="GP38" s="3">
        <v>0</v>
      </c>
      <c r="GQ38" s="3">
        <v>0</v>
      </c>
      <c r="GR38" s="3">
        <v>0</v>
      </c>
      <c r="GS38" s="3">
        <v>0</v>
      </c>
      <c r="GT38" s="3">
        <v>0</v>
      </c>
      <c r="GU38" s="3">
        <v>-4263.2700000000004</v>
      </c>
      <c r="GV38" s="3">
        <v>0</v>
      </c>
      <c r="GX38" s="3">
        <v>-3526024.16</v>
      </c>
      <c r="GY38" s="3">
        <v>0</v>
      </c>
      <c r="GZ38" s="3">
        <v>0</v>
      </c>
      <c r="HA38" s="3">
        <v>0</v>
      </c>
      <c r="HB38" s="3">
        <v>-732630</v>
      </c>
      <c r="HC38" s="3">
        <v>-91711.7</v>
      </c>
      <c r="HD38" s="3">
        <v>0</v>
      </c>
      <c r="HE38" s="3">
        <v>0</v>
      </c>
      <c r="HF38" s="3">
        <v>-9309.11</v>
      </c>
      <c r="HG38" s="3">
        <v>0</v>
      </c>
      <c r="HH38" s="3">
        <v>-33490017.870000001</v>
      </c>
      <c r="HI38" s="3">
        <v>-32819854.390000001</v>
      </c>
      <c r="HJ38" s="3">
        <v>0</v>
      </c>
      <c r="HK38" s="3">
        <v>0</v>
      </c>
      <c r="HL38" s="3">
        <v>0</v>
      </c>
      <c r="HM38" s="3">
        <v>0</v>
      </c>
      <c r="HO38" s="3">
        <v>-2636879.06</v>
      </c>
      <c r="HP38" s="3">
        <v>-6880984.3799999999</v>
      </c>
      <c r="HQ38" s="3">
        <v>0</v>
      </c>
      <c r="HR38" s="3">
        <v>0</v>
      </c>
      <c r="HS38" s="3">
        <v>0</v>
      </c>
      <c r="HT38" s="3">
        <v>0</v>
      </c>
      <c r="HU38" s="3">
        <v>0</v>
      </c>
      <c r="HV38" s="3">
        <v>-27140205.600000001</v>
      </c>
      <c r="HW38" s="3">
        <v>0</v>
      </c>
      <c r="HX38" s="3">
        <v>0</v>
      </c>
      <c r="HY38" s="3">
        <v>-22651160.489999998</v>
      </c>
      <c r="HZ38" s="3">
        <v>-2946310.1599999899</v>
      </c>
      <c r="IA38" s="3">
        <v>0</v>
      </c>
      <c r="IB38" s="3">
        <v>0</v>
      </c>
      <c r="IC38" s="3">
        <v>700000</v>
      </c>
      <c r="ID38" s="3">
        <v>0</v>
      </c>
      <c r="IE38" s="3">
        <v>0</v>
      </c>
      <c r="IF38" s="3">
        <v>0</v>
      </c>
      <c r="IG38" s="3">
        <v>0</v>
      </c>
      <c r="IH38" s="3">
        <v>0</v>
      </c>
      <c r="II38" s="3">
        <v>-32941.199999999997</v>
      </c>
      <c r="IJ38" s="3">
        <v>-54691405.340000004</v>
      </c>
      <c r="IK38" s="3">
        <v>0</v>
      </c>
      <c r="IL38" s="3">
        <v>0</v>
      </c>
      <c r="IM38" s="3">
        <v>0</v>
      </c>
      <c r="IN38" s="3">
        <v>-574.63</v>
      </c>
      <c r="IO38" s="3">
        <v>0</v>
      </c>
      <c r="IP38" s="3">
        <v>-14563026.68</v>
      </c>
      <c r="IQ38" s="3">
        <v>0</v>
      </c>
      <c r="IR38" s="3">
        <v>0</v>
      </c>
      <c r="IS38" s="3">
        <v>-4042658.97</v>
      </c>
      <c r="IT38" s="3">
        <v>0</v>
      </c>
      <c r="IU38" s="3">
        <v>-4922615.37</v>
      </c>
      <c r="IV38" s="3">
        <v>0</v>
      </c>
      <c r="IW38" s="3">
        <v>-6009351.9800000004</v>
      </c>
      <c r="IX38" s="3">
        <v>-4851544.12</v>
      </c>
      <c r="IY38" s="3">
        <v>-345190.9</v>
      </c>
      <c r="IZ38" s="3">
        <v>-400472.18</v>
      </c>
      <c r="JA38" s="3">
        <v>-18908308.260000002</v>
      </c>
      <c r="JB38" s="3">
        <v>-22690.5</v>
      </c>
      <c r="JC38" s="3">
        <v>-64.25</v>
      </c>
      <c r="JD38" s="3">
        <v>-150026.79999999999</v>
      </c>
      <c r="JE38" s="3">
        <v>0</v>
      </c>
      <c r="JF38" s="3">
        <v>0</v>
      </c>
      <c r="JG38" s="3">
        <v>0</v>
      </c>
      <c r="JH38" s="3">
        <v>0</v>
      </c>
      <c r="JI38" s="3">
        <v>-201932.86</v>
      </c>
      <c r="JJ38" s="3">
        <v>0</v>
      </c>
      <c r="JK38" s="3">
        <v>-5380.58</v>
      </c>
      <c r="JL38" s="3">
        <v>-236287.72</v>
      </c>
      <c r="JM38" s="3">
        <v>0</v>
      </c>
      <c r="JN38" s="3">
        <v>-466880.36</v>
      </c>
      <c r="JO38" s="3">
        <v>0</v>
      </c>
      <c r="JP38" s="3">
        <v>-789219.95</v>
      </c>
      <c r="JQ38" s="3">
        <v>0</v>
      </c>
      <c r="JR38" s="3">
        <v>0</v>
      </c>
      <c r="JS38" s="3">
        <v>0</v>
      </c>
      <c r="JT38" s="3">
        <v>0</v>
      </c>
      <c r="JU38" s="3">
        <v>0</v>
      </c>
      <c r="JV38" s="3">
        <v>-196843.74</v>
      </c>
      <c r="JW38" s="3">
        <v>123662.68</v>
      </c>
      <c r="JX38" s="3">
        <v>148392.82</v>
      </c>
      <c r="JY38" s="3">
        <v>0</v>
      </c>
      <c r="JZ38" s="3">
        <v>0</v>
      </c>
      <c r="KA38" s="3">
        <v>0</v>
      </c>
      <c r="KB38" s="3">
        <v>-34020.230000000003</v>
      </c>
      <c r="KC38" s="3">
        <v>0</v>
      </c>
      <c r="KD38" s="3">
        <v>0</v>
      </c>
      <c r="KE38" s="3">
        <v>53500.160000000003</v>
      </c>
      <c r="KF38" s="3">
        <v>0</v>
      </c>
      <c r="KG38" s="3">
        <v>0</v>
      </c>
      <c r="KH38" s="3">
        <v>-103648.51</v>
      </c>
      <c r="KI38" s="3">
        <v>8740.23</v>
      </c>
      <c r="KJ38" s="3">
        <v>0</v>
      </c>
      <c r="KK38" s="3">
        <v>-16010.33</v>
      </c>
      <c r="KL38" s="3">
        <v>0</v>
      </c>
      <c r="KM38" s="3">
        <v>0</v>
      </c>
      <c r="KN38" s="3">
        <v>-130794.36</v>
      </c>
      <c r="KO38" s="3">
        <v>0</v>
      </c>
      <c r="KP38" s="3">
        <v>0</v>
      </c>
      <c r="KQ38" s="3">
        <v>0</v>
      </c>
      <c r="KR38" s="3">
        <v>0</v>
      </c>
      <c r="KS38" s="3">
        <v>0</v>
      </c>
      <c r="KT38" s="3">
        <v>0</v>
      </c>
      <c r="KU38" s="3">
        <v>0</v>
      </c>
      <c r="KV38" s="3">
        <v>0</v>
      </c>
      <c r="KW38" s="3">
        <v>0</v>
      </c>
      <c r="KX38" s="3">
        <v>0</v>
      </c>
      <c r="KY38" s="3">
        <v>0</v>
      </c>
      <c r="KZ38" s="3">
        <v>0</v>
      </c>
      <c r="LA38" s="3">
        <v>0</v>
      </c>
      <c r="LB38" s="3">
        <v>0</v>
      </c>
      <c r="LC38" s="3">
        <v>0</v>
      </c>
      <c r="LD38" s="3">
        <v>0</v>
      </c>
      <c r="LE38" s="3">
        <v>0</v>
      </c>
      <c r="LF38" s="3">
        <v>0</v>
      </c>
      <c r="LG38" s="3">
        <v>0</v>
      </c>
      <c r="LH38" s="3">
        <v>0</v>
      </c>
      <c r="LI38" s="3">
        <v>0</v>
      </c>
      <c r="LJ38" s="3">
        <v>0</v>
      </c>
      <c r="LK38" s="3">
        <v>0</v>
      </c>
      <c r="LL38" s="3">
        <v>0</v>
      </c>
      <c r="LM38" s="3">
        <v>41797083.350000001</v>
      </c>
      <c r="LN38" s="3">
        <v>35794314.689999998</v>
      </c>
      <c r="LO38" s="3">
        <v>4376098.75</v>
      </c>
      <c r="LP38" s="3">
        <v>-3521999.62</v>
      </c>
      <c r="LQ38" s="3">
        <v>-1511.67</v>
      </c>
      <c r="LR38" s="3">
        <v>5749338.71</v>
      </c>
      <c r="LS38" s="3">
        <v>0</v>
      </c>
      <c r="LT38" s="3">
        <v>4751642.6100000003</v>
      </c>
      <c r="LU38" s="3">
        <v>0</v>
      </c>
      <c r="LW38" s="3">
        <v>486688.12</v>
      </c>
      <c r="LX38" s="3">
        <v>395185.2</v>
      </c>
      <c r="LY38" s="3">
        <v>0</v>
      </c>
      <c r="LZ38" s="3">
        <v>0</v>
      </c>
      <c r="MA38" s="3">
        <v>0</v>
      </c>
      <c r="MB38" s="3">
        <v>0</v>
      </c>
      <c r="MC38" s="3">
        <v>0</v>
      </c>
      <c r="MD38" s="3">
        <v>0</v>
      </c>
      <c r="ME38" s="3">
        <v>0</v>
      </c>
      <c r="MF38" s="3">
        <v>0</v>
      </c>
      <c r="MG38" s="3">
        <v>0</v>
      </c>
      <c r="MH38" s="3">
        <v>0</v>
      </c>
      <c r="MI38" s="3">
        <v>0</v>
      </c>
      <c r="MJ38" s="3">
        <v>0</v>
      </c>
      <c r="MK38" s="3">
        <v>0</v>
      </c>
      <c r="ML38" s="3">
        <v>0</v>
      </c>
      <c r="MM38" s="3">
        <v>0</v>
      </c>
      <c r="MN38" s="3">
        <v>0</v>
      </c>
      <c r="MO38" s="3">
        <v>0</v>
      </c>
      <c r="MP38" s="3">
        <v>0</v>
      </c>
      <c r="MQ38" s="3">
        <v>0</v>
      </c>
      <c r="MR38" s="3">
        <v>0</v>
      </c>
      <c r="MS38" s="3">
        <v>732105.75</v>
      </c>
      <c r="MT38" s="3">
        <v>7453.06</v>
      </c>
      <c r="MU38" s="3">
        <v>77477.14</v>
      </c>
      <c r="MV38" s="3">
        <v>0</v>
      </c>
      <c r="MW38" s="3">
        <v>0</v>
      </c>
      <c r="MX38" s="3">
        <v>24578.03</v>
      </c>
      <c r="MY38" s="3">
        <v>13617.28</v>
      </c>
      <c r="MZ38" s="3">
        <v>34209.99</v>
      </c>
      <c r="NA38" s="3">
        <v>42688.91</v>
      </c>
      <c r="NB38" s="3">
        <v>0</v>
      </c>
      <c r="NC38" s="3">
        <v>446.81</v>
      </c>
      <c r="ND38" s="3">
        <v>329717.34000000003</v>
      </c>
      <c r="NE38" s="3">
        <v>48084.83</v>
      </c>
      <c r="NF38" s="3">
        <v>0</v>
      </c>
      <c r="NG38" s="3">
        <v>478.61</v>
      </c>
      <c r="NH38" s="3">
        <v>0</v>
      </c>
      <c r="NI38" s="3">
        <v>238875.06</v>
      </c>
      <c r="NJ38" s="3">
        <v>127314.76</v>
      </c>
      <c r="NK38" s="3">
        <v>10975.45</v>
      </c>
      <c r="NL38" s="3">
        <v>639446.36</v>
      </c>
      <c r="NM38" s="3">
        <v>0</v>
      </c>
      <c r="NN38" s="3">
        <v>24596</v>
      </c>
      <c r="NO38" s="3">
        <v>0</v>
      </c>
      <c r="NP38" s="3">
        <v>143328.69</v>
      </c>
      <c r="NQ38" s="3">
        <v>2720.92</v>
      </c>
      <c r="NR38" s="3">
        <v>0</v>
      </c>
      <c r="NS38" s="3">
        <v>58698.68</v>
      </c>
      <c r="NT38" s="3">
        <v>54603.3</v>
      </c>
      <c r="NU38" s="3">
        <v>317815.62</v>
      </c>
      <c r="NV38" s="3">
        <v>157760.59</v>
      </c>
      <c r="NW38" s="3">
        <v>171841.72</v>
      </c>
      <c r="NX38" s="3">
        <v>6948.21</v>
      </c>
      <c r="NY38" s="3">
        <v>231416.67</v>
      </c>
      <c r="NZ38" s="3">
        <v>135578.92000000001</v>
      </c>
      <c r="OA38" s="3">
        <v>88291.33</v>
      </c>
      <c r="OB38" s="3">
        <v>8955.84</v>
      </c>
      <c r="OC38" s="3">
        <v>219.72</v>
      </c>
      <c r="OD38" s="3">
        <v>0</v>
      </c>
      <c r="OE38" s="3">
        <v>217302.23</v>
      </c>
      <c r="OF38" s="3">
        <v>0</v>
      </c>
      <c r="OK38" s="3">
        <v>0</v>
      </c>
      <c r="OL38" s="3">
        <v>0</v>
      </c>
      <c r="OM38" s="3">
        <v>0</v>
      </c>
      <c r="ON38" s="3">
        <v>0</v>
      </c>
      <c r="OO38" s="3">
        <v>153234.88</v>
      </c>
      <c r="OP38" s="3">
        <v>441119.18</v>
      </c>
      <c r="OQ38" s="3">
        <v>1025909.76</v>
      </c>
      <c r="OR38" s="3">
        <v>664434.24</v>
      </c>
      <c r="OS38" s="3">
        <v>-152.15</v>
      </c>
      <c r="OT38" s="3">
        <v>1532.65</v>
      </c>
      <c r="OU38" s="3">
        <v>133792.24</v>
      </c>
      <c r="OV38" s="3">
        <v>0</v>
      </c>
      <c r="OW38" s="3">
        <v>0</v>
      </c>
      <c r="OX38" s="3">
        <v>112363.14</v>
      </c>
      <c r="OY38" s="3">
        <v>0</v>
      </c>
      <c r="OZ38" s="3">
        <v>0</v>
      </c>
      <c r="PA38" s="3">
        <v>16495.3</v>
      </c>
      <c r="PB38" s="3">
        <v>0</v>
      </c>
      <c r="PC38" s="3">
        <v>0</v>
      </c>
      <c r="PD38" s="3">
        <v>5150</v>
      </c>
      <c r="PE38" s="3">
        <v>0</v>
      </c>
      <c r="PF38" s="3">
        <v>161254.16</v>
      </c>
      <c r="PG38" s="3">
        <v>1476806.94</v>
      </c>
      <c r="PH38" s="3">
        <v>965182.6</v>
      </c>
      <c r="PI38" s="3">
        <v>167696.10999999999</v>
      </c>
      <c r="PJ38" s="3">
        <v>0</v>
      </c>
      <c r="PK38" s="3">
        <v>1269647.46</v>
      </c>
      <c r="PL38" s="3">
        <v>186856.11</v>
      </c>
      <c r="PM38" s="3">
        <v>20562.96</v>
      </c>
      <c r="PN38" s="3">
        <v>0</v>
      </c>
      <c r="PO38" s="3">
        <v>3153.88</v>
      </c>
      <c r="PP38" s="3">
        <v>0</v>
      </c>
      <c r="PQ38" s="3">
        <v>0</v>
      </c>
      <c r="PR38" s="3">
        <v>236250.25</v>
      </c>
      <c r="PS38" s="3">
        <v>0</v>
      </c>
      <c r="PT38" s="3">
        <v>42717.21</v>
      </c>
      <c r="PU38" s="3">
        <v>250976.59</v>
      </c>
      <c r="PV38" s="3">
        <v>0</v>
      </c>
      <c r="PW38" s="3">
        <v>530210.26</v>
      </c>
      <c r="PX38" s="3">
        <v>5377.68</v>
      </c>
      <c r="PY38" s="3">
        <v>0</v>
      </c>
      <c r="PZ38" s="3">
        <v>0</v>
      </c>
      <c r="QA38" s="3">
        <v>0</v>
      </c>
      <c r="QB38" s="3">
        <v>4185589.16</v>
      </c>
      <c r="QC38" s="3">
        <v>0</v>
      </c>
      <c r="QD38" s="3">
        <v>209612.7</v>
      </c>
      <c r="QE38" s="3">
        <v>0</v>
      </c>
      <c r="QF38" s="3">
        <v>0</v>
      </c>
      <c r="QG38" s="3">
        <v>0</v>
      </c>
      <c r="QI38" s="3">
        <v>0</v>
      </c>
      <c r="QJ38" s="3">
        <v>164849.28</v>
      </c>
      <c r="QK38" s="3">
        <v>0</v>
      </c>
      <c r="QL38" s="3">
        <v>0</v>
      </c>
      <c r="QM38" s="3">
        <v>0</v>
      </c>
      <c r="QN38" s="3">
        <v>0</v>
      </c>
      <c r="QO38" s="3">
        <v>0</v>
      </c>
      <c r="QP38" s="3">
        <v>1513474.89</v>
      </c>
      <c r="QQ38" s="3">
        <v>0</v>
      </c>
      <c r="QR38" s="3">
        <v>0</v>
      </c>
      <c r="QS38" s="3">
        <v>0</v>
      </c>
      <c r="QT38" s="3">
        <v>201662.06</v>
      </c>
      <c r="QU38" s="3">
        <v>907006</v>
      </c>
      <c r="QV38" s="3">
        <v>-1043276</v>
      </c>
      <c r="QW38" s="3">
        <v>24465.07</v>
      </c>
      <c r="QX38" s="3">
        <v>0</v>
      </c>
      <c r="QY38" s="3">
        <v>0</v>
      </c>
      <c r="QZ38" s="3">
        <v>0</v>
      </c>
      <c r="RA38" s="3">
        <v>0</v>
      </c>
      <c r="RB38" s="3">
        <v>0</v>
      </c>
      <c r="RC38" s="3">
        <v>0</v>
      </c>
      <c r="RD38" s="3">
        <v>0</v>
      </c>
      <c r="RE38" s="3">
        <v>0</v>
      </c>
      <c r="RF38" s="3">
        <v>0</v>
      </c>
      <c r="RG38" s="3">
        <v>0</v>
      </c>
      <c r="RH38" s="3">
        <v>-107930</v>
      </c>
      <c r="RI38" s="3">
        <v>0</v>
      </c>
      <c r="RJ38" s="3">
        <v>0</v>
      </c>
      <c r="RK38" s="3">
        <v>0</v>
      </c>
    </row>
    <row r="39" spans="1:479" x14ac:dyDescent="0.25">
      <c r="A39" t="s">
        <v>38</v>
      </c>
      <c r="B39" s="1">
        <v>2017</v>
      </c>
      <c r="C39" s="3">
        <v>20729492.140000001</v>
      </c>
      <c r="D39" s="3">
        <v>2183.39</v>
      </c>
      <c r="E39" s="4"/>
      <c r="F39" s="3">
        <v>0</v>
      </c>
      <c r="G39" s="3">
        <v>0</v>
      </c>
      <c r="H39" s="3">
        <v>0</v>
      </c>
      <c r="I39" s="3">
        <v>0</v>
      </c>
      <c r="J39" s="3">
        <v>0</v>
      </c>
      <c r="K39" s="3">
        <v>9694243.4900000002</v>
      </c>
      <c r="L39" s="3">
        <v>0</v>
      </c>
      <c r="M39" s="3">
        <v>475087.45</v>
      </c>
      <c r="N39" s="3">
        <v>0</v>
      </c>
      <c r="O39" s="3">
        <v>1534003.27</v>
      </c>
      <c r="P39" s="4"/>
      <c r="Q39" s="3">
        <v>15682703.449999999</v>
      </c>
      <c r="R39" s="3">
        <v>-559111.12</v>
      </c>
      <c r="S39" s="3">
        <v>0</v>
      </c>
      <c r="T39" s="3">
        <v>0</v>
      </c>
      <c r="U39" s="3">
        <v>0</v>
      </c>
      <c r="V39" s="3">
        <v>994680.56</v>
      </c>
      <c r="W39" s="3">
        <v>0</v>
      </c>
      <c r="X39" s="3">
        <v>8229.11</v>
      </c>
      <c r="Y39" s="3">
        <v>0</v>
      </c>
      <c r="Z39" s="3">
        <v>0</v>
      </c>
      <c r="AA39" s="3">
        <v>1555751.66</v>
      </c>
      <c r="AB39" s="3">
        <v>0</v>
      </c>
      <c r="AC39" s="3">
        <v>0</v>
      </c>
      <c r="AD39" s="3">
        <v>0</v>
      </c>
      <c r="AE39" s="3">
        <v>0</v>
      </c>
      <c r="AF39" s="3">
        <v>0</v>
      </c>
      <c r="AG39" s="3">
        <v>0</v>
      </c>
      <c r="AH39" s="3">
        <v>0</v>
      </c>
      <c r="AI39" s="3">
        <v>0</v>
      </c>
      <c r="AJ39" s="3">
        <v>0</v>
      </c>
      <c r="AK39" s="3">
        <v>0</v>
      </c>
      <c r="AL39" s="3">
        <v>0</v>
      </c>
      <c r="AP39" s="3">
        <v>0</v>
      </c>
      <c r="AQ39" s="3">
        <v>0</v>
      </c>
      <c r="AR39" s="3">
        <v>0</v>
      </c>
      <c r="AS39" s="3">
        <v>0</v>
      </c>
      <c r="AT39" s="3">
        <v>14078764.75</v>
      </c>
      <c r="AU39" s="3">
        <v>0</v>
      </c>
      <c r="AV39" s="3">
        <v>-718698</v>
      </c>
      <c r="AW39" s="4"/>
      <c r="AX39" s="3">
        <v>0</v>
      </c>
      <c r="AY39" s="3">
        <v>0</v>
      </c>
      <c r="AZ39" s="3">
        <v>0</v>
      </c>
      <c r="BA39" s="3">
        <v>73189.570000000007</v>
      </c>
      <c r="BB39" s="3">
        <v>0</v>
      </c>
      <c r="BC39" s="4"/>
      <c r="BD39" s="3">
        <v>0</v>
      </c>
      <c r="BE39" s="3">
        <v>0</v>
      </c>
      <c r="BF39" s="3">
        <v>0</v>
      </c>
      <c r="BG39" s="3">
        <v>0</v>
      </c>
      <c r="BH39" s="3">
        <v>0</v>
      </c>
      <c r="BI39" s="3">
        <v>0</v>
      </c>
      <c r="BJ39" s="3">
        <v>0</v>
      </c>
      <c r="BK39" s="3">
        <v>0</v>
      </c>
      <c r="BL39" s="3">
        <v>0</v>
      </c>
      <c r="BM39" s="3">
        <v>238980.99</v>
      </c>
      <c r="BN39" s="3">
        <v>2138048.09</v>
      </c>
      <c r="BO39" s="3">
        <v>-59046.39</v>
      </c>
      <c r="BP39" s="3">
        <v>-24682.86</v>
      </c>
      <c r="BQ39" s="3">
        <v>0</v>
      </c>
      <c r="BR39" s="3">
        <v>-87796.02</v>
      </c>
      <c r="BT39" s="3">
        <v>0</v>
      </c>
      <c r="BU39" s="3">
        <v>0</v>
      </c>
      <c r="BV39" s="3">
        <v>0</v>
      </c>
      <c r="BW39" s="3">
        <v>0</v>
      </c>
      <c r="BX39" s="3">
        <v>0</v>
      </c>
      <c r="BY39" s="3">
        <v>-175110.79</v>
      </c>
      <c r="BZ39" s="3">
        <v>-5433685.25</v>
      </c>
      <c r="CA39" s="3">
        <v>0</v>
      </c>
      <c r="CB39" s="3">
        <v>331324.96999999997</v>
      </c>
      <c r="CC39" s="3">
        <v>-870741.94</v>
      </c>
      <c r="CD39" s="3">
        <v>-1742301.15</v>
      </c>
      <c r="CE39" s="3">
        <v>1188386.29</v>
      </c>
      <c r="CF39" s="3">
        <v>0</v>
      </c>
      <c r="CG39" s="3">
        <v>103392.02</v>
      </c>
      <c r="CH39" s="3">
        <v>1926.45</v>
      </c>
      <c r="CI39" s="3">
        <v>0</v>
      </c>
      <c r="CJ39" s="3">
        <v>0</v>
      </c>
      <c r="CK39" s="3">
        <v>0</v>
      </c>
      <c r="CL39" s="3">
        <v>4465687.43</v>
      </c>
      <c r="CM39" s="3">
        <v>1604396.58</v>
      </c>
      <c r="CN39" s="3">
        <v>0</v>
      </c>
      <c r="CO39" s="3">
        <v>0</v>
      </c>
      <c r="CP39" s="3">
        <v>0</v>
      </c>
      <c r="CQ39" s="3">
        <v>0</v>
      </c>
      <c r="CR39" s="3">
        <v>0</v>
      </c>
      <c r="CS39" s="3">
        <v>0</v>
      </c>
      <c r="CT39" s="3">
        <v>0</v>
      </c>
      <c r="CU39" s="3">
        <v>0</v>
      </c>
      <c r="CV39" s="3">
        <v>0</v>
      </c>
      <c r="CW39" s="3">
        <v>0</v>
      </c>
      <c r="CX39" s="3">
        <v>0</v>
      </c>
      <c r="CY39" s="3">
        <v>0</v>
      </c>
      <c r="CZ39" s="3">
        <v>0</v>
      </c>
      <c r="DA39" s="3">
        <v>0</v>
      </c>
      <c r="DB39" s="3">
        <v>0</v>
      </c>
      <c r="DC39" s="3">
        <v>82347.02</v>
      </c>
      <c r="DD39" s="3">
        <v>0</v>
      </c>
      <c r="DE39" s="3">
        <v>3693130.15</v>
      </c>
      <c r="DF39" s="3">
        <v>0</v>
      </c>
      <c r="DG39" s="3">
        <v>2799739.08</v>
      </c>
      <c r="DH39" s="3">
        <v>0</v>
      </c>
      <c r="DI39" s="3">
        <v>0</v>
      </c>
      <c r="DJ39" s="3">
        <v>0</v>
      </c>
      <c r="DK39" s="3">
        <v>1090.5899999999999</v>
      </c>
      <c r="DL39" s="3">
        <v>138793.4</v>
      </c>
      <c r="DM39" s="3">
        <v>0</v>
      </c>
      <c r="DN39" s="3">
        <v>424925.77</v>
      </c>
      <c r="DP39" s="3">
        <v>111638.13</v>
      </c>
      <c r="DQ39" s="3">
        <v>0</v>
      </c>
      <c r="DR39" s="3">
        <v>77002.22</v>
      </c>
      <c r="DS39" s="3">
        <v>7105405.4800000004</v>
      </c>
      <c r="DT39" s="3">
        <v>0</v>
      </c>
      <c r="DU39" s="3">
        <v>52181536.950000003</v>
      </c>
      <c r="DV39" s="3">
        <v>36694265.5</v>
      </c>
      <c r="DW39" s="3">
        <v>13214099.65</v>
      </c>
      <c r="DX39" s="3">
        <v>79554220.829999998</v>
      </c>
      <c r="DY39" s="3">
        <v>43412600.969999999</v>
      </c>
      <c r="DZ39" s="3">
        <v>9793962.9399999995</v>
      </c>
      <c r="EA39" s="3">
        <v>10982456.16</v>
      </c>
      <c r="EB39" s="3">
        <v>439.87</v>
      </c>
      <c r="EC39" s="3">
        <v>0</v>
      </c>
      <c r="ED39" s="3">
        <v>21835.21</v>
      </c>
      <c r="EE39" s="3">
        <v>508969.83</v>
      </c>
      <c r="EG39" s="3">
        <v>17654922.960000001</v>
      </c>
      <c r="EH39" s="3">
        <v>120252.32</v>
      </c>
      <c r="EI39" s="3">
        <v>1741870.55</v>
      </c>
      <c r="EJ39" s="3">
        <v>4879232.0999999996</v>
      </c>
      <c r="EL39" s="3">
        <v>9666389.75</v>
      </c>
      <c r="EM39" s="3">
        <v>323279.08</v>
      </c>
      <c r="EN39" s="3">
        <v>2289677.9300000002</v>
      </c>
      <c r="EO39" s="3">
        <v>204006.18</v>
      </c>
      <c r="EP39" s="3">
        <v>0</v>
      </c>
      <c r="EQ39" s="3">
        <v>1360854.58</v>
      </c>
      <c r="ER39" s="3">
        <v>72951.31</v>
      </c>
      <c r="ET39" s="3">
        <v>0</v>
      </c>
      <c r="EU39" s="3">
        <v>0</v>
      </c>
      <c r="EV39" s="3">
        <v>128960.64</v>
      </c>
      <c r="EW39" s="3">
        <v>0</v>
      </c>
      <c r="EX39" s="3">
        <v>0</v>
      </c>
      <c r="EY39" s="3">
        <v>-24630094.91</v>
      </c>
      <c r="EZ39" s="3">
        <v>143036</v>
      </c>
      <c r="FA39" s="3">
        <v>0</v>
      </c>
      <c r="FB39" s="3">
        <v>0</v>
      </c>
      <c r="FC39" s="3">
        <v>0</v>
      </c>
      <c r="FD39" s="3">
        <v>0</v>
      </c>
      <c r="FE39" s="3">
        <v>0</v>
      </c>
      <c r="FF39" s="3">
        <v>0</v>
      </c>
      <c r="FG39" s="3">
        <v>142276.6</v>
      </c>
      <c r="FH39" s="3">
        <v>0</v>
      </c>
      <c r="FI39" s="3">
        <v>0</v>
      </c>
      <c r="FJ39" s="3">
        <v>0</v>
      </c>
      <c r="FK39" s="3">
        <v>-140627112.78999999</v>
      </c>
      <c r="FL39" s="3">
        <v>-4684714.45</v>
      </c>
      <c r="FM39" s="3">
        <v>-142276.6</v>
      </c>
      <c r="FN39" s="3">
        <v>0</v>
      </c>
      <c r="FO39" s="3">
        <v>0</v>
      </c>
      <c r="FP39" s="3">
        <v>-20863854.629999999</v>
      </c>
      <c r="FQ39" s="3">
        <v>0</v>
      </c>
      <c r="FR39" s="3">
        <v>-996397.59</v>
      </c>
      <c r="FS39" s="3">
        <v>0</v>
      </c>
      <c r="FT39" s="3">
        <v>0</v>
      </c>
      <c r="FU39" s="3">
        <v>0</v>
      </c>
      <c r="FV39" s="3">
        <v>0</v>
      </c>
      <c r="FW39" s="3">
        <v>0</v>
      </c>
      <c r="FX39" s="3">
        <v>-459406.22</v>
      </c>
      <c r="FY39" s="3">
        <v>0</v>
      </c>
      <c r="FZ39" s="3">
        <v>0</v>
      </c>
      <c r="GA39" s="3">
        <v>0</v>
      </c>
      <c r="GB39" s="3">
        <v>-11513893.5</v>
      </c>
      <c r="GD39" s="3">
        <v>0</v>
      </c>
      <c r="GE39" s="3">
        <v>0</v>
      </c>
      <c r="GF39" s="3">
        <v>0</v>
      </c>
      <c r="GG39" s="3">
        <v>0</v>
      </c>
      <c r="GH39" s="3">
        <v>0</v>
      </c>
      <c r="GI39" s="3">
        <v>0</v>
      </c>
      <c r="GJ39" s="3">
        <v>1521484.41</v>
      </c>
      <c r="GK39" s="3">
        <v>-1355.49</v>
      </c>
      <c r="GL39" s="3">
        <v>1356520.51</v>
      </c>
      <c r="GN39" s="3">
        <v>0</v>
      </c>
      <c r="GO39" s="3">
        <v>-3883400</v>
      </c>
      <c r="GP39" s="3">
        <v>0</v>
      </c>
      <c r="GQ39" s="3">
        <v>-61727.41</v>
      </c>
      <c r="GR39" s="3">
        <v>0</v>
      </c>
      <c r="GS39" s="3">
        <v>0</v>
      </c>
      <c r="GT39" s="3">
        <v>0</v>
      </c>
      <c r="GU39" s="3">
        <v>-37334.17</v>
      </c>
      <c r="GV39" s="3">
        <v>0</v>
      </c>
      <c r="GX39" s="3">
        <v>0</v>
      </c>
      <c r="GY39" s="3">
        <v>0</v>
      </c>
      <c r="GZ39" s="3">
        <v>0</v>
      </c>
      <c r="HA39" s="3">
        <v>0</v>
      </c>
      <c r="HB39" s="3">
        <v>-10263050</v>
      </c>
      <c r="HC39" s="3">
        <v>-1260882</v>
      </c>
      <c r="HD39" s="3">
        <v>0</v>
      </c>
      <c r="HE39" s="3">
        <v>0</v>
      </c>
      <c r="HF39" s="3">
        <v>-533189.79</v>
      </c>
      <c r="HG39" s="3">
        <v>0</v>
      </c>
      <c r="HH39" s="3">
        <v>0</v>
      </c>
      <c r="HI39" s="3">
        <v>0</v>
      </c>
      <c r="HJ39" s="3">
        <v>0</v>
      </c>
      <c r="HK39" s="3">
        <v>0</v>
      </c>
      <c r="HL39" s="3">
        <v>0</v>
      </c>
      <c r="HM39" s="3">
        <v>-41461323.399999999</v>
      </c>
      <c r="HO39" s="3">
        <v>-25605089.719999999</v>
      </c>
      <c r="HP39" s="3">
        <v>-31245882.02</v>
      </c>
      <c r="HQ39" s="3">
        <v>0</v>
      </c>
      <c r="HR39" s="3">
        <v>0</v>
      </c>
      <c r="HS39" s="3">
        <v>0</v>
      </c>
      <c r="HT39" s="3">
        <v>0</v>
      </c>
      <c r="HU39" s="3">
        <v>0</v>
      </c>
      <c r="HV39" s="3">
        <v>0</v>
      </c>
      <c r="HW39" s="3">
        <v>0</v>
      </c>
      <c r="HX39" s="3">
        <v>-41091540.130000003</v>
      </c>
      <c r="HY39" s="3">
        <v>0</v>
      </c>
      <c r="HZ39" s="3">
        <v>-2965642.99000001</v>
      </c>
      <c r="IA39" s="3">
        <v>-6705305</v>
      </c>
      <c r="IB39" s="3">
        <v>0</v>
      </c>
      <c r="IC39" s="3">
        <v>1400000</v>
      </c>
      <c r="ID39" s="3">
        <v>0</v>
      </c>
      <c r="IE39" s="3">
        <v>0</v>
      </c>
      <c r="IF39" s="3">
        <v>0</v>
      </c>
      <c r="IG39" s="3">
        <v>0</v>
      </c>
      <c r="IH39" s="3">
        <v>0</v>
      </c>
      <c r="II39" s="3">
        <v>0</v>
      </c>
      <c r="IJ39" s="3">
        <v>-38836795.960000001</v>
      </c>
      <c r="IK39" s="3">
        <v>-13777710.630000001</v>
      </c>
      <c r="IL39" s="3">
        <v>0</v>
      </c>
      <c r="IM39" s="3">
        <v>0</v>
      </c>
      <c r="IN39" s="3">
        <v>-520258.79</v>
      </c>
      <c r="IO39" s="3">
        <v>-9779.27</v>
      </c>
      <c r="IP39" s="3">
        <v>-72552643.930000007</v>
      </c>
      <c r="IQ39" s="3">
        <v>0</v>
      </c>
      <c r="IR39" s="3">
        <v>0</v>
      </c>
      <c r="IS39" s="3">
        <v>0</v>
      </c>
      <c r="IT39" s="3">
        <v>0</v>
      </c>
      <c r="IU39" s="3">
        <v>-6279802.0899999999</v>
      </c>
      <c r="IV39" s="3">
        <v>0</v>
      </c>
      <c r="IW39" s="3">
        <v>-7956810.7300000004</v>
      </c>
      <c r="IX39" s="3">
        <v>-5469934.3399999999</v>
      </c>
      <c r="IY39" s="3">
        <v>-514301.2</v>
      </c>
      <c r="IZ39" s="3">
        <v>-508479.71</v>
      </c>
      <c r="JA39" s="3">
        <v>-29185423.850000001</v>
      </c>
      <c r="JB39" s="3">
        <v>-30252.799999999999</v>
      </c>
      <c r="JC39" s="3">
        <v>-368</v>
      </c>
      <c r="JD39" s="3">
        <v>-156050.21</v>
      </c>
      <c r="JE39" s="3">
        <v>0</v>
      </c>
      <c r="JF39" s="3">
        <v>0</v>
      </c>
      <c r="JG39" s="3">
        <v>0</v>
      </c>
      <c r="JH39" s="3">
        <v>0</v>
      </c>
      <c r="JI39" s="3">
        <v>0</v>
      </c>
      <c r="JJ39" s="3">
        <v>-29140.73</v>
      </c>
      <c r="JK39" s="3">
        <v>0</v>
      </c>
      <c r="JL39" s="3">
        <v>-372953.63</v>
      </c>
      <c r="JM39" s="3">
        <v>0</v>
      </c>
      <c r="JN39" s="3">
        <v>-1574465.37</v>
      </c>
      <c r="JO39" s="3">
        <v>0</v>
      </c>
      <c r="JP39" s="3">
        <v>0</v>
      </c>
      <c r="JQ39" s="3">
        <v>0</v>
      </c>
      <c r="JR39" s="3">
        <v>0</v>
      </c>
      <c r="JS39" s="3">
        <v>0</v>
      </c>
      <c r="JT39" s="3">
        <v>0</v>
      </c>
      <c r="JU39" s="3">
        <v>0</v>
      </c>
      <c r="JV39" s="3">
        <v>0</v>
      </c>
      <c r="JW39" s="3">
        <v>0</v>
      </c>
      <c r="JX39" s="3">
        <v>0</v>
      </c>
      <c r="JY39" s="3">
        <v>0</v>
      </c>
      <c r="JZ39" s="3">
        <v>0</v>
      </c>
      <c r="KA39" s="3">
        <v>0</v>
      </c>
      <c r="KB39" s="3">
        <v>-7522.21</v>
      </c>
      <c r="KC39" s="3">
        <v>0</v>
      </c>
      <c r="KD39" s="3">
        <v>2047.85</v>
      </c>
      <c r="KE39" s="3">
        <v>100430.97</v>
      </c>
      <c r="KF39" s="3">
        <v>0</v>
      </c>
      <c r="KG39" s="3">
        <v>0</v>
      </c>
      <c r="KH39" s="3">
        <v>-3314050.91</v>
      </c>
      <c r="KI39" s="3">
        <v>3320281.42</v>
      </c>
      <c r="KJ39" s="3">
        <v>0</v>
      </c>
      <c r="KK39" s="3">
        <v>-63464</v>
      </c>
      <c r="KL39" s="3">
        <v>0</v>
      </c>
      <c r="KM39" s="3">
        <v>0</v>
      </c>
      <c r="KN39" s="3">
        <v>-278532.59000000003</v>
      </c>
      <c r="KO39" s="3">
        <v>0</v>
      </c>
      <c r="KP39" s="3">
        <v>0</v>
      </c>
      <c r="KQ39" s="3">
        <v>0</v>
      </c>
      <c r="KR39" s="3">
        <v>0</v>
      </c>
      <c r="KS39" s="3">
        <v>0</v>
      </c>
      <c r="KT39" s="3">
        <v>0</v>
      </c>
      <c r="KU39" s="3">
        <v>0</v>
      </c>
      <c r="KV39" s="3">
        <v>0</v>
      </c>
      <c r="KW39" s="3">
        <v>0</v>
      </c>
      <c r="KX39" s="3">
        <v>0</v>
      </c>
      <c r="KY39" s="3">
        <v>0</v>
      </c>
      <c r="KZ39" s="3">
        <v>0</v>
      </c>
      <c r="LA39" s="3">
        <v>0</v>
      </c>
      <c r="LB39" s="3">
        <v>0</v>
      </c>
      <c r="LC39" s="3">
        <v>0</v>
      </c>
      <c r="LD39" s="3">
        <v>0</v>
      </c>
      <c r="LE39" s="3">
        <v>0</v>
      </c>
      <c r="LF39" s="3">
        <v>0</v>
      </c>
      <c r="LG39" s="3">
        <v>0</v>
      </c>
      <c r="LH39" s="3">
        <v>0</v>
      </c>
      <c r="LI39" s="3">
        <v>0</v>
      </c>
      <c r="LJ39" s="3">
        <v>0</v>
      </c>
      <c r="LK39" s="3">
        <v>0</v>
      </c>
      <c r="LL39" s="3">
        <v>0</v>
      </c>
      <c r="LM39" s="3">
        <v>65298861.719999999</v>
      </c>
      <c r="LN39" s="3">
        <v>60398326.859999999</v>
      </c>
      <c r="LO39" s="3">
        <v>6279802.0899999999</v>
      </c>
      <c r="LP39" s="3">
        <v>0</v>
      </c>
      <c r="LQ39" s="3">
        <v>0</v>
      </c>
      <c r="LR39" s="3">
        <v>7956810.7300000004</v>
      </c>
      <c r="LS39" s="3">
        <v>0</v>
      </c>
      <c r="LT39" s="3">
        <v>5469934.3399999999</v>
      </c>
      <c r="LU39" s="3">
        <v>0</v>
      </c>
      <c r="LW39" s="3">
        <v>514301.2</v>
      </c>
      <c r="LX39" s="3">
        <v>508479.71</v>
      </c>
      <c r="LY39" s="3">
        <v>0</v>
      </c>
      <c r="LZ39" s="3">
        <v>0</v>
      </c>
      <c r="MA39" s="3">
        <v>0</v>
      </c>
      <c r="MB39" s="3">
        <v>0</v>
      </c>
      <c r="MC39" s="3">
        <v>0</v>
      </c>
      <c r="MD39" s="3">
        <v>0</v>
      </c>
      <c r="ME39" s="3">
        <v>0</v>
      </c>
      <c r="MF39" s="3">
        <v>0</v>
      </c>
      <c r="MG39" s="3">
        <v>0</v>
      </c>
      <c r="MH39" s="3">
        <v>0</v>
      </c>
      <c r="MI39" s="3">
        <v>0</v>
      </c>
      <c r="MJ39" s="3">
        <v>0</v>
      </c>
      <c r="MK39" s="3">
        <v>0</v>
      </c>
      <c r="ML39" s="3">
        <v>0</v>
      </c>
      <c r="MM39" s="3">
        <v>0</v>
      </c>
      <c r="MN39" s="3">
        <v>0</v>
      </c>
      <c r="MO39" s="3">
        <v>0</v>
      </c>
      <c r="MP39" s="3">
        <v>0</v>
      </c>
      <c r="MQ39" s="3">
        <v>0</v>
      </c>
      <c r="MR39" s="3">
        <v>0</v>
      </c>
      <c r="MS39" s="3">
        <v>1155764.48</v>
      </c>
      <c r="MT39" s="3">
        <v>11452.6</v>
      </c>
      <c r="MU39" s="3">
        <v>58773.04</v>
      </c>
      <c r="MV39" s="3">
        <v>8539</v>
      </c>
      <c r="MW39" s="3">
        <v>118016.13</v>
      </c>
      <c r="MX39" s="3">
        <v>0</v>
      </c>
      <c r="MY39" s="3">
        <v>0</v>
      </c>
      <c r="MZ39" s="3">
        <v>239264.66</v>
      </c>
      <c r="NA39" s="3">
        <v>5441.89</v>
      </c>
      <c r="NB39" s="3">
        <v>0</v>
      </c>
      <c r="NC39" s="3">
        <v>0</v>
      </c>
      <c r="ND39" s="3">
        <v>120416.18</v>
      </c>
      <c r="NE39" s="3">
        <v>386096.12</v>
      </c>
      <c r="NF39" s="3">
        <v>0</v>
      </c>
      <c r="NG39" s="3">
        <v>0</v>
      </c>
      <c r="NH39" s="3">
        <v>0</v>
      </c>
      <c r="NI39" s="3">
        <v>441267.79</v>
      </c>
      <c r="NJ39" s="3">
        <v>100855.26</v>
      </c>
      <c r="NK39" s="3">
        <v>0</v>
      </c>
      <c r="NL39" s="3">
        <v>2086266.99</v>
      </c>
      <c r="NM39" s="3">
        <v>0</v>
      </c>
      <c r="NN39" s="3">
        <v>0</v>
      </c>
      <c r="NO39" s="3">
        <v>0</v>
      </c>
      <c r="NP39" s="3">
        <v>440959.63</v>
      </c>
      <c r="NQ39" s="3">
        <v>0</v>
      </c>
      <c r="NR39" s="3">
        <v>0</v>
      </c>
      <c r="NS39" s="3">
        <v>27993.18</v>
      </c>
      <c r="NT39" s="3">
        <v>98912.28</v>
      </c>
      <c r="NU39" s="3">
        <v>889307.41</v>
      </c>
      <c r="NV39" s="3">
        <v>198772.21</v>
      </c>
      <c r="NW39" s="3">
        <v>416951.47</v>
      </c>
      <c r="NX39" s="3">
        <v>56823.72</v>
      </c>
      <c r="NY39" s="3">
        <v>228399.86</v>
      </c>
      <c r="NZ39" s="3">
        <v>175846.2</v>
      </c>
      <c r="OA39" s="3">
        <v>123450.39</v>
      </c>
      <c r="OB39" s="3">
        <v>0</v>
      </c>
      <c r="OC39" s="3">
        <v>0</v>
      </c>
      <c r="OD39" s="3">
        <v>0</v>
      </c>
      <c r="OE39" s="3">
        <v>2819.92</v>
      </c>
      <c r="OF39" s="3">
        <v>0</v>
      </c>
      <c r="OK39" s="3">
        <v>0</v>
      </c>
      <c r="OL39" s="3">
        <v>0</v>
      </c>
      <c r="OM39" s="3">
        <v>0</v>
      </c>
      <c r="ON39" s="3">
        <v>0</v>
      </c>
      <c r="OO39" s="3">
        <v>1054996.45</v>
      </c>
      <c r="OP39" s="3">
        <v>485582.28</v>
      </c>
      <c r="OQ39" s="3">
        <v>3069622.34</v>
      </c>
      <c r="OR39" s="3">
        <v>512413.63</v>
      </c>
      <c r="OS39" s="3">
        <v>-13.18</v>
      </c>
      <c r="OT39" s="3">
        <v>0</v>
      </c>
      <c r="OU39" s="3">
        <v>263168.46000000002</v>
      </c>
      <c r="OV39" s="3">
        <v>234487.15</v>
      </c>
      <c r="OW39" s="3">
        <v>2773.33</v>
      </c>
      <c r="OX39" s="3">
        <v>158480.01999999999</v>
      </c>
      <c r="OY39" s="3">
        <v>0</v>
      </c>
      <c r="OZ39" s="3">
        <v>0</v>
      </c>
      <c r="PA39" s="3">
        <v>0</v>
      </c>
      <c r="PB39" s="3">
        <v>0</v>
      </c>
      <c r="PC39" s="3">
        <v>0</v>
      </c>
      <c r="PD39" s="3">
        <v>0</v>
      </c>
      <c r="PE39" s="3">
        <v>0</v>
      </c>
      <c r="PF39" s="3">
        <v>425640.06</v>
      </c>
      <c r="PG39" s="3">
        <v>2307039.2400000002</v>
      </c>
      <c r="PH39" s="3">
        <v>521483.38</v>
      </c>
      <c r="PI39" s="3">
        <v>90853.81</v>
      </c>
      <c r="PJ39" s="3">
        <v>0</v>
      </c>
      <c r="PK39" s="3">
        <v>58950.04</v>
      </c>
      <c r="PL39" s="3">
        <v>335956.55</v>
      </c>
      <c r="PM39" s="3">
        <v>0</v>
      </c>
      <c r="PN39" s="3">
        <v>0</v>
      </c>
      <c r="PO39" s="3">
        <v>0</v>
      </c>
      <c r="PP39" s="3">
        <v>0</v>
      </c>
      <c r="PQ39" s="3">
        <v>0</v>
      </c>
      <c r="PR39" s="3">
        <v>306084.08</v>
      </c>
      <c r="PS39" s="3">
        <v>0</v>
      </c>
      <c r="PT39" s="3">
        <v>83824.41</v>
      </c>
      <c r="PU39" s="3">
        <v>0</v>
      </c>
      <c r="PV39" s="3">
        <v>0</v>
      </c>
      <c r="PW39" s="3">
        <v>650790.61</v>
      </c>
      <c r="PX39" s="3">
        <v>0</v>
      </c>
      <c r="PY39" s="3">
        <v>0</v>
      </c>
      <c r="PZ39" s="3">
        <v>0</v>
      </c>
      <c r="QA39" s="3">
        <v>0</v>
      </c>
      <c r="QB39" s="3">
        <v>6937287.0300000003</v>
      </c>
      <c r="QC39" s="3">
        <v>0</v>
      </c>
      <c r="QD39" s="3">
        <v>0</v>
      </c>
      <c r="QE39" s="3">
        <v>0</v>
      </c>
      <c r="QF39" s="3">
        <v>0</v>
      </c>
      <c r="QG39" s="3">
        <v>0</v>
      </c>
      <c r="QI39" s="3">
        <v>0</v>
      </c>
      <c r="QJ39" s="3">
        <v>1504869.16</v>
      </c>
      <c r="QK39" s="3">
        <v>0</v>
      </c>
      <c r="QL39" s="3">
        <v>0</v>
      </c>
      <c r="QM39" s="3">
        <v>0</v>
      </c>
      <c r="QN39" s="3">
        <v>0</v>
      </c>
      <c r="QO39" s="3">
        <v>1221362.76</v>
      </c>
      <c r="QP39" s="3">
        <v>134075.26999999999</v>
      </c>
      <c r="QQ39" s="3">
        <v>0</v>
      </c>
      <c r="QR39" s="3">
        <v>0</v>
      </c>
      <c r="QS39" s="3">
        <v>0</v>
      </c>
      <c r="QT39" s="3">
        <v>240498.78</v>
      </c>
      <c r="QU39" s="3">
        <v>325010</v>
      </c>
      <c r="QV39" s="3">
        <v>232779</v>
      </c>
      <c r="QW39" s="3">
        <v>73416</v>
      </c>
      <c r="QX39" s="3">
        <v>0</v>
      </c>
      <c r="QY39" s="3">
        <v>0</v>
      </c>
      <c r="QZ39" s="3">
        <v>0</v>
      </c>
      <c r="RA39" s="3">
        <v>0</v>
      </c>
      <c r="RB39" s="3">
        <v>0</v>
      </c>
      <c r="RC39" s="3">
        <v>0</v>
      </c>
      <c r="RD39" s="3">
        <v>0</v>
      </c>
      <c r="RE39" s="3">
        <v>0</v>
      </c>
      <c r="RF39" s="3">
        <v>0</v>
      </c>
      <c r="RG39" s="3">
        <v>0</v>
      </c>
      <c r="RH39" s="3">
        <v>0</v>
      </c>
      <c r="RI39" s="3">
        <v>0</v>
      </c>
      <c r="RJ39" s="3">
        <v>0</v>
      </c>
      <c r="RK39" s="3">
        <v>0</v>
      </c>
    </row>
    <row r="40" spans="1:479" x14ac:dyDescent="0.25">
      <c r="A40" t="s">
        <v>39</v>
      </c>
      <c r="B40" s="1">
        <v>2017</v>
      </c>
      <c r="C40" s="3">
        <v>0</v>
      </c>
      <c r="D40" s="3">
        <v>0</v>
      </c>
      <c r="E40" s="4"/>
      <c r="F40" s="3">
        <v>0</v>
      </c>
      <c r="G40" s="3">
        <v>0</v>
      </c>
      <c r="H40" s="3">
        <v>0</v>
      </c>
      <c r="I40" s="3">
        <v>0</v>
      </c>
      <c r="J40" s="3">
        <v>0</v>
      </c>
      <c r="K40" s="3">
        <v>2317975.08</v>
      </c>
      <c r="L40" s="3">
        <v>-30886.52</v>
      </c>
      <c r="M40" s="3">
        <v>328917.28000000003</v>
      </c>
      <c r="N40" s="3">
        <v>0</v>
      </c>
      <c r="O40" s="3">
        <v>332041.81</v>
      </c>
      <c r="P40" s="4"/>
      <c r="Q40" s="3">
        <v>2836514.91</v>
      </c>
      <c r="R40" s="3">
        <v>-95417.18</v>
      </c>
      <c r="S40" s="3">
        <v>0</v>
      </c>
      <c r="T40" s="3">
        <v>0</v>
      </c>
      <c r="U40" s="3">
        <v>0</v>
      </c>
      <c r="V40" s="3">
        <v>26524.2</v>
      </c>
      <c r="W40" s="3">
        <v>0</v>
      </c>
      <c r="X40" s="3">
        <v>0</v>
      </c>
      <c r="Y40" s="3">
        <v>0</v>
      </c>
      <c r="Z40" s="3">
        <v>0</v>
      </c>
      <c r="AA40" s="3">
        <v>167526.16</v>
      </c>
      <c r="AB40" s="3">
        <v>0</v>
      </c>
      <c r="AC40" s="3">
        <v>0</v>
      </c>
      <c r="AD40" s="3">
        <v>100</v>
      </c>
      <c r="AE40" s="3">
        <v>0</v>
      </c>
      <c r="AF40" s="3">
        <v>0</v>
      </c>
      <c r="AG40" s="3">
        <v>371956.22</v>
      </c>
      <c r="AH40" s="3">
        <v>0</v>
      </c>
      <c r="AI40" s="3">
        <v>0</v>
      </c>
      <c r="AJ40" s="3">
        <v>0</v>
      </c>
      <c r="AK40" s="3">
        <v>0</v>
      </c>
      <c r="AL40" s="3">
        <v>0</v>
      </c>
      <c r="AP40" s="3">
        <v>0</v>
      </c>
      <c r="AQ40" s="3">
        <v>0</v>
      </c>
      <c r="AR40" s="3">
        <v>0</v>
      </c>
      <c r="AS40" s="3">
        <v>0</v>
      </c>
      <c r="AT40" s="3">
        <v>0</v>
      </c>
      <c r="AU40" s="3">
        <v>0</v>
      </c>
      <c r="AV40" s="3">
        <v>2344504.25</v>
      </c>
      <c r="AW40" s="4"/>
      <c r="AX40" s="3">
        <v>0</v>
      </c>
      <c r="AY40" s="3">
        <v>0</v>
      </c>
      <c r="AZ40" s="3">
        <v>0</v>
      </c>
      <c r="BA40" s="3">
        <v>15100.56</v>
      </c>
      <c r="BB40" s="3">
        <v>0</v>
      </c>
      <c r="BC40" s="4"/>
      <c r="BD40" s="3">
        <v>0</v>
      </c>
      <c r="BE40" s="3">
        <v>0</v>
      </c>
      <c r="BF40" s="3">
        <v>0</v>
      </c>
      <c r="BG40" s="3">
        <v>64.150000000000006</v>
      </c>
      <c r="BH40" s="3">
        <v>128.43</v>
      </c>
      <c r="BI40" s="3">
        <v>0</v>
      </c>
      <c r="BJ40" s="3">
        <v>0</v>
      </c>
      <c r="BK40" s="3">
        <v>0</v>
      </c>
      <c r="BL40" s="3">
        <v>0</v>
      </c>
      <c r="BM40" s="3">
        <v>65245.79</v>
      </c>
      <c r="BN40" s="3">
        <v>0</v>
      </c>
      <c r="BO40" s="3">
        <v>-7433.66</v>
      </c>
      <c r="BP40" s="3">
        <v>-1760.73</v>
      </c>
      <c r="BQ40" s="3">
        <v>0</v>
      </c>
      <c r="BR40" s="3">
        <v>0</v>
      </c>
      <c r="BT40" s="3">
        <v>0</v>
      </c>
      <c r="BU40" s="3">
        <v>0</v>
      </c>
      <c r="BV40" s="3">
        <v>0</v>
      </c>
      <c r="BW40" s="3">
        <v>0</v>
      </c>
      <c r="BX40" s="3">
        <v>0</v>
      </c>
      <c r="BY40" s="3">
        <v>-232011.65</v>
      </c>
      <c r="BZ40" s="3">
        <v>-436569.64</v>
      </c>
      <c r="CA40" s="3">
        <v>62.49</v>
      </c>
      <c r="CB40" s="3">
        <v>-66155.28</v>
      </c>
      <c r="CC40" s="3">
        <v>6876.57</v>
      </c>
      <c r="CD40" s="3">
        <v>310672.84000000003</v>
      </c>
      <c r="CE40" s="3">
        <v>-534672.85</v>
      </c>
      <c r="CF40" s="3">
        <v>-2545.4899999999998</v>
      </c>
      <c r="CG40" s="3">
        <v>160568.79</v>
      </c>
      <c r="CH40" s="3">
        <v>0</v>
      </c>
      <c r="CI40" s="3">
        <v>0</v>
      </c>
      <c r="CJ40" s="3">
        <v>0</v>
      </c>
      <c r="CK40" s="3">
        <v>0</v>
      </c>
      <c r="CL40" s="3">
        <v>2463912.4300000002</v>
      </c>
      <c r="CM40" s="3">
        <v>0</v>
      </c>
      <c r="CN40" s="3">
        <v>0</v>
      </c>
      <c r="CO40" s="3">
        <v>0</v>
      </c>
      <c r="CP40" s="3">
        <v>0</v>
      </c>
      <c r="CQ40" s="3">
        <v>0</v>
      </c>
      <c r="CR40" s="3">
        <v>0</v>
      </c>
      <c r="CS40" s="3">
        <v>0</v>
      </c>
      <c r="CT40" s="3">
        <v>0</v>
      </c>
      <c r="CU40" s="3">
        <v>0</v>
      </c>
      <c r="CV40" s="3">
        <v>0</v>
      </c>
      <c r="CW40" s="3">
        <v>0</v>
      </c>
      <c r="CX40" s="3">
        <v>0</v>
      </c>
      <c r="CY40" s="3">
        <v>0</v>
      </c>
      <c r="CZ40" s="3">
        <v>0</v>
      </c>
      <c r="DA40" s="3">
        <v>0</v>
      </c>
      <c r="DB40" s="3">
        <v>0</v>
      </c>
      <c r="DC40" s="3">
        <v>0</v>
      </c>
      <c r="DD40" s="3">
        <v>0</v>
      </c>
      <c r="DE40" s="3">
        <v>0</v>
      </c>
      <c r="DF40" s="3">
        <v>0</v>
      </c>
      <c r="DG40" s="3">
        <v>0</v>
      </c>
      <c r="DH40" s="3">
        <v>0</v>
      </c>
      <c r="DI40" s="3">
        <v>0</v>
      </c>
      <c r="DJ40" s="3">
        <v>0</v>
      </c>
      <c r="DK40" s="3">
        <v>0</v>
      </c>
      <c r="DL40" s="3">
        <v>0</v>
      </c>
      <c r="DM40" s="3">
        <v>0</v>
      </c>
      <c r="DN40" s="3">
        <v>258134.21</v>
      </c>
      <c r="DP40" s="3">
        <v>0</v>
      </c>
      <c r="DQ40" s="3">
        <v>0</v>
      </c>
      <c r="DR40" s="3">
        <v>5526196.1200000001</v>
      </c>
      <c r="DS40" s="3">
        <v>0</v>
      </c>
      <c r="DT40" s="3">
        <v>0</v>
      </c>
      <c r="DU40" s="3">
        <v>5977568.4299999997</v>
      </c>
      <c r="DV40" s="3">
        <v>7217557.0199999996</v>
      </c>
      <c r="DW40" s="3">
        <v>6120231.7599999998</v>
      </c>
      <c r="DX40" s="3">
        <v>10745762.26</v>
      </c>
      <c r="DY40" s="3">
        <v>9195356.5700000003</v>
      </c>
      <c r="DZ40" s="3">
        <v>4276955.3899999997</v>
      </c>
      <c r="EA40" s="3">
        <v>2764602.55</v>
      </c>
      <c r="EB40" s="3">
        <v>0</v>
      </c>
      <c r="EC40" s="3">
        <v>0</v>
      </c>
      <c r="ED40" s="3">
        <v>0</v>
      </c>
      <c r="EE40" s="3">
        <v>49000</v>
      </c>
      <c r="EG40" s="3">
        <v>1198265.53</v>
      </c>
      <c r="EH40" s="3">
        <v>0</v>
      </c>
      <c r="EI40" s="3">
        <v>227331.69</v>
      </c>
      <c r="EJ40" s="3">
        <v>467098.33</v>
      </c>
      <c r="EL40" s="3">
        <v>1194457.99</v>
      </c>
      <c r="EM40" s="3">
        <v>24683.61</v>
      </c>
      <c r="EN40" s="3">
        <v>498239.08</v>
      </c>
      <c r="EO40" s="3">
        <v>0</v>
      </c>
      <c r="EP40" s="3">
        <v>0</v>
      </c>
      <c r="EQ40" s="3">
        <v>54383.11</v>
      </c>
      <c r="ER40" s="3">
        <v>0</v>
      </c>
      <c r="ET40" s="3">
        <v>0</v>
      </c>
      <c r="EU40" s="3">
        <v>0</v>
      </c>
      <c r="EV40" s="3">
        <v>668066.9</v>
      </c>
      <c r="EW40" s="3">
        <v>0</v>
      </c>
      <c r="EX40" s="3">
        <v>0</v>
      </c>
      <c r="EY40" s="3">
        <v>-7346371.9800000004</v>
      </c>
      <c r="EZ40" s="3">
        <v>0</v>
      </c>
      <c r="FA40" s="3">
        <v>0</v>
      </c>
      <c r="FB40" s="3">
        <v>0</v>
      </c>
      <c r="FC40" s="3">
        <v>0</v>
      </c>
      <c r="FD40" s="3">
        <v>0</v>
      </c>
      <c r="FE40" s="3">
        <v>0</v>
      </c>
      <c r="FF40" s="3">
        <v>1494498.69</v>
      </c>
      <c r="FG40" s="3">
        <v>0</v>
      </c>
      <c r="FH40" s="3">
        <v>0</v>
      </c>
      <c r="FI40" s="3">
        <v>0</v>
      </c>
      <c r="FJ40" s="3">
        <v>0</v>
      </c>
      <c r="FK40" s="3">
        <v>-25886296.25</v>
      </c>
      <c r="FL40" s="3">
        <v>0</v>
      </c>
      <c r="FM40" s="3">
        <v>0</v>
      </c>
      <c r="FN40" s="3">
        <v>0</v>
      </c>
      <c r="FO40" s="3">
        <v>0</v>
      </c>
      <c r="FP40" s="3">
        <v>-1558480.32</v>
      </c>
      <c r="FQ40" s="3">
        <v>-1083.3699999999999</v>
      </c>
      <c r="FR40" s="3">
        <v>-1027800</v>
      </c>
      <c r="FS40" s="3">
        <v>0.12</v>
      </c>
      <c r="FT40" s="3">
        <v>-233724.57</v>
      </c>
      <c r="FU40" s="3">
        <v>-5176.32</v>
      </c>
      <c r="FV40" s="3">
        <v>0</v>
      </c>
      <c r="FW40" s="3">
        <v>0</v>
      </c>
      <c r="FX40" s="3">
        <v>0.81</v>
      </c>
      <c r="FY40" s="3">
        <v>-177876.84</v>
      </c>
      <c r="FZ40" s="3">
        <v>0</v>
      </c>
      <c r="GA40" s="3">
        <v>-1803257.44</v>
      </c>
      <c r="GB40" s="3">
        <v>-1915573.79</v>
      </c>
      <c r="GD40" s="3">
        <v>0</v>
      </c>
      <c r="GE40" s="3">
        <v>0</v>
      </c>
      <c r="GF40" s="3">
        <v>-17143.02</v>
      </c>
      <c r="GG40" s="3">
        <v>0</v>
      </c>
      <c r="GH40" s="3">
        <v>0</v>
      </c>
      <c r="GI40" s="3">
        <v>0</v>
      </c>
      <c r="GJ40" s="3">
        <v>32682.31</v>
      </c>
      <c r="GK40" s="3">
        <v>-8575</v>
      </c>
      <c r="GL40" s="3">
        <v>-374928.57</v>
      </c>
      <c r="GN40" s="3">
        <v>0</v>
      </c>
      <c r="GO40" s="3">
        <v>-522130.1</v>
      </c>
      <c r="GP40" s="3">
        <v>0</v>
      </c>
      <c r="GQ40" s="3">
        <v>0</v>
      </c>
      <c r="GR40" s="3">
        <v>0</v>
      </c>
      <c r="GS40" s="3">
        <v>0</v>
      </c>
      <c r="GT40" s="3">
        <v>0</v>
      </c>
      <c r="GU40" s="3">
        <v>-271698</v>
      </c>
      <c r="GV40" s="3">
        <v>0</v>
      </c>
      <c r="GX40" s="3">
        <v>-377590.22</v>
      </c>
      <c r="GY40" s="3">
        <v>0</v>
      </c>
      <c r="GZ40" s="3">
        <v>0</v>
      </c>
      <c r="HA40" s="3">
        <v>0</v>
      </c>
      <c r="HB40" s="3">
        <v>-2884</v>
      </c>
      <c r="HC40" s="3">
        <v>0</v>
      </c>
      <c r="HD40" s="3">
        <v>0</v>
      </c>
      <c r="HE40" s="3">
        <v>0</v>
      </c>
      <c r="HF40" s="3">
        <v>-128367.73</v>
      </c>
      <c r="HG40" s="3">
        <v>0</v>
      </c>
      <c r="HH40" s="3">
        <v>-3094653.39</v>
      </c>
      <c r="HI40" s="3">
        <v>0</v>
      </c>
      <c r="HJ40" s="3">
        <v>0</v>
      </c>
      <c r="HK40" s="3">
        <v>0</v>
      </c>
      <c r="HL40" s="3">
        <v>0</v>
      </c>
      <c r="HM40" s="3">
        <v>-716666.7</v>
      </c>
      <c r="HO40" s="3">
        <v>-6288900.7699999996</v>
      </c>
      <c r="HP40" s="3">
        <v>-2632307.61</v>
      </c>
      <c r="HQ40" s="3">
        <v>0</v>
      </c>
      <c r="HR40" s="3">
        <v>0</v>
      </c>
      <c r="HS40" s="3">
        <v>0</v>
      </c>
      <c r="HT40" s="3">
        <v>-4269025.51</v>
      </c>
      <c r="HU40" s="3">
        <v>0</v>
      </c>
      <c r="HV40" s="3">
        <v>0</v>
      </c>
      <c r="HW40" s="3">
        <v>0</v>
      </c>
      <c r="HX40" s="3">
        <v>0</v>
      </c>
      <c r="HY40" s="3">
        <v>-10073928.529999999</v>
      </c>
      <c r="HZ40" s="3">
        <v>-1384455.41</v>
      </c>
      <c r="IA40" s="3">
        <v>0</v>
      </c>
      <c r="IB40" s="3">
        <v>0</v>
      </c>
      <c r="IC40" s="3">
        <v>1750000</v>
      </c>
      <c r="ID40" s="3">
        <v>0</v>
      </c>
      <c r="IE40" s="3">
        <v>0</v>
      </c>
      <c r="IF40" s="3">
        <v>0</v>
      </c>
      <c r="IG40" s="3">
        <v>0</v>
      </c>
      <c r="IH40" s="3">
        <v>0</v>
      </c>
      <c r="II40" s="3">
        <v>36584</v>
      </c>
      <c r="IJ40" s="3">
        <v>-7009378.7800000003</v>
      </c>
      <c r="IK40" s="3">
        <v>0</v>
      </c>
      <c r="IL40" s="3">
        <v>0</v>
      </c>
      <c r="IM40" s="3">
        <v>0</v>
      </c>
      <c r="IN40" s="3">
        <v>-95710.57</v>
      </c>
      <c r="IO40" s="3">
        <v>0</v>
      </c>
      <c r="IP40" s="3">
        <v>-13649022.74</v>
      </c>
      <c r="IQ40" s="3">
        <v>0</v>
      </c>
      <c r="IR40" s="3">
        <v>0</v>
      </c>
      <c r="IS40" s="3">
        <v>-502562.76</v>
      </c>
      <c r="IT40" s="3">
        <v>0</v>
      </c>
      <c r="IU40" s="3">
        <v>-744596.21</v>
      </c>
      <c r="IV40" s="3">
        <v>0</v>
      </c>
      <c r="IW40" s="3">
        <v>-1348508.29</v>
      </c>
      <c r="IX40" s="3">
        <v>-359128.11</v>
      </c>
      <c r="IY40" s="3">
        <v>0</v>
      </c>
      <c r="IZ40" s="3">
        <v>-84035.520000000004</v>
      </c>
      <c r="JA40" s="3">
        <v>-4984356.67</v>
      </c>
      <c r="JB40" s="3">
        <v>-7099.6</v>
      </c>
      <c r="JC40" s="3">
        <v>-39.25</v>
      </c>
      <c r="JD40" s="3">
        <v>-27714.32</v>
      </c>
      <c r="JE40" s="3">
        <v>0</v>
      </c>
      <c r="JF40" s="3">
        <v>0</v>
      </c>
      <c r="JG40" s="3">
        <v>0</v>
      </c>
      <c r="JH40" s="3">
        <v>0</v>
      </c>
      <c r="JI40" s="3">
        <v>-77598.539999999994</v>
      </c>
      <c r="JJ40" s="3">
        <v>0</v>
      </c>
      <c r="JK40" s="3">
        <v>0</v>
      </c>
      <c r="JL40" s="3">
        <v>-45412.42</v>
      </c>
      <c r="JM40" s="3">
        <v>0</v>
      </c>
      <c r="JN40" s="3">
        <v>-148207.47</v>
      </c>
      <c r="JO40" s="3">
        <v>0</v>
      </c>
      <c r="JP40" s="3">
        <v>0</v>
      </c>
      <c r="JQ40" s="3">
        <v>239781.83</v>
      </c>
      <c r="JR40" s="3">
        <v>0</v>
      </c>
      <c r="JS40" s="3">
        <v>0</v>
      </c>
      <c r="JT40" s="3">
        <v>0</v>
      </c>
      <c r="JU40" s="3">
        <v>0</v>
      </c>
      <c r="JV40" s="3">
        <v>-37213.35</v>
      </c>
      <c r="JW40" s="3">
        <v>0</v>
      </c>
      <c r="JX40" s="3">
        <v>0</v>
      </c>
      <c r="JY40" s="3">
        <v>-46137</v>
      </c>
      <c r="JZ40" s="3">
        <v>0</v>
      </c>
      <c r="KA40" s="3">
        <v>0</v>
      </c>
      <c r="KB40" s="3">
        <v>-9413.44</v>
      </c>
      <c r="KC40" s="3">
        <v>0</v>
      </c>
      <c r="KD40" s="3">
        <v>0</v>
      </c>
      <c r="KE40" s="3">
        <v>33070.660000000003</v>
      </c>
      <c r="KF40" s="3">
        <v>0</v>
      </c>
      <c r="KG40" s="3">
        <v>0</v>
      </c>
      <c r="KH40" s="3">
        <v>-597786.59</v>
      </c>
      <c r="KI40" s="3">
        <v>512228.8</v>
      </c>
      <c r="KJ40" s="3">
        <v>0</v>
      </c>
      <c r="KK40" s="3">
        <v>-7397.46</v>
      </c>
      <c r="KL40" s="3">
        <v>0</v>
      </c>
      <c r="KM40" s="3">
        <v>0</v>
      </c>
      <c r="KN40" s="3">
        <v>-45799.18</v>
      </c>
      <c r="KO40" s="3">
        <v>0</v>
      </c>
      <c r="KP40" s="3">
        <v>0</v>
      </c>
      <c r="KQ40" s="3">
        <v>0</v>
      </c>
      <c r="KR40" s="3">
        <v>0</v>
      </c>
      <c r="KS40" s="3">
        <v>0</v>
      </c>
      <c r="KT40" s="3">
        <v>0</v>
      </c>
      <c r="KU40" s="3">
        <v>0</v>
      </c>
      <c r="KV40" s="3">
        <v>0</v>
      </c>
      <c r="KW40" s="3">
        <v>0</v>
      </c>
      <c r="KX40" s="3">
        <v>0</v>
      </c>
      <c r="KY40" s="3">
        <v>0</v>
      </c>
      <c r="KZ40" s="3">
        <v>0</v>
      </c>
      <c r="LA40" s="3">
        <v>0</v>
      </c>
      <c r="LB40" s="3">
        <v>0</v>
      </c>
      <c r="LC40" s="3">
        <v>0</v>
      </c>
      <c r="LD40" s="3">
        <v>0</v>
      </c>
      <c r="LE40" s="3">
        <v>0</v>
      </c>
      <c r="LF40" s="3">
        <v>0</v>
      </c>
      <c r="LG40" s="3">
        <v>0</v>
      </c>
      <c r="LH40" s="3">
        <v>0</v>
      </c>
      <c r="LI40" s="3">
        <v>0</v>
      </c>
      <c r="LJ40" s="3">
        <v>0</v>
      </c>
      <c r="LK40" s="3">
        <v>0</v>
      </c>
      <c r="LL40" s="3">
        <v>0</v>
      </c>
      <c r="LM40" s="3">
        <v>12445325.01</v>
      </c>
      <c r="LN40" s="3">
        <v>8811349.8499999996</v>
      </c>
      <c r="LO40" s="3">
        <v>744596.21</v>
      </c>
      <c r="LP40" s="3">
        <v>0</v>
      </c>
      <c r="LQ40" s="3">
        <v>0</v>
      </c>
      <c r="LR40" s="3">
        <v>1348508.29</v>
      </c>
      <c r="LS40" s="3">
        <v>0</v>
      </c>
      <c r="LT40" s="3">
        <v>359128.11</v>
      </c>
      <c r="LU40" s="3">
        <v>0</v>
      </c>
      <c r="LW40" s="3">
        <v>0</v>
      </c>
      <c r="LX40" s="3">
        <v>84035.520000000004</v>
      </c>
      <c r="LY40" s="3">
        <v>0</v>
      </c>
      <c r="LZ40" s="3">
        <v>0</v>
      </c>
      <c r="MA40" s="3">
        <v>0</v>
      </c>
      <c r="MB40" s="3">
        <v>0</v>
      </c>
      <c r="MC40" s="3">
        <v>0</v>
      </c>
      <c r="MD40" s="3">
        <v>0</v>
      </c>
      <c r="ME40" s="3">
        <v>0</v>
      </c>
      <c r="MF40" s="3">
        <v>0</v>
      </c>
      <c r="MG40" s="3">
        <v>0</v>
      </c>
      <c r="MH40" s="3">
        <v>0</v>
      </c>
      <c r="MI40" s="3">
        <v>0</v>
      </c>
      <c r="MJ40" s="3">
        <v>0</v>
      </c>
      <c r="MK40" s="3">
        <v>0</v>
      </c>
      <c r="ML40" s="3">
        <v>0</v>
      </c>
      <c r="MM40" s="3">
        <v>0</v>
      </c>
      <c r="MN40" s="3">
        <v>0</v>
      </c>
      <c r="MO40" s="3">
        <v>0</v>
      </c>
      <c r="MP40" s="3">
        <v>0</v>
      </c>
      <c r="MQ40" s="3">
        <v>0</v>
      </c>
      <c r="MR40" s="3">
        <v>0</v>
      </c>
      <c r="MS40" s="3">
        <v>101427.31</v>
      </c>
      <c r="MT40" s="3">
        <v>41093.230000000003</v>
      </c>
      <c r="MU40" s="3">
        <v>0</v>
      </c>
      <c r="MV40" s="3">
        <v>12412.63</v>
      </c>
      <c r="MW40" s="3">
        <v>0</v>
      </c>
      <c r="MX40" s="3">
        <v>0</v>
      </c>
      <c r="MY40" s="3">
        <v>0</v>
      </c>
      <c r="MZ40" s="3">
        <v>107003.72</v>
      </c>
      <c r="NA40" s="3">
        <v>78590.100000000006</v>
      </c>
      <c r="NB40" s="3">
        <v>0</v>
      </c>
      <c r="NC40" s="3">
        <v>0</v>
      </c>
      <c r="ND40" s="3">
        <v>2294.29</v>
      </c>
      <c r="NE40" s="3">
        <v>9911.6200000000008</v>
      </c>
      <c r="NF40" s="3">
        <v>0</v>
      </c>
      <c r="NG40" s="3">
        <v>0</v>
      </c>
      <c r="NH40" s="3">
        <v>0</v>
      </c>
      <c r="NI40" s="3">
        <v>25495.21</v>
      </c>
      <c r="NJ40" s="3">
        <v>32998.39</v>
      </c>
      <c r="NK40" s="3">
        <v>100373.28</v>
      </c>
      <c r="NL40" s="3">
        <v>145614.44</v>
      </c>
      <c r="NM40" s="3">
        <v>0</v>
      </c>
      <c r="NN40" s="3">
        <v>16653.12</v>
      </c>
      <c r="NO40" s="3">
        <v>0</v>
      </c>
      <c r="NP40" s="3">
        <v>33982.65</v>
      </c>
      <c r="NQ40" s="3">
        <v>0</v>
      </c>
      <c r="NR40" s="3">
        <v>26549.21</v>
      </c>
      <c r="NS40" s="3">
        <v>0</v>
      </c>
      <c r="NT40" s="3">
        <v>79908.81</v>
      </c>
      <c r="NU40" s="3">
        <v>37312.28</v>
      </c>
      <c r="NV40" s="3">
        <v>36250.26</v>
      </c>
      <c r="NW40" s="3">
        <v>27851.26</v>
      </c>
      <c r="NX40" s="3">
        <v>0</v>
      </c>
      <c r="NY40" s="3">
        <v>20477.97</v>
      </c>
      <c r="NZ40" s="3">
        <v>58649.7</v>
      </c>
      <c r="OA40" s="3">
        <v>40319.89</v>
      </c>
      <c r="OB40" s="3">
        <v>0</v>
      </c>
      <c r="OC40" s="3">
        <v>0</v>
      </c>
      <c r="OD40" s="3">
        <v>0</v>
      </c>
      <c r="OE40" s="3">
        <v>53434.49</v>
      </c>
      <c r="OF40" s="3">
        <v>0</v>
      </c>
      <c r="OK40" s="3">
        <v>0</v>
      </c>
      <c r="OL40" s="3">
        <v>0</v>
      </c>
      <c r="OM40" s="3">
        <v>0</v>
      </c>
      <c r="ON40" s="3">
        <v>0</v>
      </c>
      <c r="OO40" s="3">
        <v>66056.100000000006</v>
      </c>
      <c r="OP40" s="3">
        <v>96976.82</v>
      </c>
      <c r="OQ40" s="3">
        <v>313658.23999999999</v>
      </c>
      <c r="OR40" s="3">
        <v>73126.97</v>
      </c>
      <c r="OS40" s="3">
        <v>-0.99</v>
      </c>
      <c r="OT40" s="3">
        <v>0</v>
      </c>
      <c r="OU40" s="3">
        <v>17788.759999999998</v>
      </c>
      <c r="OV40" s="3">
        <v>5548.02</v>
      </c>
      <c r="OW40" s="3">
        <v>0</v>
      </c>
      <c r="OX40" s="3">
        <v>0</v>
      </c>
      <c r="OY40" s="3">
        <v>0</v>
      </c>
      <c r="OZ40" s="3">
        <v>0</v>
      </c>
      <c r="PA40" s="3">
        <v>4161.21</v>
      </c>
      <c r="PB40" s="3">
        <v>0</v>
      </c>
      <c r="PC40" s="3">
        <v>0</v>
      </c>
      <c r="PD40" s="3">
        <v>0</v>
      </c>
      <c r="PE40" s="3">
        <v>0</v>
      </c>
      <c r="PF40" s="3">
        <v>129543.25</v>
      </c>
      <c r="PG40" s="3">
        <v>144141.71</v>
      </c>
      <c r="PH40" s="3">
        <v>141823.47</v>
      </c>
      <c r="PI40" s="3">
        <v>25362.04</v>
      </c>
      <c r="PJ40" s="3">
        <v>0</v>
      </c>
      <c r="PK40" s="3">
        <v>76798.45</v>
      </c>
      <c r="PL40" s="3">
        <v>29079.75</v>
      </c>
      <c r="PM40" s="3">
        <v>26986.84</v>
      </c>
      <c r="PN40" s="3">
        <v>26914.05</v>
      </c>
      <c r="PO40" s="3">
        <v>0</v>
      </c>
      <c r="PP40" s="3">
        <v>0</v>
      </c>
      <c r="PQ40" s="3">
        <v>0</v>
      </c>
      <c r="PR40" s="3">
        <v>46760.52</v>
      </c>
      <c r="PS40" s="3">
        <v>1211.95</v>
      </c>
      <c r="PT40" s="3">
        <v>66162.850000000006</v>
      </c>
      <c r="PU40" s="3">
        <v>0</v>
      </c>
      <c r="PV40" s="3">
        <v>0</v>
      </c>
      <c r="PW40" s="3">
        <v>202528.91</v>
      </c>
      <c r="PX40" s="3">
        <v>5194</v>
      </c>
      <c r="PY40" s="3">
        <v>0</v>
      </c>
      <c r="PZ40" s="3">
        <v>0</v>
      </c>
      <c r="QA40" s="3">
        <v>0</v>
      </c>
      <c r="QB40" s="3">
        <v>717757.38</v>
      </c>
      <c r="QC40" s="3">
        <v>0</v>
      </c>
      <c r="QD40" s="3">
        <v>0</v>
      </c>
      <c r="QE40" s="3">
        <v>0</v>
      </c>
      <c r="QF40" s="3">
        <v>0</v>
      </c>
      <c r="QG40" s="3">
        <v>0</v>
      </c>
      <c r="QI40" s="3">
        <v>0</v>
      </c>
      <c r="QJ40" s="3">
        <v>427778.83</v>
      </c>
      <c r="QK40" s="3">
        <v>0</v>
      </c>
      <c r="QL40" s="3">
        <v>0</v>
      </c>
      <c r="QM40" s="3">
        <v>0</v>
      </c>
      <c r="QN40" s="3">
        <v>0</v>
      </c>
      <c r="QO40" s="3">
        <v>0</v>
      </c>
      <c r="QP40" s="3">
        <v>48365.17</v>
      </c>
      <c r="QQ40" s="3">
        <v>0</v>
      </c>
      <c r="QR40" s="3">
        <v>0</v>
      </c>
      <c r="QS40" s="3">
        <v>0</v>
      </c>
      <c r="QT40" s="3">
        <v>32376.57</v>
      </c>
      <c r="QU40" s="3">
        <v>400436</v>
      </c>
      <c r="QV40" s="3">
        <v>-357196</v>
      </c>
      <c r="QW40" s="3">
        <v>6693.85</v>
      </c>
      <c r="QX40" s="3">
        <v>0</v>
      </c>
      <c r="QY40" s="3">
        <v>0</v>
      </c>
      <c r="QZ40" s="3">
        <v>0</v>
      </c>
      <c r="RA40" s="3">
        <v>0</v>
      </c>
      <c r="RB40" s="3">
        <v>0</v>
      </c>
      <c r="RC40" s="3">
        <v>0</v>
      </c>
      <c r="RD40" s="3">
        <v>0</v>
      </c>
      <c r="RE40" s="3">
        <v>0</v>
      </c>
      <c r="RF40" s="3">
        <v>0</v>
      </c>
      <c r="RG40" s="3">
        <v>0</v>
      </c>
      <c r="RH40" s="3">
        <v>0</v>
      </c>
      <c r="RI40" s="3">
        <v>0</v>
      </c>
      <c r="RJ40" s="3">
        <v>-38743</v>
      </c>
      <c r="RK40" s="3">
        <v>146200</v>
      </c>
    </row>
    <row r="41" spans="1:479" x14ac:dyDescent="0.25">
      <c r="A41" t="s">
        <v>40</v>
      </c>
      <c r="B41" s="1">
        <v>2017</v>
      </c>
      <c r="C41" s="3">
        <v>12132662.869999999</v>
      </c>
      <c r="D41" s="3">
        <v>0</v>
      </c>
      <c r="E41" s="4"/>
      <c r="F41" s="3">
        <v>0</v>
      </c>
      <c r="G41" s="3">
        <v>0</v>
      </c>
      <c r="H41" s="3">
        <v>0</v>
      </c>
      <c r="I41" s="3">
        <v>0</v>
      </c>
      <c r="J41" s="3">
        <v>0</v>
      </c>
      <c r="K41" s="3">
        <v>5159110.49</v>
      </c>
      <c r="L41" s="3">
        <v>-11676.24</v>
      </c>
      <c r="M41" s="3">
        <v>51858.61</v>
      </c>
      <c r="N41" s="3">
        <v>0</v>
      </c>
      <c r="O41" s="3">
        <v>785986.4</v>
      </c>
      <c r="P41" s="4"/>
      <c r="Q41" s="3">
        <v>6329534.8200000003</v>
      </c>
      <c r="R41" s="3">
        <v>-41374.69</v>
      </c>
      <c r="S41" s="3">
        <v>0</v>
      </c>
      <c r="T41" s="3">
        <v>0</v>
      </c>
      <c r="U41" s="3">
        <v>0</v>
      </c>
      <c r="V41" s="3">
        <v>659211.47</v>
      </c>
      <c r="W41" s="3">
        <v>0</v>
      </c>
      <c r="X41" s="3">
        <v>1247917.69</v>
      </c>
      <c r="Y41" s="3">
        <v>0</v>
      </c>
      <c r="Z41" s="3">
        <v>0</v>
      </c>
      <c r="AA41" s="3">
        <v>610225.06000000006</v>
      </c>
      <c r="AB41" s="3">
        <v>0</v>
      </c>
      <c r="AC41" s="3">
        <v>0</v>
      </c>
      <c r="AD41" s="3">
        <v>1335702.97</v>
      </c>
      <c r="AE41" s="3">
        <v>0</v>
      </c>
      <c r="AF41" s="3">
        <v>0</v>
      </c>
      <c r="AG41" s="3">
        <v>0</v>
      </c>
      <c r="AH41" s="3">
        <v>0</v>
      </c>
      <c r="AI41" s="3">
        <v>0</v>
      </c>
      <c r="AJ41" s="3">
        <v>0</v>
      </c>
      <c r="AK41" s="3">
        <v>0</v>
      </c>
      <c r="AL41" s="3">
        <v>254040.71</v>
      </c>
      <c r="AP41" s="3">
        <v>0</v>
      </c>
      <c r="AQ41" s="3">
        <v>0</v>
      </c>
      <c r="AR41" s="3">
        <v>0</v>
      </c>
      <c r="AS41" s="3">
        <v>0</v>
      </c>
      <c r="AT41" s="3">
        <v>2555522.2400000002</v>
      </c>
      <c r="AU41" s="3">
        <v>0</v>
      </c>
      <c r="AV41" s="3">
        <v>73250.87</v>
      </c>
      <c r="AW41" s="4"/>
      <c r="AX41" s="3">
        <v>0</v>
      </c>
      <c r="AY41" s="3">
        <v>0</v>
      </c>
      <c r="AZ41" s="3">
        <v>0</v>
      </c>
      <c r="BA41" s="3">
        <v>-146083.23000000001</v>
      </c>
      <c r="BB41" s="3">
        <v>0</v>
      </c>
      <c r="BC41" s="4"/>
      <c r="BD41" s="3">
        <v>0</v>
      </c>
      <c r="BE41" s="3">
        <v>0</v>
      </c>
      <c r="BF41" s="3">
        <v>0</v>
      </c>
      <c r="BG41" s="3">
        <v>0</v>
      </c>
      <c r="BH41" s="3">
        <v>0</v>
      </c>
      <c r="BI41" s="3">
        <v>0</v>
      </c>
      <c r="BJ41" s="3">
        <v>0</v>
      </c>
      <c r="BK41" s="3">
        <v>0</v>
      </c>
      <c r="BL41" s="3">
        <v>0</v>
      </c>
      <c r="BM41" s="3">
        <v>30009.93</v>
      </c>
      <c r="BN41" s="3">
        <v>52898.13</v>
      </c>
      <c r="BO41" s="3">
        <v>-1615.23</v>
      </c>
      <c r="BP41" s="3">
        <v>3053.93</v>
      </c>
      <c r="BQ41" s="3">
        <v>0</v>
      </c>
      <c r="BR41" s="3">
        <v>0</v>
      </c>
      <c r="BT41" s="3">
        <v>0</v>
      </c>
      <c r="BU41" s="3">
        <v>104242.98</v>
      </c>
      <c r="BV41" s="3">
        <v>0</v>
      </c>
      <c r="BW41" s="3">
        <v>0</v>
      </c>
      <c r="BX41" s="3">
        <v>7.0000000000000007E-2</v>
      </c>
      <c r="BY41" s="3">
        <v>-0.01</v>
      </c>
      <c r="BZ41" s="3">
        <v>-1045136.49</v>
      </c>
      <c r="CA41" s="3">
        <v>0</v>
      </c>
      <c r="CB41" s="3">
        <v>-6960.33</v>
      </c>
      <c r="CC41" s="3">
        <v>178905.31</v>
      </c>
      <c r="CD41" s="3">
        <v>79987.179999999993</v>
      </c>
      <c r="CE41" s="3">
        <v>-609929.12</v>
      </c>
      <c r="CF41" s="3">
        <v>0</v>
      </c>
      <c r="CG41" s="3">
        <v>-151268.32</v>
      </c>
      <c r="CH41" s="3">
        <v>0</v>
      </c>
      <c r="CI41" s="3">
        <v>0</v>
      </c>
      <c r="CJ41" s="3">
        <v>0</v>
      </c>
      <c r="CK41" s="3">
        <v>0</v>
      </c>
      <c r="CL41" s="3">
        <v>1584554.25</v>
      </c>
      <c r="CM41" s="3">
        <v>0</v>
      </c>
      <c r="CN41" s="3">
        <v>0</v>
      </c>
      <c r="CO41" s="3">
        <v>0</v>
      </c>
      <c r="CP41" s="3">
        <v>0</v>
      </c>
      <c r="CQ41" s="3">
        <v>0</v>
      </c>
      <c r="CR41" s="3">
        <v>0</v>
      </c>
      <c r="CS41" s="3">
        <v>0</v>
      </c>
      <c r="CT41" s="3">
        <v>0</v>
      </c>
      <c r="CU41" s="3">
        <v>0</v>
      </c>
      <c r="CV41" s="3">
        <v>0</v>
      </c>
      <c r="CW41" s="3">
        <v>0</v>
      </c>
      <c r="CX41" s="3">
        <v>0</v>
      </c>
      <c r="CY41" s="3">
        <v>0</v>
      </c>
      <c r="CZ41" s="3">
        <v>0</v>
      </c>
      <c r="DA41" s="3">
        <v>0</v>
      </c>
      <c r="DB41" s="3">
        <v>0</v>
      </c>
      <c r="DC41" s="3">
        <v>0</v>
      </c>
      <c r="DD41" s="3">
        <v>0</v>
      </c>
      <c r="DE41" s="3">
        <v>0</v>
      </c>
      <c r="DF41" s="3">
        <v>0</v>
      </c>
      <c r="DG41" s="3">
        <v>0</v>
      </c>
      <c r="DH41" s="3">
        <v>0</v>
      </c>
      <c r="DI41" s="3">
        <v>0</v>
      </c>
      <c r="DJ41" s="3">
        <v>0</v>
      </c>
      <c r="DK41" s="3">
        <v>0</v>
      </c>
      <c r="DL41" s="3">
        <v>0</v>
      </c>
      <c r="DM41" s="3">
        <v>0</v>
      </c>
      <c r="DN41" s="3">
        <v>505305.02</v>
      </c>
      <c r="DP41" s="3">
        <v>1838334.87</v>
      </c>
      <c r="DQ41" s="3">
        <v>0</v>
      </c>
      <c r="DR41" s="3">
        <v>0</v>
      </c>
      <c r="DS41" s="3">
        <v>17079287.809999999</v>
      </c>
      <c r="DT41" s="3">
        <v>0</v>
      </c>
      <c r="DU41" s="3">
        <v>24785462.98</v>
      </c>
      <c r="DV41" s="3">
        <v>17477217.710000001</v>
      </c>
      <c r="DW41" s="3">
        <v>1263703.72</v>
      </c>
      <c r="DX41" s="3">
        <v>6547046.2800000003</v>
      </c>
      <c r="DY41" s="3">
        <v>17016021.300000001</v>
      </c>
      <c r="DZ41" s="3">
        <v>18281705.859999999</v>
      </c>
      <c r="EA41" s="3">
        <v>6034648.5599999996</v>
      </c>
      <c r="EB41" s="3">
        <v>0</v>
      </c>
      <c r="EC41" s="3">
        <v>0</v>
      </c>
      <c r="ED41" s="3">
        <v>0</v>
      </c>
      <c r="EE41" s="3">
        <v>86550.51</v>
      </c>
      <c r="EG41" s="3">
        <v>3594691.56</v>
      </c>
      <c r="EH41" s="3">
        <v>0</v>
      </c>
      <c r="EI41" s="3">
        <v>379066.98</v>
      </c>
      <c r="EJ41" s="3">
        <v>1093066.82</v>
      </c>
      <c r="EL41" s="3">
        <v>3116758.51</v>
      </c>
      <c r="EM41" s="3">
        <v>75195.87</v>
      </c>
      <c r="EN41" s="3">
        <v>1406636.39</v>
      </c>
      <c r="EO41" s="3">
        <v>0</v>
      </c>
      <c r="EP41" s="3">
        <v>0</v>
      </c>
      <c r="EQ41" s="3">
        <v>196864.97</v>
      </c>
      <c r="ER41" s="3">
        <v>21009.52</v>
      </c>
      <c r="ET41" s="3">
        <v>403930.62</v>
      </c>
      <c r="EU41" s="3">
        <v>165151.45000000001</v>
      </c>
      <c r="EV41" s="3">
        <v>1516143.88</v>
      </c>
      <c r="EW41" s="3">
        <v>0</v>
      </c>
      <c r="EX41" s="3">
        <v>53060.28</v>
      </c>
      <c r="EY41" s="3">
        <v>0</v>
      </c>
      <c r="EZ41" s="3">
        <v>0</v>
      </c>
      <c r="FA41" s="3">
        <v>0</v>
      </c>
      <c r="FB41" s="3">
        <v>0</v>
      </c>
      <c r="FC41" s="3">
        <v>0</v>
      </c>
      <c r="FD41" s="3">
        <v>0</v>
      </c>
      <c r="FE41" s="3">
        <v>0</v>
      </c>
      <c r="FF41" s="3">
        <v>2611071.21</v>
      </c>
      <c r="FG41" s="3">
        <v>0</v>
      </c>
      <c r="FH41" s="3">
        <v>0</v>
      </c>
      <c r="FI41" s="3">
        <v>0</v>
      </c>
      <c r="FJ41" s="3">
        <v>327392.65000000002</v>
      </c>
      <c r="FK41" s="3">
        <v>-60073875.829999998</v>
      </c>
      <c r="FL41" s="3">
        <v>-1488764.61</v>
      </c>
      <c r="FM41" s="3">
        <v>0</v>
      </c>
      <c r="FN41" s="3">
        <v>0</v>
      </c>
      <c r="FO41" s="3">
        <v>0</v>
      </c>
      <c r="FP41" s="3">
        <v>-6538344.5700000003</v>
      </c>
      <c r="FQ41" s="3">
        <v>-851927.12</v>
      </c>
      <c r="FR41" s="3">
        <v>-113243.77</v>
      </c>
      <c r="FS41" s="3">
        <v>0</v>
      </c>
      <c r="FT41" s="3">
        <v>-1665749.25</v>
      </c>
      <c r="FU41" s="3">
        <v>-2633224.9700000002</v>
      </c>
      <c r="FV41" s="3">
        <v>-221432.97</v>
      </c>
      <c r="FW41" s="3">
        <v>0</v>
      </c>
      <c r="FX41" s="3">
        <v>-334380.77</v>
      </c>
      <c r="FY41" s="3">
        <v>0</v>
      </c>
      <c r="FZ41" s="3">
        <v>0</v>
      </c>
      <c r="GA41" s="3">
        <v>0</v>
      </c>
      <c r="GB41" s="3">
        <v>-350000</v>
      </c>
      <c r="GD41" s="3">
        <v>0</v>
      </c>
      <c r="GE41" s="3">
        <v>0</v>
      </c>
      <c r="GF41" s="3">
        <v>-64272.87</v>
      </c>
      <c r="GG41" s="3">
        <v>0</v>
      </c>
      <c r="GH41" s="3">
        <v>0</v>
      </c>
      <c r="GI41" s="3">
        <v>-492842.71</v>
      </c>
      <c r="GJ41" s="3">
        <v>-35268.089999999997</v>
      </c>
      <c r="GK41" s="3">
        <v>-757534.49</v>
      </c>
      <c r="GL41" s="3">
        <v>0</v>
      </c>
      <c r="GN41" s="3">
        <v>0</v>
      </c>
      <c r="GO41" s="3">
        <v>-4360962.28</v>
      </c>
      <c r="GP41" s="3">
        <v>0</v>
      </c>
      <c r="GQ41" s="3">
        <v>-198800</v>
      </c>
      <c r="GR41" s="3">
        <v>0</v>
      </c>
      <c r="GS41" s="3">
        <v>0</v>
      </c>
      <c r="GT41" s="3">
        <v>0</v>
      </c>
      <c r="GU41" s="3">
        <v>0</v>
      </c>
      <c r="GV41" s="3">
        <v>0</v>
      </c>
      <c r="GX41" s="3">
        <v>-721987.95</v>
      </c>
      <c r="GY41" s="3">
        <v>0</v>
      </c>
      <c r="GZ41" s="3">
        <v>0</v>
      </c>
      <c r="HA41" s="3">
        <v>0</v>
      </c>
      <c r="HB41" s="3">
        <v>-2555522.2799999998</v>
      </c>
      <c r="HC41" s="3">
        <v>0</v>
      </c>
      <c r="HD41" s="3">
        <v>0</v>
      </c>
      <c r="HE41" s="3">
        <v>0</v>
      </c>
      <c r="HF41" s="3">
        <v>0</v>
      </c>
      <c r="HG41" s="3">
        <v>0</v>
      </c>
      <c r="HH41" s="3">
        <v>-3022340.15</v>
      </c>
      <c r="HI41" s="3">
        <v>-816666.4</v>
      </c>
      <c r="HJ41" s="3">
        <v>0</v>
      </c>
      <c r="HK41" s="3">
        <v>0</v>
      </c>
      <c r="HL41" s="3">
        <v>-33171821.57</v>
      </c>
      <c r="HM41" s="3">
        <v>0</v>
      </c>
      <c r="HO41" s="3">
        <v>0</v>
      </c>
      <c r="HP41" s="3">
        <v>-19511601</v>
      </c>
      <c r="HQ41" s="3">
        <v>0</v>
      </c>
      <c r="HR41" s="3">
        <v>0</v>
      </c>
      <c r="HS41" s="3">
        <v>0</v>
      </c>
      <c r="HT41" s="3">
        <v>0</v>
      </c>
      <c r="HU41" s="3">
        <v>0</v>
      </c>
      <c r="HV41" s="3">
        <v>0</v>
      </c>
      <c r="HW41" s="3">
        <v>0</v>
      </c>
      <c r="HX41" s="3">
        <v>0</v>
      </c>
      <c r="HY41" s="3">
        <v>-16618989.27</v>
      </c>
      <c r="HZ41" s="3">
        <v>-3378422.6300000199</v>
      </c>
      <c r="IA41" s="3">
        <v>0</v>
      </c>
      <c r="IB41" s="3">
        <v>0</v>
      </c>
      <c r="IC41" s="3">
        <v>2731535</v>
      </c>
      <c r="ID41" s="3">
        <v>0</v>
      </c>
      <c r="IE41" s="3">
        <v>0</v>
      </c>
      <c r="IF41" s="3">
        <v>-9824.85</v>
      </c>
      <c r="IG41" s="3">
        <v>0</v>
      </c>
      <c r="IH41" s="3">
        <v>0</v>
      </c>
      <c r="II41" s="3">
        <v>166307.75</v>
      </c>
      <c r="IJ41" s="3">
        <v>-17557147.199999999</v>
      </c>
      <c r="IK41" s="3">
        <v>-8005011.1200000001</v>
      </c>
      <c r="IL41" s="3">
        <v>0</v>
      </c>
      <c r="IM41" s="3">
        <v>0</v>
      </c>
      <c r="IN41" s="3">
        <v>-210199.59</v>
      </c>
      <c r="IO41" s="3">
        <v>-12291.27</v>
      </c>
      <c r="IP41" s="3">
        <v>-22120330.469999999</v>
      </c>
      <c r="IQ41" s="3">
        <v>0</v>
      </c>
      <c r="IR41" s="3">
        <v>0</v>
      </c>
      <c r="IS41" s="3">
        <v>-813727.14</v>
      </c>
      <c r="IT41" s="3">
        <v>0</v>
      </c>
      <c r="IU41" s="3">
        <v>-1938702.39</v>
      </c>
      <c r="IV41" s="3">
        <v>0</v>
      </c>
      <c r="IW41" s="3">
        <v>-3008659.57</v>
      </c>
      <c r="IX41" s="3">
        <v>-2527239.9300000002</v>
      </c>
      <c r="IY41" s="3">
        <v>-28293.67</v>
      </c>
      <c r="IZ41" s="3">
        <v>-222391.83</v>
      </c>
      <c r="JA41" s="3">
        <v>-11949999.960000001</v>
      </c>
      <c r="JB41" s="3">
        <v>0</v>
      </c>
      <c r="JC41" s="3">
        <v>0</v>
      </c>
      <c r="JD41" s="3">
        <v>-86269.23</v>
      </c>
      <c r="JE41" s="3">
        <v>0</v>
      </c>
      <c r="JF41" s="3">
        <v>0</v>
      </c>
      <c r="JG41" s="3">
        <v>0</v>
      </c>
      <c r="JH41" s="3">
        <v>0</v>
      </c>
      <c r="JI41" s="3">
        <v>-260447.6</v>
      </c>
      <c r="JJ41" s="3">
        <v>0</v>
      </c>
      <c r="JK41" s="3">
        <v>0</v>
      </c>
      <c r="JL41" s="3">
        <v>-161684.59</v>
      </c>
      <c r="JM41" s="3">
        <v>0</v>
      </c>
      <c r="JN41" s="3">
        <v>-437296.79</v>
      </c>
      <c r="JO41" s="3">
        <v>0</v>
      </c>
      <c r="JP41" s="3">
        <v>-71269.17</v>
      </c>
      <c r="JQ41" s="3">
        <v>811985.24</v>
      </c>
      <c r="JR41" s="3">
        <v>0</v>
      </c>
      <c r="JS41" s="3">
        <v>0</v>
      </c>
      <c r="JT41" s="3">
        <v>0</v>
      </c>
      <c r="JU41" s="3">
        <v>0</v>
      </c>
      <c r="JV41" s="3">
        <v>0</v>
      </c>
      <c r="JW41" s="3">
        <v>0</v>
      </c>
      <c r="JX41" s="3">
        <v>-890292</v>
      </c>
      <c r="JY41" s="3">
        <v>0</v>
      </c>
      <c r="JZ41" s="3">
        <v>0</v>
      </c>
      <c r="KA41" s="3">
        <v>0</v>
      </c>
      <c r="KB41" s="3">
        <v>-30000</v>
      </c>
      <c r="KC41" s="3">
        <v>0</v>
      </c>
      <c r="KD41" s="3">
        <v>0</v>
      </c>
      <c r="KE41" s="3">
        <v>184022.54</v>
      </c>
      <c r="KF41" s="3">
        <v>0</v>
      </c>
      <c r="KG41" s="3">
        <v>0</v>
      </c>
      <c r="KH41" s="3">
        <v>-1237152.53</v>
      </c>
      <c r="KI41" s="3">
        <v>1316876.98</v>
      </c>
      <c r="KJ41" s="3">
        <v>0</v>
      </c>
      <c r="KK41" s="3">
        <v>-14685.36</v>
      </c>
      <c r="KL41" s="3">
        <v>0</v>
      </c>
      <c r="KM41" s="3">
        <v>10733.17</v>
      </c>
      <c r="KN41" s="3">
        <v>-153260.22</v>
      </c>
      <c r="KO41" s="3">
        <v>0</v>
      </c>
      <c r="KP41" s="3">
        <v>0</v>
      </c>
      <c r="KQ41" s="3">
        <v>0</v>
      </c>
      <c r="KR41" s="3">
        <v>0</v>
      </c>
      <c r="KS41" s="3">
        <v>0</v>
      </c>
      <c r="KT41" s="3">
        <v>0</v>
      </c>
      <c r="KU41" s="3">
        <v>0</v>
      </c>
      <c r="KV41" s="3">
        <v>0</v>
      </c>
      <c r="KW41" s="3">
        <v>0</v>
      </c>
      <c r="KX41" s="3">
        <v>0</v>
      </c>
      <c r="KY41" s="3">
        <v>0</v>
      </c>
      <c r="KZ41" s="3">
        <v>0</v>
      </c>
      <c r="LA41" s="3">
        <v>0</v>
      </c>
      <c r="LB41" s="3">
        <v>0</v>
      </c>
      <c r="LC41" s="3">
        <v>0</v>
      </c>
      <c r="LD41" s="3">
        <v>0</v>
      </c>
      <c r="LE41" s="3">
        <v>0</v>
      </c>
      <c r="LF41" s="3">
        <v>0</v>
      </c>
      <c r="LG41" s="3">
        <v>0</v>
      </c>
      <c r="LH41" s="3">
        <v>0</v>
      </c>
      <c r="LI41" s="3">
        <v>0</v>
      </c>
      <c r="LJ41" s="3">
        <v>0</v>
      </c>
      <c r="LK41" s="3">
        <v>0</v>
      </c>
      <c r="LL41" s="3">
        <v>0</v>
      </c>
      <c r="LM41" s="3">
        <v>29218002.260000002</v>
      </c>
      <c r="LN41" s="3">
        <v>19500704.620000001</v>
      </c>
      <c r="LO41" s="3">
        <v>1938702.39</v>
      </c>
      <c r="LP41" s="3">
        <v>0</v>
      </c>
      <c r="LQ41" s="3">
        <v>0</v>
      </c>
      <c r="LR41" s="3">
        <v>3008659.59</v>
      </c>
      <c r="LS41" s="3">
        <v>0</v>
      </c>
      <c r="LT41" s="3">
        <v>2527239.96</v>
      </c>
      <c r="LU41" s="3">
        <v>0</v>
      </c>
      <c r="LW41" s="3">
        <v>28293.67</v>
      </c>
      <c r="LX41" s="3">
        <v>222391.83</v>
      </c>
      <c r="LY41" s="3">
        <v>0</v>
      </c>
      <c r="LZ41" s="3">
        <v>0</v>
      </c>
      <c r="MA41" s="3">
        <v>0</v>
      </c>
      <c r="MB41" s="3">
        <v>0</v>
      </c>
      <c r="MC41" s="3">
        <v>0</v>
      </c>
      <c r="MD41" s="3">
        <v>0</v>
      </c>
      <c r="ME41" s="3">
        <v>0</v>
      </c>
      <c r="MF41" s="3">
        <v>0</v>
      </c>
      <c r="MG41" s="3">
        <v>0</v>
      </c>
      <c r="MH41" s="3">
        <v>0</v>
      </c>
      <c r="MI41" s="3">
        <v>0</v>
      </c>
      <c r="MJ41" s="3">
        <v>0</v>
      </c>
      <c r="MK41" s="3">
        <v>0</v>
      </c>
      <c r="ML41" s="3">
        <v>0</v>
      </c>
      <c r="MM41" s="3">
        <v>0</v>
      </c>
      <c r="MN41" s="3">
        <v>0</v>
      </c>
      <c r="MO41" s="3">
        <v>0</v>
      </c>
      <c r="MP41" s="3">
        <v>0</v>
      </c>
      <c r="MQ41" s="3">
        <v>0</v>
      </c>
      <c r="MR41" s="3">
        <v>0</v>
      </c>
      <c r="MS41" s="3">
        <v>0</v>
      </c>
      <c r="MT41" s="3">
        <v>223752.23</v>
      </c>
      <c r="MU41" s="3">
        <v>16271.43</v>
      </c>
      <c r="MV41" s="3">
        <v>0</v>
      </c>
      <c r="MW41" s="3">
        <v>0</v>
      </c>
      <c r="MX41" s="3">
        <v>4130.99</v>
      </c>
      <c r="MY41" s="3">
        <v>437.24</v>
      </c>
      <c r="MZ41" s="3">
        <v>10040.950000000001</v>
      </c>
      <c r="NA41" s="3">
        <v>1142.08</v>
      </c>
      <c r="NB41" s="3">
        <v>3598.44</v>
      </c>
      <c r="NC41" s="3">
        <v>380.26</v>
      </c>
      <c r="ND41" s="3">
        <v>239124</v>
      </c>
      <c r="NE41" s="3">
        <v>33357.01</v>
      </c>
      <c r="NF41" s="3">
        <v>0</v>
      </c>
      <c r="NG41" s="3">
        <v>0</v>
      </c>
      <c r="NH41" s="3">
        <v>0</v>
      </c>
      <c r="NI41" s="3">
        <v>299280.65999999997</v>
      </c>
      <c r="NJ41" s="3">
        <v>0</v>
      </c>
      <c r="NK41" s="3">
        <v>0</v>
      </c>
      <c r="NL41" s="3">
        <v>-130561.45</v>
      </c>
      <c r="NM41" s="3">
        <v>0</v>
      </c>
      <c r="NN41" s="3">
        <v>36823.599999999999</v>
      </c>
      <c r="NO41" s="3">
        <v>0</v>
      </c>
      <c r="NP41" s="3">
        <v>0</v>
      </c>
      <c r="NQ41" s="3">
        <v>33723.47</v>
      </c>
      <c r="NR41" s="3">
        <v>0</v>
      </c>
      <c r="NS41" s="3">
        <v>105223.27</v>
      </c>
      <c r="NT41" s="3">
        <v>43417.73</v>
      </c>
      <c r="NU41" s="3">
        <v>200949.82</v>
      </c>
      <c r="NV41" s="3">
        <v>307519.08</v>
      </c>
      <c r="NW41" s="3">
        <v>516228.69</v>
      </c>
      <c r="NX41" s="3">
        <v>0</v>
      </c>
      <c r="NY41" s="3">
        <v>48894.98</v>
      </c>
      <c r="NZ41" s="3">
        <v>128545.60000000001</v>
      </c>
      <c r="OA41" s="3">
        <v>246325.33</v>
      </c>
      <c r="OB41" s="3">
        <v>0</v>
      </c>
      <c r="OC41" s="3">
        <v>0</v>
      </c>
      <c r="OD41" s="3">
        <v>0</v>
      </c>
      <c r="OE41" s="3">
        <v>1269.68</v>
      </c>
      <c r="OF41" s="3">
        <v>0</v>
      </c>
      <c r="OK41" s="3">
        <v>0</v>
      </c>
      <c r="OL41" s="3">
        <v>0</v>
      </c>
      <c r="OM41" s="3">
        <v>0</v>
      </c>
      <c r="ON41" s="3">
        <v>0</v>
      </c>
      <c r="OO41" s="3">
        <v>0</v>
      </c>
      <c r="OP41" s="3">
        <v>278586.62</v>
      </c>
      <c r="OQ41" s="3">
        <v>471007.75</v>
      </c>
      <c r="OR41" s="3">
        <v>290982.03000000003</v>
      </c>
      <c r="OS41" s="3">
        <v>-17.29</v>
      </c>
      <c r="OT41" s="3">
        <v>0</v>
      </c>
      <c r="OU41" s="3">
        <v>163484.01</v>
      </c>
      <c r="OV41" s="3">
        <v>0</v>
      </c>
      <c r="OW41" s="3">
        <v>0</v>
      </c>
      <c r="OX41" s="3">
        <v>0</v>
      </c>
      <c r="OY41" s="3">
        <v>0</v>
      </c>
      <c r="OZ41" s="3">
        <v>0</v>
      </c>
      <c r="PA41" s="3">
        <v>0</v>
      </c>
      <c r="PB41" s="3">
        <v>0</v>
      </c>
      <c r="PC41" s="3">
        <v>0</v>
      </c>
      <c r="PD41" s="3">
        <v>0</v>
      </c>
      <c r="PE41" s="3">
        <v>0</v>
      </c>
      <c r="PF41" s="3">
        <v>0</v>
      </c>
      <c r="PG41" s="3">
        <v>945876.22</v>
      </c>
      <c r="PH41" s="3">
        <v>413800.28</v>
      </c>
      <c r="PI41" s="3">
        <v>584.28</v>
      </c>
      <c r="PJ41" s="3">
        <v>0</v>
      </c>
      <c r="PK41" s="3">
        <v>353707.18</v>
      </c>
      <c r="PL41" s="3">
        <v>137556.88</v>
      </c>
      <c r="PM41" s="3">
        <v>0</v>
      </c>
      <c r="PN41" s="3">
        <v>361084.94</v>
      </c>
      <c r="PO41" s="3">
        <v>0</v>
      </c>
      <c r="PP41" s="3">
        <v>-1600</v>
      </c>
      <c r="PQ41" s="3">
        <v>0</v>
      </c>
      <c r="PR41" s="3">
        <v>272076.43</v>
      </c>
      <c r="PS41" s="3">
        <v>36631.72</v>
      </c>
      <c r="PT41" s="3">
        <v>86266.73</v>
      </c>
      <c r="PU41" s="3">
        <v>0</v>
      </c>
      <c r="PV41" s="3">
        <v>0</v>
      </c>
      <c r="PW41" s="3">
        <v>238908.12</v>
      </c>
      <c r="PX41" s="3">
        <v>12283.04</v>
      </c>
      <c r="PY41" s="3">
        <v>0</v>
      </c>
      <c r="PZ41" s="3">
        <v>0</v>
      </c>
      <c r="QA41" s="3">
        <v>0</v>
      </c>
      <c r="QB41" s="3">
        <v>1766440.29</v>
      </c>
      <c r="QC41" s="3">
        <v>0</v>
      </c>
      <c r="QD41" s="3">
        <v>67371.12</v>
      </c>
      <c r="QE41" s="3">
        <v>0</v>
      </c>
      <c r="QF41" s="3">
        <v>0</v>
      </c>
      <c r="QG41" s="3">
        <v>0</v>
      </c>
      <c r="QI41" s="3">
        <v>0</v>
      </c>
      <c r="QJ41" s="3">
        <v>897181.32</v>
      </c>
      <c r="QK41" s="3">
        <v>0</v>
      </c>
      <c r="QL41" s="3">
        <v>0</v>
      </c>
      <c r="QM41" s="3">
        <v>0</v>
      </c>
      <c r="QN41" s="3">
        <v>0</v>
      </c>
      <c r="QO41" s="3">
        <v>0</v>
      </c>
      <c r="QP41" s="3">
        <v>34544.910000000003</v>
      </c>
      <c r="QQ41" s="3">
        <v>0</v>
      </c>
      <c r="QR41" s="3">
        <v>0</v>
      </c>
      <c r="QS41" s="3">
        <v>0</v>
      </c>
      <c r="QT41" s="3">
        <v>80229.83</v>
      </c>
      <c r="QU41" s="3">
        <v>130864</v>
      </c>
      <c r="QV41" s="3">
        <v>101826.25</v>
      </c>
      <c r="QW41" s="3">
        <v>80765</v>
      </c>
      <c r="QX41" s="3">
        <v>0</v>
      </c>
      <c r="QY41" s="3">
        <v>0</v>
      </c>
      <c r="QZ41" s="3">
        <v>0</v>
      </c>
      <c r="RA41" s="3">
        <v>0</v>
      </c>
      <c r="RB41" s="3">
        <v>0</v>
      </c>
      <c r="RC41" s="3">
        <v>0</v>
      </c>
      <c r="RD41" s="3">
        <v>0</v>
      </c>
      <c r="RE41" s="3">
        <v>0</v>
      </c>
      <c r="RF41" s="3">
        <v>0</v>
      </c>
      <c r="RG41" s="3">
        <v>0</v>
      </c>
      <c r="RH41" s="3">
        <v>384250</v>
      </c>
      <c r="RI41" s="3">
        <v>0</v>
      </c>
      <c r="RJ41" s="3">
        <v>-101826.25</v>
      </c>
      <c r="RK41" s="3">
        <v>0</v>
      </c>
    </row>
    <row r="42" spans="1:479" x14ac:dyDescent="0.25">
      <c r="A42" t="s">
        <v>41</v>
      </c>
      <c r="B42" s="1">
        <v>2017</v>
      </c>
      <c r="C42" s="3">
        <v>0</v>
      </c>
      <c r="D42" s="3">
        <v>0</v>
      </c>
      <c r="E42" s="4"/>
      <c r="F42" s="3">
        <v>0</v>
      </c>
      <c r="G42" s="3">
        <v>0</v>
      </c>
      <c r="H42" s="3">
        <v>0</v>
      </c>
      <c r="I42" s="3">
        <v>0</v>
      </c>
      <c r="J42" s="3">
        <v>0</v>
      </c>
      <c r="K42" s="3">
        <v>2466233.56</v>
      </c>
      <c r="L42" s="3">
        <v>-14881.76</v>
      </c>
      <c r="M42" s="3">
        <v>60754.83</v>
      </c>
      <c r="N42" s="3">
        <v>170</v>
      </c>
      <c r="O42" s="3">
        <v>131103.85999999999</v>
      </c>
      <c r="P42" s="4"/>
      <c r="Q42" s="3">
        <v>1639522.04</v>
      </c>
      <c r="R42" s="3">
        <v>-759270.82</v>
      </c>
      <c r="S42" s="3">
        <v>0</v>
      </c>
      <c r="T42" s="3">
        <v>0</v>
      </c>
      <c r="U42" s="3">
        <v>0</v>
      </c>
      <c r="V42" s="3">
        <v>143745.29999999999</v>
      </c>
      <c r="W42" s="3">
        <v>0</v>
      </c>
      <c r="X42" s="3">
        <v>0</v>
      </c>
      <c r="Y42" s="3">
        <v>0</v>
      </c>
      <c r="Z42" s="3">
        <v>0</v>
      </c>
      <c r="AA42" s="3">
        <v>238545.58</v>
      </c>
      <c r="AB42" s="3">
        <v>0</v>
      </c>
      <c r="AC42" s="3">
        <v>0</v>
      </c>
      <c r="AD42" s="3">
        <v>0</v>
      </c>
      <c r="AE42" s="3">
        <v>0</v>
      </c>
      <c r="AF42" s="3">
        <v>0</v>
      </c>
      <c r="AG42" s="3">
        <v>0</v>
      </c>
      <c r="AH42" s="3">
        <v>0</v>
      </c>
      <c r="AI42" s="3">
        <v>0</v>
      </c>
      <c r="AJ42" s="3">
        <v>0</v>
      </c>
      <c r="AK42" s="3">
        <v>0</v>
      </c>
      <c r="AL42" s="3">
        <v>0</v>
      </c>
      <c r="AP42" s="3">
        <v>0</v>
      </c>
      <c r="AQ42" s="3">
        <v>0</v>
      </c>
      <c r="AR42" s="3">
        <v>0</v>
      </c>
      <c r="AS42" s="3">
        <v>0</v>
      </c>
      <c r="AT42" s="3">
        <v>0</v>
      </c>
      <c r="AU42" s="3">
        <v>0</v>
      </c>
      <c r="AV42" s="3">
        <v>17242.509999999998</v>
      </c>
      <c r="AW42" s="4"/>
      <c r="AX42" s="3">
        <v>0</v>
      </c>
      <c r="AY42" s="3">
        <v>0</v>
      </c>
      <c r="AZ42" s="3">
        <v>0</v>
      </c>
      <c r="BA42" s="3">
        <v>3779.91</v>
      </c>
      <c r="BB42" s="3">
        <v>0</v>
      </c>
      <c r="BC42" s="4"/>
      <c r="BD42" s="3">
        <v>0</v>
      </c>
      <c r="BE42" s="3">
        <v>0</v>
      </c>
      <c r="BF42" s="3">
        <v>0</v>
      </c>
      <c r="BG42" s="3">
        <v>0</v>
      </c>
      <c r="BH42" s="3">
        <v>0</v>
      </c>
      <c r="BI42" s="3">
        <v>0</v>
      </c>
      <c r="BJ42" s="3">
        <v>0</v>
      </c>
      <c r="BK42" s="3">
        <v>0</v>
      </c>
      <c r="BL42" s="3">
        <v>0</v>
      </c>
      <c r="BM42" s="3">
        <v>3479.83</v>
      </c>
      <c r="BN42" s="3">
        <v>17512</v>
      </c>
      <c r="BO42" s="3">
        <v>510.2</v>
      </c>
      <c r="BP42" s="3">
        <v>0</v>
      </c>
      <c r="BQ42" s="3">
        <v>0</v>
      </c>
      <c r="BR42" s="3">
        <v>0</v>
      </c>
      <c r="BT42" s="3">
        <v>0</v>
      </c>
      <c r="BU42" s="3">
        <v>0</v>
      </c>
      <c r="BV42" s="3">
        <v>0</v>
      </c>
      <c r="BW42" s="3">
        <v>0</v>
      </c>
      <c r="BX42" s="3">
        <v>0</v>
      </c>
      <c r="BY42" s="3">
        <v>0</v>
      </c>
      <c r="BZ42" s="3">
        <v>-273449.74</v>
      </c>
      <c r="CA42" s="3">
        <v>0</v>
      </c>
      <c r="CB42" s="3">
        <v>106791.17</v>
      </c>
      <c r="CC42" s="3">
        <v>57965.98</v>
      </c>
      <c r="CD42" s="3">
        <v>-343234.48</v>
      </c>
      <c r="CE42" s="3">
        <v>120558.52</v>
      </c>
      <c r="CF42" s="3">
        <v>0</v>
      </c>
      <c r="CG42" s="3">
        <v>-31529.89</v>
      </c>
      <c r="CH42" s="3">
        <v>0</v>
      </c>
      <c r="CI42" s="3">
        <v>0</v>
      </c>
      <c r="CJ42" s="3">
        <v>0</v>
      </c>
      <c r="CK42" s="3">
        <v>0</v>
      </c>
      <c r="CL42" s="3">
        <v>476860.73</v>
      </c>
      <c r="CM42" s="3">
        <v>0</v>
      </c>
      <c r="CN42" s="3">
        <v>0</v>
      </c>
      <c r="CO42" s="3">
        <v>0</v>
      </c>
      <c r="CP42" s="3">
        <v>0</v>
      </c>
      <c r="CQ42" s="3">
        <v>0</v>
      </c>
      <c r="CR42" s="3">
        <v>0</v>
      </c>
      <c r="CS42" s="3">
        <v>0</v>
      </c>
      <c r="CT42" s="3">
        <v>0</v>
      </c>
      <c r="CU42" s="3">
        <v>0</v>
      </c>
      <c r="CV42" s="3">
        <v>0</v>
      </c>
      <c r="CW42" s="3">
        <v>0</v>
      </c>
      <c r="CX42" s="3">
        <v>0</v>
      </c>
      <c r="CY42" s="3">
        <v>0</v>
      </c>
      <c r="CZ42" s="3">
        <v>0</v>
      </c>
      <c r="DA42" s="3">
        <v>0</v>
      </c>
      <c r="DB42" s="3">
        <v>0</v>
      </c>
      <c r="DC42" s="3">
        <v>0</v>
      </c>
      <c r="DD42" s="3">
        <v>0</v>
      </c>
      <c r="DE42" s="3">
        <v>0</v>
      </c>
      <c r="DF42" s="3">
        <v>0</v>
      </c>
      <c r="DG42" s="3">
        <v>0</v>
      </c>
      <c r="DH42" s="3">
        <v>0</v>
      </c>
      <c r="DI42" s="3">
        <v>0</v>
      </c>
      <c r="DJ42" s="3">
        <v>0</v>
      </c>
      <c r="DK42" s="3">
        <v>0</v>
      </c>
      <c r="DL42" s="3">
        <v>0</v>
      </c>
      <c r="DM42" s="3">
        <v>0</v>
      </c>
      <c r="DN42" s="3">
        <v>87700.35</v>
      </c>
      <c r="DP42" s="3">
        <v>462384.59</v>
      </c>
      <c r="DQ42" s="3">
        <v>0</v>
      </c>
      <c r="DR42" s="3">
        <v>0</v>
      </c>
      <c r="DS42" s="3">
        <v>317993.39</v>
      </c>
      <c r="DT42" s="3">
        <v>0</v>
      </c>
      <c r="DU42" s="3">
        <v>2507594.11</v>
      </c>
      <c r="DV42" s="3">
        <v>1530923.71</v>
      </c>
      <c r="DW42" s="3">
        <v>9547.85</v>
      </c>
      <c r="DX42" s="3">
        <v>6486.38</v>
      </c>
      <c r="DY42" s="3">
        <v>680728.63</v>
      </c>
      <c r="DZ42" s="3">
        <v>293866.7</v>
      </c>
      <c r="EA42" s="3">
        <v>698590.6</v>
      </c>
      <c r="EB42" s="3">
        <v>0</v>
      </c>
      <c r="EC42" s="3">
        <v>0</v>
      </c>
      <c r="ED42" s="3">
        <v>0</v>
      </c>
      <c r="EE42" s="3">
        <v>0</v>
      </c>
      <c r="EG42" s="3">
        <v>0</v>
      </c>
      <c r="EH42" s="3">
        <v>469.14</v>
      </c>
      <c r="EI42" s="3">
        <v>8225.34</v>
      </c>
      <c r="EJ42" s="3">
        <v>374123.85</v>
      </c>
      <c r="EL42" s="3">
        <v>1329689.0900000001</v>
      </c>
      <c r="EM42" s="3">
        <v>875.87</v>
      </c>
      <c r="EN42" s="3">
        <v>91173.38</v>
      </c>
      <c r="EO42" s="3">
        <v>0</v>
      </c>
      <c r="EP42" s="3">
        <v>0</v>
      </c>
      <c r="EQ42" s="3">
        <v>15050.38</v>
      </c>
      <c r="ER42" s="3">
        <v>0</v>
      </c>
      <c r="ET42" s="3">
        <v>0</v>
      </c>
      <c r="EU42" s="3">
        <v>0</v>
      </c>
      <c r="EV42" s="3">
        <v>0</v>
      </c>
      <c r="EW42" s="3">
        <v>0</v>
      </c>
      <c r="EX42" s="3">
        <v>0</v>
      </c>
      <c r="EY42" s="3">
        <v>0</v>
      </c>
      <c r="EZ42" s="3">
        <v>0</v>
      </c>
      <c r="FA42" s="3">
        <v>0</v>
      </c>
      <c r="FB42" s="3">
        <v>0</v>
      </c>
      <c r="FC42" s="3">
        <v>0</v>
      </c>
      <c r="FD42" s="3">
        <v>0</v>
      </c>
      <c r="FE42" s="3">
        <v>0</v>
      </c>
      <c r="FF42" s="3">
        <v>246656.64000000001</v>
      </c>
      <c r="FG42" s="3">
        <v>0</v>
      </c>
      <c r="FH42" s="3">
        <v>0</v>
      </c>
      <c r="FI42" s="3">
        <v>0</v>
      </c>
      <c r="FJ42" s="3">
        <v>0</v>
      </c>
      <c r="FK42" s="3">
        <v>-2350134.59</v>
      </c>
      <c r="FL42" s="3">
        <v>0</v>
      </c>
      <c r="FM42" s="3">
        <v>0</v>
      </c>
      <c r="FN42" s="3">
        <v>0</v>
      </c>
      <c r="FO42" s="3">
        <v>0</v>
      </c>
      <c r="FP42" s="3">
        <v>-2746176.76</v>
      </c>
      <c r="FQ42" s="3">
        <v>0</v>
      </c>
      <c r="FR42" s="3">
        <v>0</v>
      </c>
      <c r="FS42" s="3">
        <v>0</v>
      </c>
      <c r="FT42" s="3">
        <v>-17362.830000000002</v>
      </c>
      <c r="FU42" s="3">
        <v>-10779.69</v>
      </c>
      <c r="FV42" s="3">
        <v>-32260.23</v>
      </c>
      <c r="FW42" s="3">
        <v>0</v>
      </c>
      <c r="FX42" s="3">
        <v>0</v>
      </c>
      <c r="FY42" s="3">
        <v>0</v>
      </c>
      <c r="FZ42" s="3">
        <v>0</v>
      </c>
      <c r="GA42" s="3">
        <v>0</v>
      </c>
      <c r="GB42" s="3">
        <v>-307441</v>
      </c>
      <c r="GD42" s="3">
        <v>0</v>
      </c>
      <c r="GE42" s="3">
        <v>0</v>
      </c>
      <c r="GF42" s="3">
        <v>0</v>
      </c>
      <c r="GG42" s="3">
        <v>0</v>
      </c>
      <c r="GH42" s="3">
        <v>0</v>
      </c>
      <c r="GI42" s="3">
        <v>0</v>
      </c>
      <c r="GJ42" s="3">
        <v>16902.48</v>
      </c>
      <c r="GK42" s="3">
        <v>0</v>
      </c>
      <c r="GL42" s="3">
        <v>-40563</v>
      </c>
      <c r="GN42" s="3">
        <v>0</v>
      </c>
      <c r="GO42" s="3">
        <v>-148899.92000000001</v>
      </c>
      <c r="GP42" s="3">
        <v>0</v>
      </c>
      <c r="GQ42" s="3">
        <v>0</v>
      </c>
      <c r="GR42" s="3">
        <v>0</v>
      </c>
      <c r="GS42" s="3">
        <v>0</v>
      </c>
      <c r="GT42" s="3">
        <v>0</v>
      </c>
      <c r="GU42" s="3">
        <v>0</v>
      </c>
      <c r="GV42" s="3">
        <v>0</v>
      </c>
      <c r="GX42" s="3">
        <v>-96411.17</v>
      </c>
      <c r="GY42" s="3">
        <v>0</v>
      </c>
      <c r="GZ42" s="3">
        <v>0</v>
      </c>
      <c r="HA42" s="3">
        <v>0</v>
      </c>
      <c r="HB42" s="3">
        <v>31164</v>
      </c>
      <c r="HC42" s="3">
        <v>0</v>
      </c>
      <c r="HD42" s="3">
        <v>0</v>
      </c>
      <c r="HE42" s="3">
        <v>0</v>
      </c>
      <c r="HF42" s="3">
        <v>0</v>
      </c>
      <c r="HG42" s="3">
        <v>0</v>
      </c>
      <c r="HH42" s="3">
        <v>-147291.88</v>
      </c>
      <c r="HI42" s="3">
        <v>0</v>
      </c>
      <c r="HJ42" s="3">
        <v>0</v>
      </c>
      <c r="HK42" s="3">
        <v>0</v>
      </c>
      <c r="HL42" s="3">
        <v>-3352320.78</v>
      </c>
      <c r="HM42" s="3">
        <v>0</v>
      </c>
      <c r="HO42" s="3">
        <v>0</v>
      </c>
      <c r="HP42" s="3">
        <v>-4106593.39</v>
      </c>
      <c r="HQ42" s="3">
        <v>0</v>
      </c>
      <c r="HR42" s="3">
        <v>0</v>
      </c>
      <c r="HS42" s="3">
        <v>0</v>
      </c>
      <c r="HT42" s="3">
        <v>0</v>
      </c>
      <c r="HU42" s="3">
        <v>0</v>
      </c>
      <c r="HV42" s="3">
        <v>0</v>
      </c>
      <c r="HW42" s="3">
        <v>0</v>
      </c>
      <c r="HX42" s="3">
        <v>0</v>
      </c>
      <c r="HY42" s="3">
        <v>726990.89</v>
      </c>
      <c r="HZ42" s="3">
        <v>-208849.46000000101</v>
      </c>
      <c r="IA42" s="3">
        <v>0</v>
      </c>
      <c r="IB42" s="3">
        <v>0</v>
      </c>
      <c r="IC42" s="3">
        <v>60000</v>
      </c>
      <c r="ID42" s="3">
        <v>0</v>
      </c>
      <c r="IE42" s="3">
        <v>0</v>
      </c>
      <c r="IF42" s="3">
        <v>0</v>
      </c>
      <c r="IG42" s="3">
        <v>0</v>
      </c>
      <c r="IH42" s="3">
        <v>0</v>
      </c>
      <c r="II42" s="3">
        <v>5538</v>
      </c>
      <c r="IJ42" s="3">
        <v>-3732868.73</v>
      </c>
      <c r="IK42" s="3">
        <v>0</v>
      </c>
      <c r="IL42" s="3">
        <v>0</v>
      </c>
      <c r="IM42" s="3">
        <v>0</v>
      </c>
      <c r="IN42" s="3">
        <v>-117.62</v>
      </c>
      <c r="IO42" s="3">
        <v>0</v>
      </c>
      <c r="IP42" s="3">
        <v>-8954329.7100000009</v>
      </c>
      <c r="IQ42" s="3">
        <v>0</v>
      </c>
      <c r="IR42" s="3">
        <v>293768.38</v>
      </c>
      <c r="IS42" s="3">
        <v>-253819.28</v>
      </c>
      <c r="IT42" s="3">
        <v>0</v>
      </c>
      <c r="IU42" s="3">
        <v>-518684.63</v>
      </c>
      <c r="IV42" s="3">
        <v>0</v>
      </c>
      <c r="IW42" s="3">
        <v>-754369.75</v>
      </c>
      <c r="IX42" s="3">
        <v>-346066.26</v>
      </c>
      <c r="IY42" s="3">
        <v>-160975.84</v>
      </c>
      <c r="IZ42" s="3">
        <v>-56393.59</v>
      </c>
      <c r="JA42" s="3">
        <v>-3085110.88</v>
      </c>
      <c r="JB42" s="3">
        <v>0.01</v>
      </c>
      <c r="JC42" s="3">
        <v>0</v>
      </c>
      <c r="JD42" s="3">
        <v>0</v>
      </c>
      <c r="JE42" s="3">
        <v>0</v>
      </c>
      <c r="JF42" s="3">
        <v>0</v>
      </c>
      <c r="JG42" s="3">
        <v>0</v>
      </c>
      <c r="JH42" s="3">
        <v>0</v>
      </c>
      <c r="JI42" s="3">
        <v>-115766.16</v>
      </c>
      <c r="JJ42" s="3">
        <v>-14228.7</v>
      </c>
      <c r="JK42" s="3">
        <v>0</v>
      </c>
      <c r="JL42" s="3">
        <v>-78937.16</v>
      </c>
      <c r="JM42" s="3">
        <v>0</v>
      </c>
      <c r="JN42" s="3">
        <v>-179238.33</v>
      </c>
      <c r="JO42" s="3">
        <v>0</v>
      </c>
      <c r="JP42" s="3">
        <v>-3471.33</v>
      </c>
      <c r="JQ42" s="3">
        <v>0</v>
      </c>
      <c r="JR42" s="3">
        <v>0</v>
      </c>
      <c r="JS42" s="3">
        <v>0</v>
      </c>
      <c r="JT42" s="3">
        <v>0</v>
      </c>
      <c r="JU42" s="3">
        <v>0</v>
      </c>
      <c r="JV42" s="3">
        <v>-23504.84</v>
      </c>
      <c r="JW42" s="3">
        <v>0</v>
      </c>
      <c r="JX42" s="3">
        <v>0</v>
      </c>
      <c r="JY42" s="3">
        <v>0</v>
      </c>
      <c r="JZ42" s="3">
        <v>0</v>
      </c>
      <c r="KA42" s="3">
        <v>0</v>
      </c>
      <c r="KB42" s="3">
        <v>0</v>
      </c>
      <c r="KC42" s="3">
        <v>0</v>
      </c>
      <c r="KD42" s="3">
        <v>8431.09</v>
      </c>
      <c r="KE42" s="3">
        <v>0</v>
      </c>
      <c r="KF42" s="3">
        <v>0</v>
      </c>
      <c r="KG42" s="3">
        <v>0</v>
      </c>
      <c r="KH42" s="3">
        <v>-842.4</v>
      </c>
      <c r="KI42" s="3">
        <v>0</v>
      </c>
      <c r="KJ42" s="3">
        <v>0</v>
      </c>
      <c r="KK42" s="3">
        <v>-3098.73</v>
      </c>
      <c r="KL42" s="3">
        <v>0</v>
      </c>
      <c r="KM42" s="3">
        <v>0</v>
      </c>
      <c r="KN42" s="3">
        <v>-7817.87</v>
      </c>
      <c r="KO42" s="3">
        <v>0</v>
      </c>
      <c r="KP42" s="3">
        <v>0</v>
      </c>
      <c r="KQ42" s="3">
        <v>0</v>
      </c>
      <c r="KR42" s="3">
        <v>0</v>
      </c>
      <c r="KS42" s="3">
        <v>0</v>
      </c>
      <c r="KT42" s="3">
        <v>0</v>
      </c>
      <c r="KU42" s="3">
        <v>0</v>
      </c>
      <c r="KV42" s="3">
        <v>0</v>
      </c>
      <c r="KW42" s="3">
        <v>0</v>
      </c>
      <c r="KX42" s="3">
        <v>0</v>
      </c>
      <c r="KY42" s="3">
        <v>0</v>
      </c>
      <c r="KZ42" s="3">
        <v>0</v>
      </c>
      <c r="LA42" s="3">
        <v>0</v>
      </c>
      <c r="LB42" s="3">
        <v>0</v>
      </c>
      <c r="LC42" s="3">
        <v>0</v>
      </c>
      <c r="LD42" s="3">
        <v>0</v>
      </c>
      <c r="LE42" s="3">
        <v>0</v>
      </c>
      <c r="LF42" s="3">
        <v>0</v>
      </c>
      <c r="LG42" s="3">
        <v>0</v>
      </c>
      <c r="LH42" s="3">
        <v>0</v>
      </c>
      <c r="LI42" s="3">
        <v>0</v>
      </c>
      <c r="LJ42" s="3">
        <v>0</v>
      </c>
      <c r="LK42" s="3">
        <v>0</v>
      </c>
      <c r="LL42" s="3">
        <v>0</v>
      </c>
      <c r="LM42" s="3">
        <v>6214844.5899999999</v>
      </c>
      <c r="LN42" s="3">
        <v>6432522.3700000001</v>
      </c>
      <c r="LO42" s="3">
        <v>518684.63</v>
      </c>
      <c r="LP42" s="3">
        <v>0</v>
      </c>
      <c r="LQ42" s="3">
        <v>0</v>
      </c>
      <c r="LR42" s="3">
        <v>754369.75</v>
      </c>
      <c r="LS42" s="3">
        <v>0</v>
      </c>
      <c r="LT42" s="3">
        <v>346066.26</v>
      </c>
      <c r="LU42" s="3">
        <v>0</v>
      </c>
      <c r="LW42" s="3">
        <v>160975.84</v>
      </c>
      <c r="LX42" s="3">
        <v>56393.59</v>
      </c>
      <c r="LY42" s="3">
        <v>0</v>
      </c>
      <c r="LZ42" s="3">
        <v>0</v>
      </c>
      <c r="MA42" s="3">
        <v>0</v>
      </c>
      <c r="MB42" s="3">
        <v>0</v>
      </c>
      <c r="MC42" s="3">
        <v>0</v>
      </c>
      <c r="MD42" s="3">
        <v>0</v>
      </c>
      <c r="ME42" s="3">
        <v>0</v>
      </c>
      <c r="MF42" s="3">
        <v>0</v>
      </c>
      <c r="MG42" s="3">
        <v>0</v>
      </c>
      <c r="MH42" s="3">
        <v>0</v>
      </c>
      <c r="MI42" s="3">
        <v>0</v>
      </c>
      <c r="MJ42" s="3">
        <v>0</v>
      </c>
      <c r="MK42" s="3">
        <v>0</v>
      </c>
      <c r="ML42" s="3">
        <v>0</v>
      </c>
      <c r="MM42" s="3">
        <v>0</v>
      </c>
      <c r="MN42" s="3">
        <v>0</v>
      </c>
      <c r="MO42" s="3">
        <v>0</v>
      </c>
      <c r="MP42" s="3">
        <v>0</v>
      </c>
      <c r="MQ42" s="3">
        <v>0</v>
      </c>
      <c r="MR42" s="3">
        <v>0</v>
      </c>
      <c r="MS42" s="3">
        <v>142767.74</v>
      </c>
      <c r="MT42" s="3">
        <v>0</v>
      </c>
      <c r="MU42" s="3">
        <v>3642.18</v>
      </c>
      <c r="MV42" s="3">
        <v>0</v>
      </c>
      <c r="MW42" s="3">
        <v>0</v>
      </c>
      <c r="MX42" s="3">
        <v>2728.02</v>
      </c>
      <c r="MY42" s="3">
        <v>9999.9599999999991</v>
      </c>
      <c r="MZ42" s="3">
        <v>70827.62</v>
      </c>
      <c r="NA42" s="3">
        <v>1372.86</v>
      </c>
      <c r="NB42" s="3">
        <v>3743.7</v>
      </c>
      <c r="NC42" s="3">
        <v>12450</v>
      </c>
      <c r="ND42" s="3">
        <v>4.13</v>
      </c>
      <c r="NE42" s="3">
        <v>0</v>
      </c>
      <c r="NF42" s="3">
        <v>0</v>
      </c>
      <c r="NG42" s="3">
        <v>1282.68</v>
      </c>
      <c r="NH42" s="3">
        <v>0</v>
      </c>
      <c r="NI42" s="3">
        <v>22491.9</v>
      </c>
      <c r="NJ42" s="3">
        <v>151422.81</v>
      </c>
      <c r="NK42" s="3">
        <v>65746.91</v>
      </c>
      <c r="NL42" s="3">
        <v>232421.94</v>
      </c>
      <c r="NM42" s="3">
        <v>0</v>
      </c>
      <c r="NN42" s="3">
        <v>13106.28</v>
      </c>
      <c r="NO42" s="3">
        <v>0</v>
      </c>
      <c r="NP42" s="3">
        <v>8438.4699999999993</v>
      </c>
      <c r="NQ42" s="3">
        <v>1711.66</v>
      </c>
      <c r="NR42" s="3">
        <v>1337.01</v>
      </c>
      <c r="NS42" s="3">
        <v>15232.61</v>
      </c>
      <c r="NT42" s="3">
        <v>16923.580000000002</v>
      </c>
      <c r="NU42" s="3">
        <v>219416.95999999999</v>
      </c>
      <c r="NV42" s="3">
        <v>92094.65</v>
      </c>
      <c r="NW42" s="3">
        <v>90716.01</v>
      </c>
      <c r="NX42" s="3">
        <v>19285.22</v>
      </c>
      <c r="NY42" s="3">
        <v>9483.01</v>
      </c>
      <c r="NZ42" s="3">
        <v>2807.04</v>
      </c>
      <c r="OA42" s="3">
        <v>16533.490000000002</v>
      </c>
      <c r="OB42" s="3">
        <v>0</v>
      </c>
      <c r="OC42" s="3">
        <v>0</v>
      </c>
      <c r="OD42" s="3">
        <v>0</v>
      </c>
      <c r="OE42" s="3">
        <v>1830</v>
      </c>
      <c r="OF42" s="3">
        <v>0</v>
      </c>
      <c r="OK42" s="3">
        <v>0</v>
      </c>
      <c r="OL42" s="3">
        <v>0</v>
      </c>
      <c r="OM42" s="3">
        <v>0</v>
      </c>
      <c r="ON42" s="3">
        <v>0</v>
      </c>
      <c r="OO42" s="3">
        <v>90950.29</v>
      </c>
      <c r="OP42" s="3">
        <v>199796.29</v>
      </c>
      <c r="OQ42" s="3">
        <v>243409.3</v>
      </c>
      <c r="OR42" s="3">
        <v>135718.5</v>
      </c>
      <c r="OS42" s="3">
        <v>0</v>
      </c>
      <c r="OT42" s="3">
        <v>756.12</v>
      </c>
      <c r="OU42" s="3">
        <v>97173.95</v>
      </c>
      <c r="OV42" s="3">
        <v>8067.53</v>
      </c>
      <c r="OW42" s="3">
        <v>0</v>
      </c>
      <c r="OX42" s="3">
        <v>0</v>
      </c>
      <c r="OY42" s="3">
        <v>0</v>
      </c>
      <c r="OZ42" s="3">
        <v>0</v>
      </c>
      <c r="PA42" s="3">
        <v>0</v>
      </c>
      <c r="PB42" s="3">
        <v>0</v>
      </c>
      <c r="PC42" s="3">
        <v>0</v>
      </c>
      <c r="PD42" s="3">
        <v>0</v>
      </c>
      <c r="PE42" s="3">
        <v>0</v>
      </c>
      <c r="PF42" s="3">
        <v>29985.27</v>
      </c>
      <c r="PG42" s="3">
        <v>142194.54999999999</v>
      </c>
      <c r="PH42" s="3">
        <v>128020.04</v>
      </c>
      <c r="PI42" s="3">
        <v>97269.09</v>
      </c>
      <c r="PJ42" s="3">
        <v>0</v>
      </c>
      <c r="PK42" s="3">
        <v>128291</v>
      </c>
      <c r="PL42" s="3">
        <v>39864.480000000003</v>
      </c>
      <c r="PM42" s="3">
        <v>0</v>
      </c>
      <c r="PN42" s="3">
        <v>-5386</v>
      </c>
      <c r="PO42" s="3">
        <v>0</v>
      </c>
      <c r="PP42" s="3">
        <v>0</v>
      </c>
      <c r="PQ42" s="3">
        <v>0</v>
      </c>
      <c r="PR42" s="3">
        <v>75170.91</v>
      </c>
      <c r="PS42" s="3">
        <v>23523.87</v>
      </c>
      <c r="PT42" s="3">
        <v>17162.009999999998</v>
      </c>
      <c r="PU42" s="3">
        <v>0</v>
      </c>
      <c r="PV42" s="3">
        <v>0</v>
      </c>
      <c r="PW42" s="3">
        <v>0</v>
      </c>
      <c r="PX42" s="3">
        <v>3788.04</v>
      </c>
      <c r="PY42" s="3">
        <v>0</v>
      </c>
      <c r="PZ42" s="3">
        <v>0</v>
      </c>
      <c r="QA42" s="3">
        <v>0</v>
      </c>
      <c r="QB42" s="3">
        <v>414285.31</v>
      </c>
      <c r="QC42" s="3">
        <v>0</v>
      </c>
      <c r="QD42" s="3">
        <v>0</v>
      </c>
      <c r="QE42" s="3">
        <v>0</v>
      </c>
      <c r="QF42" s="3">
        <v>0</v>
      </c>
      <c r="QG42" s="3">
        <v>0</v>
      </c>
      <c r="QI42" s="3">
        <v>0</v>
      </c>
      <c r="QJ42" s="3">
        <v>131865.23000000001</v>
      </c>
      <c r="QK42" s="3">
        <v>0</v>
      </c>
      <c r="QL42" s="3">
        <v>0</v>
      </c>
      <c r="QM42" s="3">
        <v>0</v>
      </c>
      <c r="QN42" s="3">
        <v>0</v>
      </c>
      <c r="QO42" s="3">
        <v>1592.5</v>
      </c>
      <c r="QP42" s="3">
        <v>15371.51</v>
      </c>
      <c r="QQ42" s="3">
        <v>0</v>
      </c>
      <c r="QR42" s="3">
        <v>0</v>
      </c>
      <c r="QS42" s="3">
        <v>0</v>
      </c>
      <c r="QT42" s="3">
        <v>2263.61</v>
      </c>
      <c r="QU42" s="3">
        <v>40563</v>
      </c>
      <c r="QV42" s="3">
        <v>-1195</v>
      </c>
      <c r="QW42" s="3">
        <v>4416</v>
      </c>
      <c r="QX42" s="3">
        <v>0</v>
      </c>
      <c r="QY42" s="3">
        <v>0</v>
      </c>
      <c r="QZ42" s="3">
        <v>0</v>
      </c>
      <c r="RA42" s="3">
        <v>0</v>
      </c>
      <c r="RB42" s="3">
        <v>0</v>
      </c>
      <c r="RC42" s="3">
        <v>0</v>
      </c>
      <c r="RD42" s="3">
        <v>0</v>
      </c>
      <c r="RE42" s="3">
        <v>0</v>
      </c>
      <c r="RF42" s="3">
        <v>0</v>
      </c>
      <c r="RG42" s="3">
        <v>0</v>
      </c>
      <c r="RH42" s="3">
        <v>0</v>
      </c>
      <c r="RI42" s="3">
        <v>0</v>
      </c>
      <c r="RJ42" s="3">
        <v>0</v>
      </c>
      <c r="RK42" s="3">
        <v>0</v>
      </c>
    </row>
    <row r="43" spans="1:479" x14ac:dyDescent="0.25">
      <c r="A43" t="s">
        <v>42</v>
      </c>
      <c r="B43" s="1">
        <v>2017</v>
      </c>
      <c r="C43" s="3">
        <v>13541296.199999999</v>
      </c>
      <c r="D43" s="3">
        <v>200</v>
      </c>
      <c r="E43" s="4"/>
      <c r="F43" s="3">
        <v>0</v>
      </c>
      <c r="G43" s="3">
        <v>0</v>
      </c>
      <c r="H43" s="3">
        <v>8229339.0999999996</v>
      </c>
      <c r="I43" s="3">
        <v>0</v>
      </c>
      <c r="J43" s="3">
        <v>0</v>
      </c>
      <c r="K43" s="3">
        <v>8595806.2300000004</v>
      </c>
      <c r="L43" s="3">
        <v>0</v>
      </c>
      <c r="M43" s="3">
        <v>2506817.67</v>
      </c>
      <c r="N43" s="3">
        <v>0</v>
      </c>
      <c r="O43" s="3">
        <v>4266420.09</v>
      </c>
      <c r="P43" s="4"/>
      <c r="Q43" s="3">
        <v>21417852.399999999</v>
      </c>
      <c r="R43" s="3">
        <v>-553759.03</v>
      </c>
      <c r="S43" s="3">
        <v>0</v>
      </c>
      <c r="T43" s="3">
        <v>0</v>
      </c>
      <c r="U43" s="3">
        <v>0</v>
      </c>
      <c r="V43" s="3">
        <v>845072.99</v>
      </c>
      <c r="W43" s="3">
        <v>0</v>
      </c>
      <c r="X43" s="3">
        <v>0</v>
      </c>
      <c r="Y43" s="3">
        <v>0</v>
      </c>
      <c r="Z43" s="3">
        <v>0</v>
      </c>
      <c r="AA43" s="3">
        <v>3781454.62</v>
      </c>
      <c r="AB43" s="3">
        <v>0</v>
      </c>
      <c r="AC43" s="3">
        <v>6000</v>
      </c>
      <c r="AD43" s="3">
        <v>0</v>
      </c>
      <c r="AE43" s="3">
        <v>0</v>
      </c>
      <c r="AF43" s="3">
        <v>0</v>
      </c>
      <c r="AG43" s="3">
        <v>0</v>
      </c>
      <c r="AH43" s="3">
        <v>0</v>
      </c>
      <c r="AI43" s="3">
        <v>0</v>
      </c>
      <c r="AJ43" s="3">
        <v>0</v>
      </c>
      <c r="AK43" s="3">
        <v>0</v>
      </c>
      <c r="AL43" s="3">
        <v>7094.57</v>
      </c>
      <c r="AP43" s="3">
        <v>0</v>
      </c>
      <c r="AQ43" s="3">
        <v>0</v>
      </c>
      <c r="AR43" s="3">
        <v>0</v>
      </c>
      <c r="AS43" s="3">
        <v>0</v>
      </c>
      <c r="AT43" s="3">
        <v>0</v>
      </c>
      <c r="AU43" s="3">
        <v>0</v>
      </c>
      <c r="AV43" s="3">
        <v>1036748.73</v>
      </c>
      <c r="AW43" s="4"/>
      <c r="AX43" s="3">
        <v>0</v>
      </c>
      <c r="AY43" s="3">
        <v>0</v>
      </c>
      <c r="AZ43" s="3">
        <v>0</v>
      </c>
      <c r="BA43" s="3">
        <v>100330.83</v>
      </c>
      <c r="BB43" s="3">
        <v>0</v>
      </c>
      <c r="BC43" s="4"/>
      <c r="BD43" s="3">
        <v>0</v>
      </c>
      <c r="BE43" s="3">
        <v>0</v>
      </c>
      <c r="BF43" s="3">
        <v>0</v>
      </c>
      <c r="BG43" s="3">
        <v>0</v>
      </c>
      <c r="BH43" s="3">
        <v>0</v>
      </c>
      <c r="BI43" s="3">
        <v>0</v>
      </c>
      <c r="BJ43" s="3">
        <v>31692.55</v>
      </c>
      <c r="BK43" s="3">
        <v>0</v>
      </c>
      <c r="BL43" s="3">
        <v>0</v>
      </c>
      <c r="BM43" s="3">
        <v>-1627.99</v>
      </c>
      <c r="BN43" s="3">
        <v>948820.41</v>
      </c>
      <c r="BO43" s="3">
        <v>-204527.06</v>
      </c>
      <c r="BP43" s="3">
        <v>872206.87</v>
      </c>
      <c r="BQ43" s="3">
        <v>0</v>
      </c>
      <c r="BR43" s="3">
        <v>1115625.17</v>
      </c>
      <c r="BT43" s="3">
        <v>0</v>
      </c>
      <c r="BU43" s="3">
        <v>466871</v>
      </c>
      <c r="BV43" s="3">
        <v>0</v>
      </c>
      <c r="BW43" s="3">
        <v>0</v>
      </c>
      <c r="BX43" s="3">
        <v>0</v>
      </c>
      <c r="BY43" s="3">
        <v>8664.4599999999991</v>
      </c>
      <c r="BZ43" s="3">
        <v>-3011616.49</v>
      </c>
      <c r="CA43" s="3">
        <v>0</v>
      </c>
      <c r="CB43" s="3">
        <v>-593340.18999999994</v>
      </c>
      <c r="CC43" s="3">
        <v>-357284.89</v>
      </c>
      <c r="CD43" s="3">
        <v>1244550.17</v>
      </c>
      <c r="CE43" s="3">
        <v>3266022.04</v>
      </c>
      <c r="CF43" s="3">
        <v>-1575.22</v>
      </c>
      <c r="CG43" s="3">
        <v>-37704.32</v>
      </c>
      <c r="CH43" s="3">
        <v>0</v>
      </c>
      <c r="CI43" s="3">
        <v>0</v>
      </c>
      <c r="CJ43" s="3">
        <v>0</v>
      </c>
      <c r="CK43" s="3">
        <v>0</v>
      </c>
      <c r="CL43" s="3">
        <v>3531961.96</v>
      </c>
      <c r="CM43" s="3">
        <v>0</v>
      </c>
      <c r="CN43" s="3">
        <v>0</v>
      </c>
      <c r="CO43" s="3">
        <v>0</v>
      </c>
      <c r="CP43" s="3">
        <v>0</v>
      </c>
      <c r="CQ43" s="3">
        <v>0</v>
      </c>
      <c r="CR43" s="3">
        <v>0</v>
      </c>
      <c r="CS43" s="3">
        <v>0</v>
      </c>
      <c r="CT43" s="3">
        <v>0</v>
      </c>
      <c r="CU43" s="3">
        <v>0</v>
      </c>
      <c r="CV43" s="3">
        <v>0</v>
      </c>
      <c r="CW43" s="3">
        <v>0</v>
      </c>
      <c r="CX43" s="3">
        <v>0</v>
      </c>
      <c r="CY43" s="3">
        <v>0</v>
      </c>
      <c r="CZ43" s="3">
        <v>0</v>
      </c>
      <c r="DA43" s="3">
        <v>0</v>
      </c>
      <c r="DB43" s="3">
        <v>0</v>
      </c>
      <c r="DC43" s="3">
        <v>0</v>
      </c>
      <c r="DD43" s="3">
        <v>0</v>
      </c>
      <c r="DE43" s="3">
        <v>0</v>
      </c>
      <c r="DF43" s="3">
        <v>0</v>
      </c>
      <c r="DG43" s="3">
        <v>0</v>
      </c>
      <c r="DH43" s="3">
        <v>0</v>
      </c>
      <c r="DI43" s="3">
        <v>0</v>
      </c>
      <c r="DJ43" s="3">
        <v>0</v>
      </c>
      <c r="DK43" s="3">
        <v>0</v>
      </c>
      <c r="DL43" s="3">
        <v>0</v>
      </c>
      <c r="DM43" s="3">
        <v>0</v>
      </c>
      <c r="DN43" s="3">
        <v>1722053.55</v>
      </c>
      <c r="DP43" s="3">
        <v>5335282.93</v>
      </c>
      <c r="DQ43" s="3">
        <v>4012790.15</v>
      </c>
      <c r="DR43" s="3">
        <v>7152379.75</v>
      </c>
      <c r="DS43" s="3">
        <v>14778176</v>
      </c>
      <c r="DT43" s="3">
        <v>0</v>
      </c>
      <c r="DU43" s="3">
        <v>25031858.16</v>
      </c>
      <c r="DV43" s="3">
        <v>24777413.399999999</v>
      </c>
      <c r="DW43" s="3">
        <v>55304812.840000004</v>
      </c>
      <c r="DX43" s="3">
        <v>42403027.969999999</v>
      </c>
      <c r="DY43" s="3">
        <v>31813051.969999999</v>
      </c>
      <c r="DZ43" s="3">
        <v>16602523.1</v>
      </c>
      <c r="EA43" s="3">
        <v>13543771.699999999</v>
      </c>
      <c r="EB43" s="3">
        <v>0</v>
      </c>
      <c r="EC43" s="3">
        <v>0</v>
      </c>
      <c r="ED43" s="3">
        <v>0</v>
      </c>
      <c r="EE43" s="3">
        <v>0</v>
      </c>
      <c r="EG43" s="3">
        <v>0</v>
      </c>
      <c r="EH43" s="3">
        <v>0</v>
      </c>
      <c r="EI43" s="3">
        <v>184497.27</v>
      </c>
      <c r="EJ43" s="3">
        <v>3161284.69</v>
      </c>
      <c r="EL43" s="3">
        <v>2717973.06</v>
      </c>
      <c r="EM43" s="3">
        <v>13521.43</v>
      </c>
      <c r="EN43" s="3">
        <v>392578.2</v>
      </c>
      <c r="EO43" s="3">
        <v>0</v>
      </c>
      <c r="EP43" s="3">
        <v>0</v>
      </c>
      <c r="EQ43" s="3">
        <v>0</v>
      </c>
      <c r="ER43" s="3">
        <v>4040.34</v>
      </c>
      <c r="ET43" s="3">
        <v>0</v>
      </c>
      <c r="EU43" s="3">
        <v>0</v>
      </c>
      <c r="EV43" s="3">
        <v>2796373.25</v>
      </c>
      <c r="EW43" s="3">
        <v>0</v>
      </c>
      <c r="EX43" s="3">
        <v>0</v>
      </c>
      <c r="EY43" s="3">
        <v>-34138445.07</v>
      </c>
      <c r="EZ43" s="3">
        <v>3863763.17</v>
      </c>
      <c r="FA43" s="3">
        <v>0</v>
      </c>
      <c r="FB43" s="3">
        <v>0</v>
      </c>
      <c r="FC43" s="3">
        <v>0</v>
      </c>
      <c r="FD43" s="3">
        <v>0</v>
      </c>
      <c r="FE43" s="3">
        <v>0</v>
      </c>
      <c r="FF43" s="3">
        <v>4308023.1900000004</v>
      </c>
      <c r="FG43" s="3">
        <v>0</v>
      </c>
      <c r="FH43" s="3">
        <v>0</v>
      </c>
      <c r="FI43" s="3">
        <v>0</v>
      </c>
      <c r="FJ43" s="3">
        <v>16501</v>
      </c>
      <c r="FK43" s="3">
        <v>-34993484.909999996</v>
      </c>
      <c r="FL43" s="3">
        <v>0</v>
      </c>
      <c r="FM43" s="3">
        <v>0</v>
      </c>
      <c r="FN43" s="3">
        <v>0</v>
      </c>
      <c r="FO43" s="3">
        <v>0</v>
      </c>
      <c r="FP43" s="3">
        <v>-17341011.620000001</v>
      </c>
      <c r="FQ43" s="3">
        <v>-1800381.48</v>
      </c>
      <c r="FR43" s="3">
        <v>-9091042.9600000009</v>
      </c>
      <c r="FS43" s="3">
        <v>0</v>
      </c>
      <c r="FT43" s="3">
        <v>-4031229.35</v>
      </c>
      <c r="FU43" s="3">
        <v>0</v>
      </c>
      <c r="FV43" s="3">
        <v>-1686000</v>
      </c>
      <c r="FW43" s="3">
        <v>0</v>
      </c>
      <c r="FX43" s="3">
        <v>-538117.27</v>
      </c>
      <c r="FY43" s="3">
        <v>0</v>
      </c>
      <c r="FZ43" s="3">
        <v>0</v>
      </c>
      <c r="GA43" s="3">
        <v>0</v>
      </c>
      <c r="GB43" s="3">
        <v>-476207.27</v>
      </c>
      <c r="GD43" s="3">
        <v>0</v>
      </c>
      <c r="GE43" s="3">
        <v>0</v>
      </c>
      <c r="GF43" s="3">
        <v>-4142819.84</v>
      </c>
      <c r="GG43" s="3">
        <v>0</v>
      </c>
      <c r="GH43" s="3">
        <v>0</v>
      </c>
      <c r="GI43" s="3">
        <v>-499712.49</v>
      </c>
      <c r="GJ43" s="3">
        <v>-419154.35</v>
      </c>
      <c r="GK43" s="3">
        <v>-53002.16</v>
      </c>
      <c r="GL43" s="3">
        <v>0</v>
      </c>
      <c r="GN43" s="3">
        <v>0</v>
      </c>
      <c r="GO43" s="3">
        <v>-11958404.970000001</v>
      </c>
      <c r="GP43" s="3">
        <v>0</v>
      </c>
      <c r="GQ43" s="3">
        <v>0</v>
      </c>
      <c r="GR43" s="3">
        <v>0</v>
      </c>
      <c r="GS43" s="3">
        <v>0</v>
      </c>
      <c r="GT43" s="3">
        <v>0</v>
      </c>
      <c r="GU43" s="3">
        <v>-11419108</v>
      </c>
      <c r="GV43" s="3">
        <v>-9540922.4199999999</v>
      </c>
      <c r="GX43" s="3">
        <v>0</v>
      </c>
      <c r="GY43" s="3">
        <v>0</v>
      </c>
      <c r="GZ43" s="3">
        <v>0</v>
      </c>
      <c r="HA43" s="3">
        <v>0</v>
      </c>
      <c r="HB43" s="3">
        <v>11531714.74</v>
      </c>
      <c r="HC43" s="3">
        <v>0</v>
      </c>
      <c r="HD43" s="3">
        <v>0</v>
      </c>
      <c r="HE43" s="3">
        <v>0</v>
      </c>
      <c r="HF43" s="3">
        <v>0</v>
      </c>
      <c r="HG43" s="3">
        <v>0</v>
      </c>
      <c r="HH43" s="3">
        <v>-23309432.239999998</v>
      </c>
      <c r="HI43" s="3">
        <v>0</v>
      </c>
      <c r="HJ43" s="3">
        <v>0</v>
      </c>
      <c r="HK43" s="3">
        <v>0</v>
      </c>
      <c r="HL43" s="3">
        <v>-19344709.870000001</v>
      </c>
      <c r="HM43" s="3">
        <v>0</v>
      </c>
      <c r="HO43" s="3">
        <v>-69631518.549999997</v>
      </c>
      <c r="HP43" s="3">
        <v>-76107887.810000002</v>
      </c>
      <c r="HQ43" s="3">
        <v>0</v>
      </c>
      <c r="HR43" s="3">
        <v>0</v>
      </c>
      <c r="HS43" s="3">
        <v>0</v>
      </c>
      <c r="HT43" s="3">
        <v>0</v>
      </c>
      <c r="HU43" s="3">
        <v>0</v>
      </c>
      <c r="HV43" s="3">
        <v>0</v>
      </c>
      <c r="HW43" s="3">
        <v>0</v>
      </c>
      <c r="HX43" s="3">
        <v>0</v>
      </c>
      <c r="HY43" s="3">
        <v>-7320348.8099999996</v>
      </c>
      <c r="HZ43" s="3">
        <v>-7399967.2799999705</v>
      </c>
      <c r="IA43" s="3">
        <v>0</v>
      </c>
      <c r="IB43" s="3">
        <v>0</v>
      </c>
      <c r="IC43" s="3">
        <v>0</v>
      </c>
      <c r="ID43" s="3">
        <v>0</v>
      </c>
      <c r="IE43" s="3">
        <v>0</v>
      </c>
      <c r="IF43" s="3">
        <v>0</v>
      </c>
      <c r="IG43" s="3">
        <v>0</v>
      </c>
      <c r="IH43" s="3">
        <v>0</v>
      </c>
      <c r="II43" s="3">
        <v>2716083.99</v>
      </c>
      <c r="IJ43" s="3">
        <v>-40955972.829999998</v>
      </c>
      <c r="IK43" s="3">
        <v>-82489143.25</v>
      </c>
      <c r="IL43" s="3">
        <v>-20915025.68</v>
      </c>
      <c r="IM43" s="3">
        <v>-4813227.37</v>
      </c>
      <c r="IN43" s="3">
        <v>-908916.18</v>
      </c>
      <c r="IO43" s="3">
        <v>-8306.74</v>
      </c>
      <c r="IP43" s="3">
        <v>0</v>
      </c>
      <c r="IQ43" s="3">
        <v>0</v>
      </c>
      <c r="IR43" s="3">
        <v>0</v>
      </c>
      <c r="IS43" s="3">
        <v>-3127680</v>
      </c>
      <c r="IT43" s="3">
        <v>0</v>
      </c>
      <c r="IU43" s="3">
        <v>-5939842.8799999999</v>
      </c>
      <c r="IV43" s="3">
        <v>0</v>
      </c>
      <c r="IW43" s="3">
        <v>-10908695.48</v>
      </c>
      <c r="IX43" s="3">
        <v>-7185139.6500000004</v>
      </c>
      <c r="IY43" s="3">
        <v>-507623.02</v>
      </c>
      <c r="IZ43" s="3">
        <v>-516549.23</v>
      </c>
      <c r="JA43" s="3">
        <v>-38898364.149999999</v>
      </c>
      <c r="JB43" s="3">
        <v>0</v>
      </c>
      <c r="JC43" s="3">
        <v>0</v>
      </c>
      <c r="JD43" s="3">
        <v>-202405.4</v>
      </c>
      <c r="JE43" s="3">
        <v>0</v>
      </c>
      <c r="JF43" s="3">
        <v>0</v>
      </c>
      <c r="JG43" s="3">
        <v>0</v>
      </c>
      <c r="JH43" s="3">
        <v>0</v>
      </c>
      <c r="JI43" s="3">
        <v>-164507.9</v>
      </c>
      <c r="JJ43" s="3">
        <v>0</v>
      </c>
      <c r="JK43" s="3">
        <v>-24063.65</v>
      </c>
      <c r="JL43" s="3">
        <v>-320603.15000000002</v>
      </c>
      <c r="JM43" s="3">
        <v>0</v>
      </c>
      <c r="JN43" s="3">
        <v>-637367.52</v>
      </c>
      <c r="JO43" s="3">
        <v>0</v>
      </c>
      <c r="JP43" s="3">
        <v>-450392.11</v>
      </c>
      <c r="JQ43" s="3">
        <v>0</v>
      </c>
      <c r="JR43" s="3">
        <v>0</v>
      </c>
      <c r="JS43" s="3">
        <v>0</v>
      </c>
      <c r="JT43" s="3">
        <v>0</v>
      </c>
      <c r="JU43" s="3">
        <v>0</v>
      </c>
      <c r="JV43" s="3">
        <v>0</v>
      </c>
      <c r="JW43" s="3">
        <v>0</v>
      </c>
      <c r="JX43" s="3">
        <v>0</v>
      </c>
      <c r="JY43" s="3">
        <v>0</v>
      </c>
      <c r="JZ43" s="3">
        <v>0</v>
      </c>
      <c r="KA43" s="3">
        <v>0</v>
      </c>
      <c r="KB43" s="3">
        <v>0</v>
      </c>
      <c r="KC43" s="3">
        <v>0</v>
      </c>
      <c r="KD43" s="3">
        <v>0</v>
      </c>
      <c r="KE43" s="3">
        <v>0</v>
      </c>
      <c r="KF43" s="3">
        <v>0</v>
      </c>
      <c r="KG43" s="3">
        <v>0</v>
      </c>
      <c r="KH43" s="3">
        <v>-708925.71</v>
      </c>
      <c r="KI43" s="3">
        <v>5837.01</v>
      </c>
      <c r="KJ43" s="3">
        <v>-8665.6200000000008</v>
      </c>
      <c r="KK43" s="3">
        <v>-65403.49</v>
      </c>
      <c r="KL43" s="3">
        <v>0</v>
      </c>
      <c r="KM43" s="3">
        <v>-24997.87</v>
      </c>
      <c r="KN43" s="3">
        <v>-394076.13</v>
      </c>
      <c r="KO43" s="3">
        <v>0</v>
      </c>
      <c r="KP43" s="3">
        <v>0</v>
      </c>
      <c r="KQ43" s="3">
        <v>0</v>
      </c>
      <c r="KR43" s="3">
        <v>0</v>
      </c>
      <c r="KS43" s="3">
        <v>0</v>
      </c>
      <c r="KT43" s="3">
        <v>0</v>
      </c>
      <c r="KU43" s="3">
        <v>0</v>
      </c>
      <c r="KV43" s="3">
        <v>0</v>
      </c>
      <c r="KW43" s="3">
        <v>0</v>
      </c>
      <c r="KX43" s="3">
        <v>0</v>
      </c>
      <c r="KY43" s="3">
        <v>0</v>
      </c>
      <c r="KZ43" s="3">
        <v>0</v>
      </c>
      <c r="LA43" s="3">
        <v>0</v>
      </c>
      <c r="LB43" s="3">
        <v>0</v>
      </c>
      <c r="LC43" s="3">
        <v>0</v>
      </c>
      <c r="LD43" s="3">
        <v>0</v>
      </c>
      <c r="LE43" s="3">
        <v>0</v>
      </c>
      <c r="LF43" s="3">
        <v>0</v>
      </c>
      <c r="LG43" s="3">
        <v>0</v>
      </c>
      <c r="LH43" s="3">
        <v>0</v>
      </c>
      <c r="LI43" s="3">
        <v>0</v>
      </c>
      <c r="LJ43" s="3">
        <v>0</v>
      </c>
      <c r="LK43" s="3">
        <v>0</v>
      </c>
      <c r="LL43" s="3">
        <v>0</v>
      </c>
      <c r="LM43" s="3">
        <v>71230904.579999998</v>
      </c>
      <c r="LN43" s="3">
        <v>81971341.799999997</v>
      </c>
      <c r="LO43" s="3">
        <v>5955868.5499999998</v>
      </c>
      <c r="LP43" s="3">
        <v>0</v>
      </c>
      <c r="LQ43" s="3">
        <v>0</v>
      </c>
      <c r="LR43" s="3">
        <v>10908695.48</v>
      </c>
      <c r="LS43" s="3">
        <v>0</v>
      </c>
      <c r="LT43" s="3">
        <v>7185139.6500000004</v>
      </c>
      <c r="LU43" s="3">
        <v>0</v>
      </c>
      <c r="LW43" s="3">
        <v>507623.02</v>
      </c>
      <c r="LX43" s="3">
        <v>516549.23</v>
      </c>
      <c r="LY43" s="3">
        <v>0</v>
      </c>
      <c r="LZ43" s="3">
        <v>0</v>
      </c>
      <c r="MA43" s="3">
        <v>0</v>
      </c>
      <c r="MB43" s="3">
        <v>0</v>
      </c>
      <c r="MC43" s="3">
        <v>0</v>
      </c>
      <c r="MD43" s="3">
        <v>0</v>
      </c>
      <c r="ME43" s="3">
        <v>0</v>
      </c>
      <c r="MF43" s="3">
        <v>0</v>
      </c>
      <c r="MG43" s="3">
        <v>0</v>
      </c>
      <c r="MH43" s="3">
        <v>0</v>
      </c>
      <c r="MI43" s="3">
        <v>0</v>
      </c>
      <c r="MJ43" s="3">
        <v>0</v>
      </c>
      <c r="MK43" s="3">
        <v>0</v>
      </c>
      <c r="ML43" s="3">
        <v>0</v>
      </c>
      <c r="MM43" s="3">
        <v>0</v>
      </c>
      <c r="MN43" s="3">
        <v>0</v>
      </c>
      <c r="MO43" s="3">
        <v>0</v>
      </c>
      <c r="MP43" s="3">
        <v>0</v>
      </c>
      <c r="MQ43" s="3">
        <v>0</v>
      </c>
      <c r="MR43" s="3">
        <v>0</v>
      </c>
      <c r="MS43" s="3">
        <v>2830610.35</v>
      </c>
      <c r="MT43" s="3">
        <v>1037370.19</v>
      </c>
      <c r="MU43" s="3">
        <v>275998.7</v>
      </c>
      <c r="MV43" s="3">
        <v>152742.1</v>
      </c>
      <c r="MW43" s="3">
        <v>30223.98</v>
      </c>
      <c r="MX43" s="3">
        <v>133504.19</v>
      </c>
      <c r="MY43" s="3">
        <v>3710.39</v>
      </c>
      <c r="MZ43" s="3">
        <v>547326.1</v>
      </c>
      <c r="NA43" s="3">
        <v>65248.37</v>
      </c>
      <c r="NB43" s="3">
        <v>0</v>
      </c>
      <c r="NC43" s="3">
        <v>24992.16</v>
      </c>
      <c r="ND43" s="3">
        <v>78142.36</v>
      </c>
      <c r="NE43" s="3">
        <v>14040.7</v>
      </c>
      <c r="NF43" s="3">
        <v>0</v>
      </c>
      <c r="NG43" s="3">
        <v>132563.15</v>
      </c>
      <c r="NH43" s="3">
        <v>0</v>
      </c>
      <c r="NI43" s="3">
        <v>583524.35</v>
      </c>
      <c r="NJ43" s="3">
        <v>1045245.95</v>
      </c>
      <c r="NK43" s="3">
        <v>162796.10999999999</v>
      </c>
      <c r="NL43" s="3">
        <v>328391.84999999998</v>
      </c>
      <c r="NM43" s="3">
        <v>0</v>
      </c>
      <c r="NN43" s="3">
        <v>26403.96</v>
      </c>
      <c r="NO43" s="3">
        <v>0</v>
      </c>
      <c r="NP43" s="3">
        <v>288932.95</v>
      </c>
      <c r="NQ43" s="3">
        <v>15835.24</v>
      </c>
      <c r="NR43" s="3">
        <v>175771.12</v>
      </c>
      <c r="NS43" s="3">
        <v>161685.4</v>
      </c>
      <c r="NT43" s="3">
        <v>10585.87</v>
      </c>
      <c r="NU43" s="3">
        <v>88255.16</v>
      </c>
      <c r="NV43" s="3">
        <v>23815.93</v>
      </c>
      <c r="NW43" s="3">
        <v>384207.64</v>
      </c>
      <c r="NX43" s="3">
        <v>109616.65</v>
      </c>
      <c r="NY43" s="3">
        <v>427960.08</v>
      </c>
      <c r="NZ43" s="3">
        <v>63629.66</v>
      </c>
      <c r="OA43" s="3">
        <v>94808.91</v>
      </c>
      <c r="OB43" s="3">
        <v>0</v>
      </c>
      <c r="OC43" s="3">
        <v>0</v>
      </c>
      <c r="OD43" s="3">
        <v>0</v>
      </c>
      <c r="OE43" s="3">
        <v>0</v>
      </c>
      <c r="OF43" s="3">
        <v>0</v>
      </c>
      <c r="OK43" s="3">
        <v>0</v>
      </c>
      <c r="OL43" s="3">
        <v>0</v>
      </c>
      <c r="OM43" s="3">
        <v>0</v>
      </c>
      <c r="ON43" s="3">
        <v>0</v>
      </c>
      <c r="OO43" s="3">
        <v>443430.07</v>
      </c>
      <c r="OP43" s="3">
        <v>769548.25</v>
      </c>
      <c r="OQ43" s="3">
        <v>1212941.56</v>
      </c>
      <c r="OR43" s="3">
        <v>137756.17000000001</v>
      </c>
      <c r="OS43" s="3">
        <v>0</v>
      </c>
      <c r="OT43" s="3">
        <v>-152447.29999999999</v>
      </c>
      <c r="OU43" s="3">
        <v>103887.08</v>
      </c>
      <c r="OV43" s="3">
        <v>0</v>
      </c>
      <c r="OW43" s="3">
        <v>0</v>
      </c>
      <c r="OX43" s="3">
        <v>111149.75999999999</v>
      </c>
      <c r="OY43" s="3">
        <v>126910.73</v>
      </c>
      <c r="OZ43" s="3">
        <v>9000</v>
      </c>
      <c r="PA43" s="3">
        <v>1446.14</v>
      </c>
      <c r="PB43" s="3">
        <v>0</v>
      </c>
      <c r="PC43" s="3">
        <v>0</v>
      </c>
      <c r="PD43" s="3">
        <v>64.900000000000006</v>
      </c>
      <c r="PE43" s="3">
        <v>0</v>
      </c>
      <c r="PF43" s="3">
        <v>0</v>
      </c>
      <c r="PG43" s="3">
        <v>2999094.32</v>
      </c>
      <c r="PH43" s="3">
        <v>-908032.01</v>
      </c>
      <c r="PI43" s="3">
        <v>260061.48</v>
      </c>
      <c r="PJ43" s="3">
        <v>-819240</v>
      </c>
      <c r="PK43" s="3">
        <v>565810.9</v>
      </c>
      <c r="PL43" s="3">
        <v>135939.48000000001</v>
      </c>
      <c r="PM43" s="3">
        <v>242503.64</v>
      </c>
      <c r="PN43" s="3">
        <v>2110374.58</v>
      </c>
      <c r="PO43" s="3">
        <v>446799.96</v>
      </c>
      <c r="PP43" s="3">
        <v>0</v>
      </c>
      <c r="PQ43" s="3">
        <v>0</v>
      </c>
      <c r="PR43" s="3">
        <v>497531.08</v>
      </c>
      <c r="PS43" s="3">
        <v>0</v>
      </c>
      <c r="PT43" s="3">
        <v>233784.26</v>
      </c>
      <c r="PU43" s="3">
        <v>7110.84</v>
      </c>
      <c r="PV43" s="3">
        <v>0</v>
      </c>
      <c r="PW43" s="3">
        <v>238951.98</v>
      </c>
      <c r="PX43" s="3">
        <v>35136.11</v>
      </c>
      <c r="PY43" s="3">
        <v>0</v>
      </c>
      <c r="PZ43" s="3">
        <v>0</v>
      </c>
      <c r="QA43" s="3">
        <v>0</v>
      </c>
      <c r="QB43" s="3">
        <v>9156545.1999999993</v>
      </c>
      <c r="QC43" s="3">
        <v>0</v>
      </c>
      <c r="QD43" s="3">
        <v>0</v>
      </c>
      <c r="QE43" s="3">
        <v>0</v>
      </c>
      <c r="QF43" s="3">
        <v>0</v>
      </c>
      <c r="QG43" s="3">
        <v>0</v>
      </c>
      <c r="QI43" s="3">
        <v>0</v>
      </c>
      <c r="QJ43" s="3">
        <v>4878035.79</v>
      </c>
      <c r="QK43" s="3">
        <v>0</v>
      </c>
      <c r="QL43" s="3">
        <v>0</v>
      </c>
      <c r="QM43" s="3">
        <v>0</v>
      </c>
      <c r="QN43" s="3">
        <v>0</v>
      </c>
      <c r="QO43" s="3">
        <v>0</v>
      </c>
      <c r="QP43" s="3">
        <v>88281.22</v>
      </c>
      <c r="QQ43" s="3">
        <v>0</v>
      </c>
      <c r="QR43" s="3">
        <v>0</v>
      </c>
      <c r="QS43" s="3">
        <v>946299.79</v>
      </c>
      <c r="QT43" s="3">
        <v>200579.86</v>
      </c>
      <c r="QU43" s="3">
        <v>1013253</v>
      </c>
      <c r="QV43" s="3">
        <v>28000</v>
      </c>
      <c r="QW43" s="3">
        <v>55520</v>
      </c>
      <c r="QX43" s="3">
        <v>0</v>
      </c>
      <c r="QY43" s="3">
        <v>0</v>
      </c>
      <c r="QZ43" s="3">
        <v>0</v>
      </c>
      <c r="RA43" s="3">
        <v>0</v>
      </c>
      <c r="RB43" s="3">
        <v>0</v>
      </c>
      <c r="RC43" s="3">
        <v>0</v>
      </c>
      <c r="RD43" s="3">
        <v>0</v>
      </c>
      <c r="RE43" s="3">
        <v>0</v>
      </c>
      <c r="RF43" s="3">
        <v>0</v>
      </c>
      <c r="RG43" s="3">
        <v>0</v>
      </c>
      <c r="RH43" s="3">
        <v>356856.41</v>
      </c>
      <c r="RI43" s="3">
        <v>0</v>
      </c>
      <c r="RJ43" s="3">
        <v>0</v>
      </c>
      <c r="RK43" s="3">
        <v>0</v>
      </c>
    </row>
    <row r="44" spans="1:479" x14ac:dyDescent="0.25">
      <c r="A44" t="s">
        <v>43</v>
      </c>
      <c r="B44" s="1">
        <v>2017</v>
      </c>
      <c r="C44" s="3">
        <v>2520787.7200000002</v>
      </c>
      <c r="D44" s="3">
        <v>900</v>
      </c>
      <c r="E44" s="4"/>
      <c r="F44" s="3">
        <v>0</v>
      </c>
      <c r="G44" s="3">
        <v>0</v>
      </c>
      <c r="H44" s="3">
        <v>0</v>
      </c>
      <c r="I44" s="3">
        <v>0</v>
      </c>
      <c r="J44" s="3">
        <v>0</v>
      </c>
      <c r="K44" s="3">
        <v>2480830.13</v>
      </c>
      <c r="L44" s="3">
        <v>-3991.29</v>
      </c>
      <c r="M44" s="3">
        <v>320318.02</v>
      </c>
      <c r="N44" s="3">
        <v>0</v>
      </c>
      <c r="O44" s="3">
        <v>689.49</v>
      </c>
      <c r="P44" s="4"/>
      <c r="Q44" s="3">
        <v>3983780.98</v>
      </c>
      <c r="R44" s="3">
        <v>-30000</v>
      </c>
      <c r="S44" s="3">
        <v>0</v>
      </c>
      <c r="T44" s="3">
        <v>0</v>
      </c>
      <c r="U44" s="3">
        <v>0</v>
      </c>
      <c r="V44" s="3">
        <v>131819.98000000001</v>
      </c>
      <c r="W44" s="3">
        <v>493.16</v>
      </c>
      <c r="X44" s="3">
        <v>0</v>
      </c>
      <c r="Y44" s="3">
        <v>0</v>
      </c>
      <c r="Z44" s="3">
        <v>0</v>
      </c>
      <c r="AA44" s="3">
        <v>289429.84999999998</v>
      </c>
      <c r="AB44" s="3">
        <v>0</v>
      </c>
      <c r="AC44" s="3">
        <v>0</v>
      </c>
      <c r="AD44" s="3">
        <v>0</v>
      </c>
      <c r="AE44" s="3">
        <v>0</v>
      </c>
      <c r="AF44" s="3">
        <v>0</v>
      </c>
      <c r="AG44" s="3">
        <v>0</v>
      </c>
      <c r="AH44" s="3">
        <v>0</v>
      </c>
      <c r="AI44" s="3">
        <v>0</v>
      </c>
      <c r="AJ44" s="3">
        <v>0</v>
      </c>
      <c r="AK44" s="3">
        <v>0</v>
      </c>
      <c r="AL44" s="3">
        <v>0</v>
      </c>
      <c r="AP44" s="3">
        <v>0</v>
      </c>
      <c r="AQ44" s="3">
        <v>0</v>
      </c>
      <c r="AR44" s="3">
        <v>0</v>
      </c>
      <c r="AS44" s="3">
        <v>0</v>
      </c>
      <c r="AT44" s="3">
        <v>420000</v>
      </c>
      <c r="AU44" s="3">
        <v>0</v>
      </c>
      <c r="AV44" s="3">
        <v>127616.98</v>
      </c>
      <c r="AW44" s="4"/>
      <c r="AX44" s="3">
        <v>0</v>
      </c>
      <c r="AY44" s="3">
        <v>0</v>
      </c>
      <c r="AZ44" s="3">
        <v>0</v>
      </c>
      <c r="BA44" s="3">
        <v>102642.85</v>
      </c>
      <c r="BB44" s="3">
        <v>0</v>
      </c>
      <c r="BC44" s="4"/>
      <c r="BD44" s="3">
        <v>0</v>
      </c>
      <c r="BE44" s="3">
        <v>0</v>
      </c>
      <c r="BF44" s="3">
        <v>0</v>
      </c>
      <c r="BG44" s="3">
        <v>0</v>
      </c>
      <c r="BH44" s="3">
        <v>0</v>
      </c>
      <c r="BI44" s="3">
        <v>0</v>
      </c>
      <c r="BJ44" s="3">
        <v>0</v>
      </c>
      <c r="BK44" s="3">
        <v>0</v>
      </c>
      <c r="BL44" s="3">
        <v>0</v>
      </c>
      <c r="BM44" s="3">
        <v>268.68</v>
      </c>
      <c r="BN44" s="3">
        <v>819061.94</v>
      </c>
      <c r="BO44" s="3">
        <v>-9170.93</v>
      </c>
      <c r="BP44" s="3">
        <v>-7346.01</v>
      </c>
      <c r="BQ44" s="3">
        <v>0</v>
      </c>
      <c r="BR44" s="3">
        <v>12589.85</v>
      </c>
      <c r="BT44" s="3">
        <v>5297.58</v>
      </c>
      <c r="BU44" s="3">
        <v>139765.15</v>
      </c>
      <c r="BV44" s="3">
        <v>0</v>
      </c>
      <c r="BW44" s="3">
        <v>0</v>
      </c>
      <c r="BX44" s="3">
        <v>0</v>
      </c>
      <c r="BY44" s="3">
        <v>-221679.42</v>
      </c>
      <c r="BZ44" s="3">
        <v>-491057.52</v>
      </c>
      <c r="CA44" s="3">
        <v>0</v>
      </c>
      <c r="CB44" s="3">
        <v>-38486.019999999997</v>
      </c>
      <c r="CC44" s="3">
        <v>532.75</v>
      </c>
      <c r="CD44" s="3">
        <v>56315.22</v>
      </c>
      <c r="CE44" s="3">
        <v>878486.15</v>
      </c>
      <c r="CF44" s="3">
        <v>4018.46</v>
      </c>
      <c r="CG44" s="3">
        <v>44709.78</v>
      </c>
      <c r="CH44" s="3">
        <v>0</v>
      </c>
      <c r="CI44" s="3">
        <v>0</v>
      </c>
      <c r="CJ44" s="3">
        <v>0</v>
      </c>
      <c r="CK44" s="3">
        <v>0</v>
      </c>
      <c r="CL44" s="3">
        <v>340623.23</v>
      </c>
      <c r="CM44" s="3">
        <v>113117.83</v>
      </c>
      <c r="CN44" s="3">
        <v>0</v>
      </c>
      <c r="CO44" s="3">
        <v>0</v>
      </c>
      <c r="CP44" s="3">
        <v>0</v>
      </c>
      <c r="CQ44" s="3">
        <v>0</v>
      </c>
      <c r="CR44" s="3">
        <v>0</v>
      </c>
      <c r="CS44" s="3">
        <v>0</v>
      </c>
      <c r="CT44" s="3">
        <v>0</v>
      </c>
      <c r="CU44" s="3">
        <v>0</v>
      </c>
      <c r="CV44" s="3">
        <v>0</v>
      </c>
      <c r="CW44" s="3">
        <v>0</v>
      </c>
      <c r="CX44" s="3">
        <v>0</v>
      </c>
      <c r="CY44" s="3">
        <v>0</v>
      </c>
      <c r="CZ44" s="3">
        <v>0</v>
      </c>
      <c r="DA44" s="3">
        <v>0</v>
      </c>
      <c r="DB44" s="3">
        <v>0</v>
      </c>
      <c r="DC44" s="3">
        <v>0</v>
      </c>
      <c r="DD44" s="3">
        <v>0</v>
      </c>
      <c r="DE44" s="3">
        <v>0</v>
      </c>
      <c r="DF44" s="3">
        <v>0</v>
      </c>
      <c r="DG44" s="3">
        <v>0</v>
      </c>
      <c r="DH44" s="3">
        <v>0</v>
      </c>
      <c r="DI44" s="3">
        <v>0</v>
      </c>
      <c r="DJ44" s="3">
        <v>0</v>
      </c>
      <c r="DK44" s="3">
        <v>0</v>
      </c>
      <c r="DL44" s="3">
        <v>0</v>
      </c>
      <c r="DM44" s="3">
        <v>0</v>
      </c>
      <c r="DN44" s="3">
        <v>22655.23</v>
      </c>
      <c r="DP44" s="3">
        <v>0</v>
      </c>
      <c r="DQ44" s="3">
        <v>0</v>
      </c>
      <c r="DR44" s="3">
        <v>0</v>
      </c>
      <c r="DS44" s="3">
        <v>483691.07</v>
      </c>
      <c r="DT44" s="3">
        <v>0</v>
      </c>
      <c r="DU44" s="3">
        <v>1864119.8</v>
      </c>
      <c r="DV44" s="3">
        <v>1899438.13</v>
      </c>
      <c r="DW44" s="3">
        <v>4166508.61</v>
      </c>
      <c r="DX44" s="3">
        <v>4022862.77</v>
      </c>
      <c r="DY44" s="3">
        <v>4164507.4</v>
      </c>
      <c r="DZ44" s="3">
        <v>1395487.53</v>
      </c>
      <c r="EA44" s="3">
        <v>1643853.2</v>
      </c>
      <c r="EB44" s="3">
        <v>0</v>
      </c>
      <c r="EC44" s="3">
        <v>0</v>
      </c>
      <c r="ED44" s="3">
        <v>0</v>
      </c>
      <c r="EE44" s="3">
        <v>110841.71</v>
      </c>
      <c r="EG44" s="3">
        <v>1853842.49</v>
      </c>
      <c r="EH44" s="3">
        <v>0</v>
      </c>
      <c r="EI44" s="3">
        <v>98707.48</v>
      </c>
      <c r="EJ44" s="3">
        <v>97756.58</v>
      </c>
      <c r="EL44" s="3">
        <v>665087.65</v>
      </c>
      <c r="EM44" s="3">
        <v>8110.63</v>
      </c>
      <c r="EN44" s="3">
        <v>44363.88</v>
      </c>
      <c r="EO44" s="3">
        <v>43289.25</v>
      </c>
      <c r="EP44" s="3">
        <v>0</v>
      </c>
      <c r="EQ44" s="3">
        <v>1775.12</v>
      </c>
      <c r="ER44" s="3">
        <v>120618.6</v>
      </c>
      <c r="ET44" s="3">
        <v>0</v>
      </c>
      <c r="EU44" s="3">
        <v>0</v>
      </c>
      <c r="EV44" s="3">
        <v>0</v>
      </c>
      <c r="EW44" s="3">
        <v>0</v>
      </c>
      <c r="EX44" s="3">
        <v>0</v>
      </c>
      <c r="EY44" s="3">
        <v>0.01</v>
      </c>
      <c r="EZ44" s="3">
        <v>0</v>
      </c>
      <c r="FA44" s="3">
        <v>0</v>
      </c>
      <c r="FB44" s="3">
        <v>0</v>
      </c>
      <c r="FC44" s="3">
        <v>0</v>
      </c>
      <c r="FD44" s="3">
        <v>0</v>
      </c>
      <c r="FE44" s="3">
        <v>0</v>
      </c>
      <c r="FF44" s="3">
        <v>23028.89</v>
      </c>
      <c r="FG44" s="3">
        <v>0</v>
      </c>
      <c r="FH44" s="3">
        <v>0</v>
      </c>
      <c r="FI44" s="3">
        <v>0</v>
      </c>
      <c r="FJ44" s="3">
        <v>79295.460000000006</v>
      </c>
      <c r="FK44" s="3">
        <v>-3164104.41</v>
      </c>
      <c r="FL44" s="3">
        <v>-233874.11</v>
      </c>
      <c r="FM44" s="3">
        <v>0</v>
      </c>
      <c r="FN44" s="3">
        <v>0</v>
      </c>
      <c r="FO44" s="3">
        <v>-14757.3</v>
      </c>
      <c r="FP44" s="3">
        <v>-38057.910000000003</v>
      </c>
      <c r="FQ44" s="3">
        <v>-220608.86</v>
      </c>
      <c r="FR44" s="3">
        <v>-170000</v>
      </c>
      <c r="FS44" s="3">
        <v>0</v>
      </c>
      <c r="FT44" s="3">
        <v>-5155024.01</v>
      </c>
      <c r="FU44" s="3">
        <v>0</v>
      </c>
      <c r="FV44" s="3">
        <v>0</v>
      </c>
      <c r="FW44" s="3">
        <v>0</v>
      </c>
      <c r="FX44" s="3">
        <v>-191615.46</v>
      </c>
      <c r="FY44" s="3">
        <v>0</v>
      </c>
      <c r="FZ44" s="3">
        <v>0</v>
      </c>
      <c r="GA44" s="3">
        <v>0</v>
      </c>
      <c r="GB44" s="3">
        <v>-486204.73</v>
      </c>
      <c r="GD44" s="3">
        <v>0</v>
      </c>
      <c r="GE44" s="3">
        <v>0</v>
      </c>
      <c r="GF44" s="3">
        <v>-34933.57</v>
      </c>
      <c r="GG44" s="3">
        <v>0</v>
      </c>
      <c r="GH44" s="3">
        <v>0</v>
      </c>
      <c r="GI44" s="3">
        <v>0</v>
      </c>
      <c r="GJ44" s="3">
        <v>56623.58</v>
      </c>
      <c r="GK44" s="3">
        <v>-46770.44</v>
      </c>
      <c r="GL44" s="3">
        <v>-61624</v>
      </c>
      <c r="GN44" s="3">
        <v>0</v>
      </c>
      <c r="GO44" s="3">
        <v>-352533</v>
      </c>
      <c r="GP44" s="3">
        <v>0</v>
      </c>
      <c r="GQ44" s="3">
        <v>0</v>
      </c>
      <c r="GR44" s="3">
        <v>0</v>
      </c>
      <c r="GS44" s="3">
        <v>0</v>
      </c>
      <c r="GT44" s="3">
        <v>0</v>
      </c>
      <c r="GU44" s="3">
        <v>0</v>
      </c>
      <c r="GV44" s="3">
        <v>0</v>
      </c>
      <c r="GX44" s="3">
        <v>-742075.69</v>
      </c>
      <c r="GY44" s="3">
        <v>0</v>
      </c>
      <c r="GZ44" s="3">
        <v>0</v>
      </c>
      <c r="HA44" s="3">
        <v>0</v>
      </c>
      <c r="HB44" s="3">
        <v>-420000</v>
      </c>
      <c r="HC44" s="3">
        <v>0</v>
      </c>
      <c r="HD44" s="3">
        <v>0</v>
      </c>
      <c r="HE44" s="3">
        <v>0</v>
      </c>
      <c r="HF44" s="3">
        <v>0</v>
      </c>
      <c r="HG44" s="3">
        <v>0</v>
      </c>
      <c r="HH44" s="3">
        <v>-1680076.8</v>
      </c>
      <c r="HI44" s="3">
        <v>0</v>
      </c>
      <c r="HJ44" s="3">
        <v>0</v>
      </c>
      <c r="HK44" s="3">
        <v>0</v>
      </c>
      <c r="HL44" s="3">
        <v>0</v>
      </c>
      <c r="HM44" s="3">
        <v>-11556964.23</v>
      </c>
      <c r="HO44" s="3">
        <v>0</v>
      </c>
      <c r="HP44" s="3">
        <v>-8290713.9299999997</v>
      </c>
      <c r="HQ44" s="3">
        <v>0</v>
      </c>
      <c r="HR44" s="3">
        <v>0</v>
      </c>
      <c r="HS44" s="3">
        <v>0</v>
      </c>
      <c r="HT44" s="3">
        <v>0</v>
      </c>
      <c r="HU44" s="3">
        <v>0</v>
      </c>
      <c r="HV44" s="3">
        <v>0</v>
      </c>
      <c r="HW44" s="3">
        <v>0</v>
      </c>
      <c r="HX44" s="3">
        <v>0</v>
      </c>
      <c r="HY44" s="3">
        <v>-1603401.56</v>
      </c>
      <c r="HZ44" s="3">
        <v>-1070151.01000001</v>
      </c>
      <c r="IA44" s="3">
        <v>0</v>
      </c>
      <c r="IB44" s="3">
        <v>0</v>
      </c>
      <c r="IC44" s="3">
        <v>646294</v>
      </c>
      <c r="ID44" s="3">
        <v>0</v>
      </c>
      <c r="IE44" s="3">
        <v>0</v>
      </c>
      <c r="IF44" s="3">
        <v>28367.360000000001</v>
      </c>
      <c r="IG44" s="3">
        <v>0</v>
      </c>
      <c r="IH44" s="3">
        <v>0</v>
      </c>
      <c r="II44" s="3">
        <v>0</v>
      </c>
      <c r="IJ44" s="3">
        <v>-7889950.0700000003</v>
      </c>
      <c r="IK44" s="3">
        <v>0</v>
      </c>
      <c r="IL44" s="3">
        <v>-10458543.560000001</v>
      </c>
      <c r="IM44" s="3">
        <v>0</v>
      </c>
      <c r="IN44" s="3">
        <v>-98249.71</v>
      </c>
      <c r="IO44" s="3">
        <v>-9537.68</v>
      </c>
      <c r="IP44" s="3">
        <v>-3109513.46</v>
      </c>
      <c r="IQ44" s="3">
        <v>0</v>
      </c>
      <c r="IR44" s="3">
        <v>0</v>
      </c>
      <c r="IS44" s="3">
        <v>-4117976.73</v>
      </c>
      <c r="IT44" s="3">
        <v>0</v>
      </c>
      <c r="IU44" s="3">
        <v>-1058713.76</v>
      </c>
      <c r="IV44" s="3">
        <v>0</v>
      </c>
      <c r="IW44" s="3">
        <v>-1531348.78</v>
      </c>
      <c r="IX44" s="3">
        <v>-840688.11</v>
      </c>
      <c r="IY44" s="3">
        <v>-379177.34</v>
      </c>
      <c r="IZ44" s="3">
        <v>-115885.26</v>
      </c>
      <c r="JA44" s="3">
        <v>-5232741.0999999996</v>
      </c>
      <c r="JB44" s="3">
        <v>-10084.9</v>
      </c>
      <c r="JC44" s="3">
        <v>-125.75</v>
      </c>
      <c r="JD44" s="3">
        <v>-35032.85</v>
      </c>
      <c r="JE44" s="3">
        <v>0</v>
      </c>
      <c r="JF44" s="3">
        <v>0</v>
      </c>
      <c r="JG44" s="3">
        <v>0</v>
      </c>
      <c r="JH44" s="3">
        <v>0</v>
      </c>
      <c r="JI44" s="3">
        <v>-54053.48</v>
      </c>
      <c r="JJ44" s="3">
        <v>0</v>
      </c>
      <c r="JK44" s="3">
        <v>0</v>
      </c>
      <c r="JL44" s="3">
        <v>-38260.04</v>
      </c>
      <c r="JM44" s="3">
        <v>0</v>
      </c>
      <c r="JN44" s="3">
        <v>-117440</v>
      </c>
      <c r="JO44" s="3">
        <v>0</v>
      </c>
      <c r="JP44" s="3">
        <v>-36512.82</v>
      </c>
      <c r="JQ44" s="3">
        <v>138725.46</v>
      </c>
      <c r="JR44" s="3">
        <v>0</v>
      </c>
      <c r="JS44" s="3">
        <v>0</v>
      </c>
      <c r="JT44" s="3">
        <v>0</v>
      </c>
      <c r="JU44" s="3">
        <v>0</v>
      </c>
      <c r="JV44" s="3">
        <v>0</v>
      </c>
      <c r="JW44" s="3">
        <v>0</v>
      </c>
      <c r="JX44" s="3">
        <v>0</v>
      </c>
      <c r="JY44" s="3">
        <v>0</v>
      </c>
      <c r="JZ44" s="3">
        <v>0</v>
      </c>
      <c r="KA44" s="3">
        <v>0</v>
      </c>
      <c r="KB44" s="3">
        <v>-117387.89</v>
      </c>
      <c r="KC44" s="3">
        <v>0</v>
      </c>
      <c r="KD44" s="3">
        <v>168.36</v>
      </c>
      <c r="KE44" s="3">
        <v>38154.61</v>
      </c>
      <c r="KF44" s="3">
        <v>0</v>
      </c>
      <c r="KG44" s="3">
        <v>0</v>
      </c>
      <c r="KH44" s="3">
        <v>-572796.96</v>
      </c>
      <c r="KI44" s="3">
        <v>409839.98</v>
      </c>
      <c r="KJ44" s="3">
        <v>0</v>
      </c>
      <c r="KK44" s="3">
        <v>-4227.1499999999996</v>
      </c>
      <c r="KL44" s="3">
        <v>0</v>
      </c>
      <c r="KM44" s="3">
        <v>0</v>
      </c>
      <c r="KN44" s="3">
        <v>-49725.3</v>
      </c>
      <c r="KO44" s="3">
        <v>0</v>
      </c>
      <c r="KP44" s="3">
        <v>0</v>
      </c>
      <c r="KQ44" s="3">
        <v>0</v>
      </c>
      <c r="KR44" s="3">
        <v>0</v>
      </c>
      <c r="KS44" s="3">
        <v>0</v>
      </c>
      <c r="KT44" s="3">
        <v>0</v>
      </c>
      <c r="KU44" s="3">
        <v>0</v>
      </c>
      <c r="KV44" s="3">
        <v>0</v>
      </c>
      <c r="KW44" s="3">
        <v>0</v>
      </c>
      <c r="KX44" s="3">
        <v>0</v>
      </c>
      <c r="KY44" s="3">
        <v>0</v>
      </c>
      <c r="KZ44" s="3">
        <v>0</v>
      </c>
      <c r="LA44" s="3">
        <v>0</v>
      </c>
      <c r="LB44" s="3">
        <v>0</v>
      </c>
      <c r="LC44" s="3">
        <v>0</v>
      </c>
      <c r="LD44" s="3">
        <v>0</v>
      </c>
      <c r="LE44" s="3">
        <v>0</v>
      </c>
      <c r="LF44" s="3">
        <v>0</v>
      </c>
      <c r="LG44" s="3">
        <v>0</v>
      </c>
      <c r="LH44" s="3">
        <v>0</v>
      </c>
      <c r="LI44" s="3">
        <v>0</v>
      </c>
      <c r="LJ44" s="3">
        <v>0</v>
      </c>
      <c r="LK44" s="3">
        <v>0</v>
      </c>
      <c r="LL44" s="3">
        <v>0</v>
      </c>
      <c r="LM44" s="3">
        <v>14138779.640000001</v>
      </c>
      <c r="LN44" s="3">
        <v>11544991.560000001</v>
      </c>
      <c r="LO44" s="3">
        <v>1058713.76</v>
      </c>
      <c r="LP44" s="3">
        <v>0</v>
      </c>
      <c r="LQ44" s="3">
        <v>0</v>
      </c>
      <c r="LR44" s="3">
        <v>1531348.78</v>
      </c>
      <c r="LS44" s="3">
        <v>0</v>
      </c>
      <c r="LT44" s="3">
        <v>840688.11</v>
      </c>
      <c r="LU44" s="3">
        <v>0</v>
      </c>
      <c r="LW44" s="3">
        <v>379177.34</v>
      </c>
      <c r="LX44" s="3">
        <v>115885.26</v>
      </c>
      <c r="LY44" s="3">
        <v>0</v>
      </c>
      <c r="LZ44" s="3">
        <v>0</v>
      </c>
      <c r="MA44" s="3">
        <v>0</v>
      </c>
      <c r="MB44" s="3">
        <v>0</v>
      </c>
      <c r="MC44" s="3">
        <v>0</v>
      </c>
      <c r="MD44" s="3">
        <v>0</v>
      </c>
      <c r="ME44" s="3">
        <v>0</v>
      </c>
      <c r="MF44" s="3">
        <v>0</v>
      </c>
      <c r="MG44" s="3">
        <v>0</v>
      </c>
      <c r="MH44" s="3">
        <v>0</v>
      </c>
      <c r="MI44" s="3">
        <v>0</v>
      </c>
      <c r="MJ44" s="3">
        <v>0</v>
      </c>
      <c r="MK44" s="3">
        <v>0</v>
      </c>
      <c r="ML44" s="3">
        <v>0</v>
      </c>
      <c r="MM44" s="3">
        <v>0</v>
      </c>
      <c r="MN44" s="3">
        <v>0</v>
      </c>
      <c r="MO44" s="3">
        <v>0</v>
      </c>
      <c r="MP44" s="3">
        <v>0</v>
      </c>
      <c r="MQ44" s="3">
        <v>0</v>
      </c>
      <c r="MR44" s="3">
        <v>0</v>
      </c>
      <c r="MS44" s="3">
        <v>0</v>
      </c>
      <c r="MT44" s="3">
        <v>0</v>
      </c>
      <c r="MU44" s="3">
        <v>0</v>
      </c>
      <c r="MV44" s="3">
        <v>0</v>
      </c>
      <c r="MW44" s="3">
        <v>0</v>
      </c>
      <c r="MX44" s="3">
        <v>2010.59</v>
      </c>
      <c r="MY44" s="3">
        <v>27560.51</v>
      </c>
      <c r="MZ44" s="3">
        <v>4146.96</v>
      </c>
      <c r="NA44" s="3">
        <v>8051.91</v>
      </c>
      <c r="NB44" s="3">
        <v>0</v>
      </c>
      <c r="NC44" s="3">
        <v>998.68</v>
      </c>
      <c r="ND44" s="3">
        <v>1286.76</v>
      </c>
      <c r="NE44" s="3">
        <v>1376.07</v>
      </c>
      <c r="NF44" s="3">
        <v>0</v>
      </c>
      <c r="NG44" s="3">
        <v>553.27</v>
      </c>
      <c r="NH44" s="3">
        <v>0</v>
      </c>
      <c r="NI44" s="3">
        <v>66979.429999999993</v>
      </c>
      <c r="NJ44" s="3">
        <v>10784.98</v>
      </c>
      <c r="NK44" s="3">
        <v>107863.2</v>
      </c>
      <c r="NL44" s="3">
        <v>203955.21</v>
      </c>
      <c r="NM44" s="3">
        <v>0</v>
      </c>
      <c r="NN44" s="3">
        <v>0</v>
      </c>
      <c r="NO44" s="3">
        <v>10857.92</v>
      </c>
      <c r="NP44" s="3">
        <v>159959.03</v>
      </c>
      <c r="NQ44" s="3">
        <v>0</v>
      </c>
      <c r="NR44" s="3">
        <v>0</v>
      </c>
      <c r="NS44" s="3">
        <v>14897.97</v>
      </c>
      <c r="NT44" s="3">
        <v>28750.42</v>
      </c>
      <c r="NU44" s="3">
        <v>53627.1</v>
      </c>
      <c r="NV44" s="3">
        <v>37767.51</v>
      </c>
      <c r="NW44" s="3">
        <v>122679.31</v>
      </c>
      <c r="NX44" s="3">
        <v>801.46</v>
      </c>
      <c r="NY44" s="3">
        <v>14689.34</v>
      </c>
      <c r="NZ44" s="3">
        <v>89997.94</v>
      </c>
      <c r="OA44" s="3">
        <v>19835.57</v>
      </c>
      <c r="OB44" s="3">
        <v>0</v>
      </c>
      <c r="OC44" s="3">
        <v>0</v>
      </c>
      <c r="OD44" s="3">
        <v>0</v>
      </c>
      <c r="OE44" s="3">
        <v>0</v>
      </c>
      <c r="OF44" s="3">
        <v>0</v>
      </c>
      <c r="OK44" s="3">
        <v>0</v>
      </c>
      <c r="OL44" s="3">
        <v>0</v>
      </c>
      <c r="OM44" s="3">
        <v>0</v>
      </c>
      <c r="ON44" s="3">
        <v>0</v>
      </c>
      <c r="OO44" s="3">
        <v>60902.13</v>
      </c>
      <c r="OP44" s="3">
        <v>175010.46</v>
      </c>
      <c r="OQ44" s="3">
        <v>357068.08</v>
      </c>
      <c r="OR44" s="3">
        <v>137311.91</v>
      </c>
      <c r="OS44" s="3">
        <v>-25.16</v>
      </c>
      <c r="OT44" s="3">
        <v>0</v>
      </c>
      <c r="OU44" s="3">
        <v>49509.75</v>
      </c>
      <c r="OV44" s="3">
        <v>0</v>
      </c>
      <c r="OW44" s="3">
        <v>0</v>
      </c>
      <c r="OX44" s="3">
        <v>31171.38</v>
      </c>
      <c r="OY44" s="3">
        <v>0</v>
      </c>
      <c r="OZ44" s="3">
        <v>0</v>
      </c>
      <c r="PA44" s="3">
        <v>0</v>
      </c>
      <c r="PB44" s="3">
        <v>0</v>
      </c>
      <c r="PC44" s="3">
        <v>0</v>
      </c>
      <c r="PD44" s="3">
        <v>0</v>
      </c>
      <c r="PE44" s="3">
        <v>0</v>
      </c>
      <c r="PF44" s="3">
        <v>498021.12</v>
      </c>
      <c r="PG44" s="3">
        <v>161135.26999999999</v>
      </c>
      <c r="PH44" s="3">
        <v>212860.47</v>
      </c>
      <c r="PI44" s="3">
        <v>61845.93</v>
      </c>
      <c r="PJ44" s="3">
        <v>0</v>
      </c>
      <c r="PK44" s="3">
        <v>143842.4</v>
      </c>
      <c r="PL44" s="3">
        <v>45282.91</v>
      </c>
      <c r="PM44" s="3">
        <v>27153.360000000001</v>
      </c>
      <c r="PN44" s="3">
        <v>23063.51</v>
      </c>
      <c r="PO44" s="3">
        <v>0</v>
      </c>
      <c r="PP44" s="3">
        <v>0</v>
      </c>
      <c r="PQ44" s="3">
        <v>0</v>
      </c>
      <c r="PR44" s="3">
        <v>78777.59</v>
      </c>
      <c r="PS44" s="3">
        <v>0</v>
      </c>
      <c r="PT44" s="3">
        <v>173693.12</v>
      </c>
      <c r="PU44" s="3">
        <v>0</v>
      </c>
      <c r="PV44" s="3">
        <v>0</v>
      </c>
      <c r="PW44" s="3">
        <v>88846.74</v>
      </c>
      <c r="PX44" s="3">
        <v>1609.12</v>
      </c>
      <c r="PY44" s="3">
        <v>0</v>
      </c>
      <c r="PZ44" s="3">
        <v>0</v>
      </c>
      <c r="QA44" s="3">
        <v>0</v>
      </c>
      <c r="QB44" s="3">
        <v>635509.16</v>
      </c>
      <c r="QC44" s="3">
        <v>0</v>
      </c>
      <c r="QD44" s="3">
        <v>52425.97</v>
      </c>
      <c r="QE44" s="3">
        <v>0</v>
      </c>
      <c r="QF44" s="3">
        <v>0</v>
      </c>
      <c r="QG44" s="3">
        <v>0</v>
      </c>
      <c r="QI44" s="3">
        <v>0</v>
      </c>
      <c r="QJ44" s="3">
        <v>392361.64</v>
      </c>
      <c r="QK44" s="3">
        <v>0</v>
      </c>
      <c r="QL44" s="3">
        <v>0</v>
      </c>
      <c r="QM44" s="3">
        <v>0</v>
      </c>
      <c r="QN44" s="3">
        <v>0</v>
      </c>
      <c r="QO44" s="3">
        <v>0</v>
      </c>
      <c r="QP44" s="3">
        <v>16489.740000000002</v>
      </c>
      <c r="QQ44" s="3">
        <v>0</v>
      </c>
      <c r="QR44" s="3">
        <v>0</v>
      </c>
      <c r="QS44" s="3">
        <v>0</v>
      </c>
      <c r="QT44" s="3">
        <v>0</v>
      </c>
      <c r="QU44" s="3">
        <v>185662.61</v>
      </c>
      <c r="QV44" s="3">
        <v>0</v>
      </c>
      <c r="QW44" s="3">
        <v>12388.48</v>
      </c>
      <c r="QX44" s="3">
        <v>0</v>
      </c>
      <c r="QY44" s="3">
        <v>0</v>
      </c>
      <c r="QZ44" s="3">
        <v>0</v>
      </c>
      <c r="RA44" s="3">
        <v>0</v>
      </c>
      <c r="RB44" s="3">
        <v>0</v>
      </c>
      <c r="RC44" s="3">
        <v>0</v>
      </c>
      <c r="RD44" s="3">
        <v>0</v>
      </c>
      <c r="RE44" s="3">
        <v>0</v>
      </c>
      <c r="RF44" s="3">
        <v>0</v>
      </c>
      <c r="RG44" s="3">
        <v>0</v>
      </c>
      <c r="RH44" s="3">
        <v>0</v>
      </c>
      <c r="RI44" s="3">
        <v>0</v>
      </c>
      <c r="RJ44" s="3">
        <v>0</v>
      </c>
      <c r="RK44" s="3">
        <v>0</v>
      </c>
    </row>
    <row r="45" spans="1:479" x14ac:dyDescent="0.25">
      <c r="A45" t="s">
        <v>44</v>
      </c>
      <c r="B45" s="1">
        <v>2017</v>
      </c>
      <c r="C45" s="3">
        <v>3330049.07</v>
      </c>
      <c r="D45" s="3">
        <v>2010.86</v>
      </c>
      <c r="E45" s="4"/>
      <c r="F45" s="3">
        <v>0</v>
      </c>
      <c r="G45" s="3">
        <v>0</v>
      </c>
      <c r="H45" s="3">
        <v>-1378750</v>
      </c>
      <c r="I45" s="3">
        <v>0</v>
      </c>
      <c r="J45" s="3">
        <v>0</v>
      </c>
      <c r="K45" s="3">
        <v>9671698.9100000001</v>
      </c>
      <c r="L45" s="3">
        <v>0</v>
      </c>
      <c r="M45" s="3">
        <v>4005037.33</v>
      </c>
      <c r="N45" s="3">
        <v>-355040.69410000002</v>
      </c>
      <c r="O45" s="3">
        <v>-2968.88</v>
      </c>
      <c r="P45" s="4"/>
      <c r="Q45" s="3">
        <v>12167765.970000001</v>
      </c>
      <c r="R45" s="3">
        <v>-858941.69</v>
      </c>
      <c r="S45" s="3">
        <v>6655.54</v>
      </c>
      <c r="T45" s="3">
        <v>0</v>
      </c>
      <c r="U45" s="3">
        <v>0</v>
      </c>
      <c r="V45" s="3">
        <v>973481.93</v>
      </c>
      <c r="W45" s="3">
        <v>1127.22</v>
      </c>
      <c r="X45" s="3">
        <v>3.8000000999999999E-2</v>
      </c>
      <c r="Y45" s="3">
        <v>0</v>
      </c>
      <c r="Z45" s="3">
        <v>0</v>
      </c>
      <c r="AA45" s="3">
        <v>114021.2167</v>
      </c>
      <c r="AB45" s="3">
        <v>-56131.11636</v>
      </c>
      <c r="AC45" s="3">
        <v>0</v>
      </c>
      <c r="AD45" s="3">
        <v>0</v>
      </c>
      <c r="AE45" s="3">
        <v>0</v>
      </c>
      <c r="AF45" s="3">
        <v>0</v>
      </c>
      <c r="AG45" s="3">
        <v>0</v>
      </c>
      <c r="AH45" s="3">
        <v>0</v>
      </c>
      <c r="AI45" s="3">
        <v>0</v>
      </c>
      <c r="AJ45" s="3">
        <v>0</v>
      </c>
      <c r="AK45" s="3">
        <v>0</v>
      </c>
      <c r="AL45" s="3">
        <v>593122.71</v>
      </c>
      <c r="AP45" s="3">
        <v>0</v>
      </c>
      <c r="AQ45" s="3">
        <v>0</v>
      </c>
      <c r="AR45" s="3">
        <v>0</v>
      </c>
      <c r="AS45" s="3">
        <v>0</v>
      </c>
      <c r="AT45" s="3">
        <v>0</v>
      </c>
      <c r="AU45" s="3">
        <v>0</v>
      </c>
      <c r="AV45" s="3">
        <v>1600970.98</v>
      </c>
      <c r="AW45" s="4"/>
      <c r="AX45" s="3">
        <v>0</v>
      </c>
      <c r="AY45" s="3">
        <v>0</v>
      </c>
      <c r="AZ45" s="3">
        <v>0</v>
      </c>
      <c r="BA45" s="3">
        <v>0</v>
      </c>
      <c r="BB45" s="3">
        <v>2.41</v>
      </c>
      <c r="BC45" s="4"/>
      <c r="BD45" s="3">
        <v>0</v>
      </c>
      <c r="BE45" s="3">
        <v>0</v>
      </c>
      <c r="BF45" s="3">
        <v>0</v>
      </c>
      <c r="BG45" s="3">
        <v>0</v>
      </c>
      <c r="BH45" s="3">
        <v>0</v>
      </c>
      <c r="BI45" s="3">
        <v>0</v>
      </c>
      <c r="BJ45" s="3">
        <v>0</v>
      </c>
      <c r="BK45" s="3">
        <v>0</v>
      </c>
      <c r="BL45" s="3">
        <v>0</v>
      </c>
      <c r="BM45" s="3">
        <v>0</v>
      </c>
      <c r="BN45" s="3">
        <v>0</v>
      </c>
      <c r="BO45" s="3">
        <v>-21757.52</v>
      </c>
      <c r="BP45" s="3">
        <v>-54274.46</v>
      </c>
      <c r="BQ45" s="3">
        <v>-0.15</v>
      </c>
      <c r="BR45" s="3">
        <v>0</v>
      </c>
      <c r="BT45" s="3">
        <v>0</v>
      </c>
      <c r="BU45" s="3">
        <v>0</v>
      </c>
      <c r="BV45" s="3">
        <v>0</v>
      </c>
      <c r="BW45" s="3">
        <v>0</v>
      </c>
      <c r="BX45" s="3">
        <v>0</v>
      </c>
      <c r="BY45" s="3">
        <v>0</v>
      </c>
      <c r="BZ45" s="3">
        <v>-2065950.43</v>
      </c>
      <c r="CA45" s="3">
        <v>-1</v>
      </c>
      <c r="CB45" s="3">
        <v>982403.07</v>
      </c>
      <c r="CC45" s="3">
        <v>-1135907.3400000001</v>
      </c>
      <c r="CD45" s="3">
        <v>1243519.07</v>
      </c>
      <c r="CE45" s="3">
        <v>2567149.27</v>
      </c>
      <c r="CF45" s="3">
        <v>0</v>
      </c>
      <c r="CG45" s="3">
        <v>40044.76</v>
      </c>
      <c r="CH45" s="3">
        <v>0</v>
      </c>
      <c r="CI45" s="3">
        <v>0</v>
      </c>
      <c r="CJ45" s="3">
        <v>0</v>
      </c>
      <c r="CK45" s="3">
        <v>0</v>
      </c>
      <c r="CL45" s="3">
        <v>2033570.01</v>
      </c>
      <c r="CM45" s="3">
        <v>0</v>
      </c>
      <c r="CN45" s="3">
        <v>0</v>
      </c>
      <c r="CO45" s="3">
        <v>0</v>
      </c>
      <c r="CP45" s="3">
        <v>0</v>
      </c>
      <c r="CQ45" s="3">
        <v>0</v>
      </c>
      <c r="CR45" s="3">
        <v>0</v>
      </c>
      <c r="CS45" s="3">
        <v>0</v>
      </c>
      <c r="CT45" s="3">
        <v>0</v>
      </c>
      <c r="CU45" s="3">
        <v>0</v>
      </c>
      <c r="CV45" s="3">
        <v>0</v>
      </c>
      <c r="CW45" s="3">
        <v>0</v>
      </c>
      <c r="CX45" s="3">
        <v>0</v>
      </c>
      <c r="CY45" s="3">
        <v>0</v>
      </c>
      <c r="CZ45" s="3">
        <v>0</v>
      </c>
      <c r="DA45" s="3">
        <v>0</v>
      </c>
      <c r="DB45" s="3">
        <v>0</v>
      </c>
      <c r="DC45" s="3">
        <v>0</v>
      </c>
      <c r="DD45" s="3">
        <v>0</v>
      </c>
      <c r="DE45" s="3">
        <v>0</v>
      </c>
      <c r="DF45" s="3">
        <v>0</v>
      </c>
      <c r="DG45" s="3">
        <v>0</v>
      </c>
      <c r="DH45" s="3">
        <v>0</v>
      </c>
      <c r="DI45" s="3">
        <v>0</v>
      </c>
      <c r="DJ45" s="3">
        <v>0</v>
      </c>
      <c r="DK45" s="3">
        <v>0</v>
      </c>
      <c r="DL45" s="3">
        <v>0</v>
      </c>
      <c r="DM45" s="3">
        <v>0</v>
      </c>
      <c r="DN45" s="3">
        <v>293875.46999999997</v>
      </c>
      <c r="DP45" s="3">
        <v>757060.47</v>
      </c>
      <c r="DQ45" s="3">
        <v>0</v>
      </c>
      <c r="DR45" s="3">
        <v>0</v>
      </c>
      <c r="DS45" s="3">
        <v>23959894.879999999</v>
      </c>
      <c r="DT45" s="3">
        <v>0</v>
      </c>
      <c r="DU45" s="3">
        <v>45664238.219999999</v>
      </c>
      <c r="DV45" s="3">
        <v>23405910.98</v>
      </c>
      <c r="DW45" s="3">
        <v>0</v>
      </c>
      <c r="DX45" s="3">
        <v>44568318.409999996</v>
      </c>
      <c r="DY45" s="3">
        <v>59310192.140000001</v>
      </c>
      <c r="DZ45" s="3">
        <v>0</v>
      </c>
      <c r="EA45" s="3">
        <v>12650289.859999999</v>
      </c>
      <c r="EB45" s="3">
        <v>0</v>
      </c>
      <c r="EC45" s="3">
        <v>0</v>
      </c>
      <c r="ED45" s="3">
        <v>0</v>
      </c>
      <c r="EE45" s="3">
        <v>0</v>
      </c>
      <c r="EG45" s="3">
        <v>0</v>
      </c>
      <c r="EH45" s="3">
        <v>1097704.57</v>
      </c>
      <c r="EI45" s="3">
        <v>760787.56</v>
      </c>
      <c r="EJ45" s="3">
        <v>2809023.33</v>
      </c>
      <c r="EL45" s="3">
        <v>4835402.5599999996</v>
      </c>
      <c r="EM45" s="3">
        <v>24516</v>
      </c>
      <c r="EN45" s="3">
        <v>2681778.67</v>
      </c>
      <c r="EO45" s="3">
        <v>1056030.5919999999</v>
      </c>
      <c r="EP45" s="3">
        <v>0</v>
      </c>
      <c r="EQ45" s="3">
        <v>594489.39</v>
      </c>
      <c r="ER45" s="3">
        <v>176299.77</v>
      </c>
      <c r="ET45" s="3">
        <v>107034.76</v>
      </c>
      <c r="EU45" s="3">
        <v>2276527.0440000002</v>
      </c>
      <c r="EV45" s="3">
        <v>293582.38</v>
      </c>
      <c r="EW45" s="3">
        <v>0</v>
      </c>
      <c r="EX45" s="3">
        <v>0</v>
      </c>
      <c r="EY45" s="3">
        <v>-40062893.840000004</v>
      </c>
      <c r="EZ45" s="3">
        <v>0</v>
      </c>
      <c r="FA45" s="3">
        <v>0</v>
      </c>
      <c r="FB45" s="3">
        <v>0</v>
      </c>
      <c r="FC45" s="3">
        <v>0</v>
      </c>
      <c r="FD45" s="3">
        <v>0</v>
      </c>
      <c r="FE45" s="3">
        <v>0</v>
      </c>
      <c r="FF45" s="3">
        <v>9360247.1040000003</v>
      </c>
      <c r="FG45" s="3">
        <v>0</v>
      </c>
      <c r="FH45" s="3">
        <v>0</v>
      </c>
      <c r="FI45" s="3">
        <v>0</v>
      </c>
      <c r="FJ45" s="3">
        <v>0</v>
      </c>
      <c r="FK45" s="3">
        <v>-91791108.480000004</v>
      </c>
      <c r="FL45" s="3">
        <v>0</v>
      </c>
      <c r="FM45" s="3">
        <v>0</v>
      </c>
      <c r="FN45" s="3">
        <v>0</v>
      </c>
      <c r="FO45" s="3">
        <v>0</v>
      </c>
      <c r="FP45" s="3">
        <v>-12292829.220000001</v>
      </c>
      <c r="FQ45" s="3">
        <v>-3455695.91</v>
      </c>
      <c r="FR45" s="3">
        <v>-4666821.26</v>
      </c>
      <c r="FS45" s="3">
        <v>0</v>
      </c>
      <c r="FT45" s="3">
        <v>-2390881.7579999999</v>
      </c>
      <c r="FU45" s="3">
        <v>0</v>
      </c>
      <c r="FV45" s="3">
        <v>-4731059.9620000003</v>
      </c>
      <c r="FW45" s="3">
        <v>0</v>
      </c>
      <c r="FX45" s="3">
        <v>-268449.07</v>
      </c>
      <c r="FY45" s="3">
        <v>0</v>
      </c>
      <c r="FZ45" s="3">
        <v>0</v>
      </c>
      <c r="GA45" s="3">
        <v>0</v>
      </c>
      <c r="GB45" s="3">
        <v>0</v>
      </c>
      <c r="GD45" s="3">
        <v>0</v>
      </c>
      <c r="GE45" s="3">
        <v>0</v>
      </c>
      <c r="GF45" s="3">
        <v>0</v>
      </c>
      <c r="GG45" s="3">
        <v>0</v>
      </c>
      <c r="GH45" s="3">
        <v>0</v>
      </c>
      <c r="GI45" s="3">
        <v>0</v>
      </c>
      <c r="GJ45" s="3">
        <v>-11426.15</v>
      </c>
      <c r="GK45" s="3">
        <v>-4664.2</v>
      </c>
      <c r="GL45" s="3">
        <v>-186050.19</v>
      </c>
      <c r="GN45" s="3">
        <v>0</v>
      </c>
      <c r="GO45" s="3">
        <v>-13861823</v>
      </c>
      <c r="GP45" s="3">
        <v>0</v>
      </c>
      <c r="GQ45" s="3">
        <v>0</v>
      </c>
      <c r="GR45" s="3">
        <v>0</v>
      </c>
      <c r="GS45" s="3">
        <v>0</v>
      </c>
      <c r="GT45" s="3">
        <v>0</v>
      </c>
      <c r="GU45" s="3">
        <v>-2016071.71</v>
      </c>
      <c r="GV45" s="3">
        <v>0</v>
      </c>
      <c r="GX45" s="3">
        <v>-2493167.4900000002</v>
      </c>
      <c r="GY45" s="3">
        <v>0</v>
      </c>
      <c r="GZ45" s="3">
        <v>0</v>
      </c>
      <c r="HA45" s="3">
        <v>0</v>
      </c>
      <c r="HB45" s="3">
        <v>-27735.281599999998</v>
      </c>
      <c r="HC45" s="3">
        <v>0</v>
      </c>
      <c r="HD45" s="3">
        <v>0</v>
      </c>
      <c r="HE45" s="3">
        <v>0</v>
      </c>
      <c r="HF45" s="3">
        <v>0</v>
      </c>
      <c r="HG45" s="3">
        <v>0</v>
      </c>
      <c r="HH45" s="3">
        <v>0</v>
      </c>
      <c r="HI45" s="3">
        <v>0</v>
      </c>
      <c r="HJ45" s="3">
        <v>0</v>
      </c>
      <c r="HK45" s="3">
        <v>0</v>
      </c>
      <c r="HL45" s="3">
        <v>0</v>
      </c>
      <c r="HM45" s="3">
        <v>-22000000</v>
      </c>
      <c r="HO45" s="3">
        <v>-23064000</v>
      </c>
      <c r="HP45" s="3">
        <v>-23063665</v>
      </c>
      <c r="HQ45" s="3">
        <v>0</v>
      </c>
      <c r="HR45" s="3">
        <v>0</v>
      </c>
      <c r="HS45" s="3">
        <v>0</v>
      </c>
      <c r="HT45" s="3">
        <v>0</v>
      </c>
      <c r="HU45" s="3">
        <v>0</v>
      </c>
      <c r="HV45" s="3">
        <v>0</v>
      </c>
      <c r="HW45" s="3">
        <v>0</v>
      </c>
      <c r="HX45" s="3">
        <v>0</v>
      </c>
      <c r="HY45" s="3">
        <v>-21562502.940000001</v>
      </c>
      <c r="HZ45" s="3">
        <v>-4358339.6199999899</v>
      </c>
      <c r="IA45" s="3">
        <v>0</v>
      </c>
      <c r="IB45" s="3">
        <v>0</v>
      </c>
      <c r="IC45" s="3">
        <v>2300000</v>
      </c>
      <c r="ID45" s="3">
        <v>0</v>
      </c>
      <c r="IE45" s="3">
        <v>0</v>
      </c>
      <c r="IF45" s="3">
        <v>0</v>
      </c>
      <c r="IG45" s="3">
        <v>0</v>
      </c>
      <c r="IH45" s="3">
        <v>0</v>
      </c>
      <c r="II45" s="3">
        <v>-76926.1584</v>
      </c>
      <c r="IJ45" s="3">
        <v>-42307971.649999999</v>
      </c>
      <c r="IK45" s="3">
        <v>-10963771.02</v>
      </c>
      <c r="IL45" s="3">
        <v>-36894936.810000002</v>
      </c>
      <c r="IM45" s="3">
        <v>-2892615.67</v>
      </c>
      <c r="IN45" s="3">
        <v>-573104.30000000005</v>
      </c>
      <c r="IO45" s="3">
        <v>0</v>
      </c>
      <c r="IP45" s="3">
        <v>0</v>
      </c>
      <c r="IQ45" s="3">
        <v>0</v>
      </c>
      <c r="IR45" s="3">
        <v>5349358.75</v>
      </c>
      <c r="IS45" s="3">
        <v>-1865575.59</v>
      </c>
      <c r="IT45" s="3">
        <v>0</v>
      </c>
      <c r="IU45" s="3">
        <v>-3155322.21</v>
      </c>
      <c r="IV45" s="3">
        <v>0</v>
      </c>
      <c r="IW45" s="3">
        <v>-6559574.9800000004</v>
      </c>
      <c r="IX45" s="3">
        <v>-6231957.5300000003</v>
      </c>
      <c r="IY45" s="3">
        <v>0</v>
      </c>
      <c r="IZ45" s="3">
        <v>-469887.17</v>
      </c>
      <c r="JA45" s="3">
        <v>-22542679.789999999</v>
      </c>
      <c r="JB45" s="3">
        <v>0</v>
      </c>
      <c r="JC45" s="3">
        <v>-365</v>
      </c>
      <c r="JD45" s="3">
        <v>-165528.67000000001</v>
      </c>
      <c r="JE45" s="3">
        <v>0</v>
      </c>
      <c r="JF45" s="3">
        <v>0</v>
      </c>
      <c r="JG45" s="3">
        <v>0</v>
      </c>
      <c r="JH45" s="3">
        <v>0</v>
      </c>
      <c r="JI45" s="3">
        <v>-183912.82</v>
      </c>
      <c r="JJ45" s="3">
        <v>0</v>
      </c>
      <c r="JK45" s="3">
        <v>0</v>
      </c>
      <c r="JL45" s="3">
        <v>-308614.15000000002</v>
      </c>
      <c r="JM45" s="3">
        <v>0</v>
      </c>
      <c r="JN45" s="3">
        <v>-696833.08</v>
      </c>
      <c r="JO45" s="3">
        <v>0</v>
      </c>
      <c r="JP45" s="3">
        <v>0</v>
      </c>
      <c r="JQ45" s="3">
        <v>0</v>
      </c>
      <c r="JR45" s="3">
        <v>0</v>
      </c>
      <c r="JS45" s="3">
        <v>0</v>
      </c>
      <c r="JT45" s="3">
        <v>0</v>
      </c>
      <c r="JU45" s="3">
        <v>13.37</v>
      </c>
      <c r="JV45" s="3">
        <v>-185118.81</v>
      </c>
      <c r="JW45" s="3">
        <v>203663.01</v>
      </c>
      <c r="JX45" s="3">
        <v>0</v>
      </c>
      <c r="JY45" s="3">
        <v>0</v>
      </c>
      <c r="JZ45" s="3">
        <v>0</v>
      </c>
      <c r="KA45" s="3">
        <v>0</v>
      </c>
      <c r="KB45" s="3">
        <v>73591.09</v>
      </c>
      <c r="KC45" s="3">
        <v>0</v>
      </c>
      <c r="KD45" s="3">
        <v>439947</v>
      </c>
      <c r="KE45" s="3">
        <v>0</v>
      </c>
      <c r="KF45" s="3">
        <v>0</v>
      </c>
      <c r="KG45" s="3">
        <v>0</v>
      </c>
      <c r="KH45" s="3">
        <v>-2851178.74</v>
      </c>
      <c r="KI45" s="3">
        <v>2706242.19</v>
      </c>
      <c r="KJ45" s="3">
        <v>0</v>
      </c>
      <c r="KK45" s="3">
        <v>-205677.19</v>
      </c>
      <c r="KL45" s="3">
        <v>0</v>
      </c>
      <c r="KM45" s="3">
        <v>-1795.17</v>
      </c>
      <c r="KN45" s="3">
        <v>-159458.09</v>
      </c>
      <c r="KO45" s="3">
        <v>0</v>
      </c>
      <c r="KP45" s="3">
        <v>0</v>
      </c>
      <c r="KQ45" s="3">
        <v>0</v>
      </c>
      <c r="KR45" s="3">
        <v>0</v>
      </c>
      <c r="KS45" s="3">
        <v>0</v>
      </c>
      <c r="KT45" s="3">
        <v>0</v>
      </c>
      <c r="KU45" s="3">
        <v>0</v>
      </c>
      <c r="KV45" s="3">
        <v>0</v>
      </c>
      <c r="KW45" s="3">
        <v>0</v>
      </c>
      <c r="KX45" s="3">
        <v>0</v>
      </c>
      <c r="KY45" s="3">
        <v>0</v>
      </c>
      <c r="KZ45" s="3">
        <v>0</v>
      </c>
      <c r="LA45" s="3">
        <v>0</v>
      </c>
      <c r="LB45" s="3">
        <v>0</v>
      </c>
      <c r="LC45" s="3">
        <v>0</v>
      </c>
      <c r="LD45" s="3">
        <v>0</v>
      </c>
      <c r="LE45" s="3">
        <v>0</v>
      </c>
      <c r="LF45" s="3">
        <v>0</v>
      </c>
      <c r="LG45" s="3">
        <v>0</v>
      </c>
      <c r="LH45" s="3">
        <v>0</v>
      </c>
      <c r="LI45" s="3">
        <v>0</v>
      </c>
      <c r="LJ45" s="3">
        <v>0</v>
      </c>
      <c r="LK45" s="3">
        <v>0</v>
      </c>
      <c r="LL45" s="3">
        <v>0</v>
      </c>
      <c r="LM45" s="3">
        <v>63307617.149999999</v>
      </c>
      <c r="LN45" s="3">
        <v>26840988.870000001</v>
      </c>
      <c r="LO45" s="3">
        <v>3155322.2</v>
      </c>
      <c r="LP45" s="3">
        <v>0</v>
      </c>
      <c r="LQ45" s="3">
        <v>0</v>
      </c>
      <c r="LR45" s="3">
        <v>6559574.9699999997</v>
      </c>
      <c r="LS45" s="3">
        <v>0</v>
      </c>
      <c r="LT45" s="3">
        <v>6231957.54</v>
      </c>
      <c r="LU45" s="3">
        <v>0</v>
      </c>
      <c r="LW45" s="3">
        <v>0</v>
      </c>
      <c r="LX45" s="3">
        <v>469887.16</v>
      </c>
      <c r="LY45" s="3">
        <v>0</v>
      </c>
      <c r="LZ45" s="3">
        <v>0</v>
      </c>
      <c r="MA45" s="3">
        <v>0</v>
      </c>
      <c r="MB45" s="3">
        <v>0</v>
      </c>
      <c r="MC45" s="3">
        <v>0</v>
      </c>
      <c r="MD45" s="3">
        <v>0</v>
      </c>
      <c r="ME45" s="3">
        <v>0</v>
      </c>
      <c r="MF45" s="3">
        <v>0</v>
      </c>
      <c r="MG45" s="3">
        <v>0</v>
      </c>
      <c r="MH45" s="3">
        <v>0</v>
      </c>
      <c r="MI45" s="3">
        <v>0</v>
      </c>
      <c r="MJ45" s="3">
        <v>0</v>
      </c>
      <c r="MK45" s="3">
        <v>0</v>
      </c>
      <c r="ML45" s="3">
        <v>0</v>
      </c>
      <c r="MM45" s="3">
        <v>0</v>
      </c>
      <c r="MN45" s="3">
        <v>0</v>
      </c>
      <c r="MO45" s="3">
        <v>0</v>
      </c>
      <c r="MP45" s="3">
        <v>0</v>
      </c>
      <c r="MQ45" s="3">
        <v>0</v>
      </c>
      <c r="MR45" s="3">
        <v>0</v>
      </c>
      <c r="MS45" s="3">
        <v>727518.43</v>
      </c>
      <c r="MT45" s="3">
        <v>0</v>
      </c>
      <c r="MU45" s="3">
        <v>2423</v>
      </c>
      <c r="MV45" s="3">
        <v>0</v>
      </c>
      <c r="MW45" s="3">
        <v>0</v>
      </c>
      <c r="MX45" s="3">
        <v>0</v>
      </c>
      <c r="MY45" s="3">
        <v>0</v>
      </c>
      <c r="MZ45" s="3">
        <v>667391.15</v>
      </c>
      <c r="NA45" s="3">
        <v>-270127.65000000002</v>
      </c>
      <c r="NB45" s="3">
        <v>0</v>
      </c>
      <c r="NC45" s="3">
        <v>0</v>
      </c>
      <c r="ND45" s="3">
        <v>8820.41</v>
      </c>
      <c r="NE45" s="3">
        <v>1101.3</v>
      </c>
      <c r="NF45" s="3">
        <v>0</v>
      </c>
      <c r="NG45" s="3">
        <v>0</v>
      </c>
      <c r="NH45" s="3">
        <v>0</v>
      </c>
      <c r="NI45" s="3">
        <v>308908.26</v>
      </c>
      <c r="NJ45" s="3">
        <v>0</v>
      </c>
      <c r="NK45" s="3">
        <v>0</v>
      </c>
      <c r="NL45" s="3">
        <v>265310.40999999997</v>
      </c>
      <c r="NM45" s="3">
        <v>0</v>
      </c>
      <c r="NN45" s="3">
        <v>0</v>
      </c>
      <c r="NO45" s="3">
        <v>0</v>
      </c>
      <c r="NP45" s="3">
        <v>11357.49</v>
      </c>
      <c r="NQ45" s="3">
        <v>3677.87</v>
      </c>
      <c r="NR45" s="3">
        <v>0</v>
      </c>
      <c r="NS45" s="3">
        <v>126944.66</v>
      </c>
      <c r="NT45" s="3">
        <v>539084.49</v>
      </c>
      <c r="NU45" s="3">
        <v>0</v>
      </c>
      <c r="NV45" s="3">
        <v>0</v>
      </c>
      <c r="NW45" s="3">
        <v>0</v>
      </c>
      <c r="NX45" s="3">
        <v>201203.64</v>
      </c>
      <c r="NY45" s="3">
        <v>0</v>
      </c>
      <c r="NZ45" s="3">
        <v>131236.04999999999</v>
      </c>
      <c r="OA45" s="3">
        <v>0</v>
      </c>
      <c r="OB45" s="3">
        <v>0</v>
      </c>
      <c r="OC45" s="3">
        <v>0</v>
      </c>
      <c r="OD45" s="3">
        <v>0</v>
      </c>
      <c r="OE45" s="3">
        <v>15.98</v>
      </c>
      <c r="OF45" s="3">
        <v>0</v>
      </c>
      <c r="OK45" s="3">
        <v>0</v>
      </c>
      <c r="OL45" s="3">
        <v>0</v>
      </c>
      <c r="OM45" s="3">
        <v>0</v>
      </c>
      <c r="ON45" s="3">
        <v>0</v>
      </c>
      <c r="OO45" s="3">
        <v>141392.93</v>
      </c>
      <c r="OP45" s="3">
        <v>555586.24</v>
      </c>
      <c r="OQ45" s="3">
        <v>1065062.8700000001</v>
      </c>
      <c r="OR45" s="3">
        <v>243844.12</v>
      </c>
      <c r="OS45" s="3">
        <v>0</v>
      </c>
      <c r="OT45" s="3">
        <v>0</v>
      </c>
      <c r="OU45" s="3">
        <v>718973.31</v>
      </c>
      <c r="OV45" s="3">
        <v>0</v>
      </c>
      <c r="OW45" s="3">
        <v>154112.07</v>
      </c>
      <c r="OX45" s="3">
        <v>65731.03</v>
      </c>
      <c r="OY45" s="3">
        <v>31678.41</v>
      </c>
      <c r="OZ45" s="3">
        <v>157200.48000000001</v>
      </c>
      <c r="PA45" s="3">
        <v>782507.65</v>
      </c>
      <c r="PB45" s="3">
        <v>0</v>
      </c>
      <c r="PC45" s="3">
        <v>0</v>
      </c>
      <c r="PD45" s="3">
        <v>0</v>
      </c>
      <c r="PE45" s="3">
        <v>0</v>
      </c>
      <c r="PF45" s="3">
        <v>742945.62</v>
      </c>
      <c r="PG45" s="3">
        <v>911577.29</v>
      </c>
      <c r="PH45" s="3">
        <v>1105537.25</v>
      </c>
      <c r="PI45" s="3">
        <v>452518.38</v>
      </c>
      <c r="PJ45" s="3">
        <v>-119033.71</v>
      </c>
      <c r="PK45" s="3">
        <v>259062.69</v>
      </c>
      <c r="PL45" s="3">
        <v>128597.49</v>
      </c>
      <c r="PM45" s="3">
        <v>207285.23</v>
      </c>
      <c r="PN45" s="3">
        <v>881512.53</v>
      </c>
      <c r="PO45" s="3">
        <v>0</v>
      </c>
      <c r="PP45" s="3">
        <v>0</v>
      </c>
      <c r="PQ45" s="3">
        <v>0</v>
      </c>
      <c r="PR45" s="3">
        <v>393568.79</v>
      </c>
      <c r="PS45" s="3">
        <v>7890.56</v>
      </c>
      <c r="PT45" s="3">
        <v>163021.92000000001</v>
      </c>
      <c r="PU45" s="3">
        <v>316015.11</v>
      </c>
      <c r="PV45" s="3">
        <v>0</v>
      </c>
      <c r="PW45" s="3">
        <v>817882.87</v>
      </c>
      <c r="PX45" s="3">
        <v>0</v>
      </c>
      <c r="PY45" s="3">
        <v>-0.12</v>
      </c>
      <c r="PZ45" s="3">
        <v>0</v>
      </c>
      <c r="QA45" s="3">
        <v>0</v>
      </c>
      <c r="QB45" s="3">
        <v>4362248.9400000004</v>
      </c>
      <c r="QC45" s="3">
        <v>0</v>
      </c>
      <c r="QD45" s="3">
        <v>0</v>
      </c>
      <c r="QE45" s="3">
        <v>0</v>
      </c>
      <c r="QF45" s="3">
        <v>0</v>
      </c>
      <c r="QG45" s="3">
        <v>0</v>
      </c>
      <c r="QI45" s="3">
        <v>0</v>
      </c>
      <c r="QJ45" s="3">
        <v>1724475</v>
      </c>
      <c r="QK45" s="3">
        <v>0</v>
      </c>
      <c r="QL45" s="3">
        <v>0</v>
      </c>
      <c r="QM45" s="3">
        <v>0</v>
      </c>
      <c r="QN45" s="3">
        <v>0</v>
      </c>
      <c r="QO45" s="3">
        <v>0</v>
      </c>
      <c r="QP45" s="3">
        <v>123768.52</v>
      </c>
      <c r="QQ45" s="3">
        <v>-263744.62</v>
      </c>
      <c r="QR45" s="3">
        <v>0</v>
      </c>
      <c r="QS45" s="3">
        <v>0</v>
      </c>
      <c r="QT45" s="3">
        <v>135660</v>
      </c>
      <c r="QU45" s="3">
        <v>498042</v>
      </c>
      <c r="QV45" s="3">
        <v>0</v>
      </c>
      <c r="QW45" s="3">
        <v>29589.18</v>
      </c>
      <c r="QX45" s="3">
        <v>0</v>
      </c>
      <c r="QY45" s="3">
        <v>0</v>
      </c>
      <c r="QZ45" s="3">
        <v>0</v>
      </c>
      <c r="RA45" s="3">
        <v>0</v>
      </c>
      <c r="RB45" s="3">
        <v>0</v>
      </c>
      <c r="RC45" s="3">
        <v>0</v>
      </c>
      <c r="RD45" s="3">
        <v>0</v>
      </c>
      <c r="RE45" s="3">
        <v>0</v>
      </c>
      <c r="RF45" s="3">
        <v>0</v>
      </c>
      <c r="RG45" s="3">
        <v>-549000</v>
      </c>
      <c r="RH45" s="3">
        <v>0</v>
      </c>
      <c r="RI45" s="3">
        <v>0</v>
      </c>
      <c r="RJ45" s="3">
        <v>0</v>
      </c>
      <c r="RK45" s="3">
        <v>0</v>
      </c>
    </row>
    <row r="46" spans="1:479" x14ac:dyDescent="0.25">
      <c r="A46" t="s">
        <v>45</v>
      </c>
      <c r="B46" s="1">
        <v>2017</v>
      </c>
      <c r="C46" s="3">
        <v>2430713.13</v>
      </c>
      <c r="D46" s="3">
        <v>1688.9</v>
      </c>
      <c r="E46" s="4"/>
      <c r="F46" s="3">
        <v>0</v>
      </c>
      <c r="G46" s="3">
        <v>0</v>
      </c>
      <c r="H46" s="3">
        <v>0</v>
      </c>
      <c r="I46" s="3">
        <v>0</v>
      </c>
      <c r="J46" s="3">
        <v>0</v>
      </c>
      <c r="K46" s="3">
        <v>1296762.25</v>
      </c>
      <c r="L46" s="3">
        <v>0</v>
      </c>
      <c r="M46" s="3">
        <v>201318</v>
      </c>
      <c r="N46" s="3">
        <v>0</v>
      </c>
      <c r="O46" s="3">
        <v>660951.01</v>
      </c>
      <c r="P46" s="4"/>
      <c r="Q46" s="3">
        <v>2617409.59</v>
      </c>
      <c r="R46" s="3">
        <v>-150000</v>
      </c>
      <c r="S46" s="3">
        <v>0</v>
      </c>
      <c r="T46" s="3">
        <v>0</v>
      </c>
      <c r="U46" s="3">
        <v>0</v>
      </c>
      <c r="V46" s="3">
        <v>228344.18</v>
      </c>
      <c r="W46" s="3">
        <v>0</v>
      </c>
      <c r="X46" s="3">
        <v>0</v>
      </c>
      <c r="Y46" s="3">
        <v>0</v>
      </c>
      <c r="Z46" s="3">
        <v>0</v>
      </c>
      <c r="AA46" s="3">
        <v>466773.25</v>
      </c>
      <c r="AB46" s="3">
        <v>0</v>
      </c>
      <c r="AC46" s="3">
        <v>0</v>
      </c>
      <c r="AD46" s="3">
        <v>0</v>
      </c>
      <c r="AE46" s="3">
        <v>0</v>
      </c>
      <c r="AF46" s="3">
        <v>0</v>
      </c>
      <c r="AG46" s="3">
        <v>0</v>
      </c>
      <c r="AH46" s="3">
        <v>0</v>
      </c>
      <c r="AI46" s="3">
        <v>0</v>
      </c>
      <c r="AJ46" s="3">
        <v>0</v>
      </c>
      <c r="AK46" s="3">
        <v>0</v>
      </c>
      <c r="AL46" s="3">
        <v>177921.19</v>
      </c>
      <c r="AP46" s="3">
        <v>0</v>
      </c>
      <c r="AQ46" s="3">
        <v>0</v>
      </c>
      <c r="AR46" s="3">
        <v>0</v>
      </c>
      <c r="AS46" s="3">
        <v>0</v>
      </c>
      <c r="AT46" s="3">
        <v>674369</v>
      </c>
      <c r="AU46" s="3">
        <v>0</v>
      </c>
      <c r="AV46" s="3">
        <v>0</v>
      </c>
      <c r="AW46" s="4"/>
      <c r="AX46" s="3">
        <v>0</v>
      </c>
      <c r="AY46" s="3">
        <v>0</v>
      </c>
      <c r="AZ46" s="3">
        <v>0</v>
      </c>
      <c r="BA46" s="3">
        <v>0</v>
      </c>
      <c r="BB46" s="3">
        <v>0</v>
      </c>
      <c r="BC46" s="4"/>
      <c r="BD46" s="3">
        <v>0</v>
      </c>
      <c r="BE46" s="3">
        <v>0</v>
      </c>
      <c r="BF46" s="3">
        <v>0</v>
      </c>
      <c r="BG46" s="3">
        <v>0</v>
      </c>
      <c r="BH46" s="3">
        <v>0</v>
      </c>
      <c r="BI46" s="3">
        <v>0</v>
      </c>
      <c r="BJ46" s="3">
        <v>0</v>
      </c>
      <c r="BK46" s="3">
        <v>0</v>
      </c>
      <c r="BL46" s="3">
        <v>0</v>
      </c>
      <c r="BM46" s="3">
        <v>0</v>
      </c>
      <c r="BN46" s="3">
        <v>870538.77</v>
      </c>
      <c r="BO46" s="3">
        <v>-9454.06</v>
      </c>
      <c r="BP46" s="3">
        <v>0</v>
      </c>
      <c r="BQ46" s="3">
        <v>0</v>
      </c>
      <c r="BR46" s="3">
        <v>0</v>
      </c>
      <c r="BT46" s="3">
        <v>0</v>
      </c>
      <c r="BU46" s="3">
        <v>0</v>
      </c>
      <c r="BV46" s="3">
        <v>0</v>
      </c>
      <c r="BW46" s="3">
        <v>0</v>
      </c>
      <c r="BX46" s="3">
        <v>0</v>
      </c>
      <c r="BY46" s="3">
        <v>0</v>
      </c>
      <c r="BZ46" s="3">
        <v>-565512.78</v>
      </c>
      <c r="CA46" s="3">
        <v>0</v>
      </c>
      <c r="CB46" s="3">
        <v>114715.8</v>
      </c>
      <c r="CC46" s="3">
        <v>74978.53</v>
      </c>
      <c r="CD46" s="3">
        <v>121847.95</v>
      </c>
      <c r="CE46" s="3">
        <v>149826.32999999999</v>
      </c>
      <c r="CF46" s="3">
        <v>-751990.68</v>
      </c>
      <c r="CG46" s="3">
        <v>-83792.850000000006</v>
      </c>
      <c r="CH46" s="3">
        <v>0</v>
      </c>
      <c r="CI46" s="3">
        <v>0</v>
      </c>
      <c r="CJ46" s="3">
        <v>0</v>
      </c>
      <c r="CK46" s="3">
        <v>0</v>
      </c>
      <c r="CL46" s="3">
        <v>257882.14</v>
      </c>
      <c r="CM46" s="3">
        <v>2747.84</v>
      </c>
      <c r="CN46" s="3">
        <v>0</v>
      </c>
      <c r="CO46" s="3">
        <v>0</v>
      </c>
      <c r="CP46" s="3">
        <v>0</v>
      </c>
      <c r="CQ46" s="3">
        <v>0</v>
      </c>
      <c r="CR46" s="3">
        <v>0</v>
      </c>
      <c r="CS46" s="3">
        <v>0</v>
      </c>
      <c r="CT46" s="3">
        <v>0</v>
      </c>
      <c r="CU46" s="3">
        <v>0</v>
      </c>
      <c r="CV46" s="3">
        <v>0</v>
      </c>
      <c r="CW46" s="3">
        <v>0</v>
      </c>
      <c r="CX46" s="3">
        <v>0</v>
      </c>
      <c r="CY46" s="3">
        <v>0</v>
      </c>
      <c r="CZ46" s="3">
        <v>0</v>
      </c>
      <c r="DA46" s="3">
        <v>0</v>
      </c>
      <c r="DB46" s="3">
        <v>0</v>
      </c>
      <c r="DC46" s="3">
        <v>0</v>
      </c>
      <c r="DD46" s="3">
        <v>0</v>
      </c>
      <c r="DE46" s="3">
        <v>0</v>
      </c>
      <c r="DF46" s="3">
        <v>0</v>
      </c>
      <c r="DG46" s="3">
        <v>0</v>
      </c>
      <c r="DH46" s="3">
        <v>0</v>
      </c>
      <c r="DI46" s="3">
        <v>0</v>
      </c>
      <c r="DJ46" s="3">
        <v>0</v>
      </c>
      <c r="DK46" s="3">
        <v>0</v>
      </c>
      <c r="DL46" s="3">
        <v>0</v>
      </c>
      <c r="DM46" s="3">
        <v>0</v>
      </c>
      <c r="DN46" s="3">
        <v>169629.26</v>
      </c>
      <c r="DP46" s="3">
        <v>169797.09</v>
      </c>
      <c r="DQ46" s="3">
        <v>287113.5</v>
      </c>
      <c r="DR46" s="3">
        <v>0</v>
      </c>
      <c r="DS46" s="3">
        <v>1466376.73</v>
      </c>
      <c r="DT46" s="3">
        <v>0</v>
      </c>
      <c r="DU46" s="3">
        <v>2445395.62</v>
      </c>
      <c r="DV46" s="3">
        <v>3232499.83</v>
      </c>
      <c r="DW46" s="3">
        <v>727069.42</v>
      </c>
      <c r="DX46" s="3">
        <v>960237.81</v>
      </c>
      <c r="DY46" s="3">
        <v>2089443.22</v>
      </c>
      <c r="DZ46" s="3">
        <v>1341408.77</v>
      </c>
      <c r="EA46" s="3">
        <v>1876293.39</v>
      </c>
      <c r="EB46" s="3">
        <v>0</v>
      </c>
      <c r="EC46" s="3">
        <v>0</v>
      </c>
      <c r="ED46" s="3">
        <v>0</v>
      </c>
      <c r="EE46" s="3">
        <v>0</v>
      </c>
      <c r="EG46" s="3">
        <v>0</v>
      </c>
      <c r="EH46" s="3">
        <v>0</v>
      </c>
      <c r="EI46" s="3">
        <v>45373.14</v>
      </c>
      <c r="EJ46" s="3">
        <v>92995.07</v>
      </c>
      <c r="EL46" s="3">
        <v>1310746.6499999999</v>
      </c>
      <c r="EM46" s="3">
        <v>0</v>
      </c>
      <c r="EN46" s="3">
        <v>91767.31</v>
      </c>
      <c r="EO46" s="3">
        <v>24636.799999999999</v>
      </c>
      <c r="EP46" s="3">
        <v>0</v>
      </c>
      <c r="EQ46" s="3">
        <v>26170.959999999999</v>
      </c>
      <c r="ER46" s="3">
        <v>11498.8</v>
      </c>
      <c r="ET46" s="3">
        <v>0</v>
      </c>
      <c r="EU46" s="3">
        <v>0</v>
      </c>
      <c r="EV46" s="3">
        <v>38323.03</v>
      </c>
      <c r="EW46" s="3">
        <v>0</v>
      </c>
      <c r="EX46" s="3">
        <v>0</v>
      </c>
      <c r="EY46" s="3">
        <v>-1526788.8</v>
      </c>
      <c r="EZ46" s="3">
        <v>0</v>
      </c>
      <c r="FA46" s="3">
        <v>0</v>
      </c>
      <c r="FB46" s="3">
        <v>0</v>
      </c>
      <c r="FC46" s="3">
        <v>0</v>
      </c>
      <c r="FD46" s="3">
        <v>0</v>
      </c>
      <c r="FE46" s="3">
        <v>0</v>
      </c>
      <c r="FF46" s="3">
        <v>0</v>
      </c>
      <c r="FG46" s="3">
        <v>0</v>
      </c>
      <c r="FH46" s="3">
        <v>0</v>
      </c>
      <c r="FI46" s="3">
        <v>0</v>
      </c>
      <c r="FJ46" s="3">
        <v>0</v>
      </c>
      <c r="FK46" s="3">
        <v>-3870015.83</v>
      </c>
      <c r="FL46" s="3">
        <v>-217342.3</v>
      </c>
      <c r="FM46" s="3">
        <v>0</v>
      </c>
      <c r="FN46" s="3">
        <v>0</v>
      </c>
      <c r="FO46" s="3">
        <v>0</v>
      </c>
      <c r="FP46" s="3">
        <v>-3888768.61</v>
      </c>
      <c r="FQ46" s="3">
        <v>-990356.29</v>
      </c>
      <c r="FR46" s="3">
        <v>-57658</v>
      </c>
      <c r="FS46" s="3">
        <v>0</v>
      </c>
      <c r="FT46" s="3">
        <v>-375840.07</v>
      </c>
      <c r="FU46" s="3">
        <v>0</v>
      </c>
      <c r="FV46" s="3">
        <v>-112732.34</v>
      </c>
      <c r="FW46" s="3">
        <v>0</v>
      </c>
      <c r="FX46" s="3">
        <v>-39095.599999999999</v>
      </c>
      <c r="FY46" s="3">
        <v>0</v>
      </c>
      <c r="FZ46" s="3">
        <v>0</v>
      </c>
      <c r="GA46" s="3">
        <v>0</v>
      </c>
      <c r="GB46" s="3">
        <v>0</v>
      </c>
      <c r="GD46" s="3">
        <v>0</v>
      </c>
      <c r="GE46" s="3">
        <v>0</v>
      </c>
      <c r="GF46" s="3">
        <v>-75027.14</v>
      </c>
      <c r="GG46" s="3">
        <v>0</v>
      </c>
      <c r="GH46" s="3">
        <v>0</v>
      </c>
      <c r="GI46" s="3">
        <v>0</v>
      </c>
      <c r="GJ46" s="3">
        <v>399801.33</v>
      </c>
      <c r="GK46" s="3">
        <v>0</v>
      </c>
      <c r="GL46" s="3">
        <v>81661</v>
      </c>
      <c r="GN46" s="3">
        <v>0</v>
      </c>
      <c r="GO46" s="3">
        <v>-203984</v>
      </c>
      <c r="GP46" s="3">
        <v>0</v>
      </c>
      <c r="GQ46" s="3">
        <v>-37478.480000000003</v>
      </c>
      <c r="GR46" s="3">
        <v>0</v>
      </c>
      <c r="GS46" s="3">
        <v>0</v>
      </c>
      <c r="GT46" s="3">
        <v>0</v>
      </c>
      <c r="GU46" s="3">
        <v>0</v>
      </c>
      <c r="GV46" s="3">
        <v>0</v>
      </c>
      <c r="GX46" s="3">
        <v>-57658.1</v>
      </c>
      <c r="GY46" s="3">
        <v>0</v>
      </c>
      <c r="GZ46" s="3">
        <v>0</v>
      </c>
      <c r="HA46" s="3">
        <v>0</v>
      </c>
      <c r="HB46" s="3">
        <v>0</v>
      </c>
      <c r="HC46" s="3">
        <v>0</v>
      </c>
      <c r="HD46" s="3">
        <v>0</v>
      </c>
      <c r="HE46" s="3">
        <v>0</v>
      </c>
      <c r="HF46" s="3">
        <v>0</v>
      </c>
      <c r="HG46" s="3">
        <v>0</v>
      </c>
      <c r="HH46" s="3">
        <v>-626638.74</v>
      </c>
      <c r="HI46" s="3">
        <v>0</v>
      </c>
      <c r="HJ46" s="3">
        <v>0</v>
      </c>
      <c r="HK46" s="3">
        <v>0</v>
      </c>
      <c r="HL46" s="3">
        <v>-5585838</v>
      </c>
      <c r="HM46" s="3">
        <v>0</v>
      </c>
      <c r="HO46" s="3">
        <v>0</v>
      </c>
      <c r="HP46" s="3">
        <v>-5591406</v>
      </c>
      <c r="HQ46" s="3">
        <v>0</v>
      </c>
      <c r="HR46" s="3">
        <v>0</v>
      </c>
      <c r="HS46" s="3">
        <v>0</v>
      </c>
      <c r="HT46" s="3">
        <v>0</v>
      </c>
      <c r="HU46" s="3">
        <v>0</v>
      </c>
      <c r="HV46" s="3">
        <v>0</v>
      </c>
      <c r="HW46" s="3">
        <v>0</v>
      </c>
      <c r="HX46" s="3">
        <v>0</v>
      </c>
      <c r="HY46" s="3">
        <v>-1852001.67</v>
      </c>
      <c r="HZ46" s="3">
        <v>-567646.25000000396</v>
      </c>
      <c r="IA46" s="3">
        <v>0</v>
      </c>
      <c r="IB46" s="3">
        <v>0</v>
      </c>
      <c r="IC46" s="3">
        <v>0</v>
      </c>
      <c r="ID46" s="3">
        <v>0</v>
      </c>
      <c r="IE46" s="3">
        <v>0</v>
      </c>
      <c r="IF46" s="3">
        <v>0</v>
      </c>
      <c r="IG46" s="3">
        <v>0</v>
      </c>
      <c r="IH46" s="3">
        <v>0</v>
      </c>
      <c r="II46" s="3">
        <v>0</v>
      </c>
      <c r="IJ46" s="3">
        <v>-7765470.8700000001</v>
      </c>
      <c r="IK46" s="3">
        <v>-2566119.42</v>
      </c>
      <c r="IL46" s="3">
        <v>-9054697.0899999999</v>
      </c>
      <c r="IM46" s="3">
        <v>0</v>
      </c>
      <c r="IN46" s="3">
        <v>-24612.07</v>
      </c>
      <c r="IO46" s="3">
        <v>-16904.22</v>
      </c>
      <c r="IP46" s="3">
        <v>0</v>
      </c>
      <c r="IQ46" s="3">
        <v>0</v>
      </c>
      <c r="IR46" s="3">
        <v>0</v>
      </c>
      <c r="IS46" s="3">
        <v>-364614.35</v>
      </c>
      <c r="IT46" s="3">
        <v>0</v>
      </c>
      <c r="IU46" s="3">
        <v>-733971.02</v>
      </c>
      <c r="IV46" s="3">
        <v>0</v>
      </c>
      <c r="IW46" s="3">
        <v>-1046424.18</v>
      </c>
      <c r="IX46" s="3">
        <v>-792370.54</v>
      </c>
      <c r="IY46" s="3">
        <v>-139972.98000000001</v>
      </c>
      <c r="IZ46" s="3">
        <v>-101576.4</v>
      </c>
      <c r="JA46" s="3">
        <v>-4623172.83</v>
      </c>
      <c r="JB46" s="3">
        <v>-8138.5</v>
      </c>
      <c r="JC46" s="3">
        <v>-14.75</v>
      </c>
      <c r="JD46" s="3">
        <v>-31843.07</v>
      </c>
      <c r="JE46" s="3">
        <v>0</v>
      </c>
      <c r="JF46" s="3">
        <v>0</v>
      </c>
      <c r="JG46" s="3">
        <v>0</v>
      </c>
      <c r="JH46" s="3">
        <v>0</v>
      </c>
      <c r="JI46" s="3">
        <v>-57774.83</v>
      </c>
      <c r="JJ46" s="3">
        <v>0</v>
      </c>
      <c r="JK46" s="3">
        <v>0</v>
      </c>
      <c r="JL46" s="3">
        <v>-55610.62</v>
      </c>
      <c r="JM46" s="3">
        <v>0</v>
      </c>
      <c r="JN46" s="3">
        <v>-64248.07</v>
      </c>
      <c r="JO46" s="3">
        <v>0</v>
      </c>
      <c r="JP46" s="3">
        <v>0</v>
      </c>
      <c r="JQ46" s="3">
        <v>0</v>
      </c>
      <c r="JR46" s="3">
        <v>0</v>
      </c>
      <c r="JS46" s="3">
        <v>0</v>
      </c>
      <c r="JT46" s="3">
        <v>0</v>
      </c>
      <c r="JU46" s="3">
        <v>0</v>
      </c>
      <c r="JV46" s="3">
        <v>-75818.44</v>
      </c>
      <c r="JW46" s="3">
        <v>0</v>
      </c>
      <c r="JX46" s="3">
        <v>0</v>
      </c>
      <c r="JY46" s="3">
        <v>0</v>
      </c>
      <c r="JZ46" s="3">
        <v>0</v>
      </c>
      <c r="KA46" s="3">
        <v>0</v>
      </c>
      <c r="KB46" s="3">
        <v>-25000</v>
      </c>
      <c r="KC46" s="3">
        <v>0</v>
      </c>
      <c r="KD46" s="3">
        <v>0</v>
      </c>
      <c r="KE46" s="3">
        <v>0</v>
      </c>
      <c r="KF46" s="3">
        <v>0</v>
      </c>
      <c r="KG46" s="3">
        <v>0</v>
      </c>
      <c r="KH46" s="3">
        <v>-1372.37</v>
      </c>
      <c r="KI46" s="3">
        <v>0</v>
      </c>
      <c r="KJ46" s="3">
        <v>0</v>
      </c>
      <c r="KK46" s="3">
        <v>-19821.13</v>
      </c>
      <c r="KL46" s="3">
        <v>0</v>
      </c>
      <c r="KM46" s="3">
        <v>0</v>
      </c>
      <c r="KN46" s="3">
        <v>-44341.41</v>
      </c>
      <c r="KO46" s="3">
        <v>0</v>
      </c>
      <c r="KP46" s="3">
        <v>0</v>
      </c>
      <c r="KQ46" s="3">
        <v>0</v>
      </c>
      <c r="KR46" s="3">
        <v>0</v>
      </c>
      <c r="KS46" s="3">
        <v>0</v>
      </c>
      <c r="KT46" s="3">
        <v>0</v>
      </c>
      <c r="KU46" s="3">
        <v>0</v>
      </c>
      <c r="KV46" s="3">
        <v>0</v>
      </c>
      <c r="KW46" s="3">
        <v>0</v>
      </c>
      <c r="KX46" s="3">
        <v>0</v>
      </c>
      <c r="KY46" s="3">
        <v>0</v>
      </c>
      <c r="KZ46" s="3">
        <v>0</v>
      </c>
      <c r="LA46" s="3">
        <v>0</v>
      </c>
      <c r="LB46" s="3">
        <v>0</v>
      </c>
      <c r="LC46" s="3">
        <v>0</v>
      </c>
      <c r="LD46" s="3">
        <v>0</v>
      </c>
      <c r="LE46" s="3">
        <v>0</v>
      </c>
      <c r="LF46" s="3">
        <v>0</v>
      </c>
      <c r="LG46" s="3">
        <v>0</v>
      </c>
      <c r="LH46" s="3">
        <v>0</v>
      </c>
      <c r="LI46" s="3">
        <v>0</v>
      </c>
      <c r="LJ46" s="3">
        <v>0</v>
      </c>
      <c r="LK46" s="3">
        <v>0</v>
      </c>
      <c r="LL46" s="3">
        <v>0</v>
      </c>
      <c r="LM46" s="3">
        <v>12917295.689999999</v>
      </c>
      <c r="LN46" s="3">
        <v>6875075.8200000003</v>
      </c>
      <c r="LO46" s="3">
        <v>733971.02</v>
      </c>
      <c r="LP46" s="3">
        <v>0</v>
      </c>
      <c r="LQ46" s="3">
        <v>0</v>
      </c>
      <c r="LR46" s="3">
        <v>1046424.18</v>
      </c>
      <c r="LS46" s="3">
        <v>0</v>
      </c>
      <c r="LT46" s="3">
        <v>792370.54</v>
      </c>
      <c r="LU46" s="3">
        <v>0</v>
      </c>
      <c r="LW46" s="3">
        <v>139972.98000000001</v>
      </c>
      <c r="LX46" s="3">
        <v>101576.4</v>
      </c>
      <c r="LY46" s="3">
        <v>0</v>
      </c>
      <c r="LZ46" s="3">
        <v>0</v>
      </c>
      <c r="MA46" s="3">
        <v>0</v>
      </c>
      <c r="MB46" s="3">
        <v>0</v>
      </c>
      <c r="MC46" s="3">
        <v>0</v>
      </c>
      <c r="MD46" s="3">
        <v>0</v>
      </c>
      <c r="ME46" s="3">
        <v>0</v>
      </c>
      <c r="MF46" s="3">
        <v>0</v>
      </c>
      <c r="MG46" s="3">
        <v>0</v>
      </c>
      <c r="MH46" s="3">
        <v>0</v>
      </c>
      <c r="MI46" s="3">
        <v>0</v>
      </c>
      <c r="MJ46" s="3">
        <v>0</v>
      </c>
      <c r="MK46" s="3">
        <v>0</v>
      </c>
      <c r="ML46" s="3">
        <v>0</v>
      </c>
      <c r="MM46" s="3">
        <v>0</v>
      </c>
      <c r="MN46" s="3">
        <v>0</v>
      </c>
      <c r="MO46" s="3">
        <v>0</v>
      </c>
      <c r="MP46" s="3">
        <v>0</v>
      </c>
      <c r="MQ46" s="3">
        <v>0</v>
      </c>
      <c r="MR46" s="3">
        <v>0</v>
      </c>
      <c r="MS46" s="3">
        <v>126977.38</v>
      </c>
      <c r="MT46" s="3">
        <v>13988.57</v>
      </c>
      <c r="MU46" s="3">
        <v>127810.62</v>
      </c>
      <c r="MV46" s="3">
        <v>0</v>
      </c>
      <c r="MW46" s="3">
        <v>0</v>
      </c>
      <c r="MX46" s="3">
        <v>0</v>
      </c>
      <c r="MY46" s="3">
        <v>9390</v>
      </c>
      <c r="MZ46" s="3">
        <v>0</v>
      </c>
      <c r="NA46" s="3">
        <v>5936.18</v>
      </c>
      <c r="NB46" s="3">
        <v>0</v>
      </c>
      <c r="NC46" s="3">
        <v>0</v>
      </c>
      <c r="ND46" s="3">
        <v>0</v>
      </c>
      <c r="NE46" s="3">
        <v>0</v>
      </c>
      <c r="NF46" s="3">
        <v>0</v>
      </c>
      <c r="NG46" s="3">
        <v>0</v>
      </c>
      <c r="NH46" s="3">
        <v>0</v>
      </c>
      <c r="NI46" s="3">
        <v>110725.75</v>
      </c>
      <c r="NJ46" s="3">
        <v>89329.72</v>
      </c>
      <c r="NK46" s="3">
        <v>0</v>
      </c>
      <c r="NL46" s="3">
        <v>81354.83</v>
      </c>
      <c r="NM46" s="3">
        <v>0</v>
      </c>
      <c r="NN46" s="3">
        <v>0</v>
      </c>
      <c r="NO46" s="3">
        <v>0</v>
      </c>
      <c r="NP46" s="3">
        <v>2200</v>
      </c>
      <c r="NQ46" s="3">
        <v>68062.77</v>
      </c>
      <c r="NR46" s="3">
        <v>0</v>
      </c>
      <c r="NS46" s="3">
        <v>98649.81</v>
      </c>
      <c r="NT46" s="3">
        <v>27079.55</v>
      </c>
      <c r="NU46" s="3">
        <v>182570.64</v>
      </c>
      <c r="NV46" s="3">
        <v>71900.58</v>
      </c>
      <c r="NW46" s="3">
        <v>145051.89000000001</v>
      </c>
      <c r="NX46" s="3">
        <v>0</v>
      </c>
      <c r="NY46" s="3">
        <v>12578.85</v>
      </c>
      <c r="NZ46" s="3">
        <v>14697.98</v>
      </c>
      <c r="OA46" s="3">
        <v>69500.350000000006</v>
      </c>
      <c r="OB46" s="3">
        <v>0</v>
      </c>
      <c r="OC46" s="3">
        <v>0</v>
      </c>
      <c r="OD46" s="3">
        <v>0</v>
      </c>
      <c r="OE46" s="3">
        <v>0</v>
      </c>
      <c r="OF46" s="3">
        <v>0</v>
      </c>
      <c r="OK46" s="3">
        <v>0</v>
      </c>
      <c r="OL46" s="3">
        <v>0</v>
      </c>
      <c r="OM46" s="3">
        <v>0</v>
      </c>
      <c r="ON46" s="3">
        <v>0</v>
      </c>
      <c r="OO46" s="3">
        <v>0</v>
      </c>
      <c r="OP46" s="3">
        <v>45232.78</v>
      </c>
      <c r="OQ46" s="3">
        <v>439203.95</v>
      </c>
      <c r="OR46" s="3">
        <v>146021.89000000001</v>
      </c>
      <c r="OS46" s="3">
        <v>0</v>
      </c>
      <c r="OT46" s="3">
        <v>0</v>
      </c>
      <c r="OU46" s="3">
        <v>173608.2</v>
      </c>
      <c r="OV46" s="3">
        <v>0</v>
      </c>
      <c r="OW46" s="3">
        <v>0</v>
      </c>
      <c r="OX46" s="3">
        <v>30356.38</v>
      </c>
      <c r="OY46" s="3">
        <v>0</v>
      </c>
      <c r="OZ46" s="3">
        <v>49116.04</v>
      </c>
      <c r="PA46" s="3">
        <v>0</v>
      </c>
      <c r="PB46" s="3">
        <v>0</v>
      </c>
      <c r="PC46" s="3">
        <v>0</v>
      </c>
      <c r="PD46" s="3">
        <v>249.5</v>
      </c>
      <c r="PE46" s="3">
        <v>0</v>
      </c>
      <c r="PF46" s="3">
        <v>45693.3</v>
      </c>
      <c r="PG46" s="3">
        <v>173556.68</v>
      </c>
      <c r="PH46" s="3">
        <v>381184.52</v>
      </c>
      <c r="PI46" s="3">
        <v>87829.59</v>
      </c>
      <c r="PJ46" s="3">
        <v>0</v>
      </c>
      <c r="PK46" s="3">
        <v>71698.38</v>
      </c>
      <c r="PL46" s="3">
        <v>13865.9</v>
      </c>
      <c r="PM46" s="3">
        <v>0</v>
      </c>
      <c r="PN46" s="3">
        <v>0</v>
      </c>
      <c r="PO46" s="3">
        <v>0</v>
      </c>
      <c r="PP46" s="3">
        <v>0</v>
      </c>
      <c r="PQ46" s="3">
        <v>0</v>
      </c>
      <c r="PR46" s="3">
        <v>129256.39</v>
      </c>
      <c r="PS46" s="3">
        <v>0</v>
      </c>
      <c r="PT46" s="3">
        <v>79434.36</v>
      </c>
      <c r="PU46" s="3">
        <v>15000</v>
      </c>
      <c r="PV46" s="3">
        <v>0</v>
      </c>
      <c r="PW46" s="3">
        <v>111322.28</v>
      </c>
      <c r="PX46" s="3">
        <v>7500.52</v>
      </c>
      <c r="PY46" s="3">
        <v>0</v>
      </c>
      <c r="PZ46" s="3">
        <v>0</v>
      </c>
      <c r="QA46" s="3">
        <v>0</v>
      </c>
      <c r="QB46" s="3">
        <v>691855.33</v>
      </c>
      <c r="QC46" s="3">
        <v>26054.89</v>
      </c>
      <c r="QD46" s="3">
        <v>0</v>
      </c>
      <c r="QE46" s="3">
        <v>0</v>
      </c>
      <c r="QF46" s="3">
        <v>0</v>
      </c>
      <c r="QG46" s="3">
        <v>0</v>
      </c>
      <c r="QI46" s="3">
        <v>0</v>
      </c>
      <c r="QJ46" s="3">
        <v>300060</v>
      </c>
      <c r="QK46" s="3">
        <v>0</v>
      </c>
      <c r="QL46" s="3">
        <v>0</v>
      </c>
      <c r="QM46" s="3">
        <v>0</v>
      </c>
      <c r="QN46" s="3">
        <v>0</v>
      </c>
      <c r="QO46" s="3">
        <v>0</v>
      </c>
      <c r="QP46" s="3">
        <v>46995.93</v>
      </c>
      <c r="QQ46" s="3">
        <v>0</v>
      </c>
      <c r="QR46" s="3">
        <v>0</v>
      </c>
      <c r="QS46" s="3">
        <v>0</v>
      </c>
      <c r="QT46" s="3">
        <v>0</v>
      </c>
      <c r="QU46" s="3">
        <v>111454</v>
      </c>
      <c r="QV46" s="3">
        <v>0</v>
      </c>
      <c r="QW46" s="3">
        <v>5200</v>
      </c>
      <c r="QX46" s="3">
        <v>0</v>
      </c>
      <c r="QY46" s="3">
        <v>0</v>
      </c>
      <c r="QZ46" s="3">
        <v>0</v>
      </c>
      <c r="RA46" s="3">
        <v>0</v>
      </c>
      <c r="RB46" s="3">
        <v>0</v>
      </c>
      <c r="RC46" s="3">
        <v>0</v>
      </c>
      <c r="RD46" s="3">
        <v>0</v>
      </c>
      <c r="RE46" s="3">
        <v>0</v>
      </c>
      <c r="RF46" s="3">
        <v>0</v>
      </c>
      <c r="RG46" s="3">
        <v>0</v>
      </c>
      <c r="RH46" s="3">
        <v>0</v>
      </c>
      <c r="RI46" s="3">
        <v>0</v>
      </c>
      <c r="RJ46" s="3">
        <v>0</v>
      </c>
      <c r="RK46" s="3">
        <v>0</v>
      </c>
    </row>
    <row r="47" spans="1:479" x14ac:dyDescent="0.25">
      <c r="A47" t="s">
        <v>46</v>
      </c>
      <c r="B47" s="1">
        <v>2017</v>
      </c>
      <c r="C47" s="3">
        <v>1291081.77</v>
      </c>
      <c r="D47" s="3">
        <v>0</v>
      </c>
      <c r="E47" s="4"/>
      <c r="F47" s="3">
        <v>0</v>
      </c>
      <c r="G47" s="3">
        <v>0</v>
      </c>
      <c r="H47" s="3">
        <v>0</v>
      </c>
      <c r="I47" s="3">
        <v>0</v>
      </c>
      <c r="J47" s="3">
        <v>0</v>
      </c>
      <c r="K47" s="3">
        <v>3615761.22</v>
      </c>
      <c r="L47" s="3">
        <v>0</v>
      </c>
      <c r="M47" s="3">
        <v>366283.46</v>
      </c>
      <c r="N47" s="3">
        <v>0</v>
      </c>
      <c r="O47" s="3">
        <v>796249.4</v>
      </c>
      <c r="P47" s="4"/>
      <c r="Q47" s="3">
        <v>11745845.109999999</v>
      </c>
      <c r="R47" s="3">
        <v>-5520.55</v>
      </c>
      <c r="S47" s="3">
        <v>0</v>
      </c>
      <c r="T47" s="3">
        <v>0</v>
      </c>
      <c r="U47" s="3">
        <v>0</v>
      </c>
      <c r="V47" s="3">
        <v>82586.95</v>
      </c>
      <c r="W47" s="3">
        <v>0</v>
      </c>
      <c r="X47" s="3">
        <v>0</v>
      </c>
      <c r="Y47" s="3">
        <v>0</v>
      </c>
      <c r="Z47" s="3">
        <v>0</v>
      </c>
      <c r="AA47" s="3">
        <v>1445792.29</v>
      </c>
      <c r="AB47" s="3">
        <v>0</v>
      </c>
      <c r="AC47" s="3">
        <v>0</v>
      </c>
      <c r="AD47" s="3">
        <v>0</v>
      </c>
      <c r="AE47" s="3">
        <v>0</v>
      </c>
      <c r="AF47" s="3">
        <v>0</v>
      </c>
      <c r="AG47" s="3">
        <v>0</v>
      </c>
      <c r="AH47" s="3">
        <v>0</v>
      </c>
      <c r="AI47" s="3">
        <v>0</v>
      </c>
      <c r="AJ47" s="3">
        <v>0</v>
      </c>
      <c r="AK47" s="3">
        <v>0</v>
      </c>
      <c r="AL47" s="3">
        <v>-145000</v>
      </c>
      <c r="AP47" s="3">
        <v>0</v>
      </c>
      <c r="AQ47" s="3">
        <v>0</v>
      </c>
      <c r="AR47" s="3">
        <v>0</v>
      </c>
      <c r="AS47" s="3">
        <v>0</v>
      </c>
      <c r="AT47" s="3">
        <v>0</v>
      </c>
      <c r="AU47" s="3">
        <v>0</v>
      </c>
      <c r="AV47" s="3">
        <v>143800</v>
      </c>
      <c r="AW47" s="4"/>
      <c r="AX47" s="3">
        <v>0</v>
      </c>
      <c r="AY47" s="3">
        <v>0</v>
      </c>
      <c r="AZ47" s="3">
        <v>0</v>
      </c>
      <c r="BA47" s="3">
        <v>-164927.47</v>
      </c>
      <c r="BB47" s="3">
        <v>0</v>
      </c>
      <c r="BC47" s="4"/>
      <c r="BD47" s="3">
        <v>0</v>
      </c>
      <c r="BE47" s="3">
        <v>0</v>
      </c>
      <c r="BF47" s="3">
        <v>0</v>
      </c>
      <c r="BG47" s="3">
        <v>0</v>
      </c>
      <c r="BH47" s="3">
        <v>0</v>
      </c>
      <c r="BI47" s="3">
        <v>0</v>
      </c>
      <c r="BJ47" s="3">
        <v>0</v>
      </c>
      <c r="BK47" s="3">
        <v>0</v>
      </c>
      <c r="BL47" s="3">
        <v>0</v>
      </c>
      <c r="BM47" s="3">
        <v>93108.66</v>
      </c>
      <c r="BN47" s="3">
        <v>0</v>
      </c>
      <c r="BO47" s="3">
        <v>24916.19</v>
      </c>
      <c r="BP47" s="3">
        <v>3786.05</v>
      </c>
      <c r="BQ47" s="3">
        <v>0</v>
      </c>
      <c r="BR47" s="3">
        <v>0</v>
      </c>
      <c r="BT47" s="3">
        <v>0</v>
      </c>
      <c r="BU47" s="3">
        <v>-105489.15</v>
      </c>
      <c r="BV47" s="3">
        <v>0</v>
      </c>
      <c r="BW47" s="3">
        <v>0</v>
      </c>
      <c r="BX47" s="3">
        <v>2</v>
      </c>
      <c r="BY47" s="3">
        <v>0</v>
      </c>
      <c r="BZ47" s="3">
        <v>-3406567.04</v>
      </c>
      <c r="CA47" s="3">
        <v>0</v>
      </c>
      <c r="CB47" s="3">
        <v>-284281.34999999998</v>
      </c>
      <c r="CC47" s="3">
        <v>0</v>
      </c>
      <c r="CD47" s="3">
        <v>-1612588.84</v>
      </c>
      <c r="CE47" s="3">
        <v>586550.43000000005</v>
      </c>
      <c r="CF47" s="3">
        <v>0</v>
      </c>
      <c r="CG47" s="3">
        <v>2128.02</v>
      </c>
      <c r="CH47" s="3">
        <v>0</v>
      </c>
      <c r="CI47" s="3">
        <v>0</v>
      </c>
      <c r="CJ47" s="3">
        <v>0</v>
      </c>
      <c r="CK47" s="3">
        <v>0</v>
      </c>
      <c r="CL47" s="3">
        <v>0</v>
      </c>
      <c r="CM47" s="3">
        <v>178951.29</v>
      </c>
      <c r="CN47" s="3">
        <v>0</v>
      </c>
      <c r="CO47" s="3">
        <v>0</v>
      </c>
      <c r="CP47" s="3">
        <v>0</v>
      </c>
      <c r="CQ47" s="3">
        <v>0</v>
      </c>
      <c r="CR47" s="3">
        <v>0</v>
      </c>
      <c r="CS47" s="3">
        <v>0</v>
      </c>
      <c r="CT47" s="3">
        <v>0</v>
      </c>
      <c r="CU47" s="3">
        <v>0</v>
      </c>
      <c r="CV47" s="3">
        <v>0</v>
      </c>
      <c r="CW47" s="3">
        <v>0</v>
      </c>
      <c r="CX47" s="3">
        <v>0</v>
      </c>
      <c r="CY47" s="3">
        <v>0</v>
      </c>
      <c r="CZ47" s="3">
        <v>0</v>
      </c>
      <c r="DA47" s="3">
        <v>0</v>
      </c>
      <c r="DB47" s="3">
        <v>0</v>
      </c>
      <c r="DC47" s="3">
        <v>0</v>
      </c>
      <c r="DD47" s="3">
        <v>602307.44999999995</v>
      </c>
      <c r="DE47" s="3">
        <v>0</v>
      </c>
      <c r="DF47" s="3">
        <v>0</v>
      </c>
      <c r="DG47" s="3">
        <v>0</v>
      </c>
      <c r="DH47" s="3">
        <v>0</v>
      </c>
      <c r="DI47" s="3">
        <v>1604339.46</v>
      </c>
      <c r="DJ47" s="3">
        <v>63894.15</v>
      </c>
      <c r="DK47" s="3">
        <v>870020.36</v>
      </c>
      <c r="DL47" s="3">
        <v>215252.08</v>
      </c>
      <c r="DM47" s="3">
        <v>0</v>
      </c>
      <c r="DN47" s="3">
        <v>89159.57</v>
      </c>
      <c r="DP47" s="3">
        <v>25027091.870000001</v>
      </c>
      <c r="DQ47" s="3">
        <v>0</v>
      </c>
      <c r="DR47" s="3">
        <v>7662606.2300000004</v>
      </c>
      <c r="DS47" s="3">
        <v>10510641.720000001</v>
      </c>
      <c r="DT47" s="3">
        <v>13721.56</v>
      </c>
      <c r="DU47" s="3">
        <v>17808103.399999999</v>
      </c>
      <c r="DV47" s="3">
        <v>12985478.630000001</v>
      </c>
      <c r="DW47" s="3">
        <v>3662059.4</v>
      </c>
      <c r="DX47" s="3">
        <v>13447278.67</v>
      </c>
      <c r="DY47" s="3">
        <v>13256635.779999999</v>
      </c>
      <c r="DZ47" s="3">
        <v>6076631.4699999997</v>
      </c>
      <c r="EA47" s="3">
        <v>4838566.08</v>
      </c>
      <c r="EB47" s="3">
        <v>0</v>
      </c>
      <c r="EC47" s="3">
        <v>0</v>
      </c>
      <c r="ED47" s="3">
        <v>0</v>
      </c>
      <c r="EE47" s="3">
        <v>0</v>
      </c>
      <c r="EG47" s="3">
        <v>0</v>
      </c>
      <c r="EH47" s="3">
        <v>0</v>
      </c>
      <c r="EI47" s="3">
        <v>0</v>
      </c>
      <c r="EJ47" s="3">
        <v>0</v>
      </c>
      <c r="EL47" s="3">
        <v>0</v>
      </c>
      <c r="EM47" s="3">
        <v>0</v>
      </c>
      <c r="EN47" s="3">
        <v>0</v>
      </c>
      <c r="EO47" s="3">
        <v>0</v>
      </c>
      <c r="EP47" s="3">
        <v>0</v>
      </c>
      <c r="EQ47" s="3">
        <v>0</v>
      </c>
      <c r="ER47" s="3">
        <v>0</v>
      </c>
      <c r="ET47" s="3">
        <v>0</v>
      </c>
      <c r="EU47" s="3">
        <v>0</v>
      </c>
      <c r="EV47" s="3">
        <v>1600672.68</v>
      </c>
      <c r="EW47" s="3">
        <v>0</v>
      </c>
      <c r="EX47" s="3">
        <v>0</v>
      </c>
      <c r="EY47" s="3">
        <v>-14098249.42</v>
      </c>
      <c r="EZ47" s="3">
        <v>0</v>
      </c>
      <c r="FA47" s="3">
        <v>0</v>
      </c>
      <c r="FB47" s="3">
        <v>0</v>
      </c>
      <c r="FC47" s="3">
        <v>0</v>
      </c>
      <c r="FD47" s="3">
        <v>0</v>
      </c>
      <c r="FE47" s="3">
        <v>0</v>
      </c>
      <c r="FF47" s="3">
        <v>37675.120000000003</v>
      </c>
      <c r="FG47" s="3">
        <v>0</v>
      </c>
      <c r="FH47" s="3">
        <v>0</v>
      </c>
      <c r="FI47" s="3">
        <v>0</v>
      </c>
      <c r="FJ47" s="3">
        <v>0</v>
      </c>
      <c r="FK47" s="3">
        <v>-14031209.289999999</v>
      </c>
      <c r="FL47" s="3">
        <v>0</v>
      </c>
      <c r="FM47" s="3">
        <v>0</v>
      </c>
      <c r="FN47" s="3">
        <v>0</v>
      </c>
      <c r="FO47" s="3">
        <v>0</v>
      </c>
      <c r="FP47" s="3">
        <v>-11070713.43</v>
      </c>
      <c r="FQ47" s="3">
        <v>-0.05</v>
      </c>
      <c r="FR47" s="3">
        <v>-1144444.58</v>
      </c>
      <c r="FS47" s="3">
        <v>0</v>
      </c>
      <c r="FT47" s="3">
        <v>-82571.350000000006</v>
      </c>
      <c r="FU47" s="3">
        <v>0</v>
      </c>
      <c r="FV47" s="3">
        <v>0</v>
      </c>
      <c r="FW47" s="3">
        <v>0</v>
      </c>
      <c r="FX47" s="3">
        <v>-48230.93</v>
      </c>
      <c r="FY47" s="3">
        <v>0</v>
      </c>
      <c r="FZ47" s="3">
        <v>0</v>
      </c>
      <c r="GA47" s="3">
        <v>0</v>
      </c>
      <c r="GB47" s="3">
        <v>0</v>
      </c>
      <c r="GD47" s="3">
        <v>0</v>
      </c>
      <c r="GE47" s="3">
        <v>0</v>
      </c>
      <c r="GF47" s="3">
        <v>0</v>
      </c>
      <c r="GG47" s="3">
        <v>0</v>
      </c>
      <c r="GH47" s="3">
        <v>0</v>
      </c>
      <c r="GI47" s="3">
        <v>0</v>
      </c>
      <c r="GJ47" s="3">
        <v>664728.51</v>
      </c>
      <c r="GK47" s="3">
        <v>0</v>
      </c>
      <c r="GL47" s="3">
        <v>27798</v>
      </c>
      <c r="GN47" s="3">
        <v>0</v>
      </c>
      <c r="GO47" s="3">
        <v>0</v>
      </c>
      <c r="GP47" s="3">
        <v>0</v>
      </c>
      <c r="GQ47" s="3">
        <v>0</v>
      </c>
      <c r="GR47" s="3">
        <v>0</v>
      </c>
      <c r="GS47" s="3">
        <v>0</v>
      </c>
      <c r="GT47" s="3">
        <v>0</v>
      </c>
      <c r="GU47" s="3">
        <v>0</v>
      </c>
      <c r="GV47" s="3">
        <v>0</v>
      </c>
      <c r="GX47" s="3">
        <v>0</v>
      </c>
      <c r="GY47" s="3">
        <v>0</v>
      </c>
      <c r="GZ47" s="3">
        <v>0</v>
      </c>
      <c r="HA47" s="3">
        <v>0</v>
      </c>
      <c r="HB47" s="3">
        <v>145000</v>
      </c>
      <c r="HC47" s="3">
        <v>0</v>
      </c>
      <c r="HD47" s="3">
        <v>0</v>
      </c>
      <c r="HE47" s="3">
        <v>0</v>
      </c>
      <c r="HF47" s="3">
        <v>-143800</v>
      </c>
      <c r="HG47" s="3">
        <v>0</v>
      </c>
      <c r="HH47" s="3">
        <v>0</v>
      </c>
      <c r="HI47" s="3">
        <v>0</v>
      </c>
      <c r="HJ47" s="3">
        <v>0</v>
      </c>
      <c r="HK47" s="3">
        <v>0</v>
      </c>
      <c r="HL47" s="3">
        <v>-37413151.079999998</v>
      </c>
      <c r="HM47" s="3">
        <v>0</v>
      </c>
      <c r="HO47" s="3">
        <v>-26534040</v>
      </c>
      <c r="HP47" s="3">
        <v>-20062106.649999999</v>
      </c>
      <c r="HQ47" s="3">
        <v>0</v>
      </c>
      <c r="HR47" s="3">
        <v>0</v>
      </c>
      <c r="HS47" s="3">
        <v>0</v>
      </c>
      <c r="HT47" s="3">
        <v>0</v>
      </c>
      <c r="HU47" s="3">
        <v>0</v>
      </c>
      <c r="HV47" s="3">
        <v>0</v>
      </c>
      <c r="HW47" s="3">
        <v>0</v>
      </c>
      <c r="HX47" s="3">
        <v>0</v>
      </c>
      <c r="HY47" s="3">
        <v>-11106330.449999999</v>
      </c>
      <c r="HZ47" s="3">
        <v>-127283.399999991</v>
      </c>
      <c r="IA47" s="3">
        <v>0</v>
      </c>
      <c r="IB47" s="3">
        <v>0</v>
      </c>
      <c r="IC47" s="3">
        <v>0</v>
      </c>
      <c r="ID47" s="3">
        <v>0</v>
      </c>
      <c r="IE47" s="3">
        <v>0</v>
      </c>
      <c r="IF47" s="3">
        <v>0</v>
      </c>
      <c r="IG47" s="3">
        <v>0</v>
      </c>
      <c r="IH47" s="3">
        <v>0</v>
      </c>
      <c r="II47" s="3">
        <v>0</v>
      </c>
      <c r="IJ47" s="3">
        <v>-53101141.539999999</v>
      </c>
      <c r="IK47" s="3">
        <v>0</v>
      </c>
      <c r="IL47" s="3">
        <v>0</v>
      </c>
      <c r="IM47" s="3">
        <v>0</v>
      </c>
      <c r="IN47" s="3">
        <v>-328778.53999999998</v>
      </c>
      <c r="IO47" s="3">
        <v>-23255.08</v>
      </c>
      <c r="IP47" s="3">
        <v>-37568808.200000003</v>
      </c>
      <c r="IQ47" s="3">
        <v>0</v>
      </c>
      <c r="IR47" s="3">
        <v>0</v>
      </c>
      <c r="IS47" s="3">
        <v>-1169771.46</v>
      </c>
      <c r="IT47" s="3">
        <v>0</v>
      </c>
      <c r="IU47" s="3">
        <v>-2620199.9500000002</v>
      </c>
      <c r="IV47" s="3">
        <v>0</v>
      </c>
      <c r="IW47" s="3">
        <v>-3797613.2</v>
      </c>
      <c r="IX47" s="3">
        <v>0</v>
      </c>
      <c r="IY47" s="3">
        <v>0</v>
      </c>
      <c r="IZ47" s="3">
        <v>-322910.09999999998</v>
      </c>
      <c r="JA47" s="3">
        <v>-16439538.58</v>
      </c>
      <c r="JB47" s="3">
        <v>-18457.599999999999</v>
      </c>
      <c r="JC47" s="3">
        <v>-125.5</v>
      </c>
      <c r="JD47" s="3">
        <v>0</v>
      </c>
      <c r="JE47" s="3">
        <v>0</v>
      </c>
      <c r="JF47" s="3">
        <v>0</v>
      </c>
      <c r="JG47" s="3">
        <v>0</v>
      </c>
      <c r="JH47" s="3">
        <v>0</v>
      </c>
      <c r="JI47" s="3">
        <v>-1708952.42</v>
      </c>
      <c r="JJ47" s="3">
        <v>0</v>
      </c>
      <c r="JK47" s="3">
        <v>0</v>
      </c>
      <c r="JL47" s="3">
        <v>-244224.23</v>
      </c>
      <c r="JM47" s="3">
        <v>0</v>
      </c>
      <c r="JN47" s="3">
        <v>-218200.62</v>
      </c>
      <c r="JO47" s="3">
        <v>0</v>
      </c>
      <c r="JP47" s="3">
        <v>0</v>
      </c>
      <c r="JQ47" s="3">
        <v>0</v>
      </c>
      <c r="JR47" s="3">
        <v>0</v>
      </c>
      <c r="JS47" s="3">
        <v>0</v>
      </c>
      <c r="JT47" s="3">
        <v>0</v>
      </c>
      <c r="JU47" s="3">
        <v>0</v>
      </c>
      <c r="JV47" s="3">
        <v>-111200.85</v>
      </c>
      <c r="JW47" s="3">
        <v>18759.64</v>
      </c>
      <c r="JX47" s="3">
        <v>0</v>
      </c>
      <c r="JY47" s="3">
        <v>0</v>
      </c>
      <c r="JZ47" s="3">
        <v>0</v>
      </c>
      <c r="KA47" s="3">
        <v>0</v>
      </c>
      <c r="KB47" s="3">
        <v>0</v>
      </c>
      <c r="KC47" s="3">
        <v>0</v>
      </c>
      <c r="KD47" s="3">
        <v>0</v>
      </c>
      <c r="KE47" s="3">
        <v>0</v>
      </c>
      <c r="KF47" s="3">
        <v>0</v>
      </c>
      <c r="KG47" s="3">
        <v>0</v>
      </c>
      <c r="KH47" s="3">
        <v>-1822766.81</v>
      </c>
      <c r="KI47" s="3">
        <v>1822766.81</v>
      </c>
      <c r="KJ47" s="3">
        <v>0</v>
      </c>
      <c r="KK47" s="3">
        <v>-25859.13</v>
      </c>
      <c r="KL47" s="3">
        <v>-22621.82</v>
      </c>
      <c r="KM47" s="3">
        <v>0</v>
      </c>
      <c r="KN47" s="3">
        <v>0</v>
      </c>
      <c r="KO47" s="3">
        <v>0</v>
      </c>
      <c r="KP47" s="3">
        <v>0</v>
      </c>
      <c r="KQ47" s="3">
        <v>0</v>
      </c>
      <c r="KR47" s="3">
        <v>0</v>
      </c>
      <c r="KS47" s="3">
        <v>0</v>
      </c>
      <c r="KT47" s="3">
        <v>0</v>
      </c>
      <c r="KU47" s="3">
        <v>0</v>
      </c>
      <c r="KV47" s="3">
        <v>0</v>
      </c>
      <c r="KW47" s="3">
        <v>0</v>
      </c>
      <c r="KX47" s="3">
        <v>0</v>
      </c>
      <c r="KY47" s="3">
        <v>0</v>
      </c>
      <c r="KZ47" s="3">
        <v>0</v>
      </c>
      <c r="LA47" s="3">
        <v>0</v>
      </c>
      <c r="LB47" s="3">
        <v>0</v>
      </c>
      <c r="LC47" s="3">
        <v>0</v>
      </c>
      <c r="LD47" s="3">
        <v>0</v>
      </c>
      <c r="LE47" s="3">
        <v>0</v>
      </c>
      <c r="LF47" s="3">
        <v>0</v>
      </c>
      <c r="LG47" s="3">
        <v>0</v>
      </c>
      <c r="LH47" s="3">
        <v>0</v>
      </c>
      <c r="LI47" s="3">
        <v>0</v>
      </c>
      <c r="LJ47" s="3">
        <v>0</v>
      </c>
      <c r="LK47" s="3">
        <v>0</v>
      </c>
      <c r="LL47" s="3">
        <v>0</v>
      </c>
      <c r="LM47" s="3">
        <v>68428557.719999999</v>
      </c>
      <c r="LN47" s="3">
        <v>23763197.100000001</v>
      </c>
      <c r="LO47" s="3">
        <v>2620199.9500000002</v>
      </c>
      <c r="LP47" s="3">
        <v>0</v>
      </c>
      <c r="LQ47" s="3">
        <v>0</v>
      </c>
      <c r="LR47" s="3">
        <v>3797613.2</v>
      </c>
      <c r="LS47" s="3">
        <v>0</v>
      </c>
      <c r="LT47" s="3">
        <v>0</v>
      </c>
      <c r="LU47" s="3">
        <v>0</v>
      </c>
      <c r="LW47" s="3">
        <v>0</v>
      </c>
      <c r="LX47" s="3">
        <v>322910.09999999998</v>
      </c>
      <c r="LY47" s="3">
        <v>0</v>
      </c>
      <c r="LZ47" s="3">
        <v>0</v>
      </c>
      <c r="MA47" s="3">
        <v>50383.040000000001</v>
      </c>
      <c r="MB47" s="3">
        <v>0</v>
      </c>
      <c r="MC47" s="3">
        <v>0</v>
      </c>
      <c r="MD47" s="3">
        <v>275.51</v>
      </c>
      <c r="ME47" s="3">
        <v>0</v>
      </c>
      <c r="MF47" s="3">
        <v>0</v>
      </c>
      <c r="MG47" s="3">
        <v>0</v>
      </c>
      <c r="MH47" s="3">
        <v>0</v>
      </c>
      <c r="MI47" s="3">
        <v>0</v>
      </c>
      <c r="MJ47" s="3">
        <v>0</v>
      </c>
      <c r="MK47" s="3">
        <v>0</v>
      </c>
      <c r="ML47" s="3">
        <v>578.72</v>
      </c>
      <c r="MM47" s="3">
        <v>0</v>
      </c>
      <c r="MN47" s="3">
        <v>0</v>
      </c>
      <c r="MO47" s="3">
        <v>0</v>
      </c>
      <c r="MP47" s="3">
        <v>0</v>
      </c>
      <c r="MQ47" s="3">
        <v>0</v>
      </c>
      <c r="MR47" s="3">
        <v>0</v>
      </c>
      <c r="MS47" s="3">
        <v>655091.49</v>
      </c>
      <c r="MT47" s="3">
        <v>279809.31</v>
      </c>
      <c r="MU47" s="3">
        <v>715717.69</v>
      </c>
      <c r="MV47" s="3">
        <v>33967.5</v>
      </c>
      <c r="MW47" s="3">
        <v>4455.99</v>
      </c>
      <c r="MX47" s="3">
        <v>51030.23</v>
      </c>
      <c r="MY47" s="3">
        <v>3016.77</v>
      </c>
      <c r="MZ47" s="3">
        <v>625727.12</v>
      </c>
      <c r="NA47" s="3">
        <v>230653.92</v>
      </c>
      <c r="NB47" s="3">
        <v>6460.2</v>
      </c>
      <c r="NC47" s="3">
        <v>397.57</v>
      </c>
      <c r="ND47" s="3">
        <v>149414.94</v>
      </c>
      <c r="NE47" s="3">
        <v>21744.639999999999</v>
      </c>
      <c r="NF47" s="3">
        <v>989.48</v>
      </c>
      <c r="NG47" s="3">
        <v>11598.74</v>
      </c>
      <c r="NH47" s="3">
        <v>0</v>
      </c>
      <c r="NI47" s="3">
        <v>340181.32</v>
      </c>
      <c r="NJ47" s="3">
        <v>161792.65</v>
      </c>
      <c r="NK47" s="3">
        <v>46642.76</v>
      </c>
      <c r="NL47" s="3">
        <v>424568.29</v>
      </c>
      <c r="NM47" s="3">
        <v>53.1</v>
      </c>
      <c r="NN47" s="3">
        <v>2104.4699999999998</v>
      </c>
      <c r="NO47" s="3">
        <v>108079.35</v>
      </c>
      <c r="NP47" s="3">
        <v>0</v>
      </c>
      <c r="NQ47" s="3">
        <v>151912.92000000001</v>
      </c>
      <c r="NR47" s="3">
        <v>96293.71</v>
      </c>
      <c r="NS47" s="3">
        <v>27550.86</v>
      </c>
      <c r="NT47" s="3">
        <v>60139.67</v>
      </c>
      <c r="NU47" s="3">
        <v>505781.34</v>
      </c>
      <c r="NV47" s="3">
        <v>54430.59</v>
      </c>
      <c r="NW47" s="3">
        <v>677272.87</v>
      </c>
      <c r="NX47" s="3">
        <v>97559.31</v>
      </c>
      <c r="NY47" s="3">
        <v>150117.97</v>
      </c>
      <c r="NZ47" s="3">
        <v>44258.46</v>
      </c>
      <c r="OA47" s="3">
        <v>64205.4</v>
      </c>
      <c r="OB47" s="3">
        <v>0</v>
      </c>
      <c r="OC47" s="3">
        <v>0</v>
      </c>
      <c r="OD47" s="3">
        <v>0</v>
      </c>
      <c r="OE47" s="3">
        <v>62357.22</v>
      </c>
      <c r="OF47" s="3">
        <v>0</v>
      </c>
      <c r="OK47" s="3">
        <v>0</v>
      </c>
      <c r="OL47" s="3">
        <v>0</v>
      </c>
      <c r="OM47" s="3">
        <v>0</v>
      </c>
      <c r="ON47" s="3">
        <v>0</v>
      </c>
      <c r="OO47" s="3">
        <v>1619.95</v>
      </c>
      <c r="OP47" s="3">
        <v>345617.43</v>
      </c>
      <c r="OQ47" s="3">
        <v>549616.94999999995</v>
      </c>
      <c r="OR47" s="3">
        <v>364073.11</v>
      </c>
      <c r="OS47" s="3">
        <v>-22.4</v>
      </c>
      <c r="OT47" s="3">
        <v>0</v>
      </c>
      <c r="OU47" s="3">
        <v>421718.38</v>
      </c>
      <c r="OV47" s="3">
        <v>0</v>
      </c>
      <c r="OW47" s="3">
        <v>56499.27</v>
      </c>
      <c r="OX47" s="3">
        <v>637829.96</v>
      </c>
      <c r="OY47" s="3">
        <v>0</v>
      </c>
      <c r="OZ47" s="3">
        <v>8236.5</v>
      </c>
      <c r="PA47" s="3">
        <v>0</v>
      </c>
      <c r="PB47" s="3">
        <v>0</v>
      </c>
      <c r="PC47" s="3">
        <v>0</v>
      </c>
      <c r="PD47" s="3">
        <v>0</v>
      </c>
      <c r="PE47" s="3">
        <v>0</v>
      </c>
      <c r="PF47" s="3">
        <v>334041.62</v>
      </c>
      <c r="PG47" s="3">
        <v>494187.8</v>
      </c>
      <c r="PH47" s="3">
        <v>448958.14</v>
      </c>
      <c r="PI47" s="3">
        <v>381639.13</v>
      </c>
      <c r="PJ47" s="3">
        <v>0</v>
      </c>
      <c r="PK47" s="3">
        <v>174484.79</v>
      </c>
      <c r="PL47" s="3">
        <v>115188.39</v>
      </c>
      <c r="PM47" s="3">
        <v>0</v>
      </c>
      <c r="PN47" s="3">
        <v>0</v>
      </c>
      <c r="PO47" s="3">
        <v>0</v>
      </c>
      <c r="PP47" s="3">
        <v>0</v>
      </c>
      <c r="PQ47" s="3">
        <v>0</v>
      </c>
      <c r="PR47" s="3">
        <v>451155.98</v>
      </c>
      <c r="PS47" s="3">
        <v>0</v>
      </c>
      <c r="PT47" s="3">
        <v>220848.28</v>
      </c>
      <c r="PU47" s="3">
        <v>0</v>
      </c>
      <c r="PV47" s="3">
        <v>0</v>
      </c>
      <c r="PW47" s="3">
        <v>378662.27</v>
      </c>
      <c r="PX47" s="3">
        <v>0</v>
      </c>
      <c r="PY47" s="3">
        <v>0</v>
      </c>
      <c r="PZ47" s="3">
        <v>0</v>
      </c>
      <c r="QA47" s="3">
        <v>0</v>
      </c>
      <c r="QB47" s="3">
        <v>3729302.67</v>
      </c>
      <c r="QC47" s="3">
        <v>0</v>
      </c>
      <c r="QD47" s="3">
        <v>0</v>
      </c>
      <c r="QE47" s="3">
        <v>0</v>
      </c>
      <c r="QF47" s="3">
        <v>-62979.19</v>
      </c>
      <c r="QG47" s="3">
        <v>0</v>
      </c>
      <c r="QI47" s="3">
        <v>0</v>
      </c>
      <c r="QJ47" s="3">
        <v>1546459.05</v>
      </c>
      <c r="QK47" s="3">
        <v>0</v>
      </c>
      <c r="QL47" s="3">
        <v>0</v>
      </c>
      <c r="QM47" s="3">
        <v>0</v>
      </c>
      <c r="QN47" s="3">
        <v>0</v>
      </c>
      <c r="QO47" s="3">
        <v>1618575.96</v>
      </c>
      <c r="QP47" s="3">
        <v>34514.28</v>
      </c>
      <c r="QQ47" s="3">
        <v>0</v>
      </c>
      <c r="QR47" s="3">
        <v>0</v>
      </c>
      <c r="QS47" s="3">
        <v>0</v>
      </c>
      <c r="QT47" s="3">
        <v>325523.92</v>
      </c>
      <c r="QU47" s="3">
        <v>127500.35</v>
      </c>
      <c r="QV47" s="3">
        <v>0</v>
      </c>
      <c r="QW47" s="3">
        <v>23270</v>
      </c>
      <c r="QX47" s="3">
        <v>0</v>
      </c>
      <c r="QY47" s="3">
        <v>0</v>
      </c>
      <c r="QZ47" s="3">
        <v>0</v>
      </c>
      <c r="RA47" s="3">
        <v>0</v>
      </c>
      <c r="RB47" s="3">
        <v>0</v>
      </c>
      <c r="RC47" s="3">
        <v>0</v>
      </c>
      <c r="RD47" s="3">
        <v>0</v>
      </c>
      <c r="RE47" s="3">
        <v>0</v>
      </c>
      <c r="RF47" s="3">
        <v>0</v>
      </c>
      <c r="RG47" s="3">
        <v>0</v>
      </c>
      <c r="RH47" s="3">
        <v>0</v>
      </c>
      <c r="RI47" s="3">
        <v>0</v>
      </c>
      <c r="RJ47" s="3">
        <v>0</v>
      </c>
      <c r="RK47" s="3">
        <v>0</v>
      </c>
    </row>
    <row r="48" spans="1:479" x14ac:dyDescent="0.25">
      <c r="A48" t="s">
        <v>47</v>
      </c>
      <c r="B48" s="1">
        <v>2017</v>
      </c>
      <c r="C48" s="3">
        <v>70627</v>
      </c>
      <c r="D48" s="3">
        <v>950</v>
      </c>
      <c r="E48" s="4"/>
      <c r="F48" s="3">
        <v>0</v>
      </c>
      <c r="G48" s="3">
        <v>0</v>
      </c>
      <c r="H48" s="3">
        <v>0</v>
      </c>
      <c r="I48" s="3">
        <v>0</v>
      </c>
      <c r="J48" s="3">
        <v>0</v>
      </c>
      <c r="K48" s="3">
        <v>1028860.62</v>
      </c>
      <c r="L48" s="3">
        <v>37.270000000000003</v>
      </c>
      <c r="M48" s="3">
        <v>23137.06</v>
      </c>
      <c r="N48" s="3">
        <v>0</v>
      </c>
      <c r="O48" s="3">
        <v>99373.77</v>
      </c>
      <c r="P48" s="4"/>
      <c r="Q48" s="3">
        <v>1103906.3500000001</v>
      </c>
      <c r="R48" s="3">
        <v>-37167.17</v>
      </c>
      <c r="S48" s="3">
        <v>0</v>
      </c>
      <c r="T48" s="3">
        <v>0</v>
      </c>
      <c r="U48" s="3">
        <v>0</v>
      </c>
      <c r="V48" s="3">
        <v>97632.82</v>
      </c>
      <c r="W48" s="3">
        <v>0</v>
      </c>
      <c r="X48" s="3">
        <v>57851.199999999997</v>
      </c>
      <c r="Y48" s="3">
        <v>0</v>
      </c>
      <c r="Z48" s="3">
        <v>0</v>
      </c>
      <c r="AA48" s="3">
        <v>283404.59000000003</v>
      </c>
      <c r="AB48" s="3">
        <v>0</v>
      </c>
      <c r="AC48" s="3">
        <v>0</v>
      </c>
      <c r="AD48" s="3">
        <v>100</v>
      </c>
      <c r="AE48" s="3">
        <v>0</v>
      </c>
      <c r="AF48" s="3">
        <v>0</v>
      </c>
      <c r="AG48" s="3">
        <v>0</v>
      </c>
      <c r="AH48" s="3">
        <v>0</v>
      </c>
      <c r="AI48" s="3">
        <v>0</v>
      </c>
      <c r="AJ48" s="3">
        <v>0</v>
      </c>
      <c r="AK48" s="3">
        <v>0</v>
      </c>
      <c r="AL48" s="3">
        <v>156406.26</v>
      </c>
      <c r="AP48" s="3">
        <v>0</v>
      </c>
      <c r="AQ48" s="3">
        <v>0</v>
      </c>
      <c r="AR48" s="3">
        <v>0</v>
      </c>
      <c r="AS48" s="3">
        <v>0</v>
      </c>
      <c r="AT48" s="3">
        <v>172283</v>
      </c>
      <c r="AU48" s="3">
        <v>0</v>
      </c>
      <c r="AV48" s="3">
        <v>0</v>
      </c>
      <c r="AW48" s="4"/>
      <c r="AX48" s="3">
        <v>4850</v>
      </c>
      <c r="AY48" s="3">
        <v>0</v>
      </c>
      <c r="AZ48" s="3">
        <v>0</v>
      </c>
      <c r="BA48" s="3">
        <v>-827.63</v>
      </c>
      <c r="BB48" s="3">
        <v>0</v>
      </c>
      <c r="BC48" s="4"/>
      <c r="BD48" s="3">
        <v>0</v>
      </c>
      <c r="BE48" s="3">
        <v>0</v>
      </c>
      <c r="BF48" s="3">
        <v>0</v>
      </c>
      <c r="BG48" s="3">
        <v>0</v>
      </c>
      <c r="BH48" s="3">
        <v>0</v>
      </c>
      <c r="BI48" s="3">
        <v>0</v>
      </c>
      <c r="BJ48" s="3">
        <v>0</v>
      </c>
      <c r="BK48" s="3">
        <v>0</v>
      </c>
      <c r="BL48" s="3">
        <v>0</v>
      </c>
      <c r="BM48" s="3">
        <v>3927.32</v>
      </c>
      <c r="BN48" s="3">
        <v>211208.08</v>
      </c>
      <c r="BO48" s="3">
        <v>2320.39</v>
      </c>
      <c r="BP48" s="3">
        <v>43586.51</v>
      </c>
      <c r="BQ48" s="3">
        <v>0</v>
      </c>
      <c r="BR48" s="3">
        <v>0</v>
      </c>
      <c r="BT48" s="3">
        <v>0</v>
      </c>
      <c r="BU48" s="3">
        <v>0</v>
      </c>
      <c r="BV48" s="3">
        <v>0</v>
      </c>
      <c r="BW48" s="3">
        <v>0</v>
      </c>
      <c r="BX48" s="3">
        <v>0</v>
      </c>
      <c r="BY48" s="3">
        <v>-526961.88</v>
      </c>
      <c r="BZ48" s="3">
        <v>-208974.11</v>
      </c>
      <c r="CA48" s="3">
        <v>0</v>
      </c>
      <c r="CB48" s="3">
        <v>-103315.21</v>
      </c>
      <c r="CC48" s="3">
        <v>50314.29</v>
      </c>
      <c r="CD48" s="3">
        <v>-24679.18</v>
      </c>
      <c r="CE48" s="3">
        <v>4554.8599999999997</v>
      </c>
      <c r="CF48" s="3">
        <v>0</v>
      </c>
      <c r="CG48" s="3">
        <v>26827.06</v>
      </c>
      <c r="CH48" s="3">
        <v>0</v>
      </c>
      <c r="CI48" s="3">
        <v>0</v>
      </c>
      <c r="CJ48" s="3">
        <v>0</v>
      </c>
      <c r="CK48" s="3">
        <v>0</v>
      </c>
      <c r="CL48" s="3">
        <v>41350.17</v>
      </c>
      <c r="CM48" s="3">
        <v>9948.02</v>
      </c>
      <c r="CN48" s="3">
        <v>0</v>
      </c>
      <c r="CO48" s="3">
        <v>0</v>
      </c>
      <c r="CP48" s="3">
        <v>0</v>
      </c>
      <c r="CQ48" s="3">
        <v>0</v>
      </c>
      <c r="CR48" s="3">
        <v>0</v>
      </c>
      <c r="CS48" s="3">
        <v>0</v>
      </c>
      <c r="CT48" s="3">
        <v>0</v>
      </c>
      <c r="CU48" s="3">
        <v>0</v>
      </c>
      <c r="CV48" s="3">
        <v>0</v>
      </c>
      <c r="CW48" s="3">
        <v>0</v>
      </c>
      <c r="CX48" s="3">
        <v>0</v>
      </c>
      <c r="CY48" s="3">
        <v>0</v>
      </c>
      <c r="CZ48" s="3">
        <v>0</v>
      </c>
      <c r="DA48" s="3">
        <v>0</v>
      </c>
      <c r="DB48" s="3">
        <v>0</v>
      </c>
      <c r="DC48" s="3">
        <v>0</v>
      </c>
      <c r="DD48" s="3">
        <v>0</v>
      </c>
      <c r="DE48" s="3">
        <v>0</v>
      </c>
      <c r="DF48" s="3">
        <v>0</v>
      </c>
      <c r="DG48" s="3">
        <v>0</v>
      </c>
      <c r="DH48" s="3">
        <v>0</v>
      </c>
      <c r="DI48" s="3">
        <v>0</v>
      </c>
      <c r="DJ48" s="3">
        <v>0</v>
      </c>
      <c r="DK48" s="3">
        <v>0</v>
      </c>
      <c r="DL48" s="3">
        <v>0</v>
      </c>
      <c r="DM48" s="3">
        <v>0</v>
      </c>
      <c r="DN48" s="3">
        <v>16895.330000000002</v>
      </c>
      <c r="DP48" s="3">
        <v>27439.42</v>
      </c>
      <c r="DQ48" s="3">
        <v>0</v>
      </c>
      <c r="DR48" s="3">
        <v>0</v>
      </c>
      <c r="DS48" s="3">
        <v>567971.19999999995</v>
      </c>
      <c r="DT48" s="3">
        <v>0</v>
      </c>
      <c r="DU48" s="3">
        <v>1891479.46</v>
      </c>
      <c r="DV48" s="3">
        <v>1835761.76</v>
      </c>
      <c r="DW48" s="3">
        <v>59939.68</v>
      </c>
      <c r="DX48" s="3">
        <v>351643.9</v>
      </c>
      <c r="DY48" s="3">
        <v>675908.62</v>
      </c>
      <c r="DZ48" s="3">
        <v>445297.75</v>
      </c>
      <c r="EA48" s="3">
        <v>653202.38</v>
      </c>
      <c r="EB48" s="3">
        <v>0</v>
      </c>
      <c r="EC48" s="3">
        <v>0</v>
      </c>
      <c r="ED48" s="3">
        <v>0</v>
      </c>
      <c r="EE48" s="3">
        <v>0</v>
      </c>
      <c r="EG48" s="3">
        <v>0</v>
      </c>
      <c r="EH48" s="3">
        <v>124982.37</v>
      </c>
      <c r="EI48" s="3">
        <v>22222.87</v>
      </c>
      <c r="EJ48" s="3">
        <v>16722.04</v>
      </c>
      <c r="EL48" s="3">
        <v>236664.02</v>
      </c>
      <c r="EM48" s="3">
        <v>1731.25</v>
      </c>
      <c r="EN48" s="3">
        <v>39537.279999999999</v>
      </c>
      <c r="EO48" s="3">
        <v>0</v>
      </c>
      <c r="EP48" s="3">
        <v>0</v>
      </c>
      <c r="EQ48" s="3">
        <v>0</v>
      </c>
      <c r="ER48" s="3">
        <v>0</v>
      </c>
      <c r="ET48" s="3">
        <v>0</v>
      </c>
      <c r="EU48" s="3">
        <v>0</v>
      </c>
      <c r="EV48" s="3">
        <v>0</v>
      </c>
      <c r="EW48" s="3">
        <v>0</v>
      </c>
      <c r="EX48" s="3">
        <v>0</v>
      </c>
      <c r="EY48" s="3">
        <v>0</v>
      </c>
      <c r="EZ48" s="3">
        <v>0</v>
      </c>
      <c r="FA48" s="3">
        <v>0</v>
      </c>
      <c r="FB48" s="3">
        <v>0</v>
      </c>
      <c r="FC48" s="3">
        <v>0</v>
      </c>
      <c r="FD48" s="3">
        <v>0</v>
      </c>
      <c r="FE48" s="3">
        <v>0</v>
      </c>
      <c r="FF48" s="3">
        <v>129636.92</v>
      </c>
      <c r="FG48" s="3">
        <v>0</v>
      </c>
      <c r="FH48" s="3">
        <v>0</v>
      </c>
      <c r="FI48" s="3">
        <v>0</v>
      </c>
      <c r="FJ48" s="3">
        <v>117883.66</v>
      </c>
      <c r="FK48" s="3">
        <v>-1102181.2</v>
      </c>
      <c r="FL48" s="3">
        <v>-23683.23</v>
      </c>
      <c r="FM48" s="3">
        <v>0</v>
      </c>
      <c r="FN48" s="3">
        <v>0</v>
      </c>
      <c r="FO48" s="3">
        <v>-12412.65</v>
      </c>
      <c r="FP48" s="3">
        <v>-1004664.75</v>
      </c>
      <c r="FQ48" s="3">
        <v>-144718.96</v>
      </c>
      <c r="FR48" s="3">
        <v>-49058</v>
      </c>
      <c r="FS48" s="3">
        <v>0</v>
      </c>
      <c r="FT48" s="3">
        <v>-72156.320000000007</v>
      </c>
      <c r="FU48" s="3">
        <v>0</v>
      </c>
      <c r="FV48" s="3">
        <v>-496133.22</v>
      </c>
      <c r="FW48" s="3">
        <v>0</v>
      </c>
      <c r="FX48" s="3">
        <v>-26991.32</v>
      </c>
      <c r="FY48" s="3">
        <v>0</v>
      </c>
      <c r="FZ48" s="3">
        <v>0</v>
      </c>
      <c r="GA48" s="3">
        <v>0</v>
      </c>
      <c r="GB48" s="3">
        <v>-4966.3</v>
      </c>
      <c r="GD48" s="3">
        <v>0</v>
      </c>
      <c r="GE48" s="3">
        <v>0</v>
      </c>
      <c r="GF48" s="3">
        <v>0</v>
      </c>
      <c r="GG48" s="3">
        <v>0</v>
      </c>
      <c r="GH48" s="3">
        <v>0</v>
      </c>
      <c r="GI48" s="3">
        <v>0</v>
      </c>
      <c r="GJ48" s="3">
        <v>-34827.56</v>
      </c>
      <c r="GK48" s="3">
        <v>0</v>
      </c>
      <c r="GL48" s="3">
        <v>0</v>
      </c>
      <c r="GN48" s="3">
        <v>0</v>
      </c>
      <c r="GO48" s="3">
        <v>-152848</v>
      </c>
      <c r="GP48" s="3">
        <v>0</v>
      </c>
      <c r="GQ48" s="3">
        <v>0</v>
      </c>
      <c r="GR48" s="3">
        <v>0</v>
      </c>
      <c r="GS48" s="3">
        <v>0</v>
      </c>
      <c r="GT48" s="3">
        <v>0</v>
      </c>
      <c r="GU48" s="3">
        <v>0</v>
      </c>
      <c r="GV48" s="3">
        <v>0</v>
      </c>
      <c r="GX48" s="3">
        <v>-118552.77</v>
      </c>
      <c r="GY48" s="3">
        <v>0</v>
      </c>
      <c r="GZ48" s="3">
        <v>0</v>
      </c>
      <c r="HA48" s="3">
        <v>0</v>
      </c>
      <c r="HB48" s="3">
        <v>0</v>
      </c>
      <c r="HC48" s="3">
        <v>0</v>
      </c>
      <c r="HD48" s="3">
        <v>0</v>
      </c>
      <c r="HE48" s="3">
        <v>0</v>
      </c>
      <c r="HF48" s="3">
        <v>0</v>
      </c>
      <c r="HG48" s="3">
        <v>0</v>
      </c>
      <c r="HH48" s="3">
        <v>-80774.740000000005</v>
      </c>
      <c r="HI48" s="3">
        <v>0</v>
      </c>
      <c r="HJ48" s="3">
        <v>0</v>
      </c>
      <c r="HK48" s="3">
        <v>0</v>
      </c>
      <c r="HL48" s="3">
        <v>0</v>
      </c>
      <c r="HM48" s="3">
        <v>-5145.1400000000003</v>
      </c>
      <c r="HO48" s="3">
        <v>-2705168.48</v>
      </c>
      <c r="HP48" s="3">
        <v>-2705168.47</v>
      </c>
      <c r="HQ48" s="3">
        <v>0</v>
      </c>
      <c r="HR48" s="3">
        <v>0</v>
      </c>
      <c r="HS48" s="3">
        <v>0</v>
      </c>
      <c r="HT48" s="3">
        <v>0</v>
      </c>
      <c r="HU48" s="3">
        <v>0</v>
      </c>
      <c r="HV48" s="3">
        <v>0</v>
      </c>
      <c r="HW48" s="3">
        <v>0</v>
      </c>
      <c r="HX48" s="3">
        <v>0</v>
      </c>
      <c r="HY48" s="3">
        <v>-927694.55</v>
      </c>
      <c r="HZ48" s="3">
        <v>-139305.70999999699</v>
      </c>
      <c r="IA48" s="3">
        <v>0</v>
      </c>
      <c r="IB48" s="3">
        <v>0</v>
      </c>
      <c r="IC48" s="3">
        <v>0</v>
      </c>
      <c r="ID48" s="3">
        <v>0</v>
      </c>
      <c r="IE48" s="3">
        <v>0</v>
      </c>
      <c r="IF48" s="3">
        <v>0</v>
      </c>
      <c r="IG48" s="3">
        <v>0</v>
      </c>
      <c r="IH48" s="3">
        <v>0</v>
      </c>
      <c r="II48" s="3">
        <v>0</v>
      </c>
      <c r="IJ48" s="3">
        <v>-2828844.02</v>
      </c>
      <c r="IK48" s="3">
        <v>0</v>
      </c>
      <c r="IL48" s="3">
        <v>0</v>
      </c>
      <c r="IM48" s="3">
        <v>0</v>
      </c>
      <c r="IN48" s="3">
        <v>-134005.37</v>
      </c>
      <c r="IO48" s="3">
        <v>0</v>
      </c>
      <c r="IP48" s="3">
        <v>-5364689.47</v>
      </c>
      <c r="IQ48" s="3">
        <v>0</v>
      </c>
      <c r="IR48" s="3">
        <v>0</v>
      </c>
      <c r="IS48" s="3">
        <v>-1031234.85</v>
      </c>
      <c r="IT48" s="3">
        <v>0</v>
      </c>
      <c r="IU48" s="3">
        <v>-356492.43</v>
      </c>
      <c r="IV48" s="3">
        <v>0</v>
      </c>
      <c r="IW48" s="3">
        <v>-446723.9</v>
      </c>
      <c r="IX48" s="3">
        <v>-280919.44</v>
      </c>
      <c r="IY48" s="3">
        <v>-171939.18</v>
      </c>
      <c r="IZ48" s="3">
        <v>-40277.129999999997</v>
      </c>
      <c r="JA48" s="3">
        <v>-2189422.17</v>
      </c>
      <c r="JB48" s="3">
        <v>-4968</v>
      </c>
      <c r="JC48" s="3">
        <v>-33.5</v>
      </c>
      <c r="JD48" s="3">
        <v>-12540.83</v>
      </c>
      <c r="JE48" s="3">
        <v>0</v>
      </c>
      <c r="JF48" s="3">
        <v>0</v>
      </c>
      <c r="JG48" s="3">
        <v>0</v>
      </c>
      <c r="JH48" s="3">
        <v>0</v>
      </c>
      <c r="JI48" s="3">
        <v>-37648.160000000003</v>
      </c>
      <c r="JJ48" s="3">
        <v>0</v>
      </c>
      <c r="JK48" s="3">
        <v>0</v>
      </c>
      <c r="JL48" s="3">
        <v>-22681.97</v>
      </c>
      <c r="JM48" s="3">
        <v>0</v>
      </c>
      <c r="JN48" s="3">
        <v>-45881.2</v>
      </c>
      <c r="JO48" s="3">
        <v>0</v>
      </c>
      <c r="JP48" s="3">
        <v>-2160.11</v>
      </c>
      <c r="JQ48" s="3">
        <v>162681.45000000001</v>
      </c>
      <c r="JR48" s="3">
        <v>0</v>
      </c>
      <c r="JS48" s="3">
        <v>0</v>
      </c>
      <c r="JT48" s="3">
        <v>0</v>
      </c>
      <c r="JU48" s="3">
        <v>0</v>
      </c>
      <c r="JV48" s="3">
        <v>-10576.36</v>
      </c>
      <c r="JW48" s="3">
        <v>0</v>
      </c>
      <c r="JX48" s="3">
        <v>0</v>
      </c>
      <c r="JY48" s="3">
        <v>0</v>
      </c>
      <c r="JZ48" s="3">
        <v>0</v>
      </c>
      <c r="KA48" s="3">
        <v>0</v>
      </c>
      <c r="KB48" s="3">
        <v>0</v>
      </c>
      <c r="KC48" s="3">
        <v>0</v>
      </c>
      <c r="KD48" s="3">
        <v>0</v>
      </c>
      <c r="KE48" s="3">
        <v>7555.29</v>
      </c>
      <c r="KF48" s="3">
        <v>0</v>
      </c>
      <c r="KG48" s="3">
        <v>0</v>
      </c>
      <c r="KH48" s="3">
        <v>-10409.69</v>
      </c>
      <c r="KI48" s="3">
        <v>46163.97</v>
      </c>
      <c r="KJ48" s="3">
        <v>0</v>
      </c>
      <c r="KK48" s="3">
        <v>-11089.85</v>
      </c>
      <c r="KL48" s="3">
        <v>0</v>
      </c>
      <c r="KM48" s="3">
        <v>0</v>
      </c>
      <c r="KN48" s="3">
        <v>27393.49</v>
      </c>
      <c r="KO48" s="3">
        <v>0</v>
      </c>
      <c r="KP48" s="3">
        <v>0</v>
      </c>
      <c r="KQ48" s="3">
        <v>0</v>
      </c>
      <c r="KR48" s="3">
        <v>0</v>
      </c>
      <c r="KS48" s="3">
        <v>0</v>
      </c>
      <c r="KT48" s="3">
        <v>0</v>
      </c>
      <c r="KU48" s="3">
        <v>0</v>
      </c>
      <c r="KV48" s="3">
        <v>0</v>
      </c>
      <c r="KW48" s="3">
        <v>0</v>
      </c>
      <c r="KX48" s="3">
        <v>0</v>
      </c>
      <c r="KY48" s="3">
        <v>0</v>
      </c>
      <c r="KZ48" s="3">
        <v>0</v>
      </c>
      <c r="LA48" s="3">
        <v>0</v>
      </c>
      <c r="LB48" s="3">
        <v>0</v>
      </c>
      <c r="LC48" s="3">
        <v>0</v>
      </c>
      <c r="LD48" s="3">
        <v>0</v>
      </c>
      <c r="LE48" s="3">
        <v>0</v>
      </c>
      <c r="LF48" s="3">
        <v>0</v>
      </c>
      <c r="LG48" s="3">
        <v>0</v>
      </c>
      <c r="LH48" s="3">
        <v>0</v>
      </c>
      <c r="LI48" s="3">
        <v>0</v>
      </c>
      <c r="LJ48" s="3">
        <v>0</v>
      </c>
      <c r="LK48" s="3">
        <v>0</v>
      </c>
      <c r="LL48" s="3">
        <v>0</v>
      </c>
      <c r="LM48" s="3">
        <v>4874471.74</v>
      </c>
      <c r="LN48" s="3">
        <v>4484301.97</v>
      </c>
      <c r="LO48" s="3">
        <v>356492.43</v>
      </c>
      <c r="LP48" s="3">
        <v>0</v>
      </c>
      <c r="LQ48" s="3">
        <v>0</v>
      </c>
      <c r="LR48" s="3">
        <v>446723.9</v>
      </c>
      <c r="LS48" s="3">
        <v>0</v>
      </c>
      <c r="LT48" s="3">
        <v>280919.44</v>
      </c>
      <c r="LU48" s="3">
        <v>0</v>
      </c>
      <c r="LW48" s="3">
        <v>171939.18</v>
      </c>
      <c r="LX48" s="3">
        <v>40277.129999999997</v>
      </c>
      <c r="LY48" s="3">
        <v>0</v>
      </c>
      <c r="LZ48" s="3">
        <v>0</v>
      </c>
      <c r="MA48" s="3">
        <v>0</v>
      </c>
      <c r="MB48" s="3">
        <v>0</v>
      </c>
      <c r="MC48" s="3">
        <v>0</v>
      </c>
      <c r="MD48" s="3">
        <v>0</v>
      </c>
      <c r="ME48" s="3">
        <v>0</v>
      </c>
      <c r="MF48" s="3">
        <v>0</v>
      </c>
      <c r="MG48" s="3">
        <v>0</v>
      </c>
      <c r="MH48" s="3">
        <v>0</v>
      </c>
      <c r="MI48" s="3">
        <v>0</v>
      </c>
      <c r="MJ48" s="3">
        <v>0</v>
      </c>
      <c r="MK48" s="3">
        <v>0</v>
      </c>
      <c r="ML48" s="3">
        <v>0</v>
      </c>
      <c r="MM48" s="3">
        <v>0</v>
      </c>
      <c r="MN48" s="3">
        <v>0</v>
      </c>
      <c r="MO48" s="3">
        <v>0</v>
      </c>
      <c r="MP48" s="3">
        <v>0</v>
      </c>
      <c r="MQ48" s="3">
        <v>0</v>
      </c>
      <c r="MR48" s="3">
        <v>0</v>
      </c>
      <c r="MS48" s="3">
        <v>0</v>
      </c>
      <c r="MT48" s="3">
        <v>0</v>
      </c>
      <c r="MU48" s="3">
        <v>2039.33</v>
      </c>
      <c r="MV48" s="3">
        <v>0</v>
      </c>
      <c r="MW48" s="3">
        <v>0</v>
      </c>
      <c r="MX48" s="3">
        <v>13437.46</v>
      </c>
      <c r="MY48" s="3">
        <v>44958.95</v>
      </c>
      <c r="MZ48" s="3">
        <v>9172.26</v>
      </c>
      <c r="NA48" s="3">
        <v>19899.21</v>
      </c>
      <c r="NB48" s="3">
        <v>0</v>
      </c>
      <c r="NC48" s="3">
        <v>12558.27</v>
      </c>
      <c r="ND48" s="3">
        <v>236.6</v>
      </c>
      <c r="NE48" s="3">
        <v>49</v>
      </c>
      <c r="NF48" s="3">
        <v>0</v>
      </c>
      <c r="NG48" s="3">
        <v>0</v>
      </c>
      <c r="NH48" s="3">
        <v>0</v>
      </c>
      <c r="NI48" s="3">
        <v>12186.17</v>
      </c>
      <c r="NJ48" s="3">
        <v>23729.85</v>
      </c>
      <c r="NK48" s="3">
        <v>5105.84</v>
      </c>
      <c r="NL48" s="3">
        <v>95811.21</v>
      </c>
      <c r="NM48" s="3">
        <v>0</v>
      </c>
      <c r="NN48" s="3">
        <v>9375.15</v>
      </c>
      <c r="NO48" s="3">
        <v>34086.82</v>
      </c>
      <c r="NP48" s="3">
        <v>0</v>
      </c>
      <c r="NQ48" s="3">
        <v>68.92</v>
      </c>
      <c r="NR48" s="3">
        <v>0</v>
      </c>
      <c r="NS48" s="3">
        <v>7777.41</v>
      </c>
      <c r="NT48" s="3">
        <v>3575.67</v>
      </c>
      <c r="NU48" s="3">
        <v>21024.07</v>
      </c>
      <c r="NV48" s="3">
        <v>19114.13</v>
      </c>
      <c r="NW48" s="3">
        <v>49866.38</v>
      </c>
      <c r="NX48" s="3">
        <v>224.09</v>
      </c>
      <c r="NY48" s="3">
        <v>42.31</v>
      </c>
      <c r="NZ48" s="3">
        <v>2979.07</v>
      </c>
      <c r="OA48" s="3">
        <v>4898.75</v>
      </c>
      <c r="OB48" s="3">
        <v>0</v>
      </c>
      <c r="OC48" s="3">
        <v>0</v>
      </c>
      <c r="OD48" s="3">
        <v>0</v>
      </c>
      <c r="OE48" s="3">
        <v>1270.95</v>
      </c>
      <c r="OF48" s="3">
        <v>0</v>
      </c>
      <c r="OK48" s="3">
        <v>0</v>
      </c>
      <c r="OL48" s="3">
        <v>0</v>
      </c>
      <c r="OM48" s="3">
        <v>0</v>
      </c>
      <c r="ON48" s="3">
        <v>0</v>
      </c>
      <c r="OO48" s="3">
        <v>0</v>
      </c>
      <c r="OP48" s="3">
        <v>114472.99</v>
      </c>
      <c r="OQ48" s="3">
        <v>279483.34999999998</v>
      </c>
      <c r="OR48" s="3">
        <v>79340.899999999994</v>
      </c>
      <c r="OS48" s="3">
        <v>-50.9</v>
      </c>
      <c r="OT48" s="3">
        <v>0</v>
      </c>
      <c r="OU48" s="3">
        <v>34406</v>
      </c>
      <c r="OV48" s="3">
        <v>0</v>
      </c>
      <c r="OW48" s="3">
        <v>0</v>
      </c>
      <c r="OX48" s="3">
        <v>1210</v>
      </c>
      <c r="OY48" s="3">
        <v>0</v>
      </c>
      <c r="OZ48" s="3">
        <v>1460</v>
      </c>
      <c r="PA48" s="3">
        <v>12203.64</v>
      </c>
      <c r="PB48" s="3">
        <v>0</v>
      </c>
      <c r="PC48" s="3">
        <v>0</v>
      </c>
      <c r="PD48" s="3">
        <v>0</v>
      </c>
      <c r="PE48" s="3">
        <v>0</v>
      </c>
      <c r="PF48" s="3">
        <v>152293.29</v>
      </c>
      <c r="PG48" s="3">
        <v>100518.48</v>
      </c>
      <c r="PH48" s="3">
        <v>10754.64</v>
      </c>
      <c r="PI48" s="3">
        <v>38985.26</v>
      </c>
      <c r="PJ48" s="3">
        <v>0</v>
      </c>
      <c r="PK48" s="3">
        <v>31672.5</v>
      </c>
      <c r="PL48" s="3">
        <v>4524.5</v>
      </c>
      <c r="PM48" s="3">
        <v>9149.01</v>
      </c>
      <c r="PN48" s="3">
        <v>0</v>
      </c>
      <c r="PO48" s="3">
        <v>17652.97</v>
      </c>
      <c r="PP48" s="3">
        <v>0</v>
      </c>
      <c r="PQ48" s="3">
        <v>0</v>
      </c>
      <c r="PR48" s="3">
        <v>56561.11</v>
      </c>
      <c r="PS48" s="3">
        <v>565.6</v>
      </c>
      <c r="PT48" s="3">
        <v>39253</v>
      </c>
      <c r="PU48" s="3">
        <v>15771.48</v>
      </c>
      <c r="PV48" s="3">
        <v>0</v>
      </c>
      <c r="PW48" s="3">
        <v>17624.060000000001</v>
      </c>
      <c r="PX48" s="3">
        <v>2869</v>
      </c>
      <c r="PY48" s="3">
        <v>0</v>
      </c>
      <c r="PZ48" s="3">
        <v>0</v>
      </c>
      <c r="QA48" s="3">
        <v>0</v>
      </c>
      <c r="QB48" s="3">
        <v>320130.07</v>
      </c>
      <c r="QC48" s="3">
        <v>0</v>
      </c>
      <c r="QD48" s="3">
        <v>8429.69</v>
      </c>
      <c r="QE48" s="3">
        <v>0</v>
      </c>
      <c r="QF48" s="3">
        <v>0</v>
      </c>
      <c r="QG48" s="3">
        <v>0</v>
      </c>
      <c r="QI48" s="3">
        <v>0</v>
      </c>
      <c r="QJ48" s="3">
        <v>460.4</v>
      </c>
      <c r="QK48" s="3">
        <v>0</v>
      </c>
      <c r="QL48" s="3">
        <v>0</v>
      </c>
      <c r="QM48" s="3">
        <v>0</v>
      </c>
      <c r="QN48" s="3">
        <v>0</v>
      </c>
      <c r="QO48" s="3">
        <v>196124.76</v>
      </c>
      <c r="QP48" s="3">
        <v>5921.26</v>
      </c>
      <c r="QQ48" s="3">
        <v>0</v>
      </c>
      <c r="QR48" s="3">
        <v>0</v>
      </c>
      <c r="QS48" s="3">
        <v>0</v>
      </c>
      <c r="QT48" s="3">
        <v>0</v>
      </c>
      <c r="QU48" s="3">
        <v>3601</v>
      </c>
      <c r="QV48" s="3">
        <v>9321</v>
      </c>
      <c r="QW48" s="3">
        <v>6115</v>
      </c>
      <c r="QX48" s="3">
        <v>0</v>
      </c>
      <c r="QY48" s="3">
        <v>0</v>
      </c>
      <c r="QZ48" s="3">
        <v>0</v>
      </c>
      <c r="RA48" s="3">
        <v>0</v>
      </c>
      <c r="RB48" s="3">
        <v>0</v>
      </c>
      <c r="RC48" s="3">
        <v>0</v>
      </c>
      <c r="RD48" s="3">
        <v>0</v>
      </c>
      <c r="RE48" s="3">
        <v>0</v>
      </c>
      <c r="RF48" s="3">
        <v>0</v>
      </c>
      <c r="RG48" s="3">
        <v>0</v>
      </c>
      <c r="RH48" s="3">
        <v>0</v>
      </c>
      <c r="RI48" s="3">
        <v>0</v>
      </c>
      <c r="RJ48" s="3">
        <v>0</v>
      </c>
      <c r="RK48" s="3">
        <v>0</v>
      </c>
    </row>
    <row r="49" spans="1:479" x14ac:dyDescent="0.25">
      <c r="A49" t="s">
        <v>48</v>
      </c>
      <c r="B49" s="1">
        <v>2017</v>
      </c>
      <c r="C49" s="3">
        <v>116567.4</v>
      </c>
      <c r="D49" s="3">
        <v>950</v>
      </c>
      <c r="E49" s="4"/>
      <c r="F49" s="3">
        <v>0</v>
      </c>
      <c r="G49" s="3">
        <v>0</v>
      </c>
      <c r="H49" s="3">
        <v>0</v>
      </c>
      <c r="I49" s="3">
        <v>0</v>
      </c>
      <c r="J49" s="3">
        <v>0</v>
      </c>
      <c r="K49" s="3">
        <v>1431334.15</v>
      </c>
      <c r="L49" s="3">
        <v>0</v>
      </c>
      <c r="M49" s="3">
        <v>0</v>
      </c>
      <c r="N49" s="3">
        <v>0</v>
      </c>
      <c r="O49" s="3">
        <v>138169.9</v>
      </c>
      <c r="P49" s="4"/>
      <c r="Q49" s="3">
        <v>1317228.81</v>
      </c>
      <c r="R49" s="3">
        <v>-74000</v>
      </c>
      <c r="S49" s="3">
        <v>0</v>
      </c>
      <c r="T49" s="3">
        <v>0</v>
      </c>
      <c r="U49" s="3">
        <v>0</v>
      </c>
      <c r="V49" s="3">
        <v>221558.96</v>
      </c>
      <c r="W49" s="3">
        <v>65725.38</v>
      </c>
      <c r="X49" s="3">
        <v>0</v>
      </c>
      <c r="Y49" s="3">
        <v>0</v>
      </c>
      <c r="Z49" s="3">
        <v>0</v>
      </c>
      <c r="AA49" s="3">
        <v>242846.51</v>
      </c>
      <c r="AB49" s="3">
        <v>0</v>
      </c>
      <c r="AC49" s="3">
        <v>0</v>
      </c>
      <c r="AD49" s="3">
        <v>0</v>
      </c>
      <c r="AE49" s="3">
        <v>0</v>
      </c>
      <c r="AF49" s="3">
        <v>0</v>
      </c>
      <c r="AG49" s="3">
        <v>0</v>
      </c>
      <c r="AH49" s="3">
        <v>0</v>
      </c>
      <c r="AI49" s="3">
        <v>0</v>
      </c>
      <c r="AJ49" s="3">
        <v>0</v>
      </c>
      <c r="AK49" s="3">
        <v>0</v>
      </c>
      <c r="AL49" s="3">
        <v>0</v>
      </c>
      <c r="AP49" s="3">
        <v>0</v>
      </c>
      <c r="AQ49" s="3">
        <v>0</v>
      </c>
      <c r="AR49" s="3">
        <v>0</v>
      </c>
      <c r="AS49" s="3">
        <v>0</v>
      </c>
      <c r="AT49" s="3">
        <v>133584.65</v>
      </c>
      <c r="AU49" s="3">
        <v>0</v>
      </c>
      <c r="AV49" s="3">
        <v>35353.339999999997</v>
      </c>
      <c r="AW49" s="4"/>
      <c r="AX49" s="3">
        <v>0</v>
      </c>
      <c r="AY49" s="3">
        <v>0</v>
      </c>
      <c r="AZ49" s="3">
        <v>0</v>
      </c>
      <c r="BA49" s="3">
        <v>-1.77</v>
      </c>
      <c r="BB49" s="3">
        <v>0</v>
      </c>
      <c r="BC49" s="4"/>
      <c r="BD49" s="3">
        <v>0</v>
      </c>
      <c r="BE49" s="3">
        <v>0</v>
      </c>
      <c r="BF49" s="3">
        <v>0</v>
      </c>
      <c r="BG49" s="3">
        <v>0</v>
      </c>
      <c r="BH49" s="3">
        <v>0</v>
      </c>
      <c r="BI49" s="3">
        <v>0</v>
      </c>
      <c r="BJ49" s="3">
        <v>0</v>
      </c>
      <c r="BK49" s="3">
        <v>0</v>
      </c>
      <c r="BL49" s="3">
        <v>0</v>
      </c>
      <c r="BM49" s="3">
        <v>818.41</v>
      </c>
      <c r="BN49" s="3">
        <v>251758.54</v>
      </c>
      <c r="BO49" s="3">
        <v>-496.38</v>
      </c>
      <c r="BP49" s="3">
        <v>654.27</v>
      </c>
      <c r="BQ49" s="3">
        <v>0</v>
      </c>
      <c r="BR49" s="3">
        <v>0</v>
      </c>
      <c r="BT49" s="3">
        <v>0</v>
      </c>
      <c r="BU49" s="3">
        <v>82045.490000000005</v>
      </c>
      <c r="BV49" s="3">
        <v>0</v>
      </c>
      <c r="BW49" s="3">
        <v>0</v>
      </c>
      <c r="BX49" s="3">
        <v>0</v>
      </c>
      <c r="BY49" s="3">
        <v>0</v>
      </c>
      <c r="BZ49" s="3">
        <v>-217826.31</v>
      </c>
      <c r="CA49" s="3">
        <v>0</v>
      </c>
      <c r="CB49" s="3">
        <v>-316410.73</v>
      </c>
      <c r="CC49" s="3">
        <v>-165363.92000000001</v>
      </c>
      <c r="CD49" s="3">
        <v>48446.12</v>
      </c>
      <c r="CE49" s="3">
        <v>70954.539999999994</v>
      </c>
      <c r="CF49" s="3">
        <v>13972.07</v>
      </c>
      <c r="CG49" s="3">
        <v>-65338.53</v>
      </c>
      <c r="CH49" s="3">
        <v>0</v>
      </c>
      <c r="CI49" s="3">
        <v>0</v>
      </c>
      <c r="CJ49" s="3">
        <v>0</v>
      </c>
      <c r="CK49" s="3">
        <v>0</v>
      </c>
      <c r="CL49" s="3">
        <v>215783.81</v>
      </c>
      <c r="CM49" s="3">
        <v>0</v>
      </c>
      <c r="CN49" s="3">
        <v>0</v>
      </c>
      <c r="CO49" s="3">
        <v>0</v>
      </c>
      <c r="CP49" s="3">
        <v>0</v>
      </c>
      <c r="CQ49" s="3">
        <v>0</v>
      </c>
      <c r="CR49" s="3">
        <v>0</v>
      </c>
      <c r="CS49" s="3">
        <v>0</v>
      </c>
      <c r="CT49" s="3">
        <v>0</v>
      </c>
      <c r="CU49" s="3">
        <v>0</v>
      </c>
      <c r="CV49" s="3">
        <v>0</v>
      </c>
      <c r="CW49" s="3">
        <v>0</v>
      </c>
      <c r="CX49" s="3">
        <v>0</v>
      </c>
      <c r="CY49" s="3">
        <v>0</v>
      </c>
      <c r="CZ49" s="3">
        <v>0</v>
      </c>
      <c r="DA49" s="3">
        <v>0</v>
      </c>
      <c r="DB49" s="3">
        <v>0</v>
      </c>
      <c r="DC49" s="3">
        <v>0</v>
      </c>
      <c r="DD49" s="3">
        <v>0</v>
      </c>
      <c r="DE49" s="3">
        <v>0</v>
      </c>
      <c r="DF49" s="3">
        <v>0</v>
      </c>
      <c r="DG49" s="3">
        <v>0</v>
      </c>
      <c r="DH49" s="3">
        <v>0</v>
      </c>
      <c r="DI49" s="3">
        <v>0</v>
      </c>
      <c r="DJ49" s="3">
        <v>0</v>
      </c>
      <c r="DK49" s="3">
        <v>0</v>
      </c>
      <c r="DL49" s="3">
        <v>0</v>
      </c>
      <c r="DM49" s="3">
        <v>0</v>
      </c>
      <c r="DN49" s="3">
        <v>91567.1</v>
      </c>
      <c r="DP49" s="3">
        <v>95866.03</v>
      </c>
      <c r="DQ49" s="3">
        <v>0</v>
      </c>
      <c r="DR49" s="3">
        <v>0</v>
      </c>
      <c r="DS49" s="3">
        <v>1226666.1100000001</v>
      </c>
      <c r="DT49" s="3">
        <v>0</v>
      </c>
      <c r="DU49" s="3">
        <v>816792.63</v>
      </c>
      <c r="DV49" s="3">
        <v>1604596.87</v>
      </c>
      <c r="DW49" s="3">
        <v>52433.599999999999</v>
      </c>
      <c r="DX49" s="3">
        <v>677587.65</v>
      </c>
      <c r="DY49" s="3">
        <v>822332.61</v>
      </c>
      <c r="DZ49" s="3">
        <v>286600.76</v>
      </c>
      <c r="EA49" s="3">
        <v>1002139.28</v>
      </c>
      <c r="EB49" s="3">
        <v>0</v>
      </c>
      <c r="EC49" s="3">
        <v>0</v>
      </c>
      <c r="ED49" s="3">
        <v>0</v>
      </c>
      <c r="EE49" s="3">
        <v>0</v>
      </c>
      <c r="EG49" s="3">
        <v>0</v>
      </c>
      <c r="EH49" s="3">
        <v>13803.36</v>
      </c>
      <c r="EI49" s="3">
        <v>0</v>
      </c>
      <c r="EJ49" s="3">
        <v>158822.14000000001</v>
      </c>
      <c r="EL49" s="3">
        <v>849393.4</v>
      </c>
      <c r="EM49" s="3">
        <v>0</v>
      </c>
      <c r="EN49" s="3">
        <v>70313.98</v>
      </c>
      <c r="EO49" s="3">
        <v>0</v>
      </c>
      <c r="EP49" s="3">
        <v>0</v>
      </c>
      <c r="EQ49" s="3">
        <v>25511.25</v>
      </c>
      <c r="ER49" s="3">
        <v>0</v>
      </c>
      <c r="ET49" s="3">
        <v>0</v>
      </c>
      <c r="EU49" s="3">
        <v>0</v>
      </c>
      <c r="EV49" s="3">
        <v>0</v>
      </c>
      <c r="EW49" s="3">
        <v>0</v>
      </c>
      <c r="EX49" s="3">
        <v>0</v>
      </c>
      <c r="EY49" s="3">
        <v>0</v>
      </c>
      <c r="EZ49" s="3">
        <v>0</v>
      </c>
      <c r="FA49" s="3">
        <v>0</v>
      </c>
      <c r="FB49" s="3">
        <v>0</v>
      </c>
      <c r="FC49" s="3">
        <v>0</v>
      </c>
      <c r="FD49" s="3">
        <v>0</v>
      </c>
      <c r="FE49" s="3">
        <v>0</v>
      </c>
      <c r="FF49" s="3">
        <v>15775</v>
      </c>
      <c r="FG49" s="3">
        <v>0</v>
      </c>
      <c r="FH49" s="3">
        <v>0</v>
      </c>
      <c r="FI49" s="3">
        <v>0</v>
      </c>
      <c r="FJ49" s="3">
        <v>0</v>
      </c>
      <c r="FK49" s="3">
        <v>-1481004.72</v>
      </c>
      <c r="FL49" s="3">
        <v>0</v>
      </c>
      <c r="FM49" s="3">
        <v>0</v>
      </c>
      <c r="FN49" s="3">
        <v>0</v>
      </c>
      <c r="FO49" s="3">
        <v>0</v>
      </c>
      <c r="FP49" s="3">
        <v>-260403.19</v>
      </c>
      <c r="FQ49" s="3">
        <v>-177611.93</v>
      </c>
      <c r="FR49" s="3">
        <v>-19815.43</v>
      </c>
      <c r="FS49" s="3">
        <v>0</v>
      </c>
      <c r="FT49" s="3">
        <v>-1284018.1299999999</v>
      </c>
      <c r="FU49" s="3">
        <v>0</v>
      </c>
      <c r="FV49" s="3">
        <v>-1687084.78</v>
      </c>
      <c r="FW49" s="3">
        <v>0</v>
      </c>
      <c r="FX49" s="3">
        <v>-62502.41</v>
      </c>
      <c r="FY49" s="3">
        <v>0</v>
      </c>
      <c r="FZ49" s="3">
        <v>0</v>
      </c>
      <c r="GA49" s="3">
        <v>0</v>
      </c>
      <c r="GB49" s="3">
        <v>-671567.28</v>
      </c>
      <c r="GD49" s="3">
        <v>0</v>
      </c>
      <c r="GE49" s="3">
        <v>-2342.34</v>
      </c>
      <c r="GF49" s="3">
        <v>0</v>
      </c>
      <c r="GG49" s="3">
        <v>0</v>
      </c>
      <c r="GH49" s="3">
        <v>0</v>
      </c>
      <c r="GI49" s="3">
        <v>0</v>
      </c>
      <c r="GJ49" s="3">
        <v>-54854.5</v>
      </c>
      <c r="GK49" s="3">
        <v>0</v>
      </c>
      <c r="GL49" s="3">
        <v>0</v>
      </c>
      <c r="GN49" s="3">
        <v>0</v>
      </c>
      <c r="GO49" s="3">
        <v>-28195.87</v>
      </c>
      <c r="GP49" s="3">
        <v>0</v>
      </c>
      <c r="GQ49" s="3">
        <v>0</v>
      </c>
      <c r="GR49" s="3">
        <v>0</v>
      </c>
      <c r="GS49" s="3">
        <v>0</v>
      </c>
      <c r="GT49" s="3">
        <v>0</v>
      </c>
      <c r="GU49" s="3">
        <v>0</v>
      </c>
      <c r="GV49" s="3">
        <v>0</v>
      </c>
      <c r="GX49" s="3">
        <v>-170512.05</v>
      </c>
      <c r="GY49" s="3">
        <v>0</v>
      </c>
      <c r="GZ49" s="3">
        <v>0</v>
      </c>
      <c r="HA49" s="3">
        <v>0</v>
      </c>
      <c r="HB49" s="3">
        <v>0</v>
      </c>
      <c r="HC49" s="3">
        <v>-1479.35</v>
      </c>
      <c r="HD49" s="3">
        <v>0</v>
      </c>
      <c r="HE49" s="3">
        <v>0</v>
      </c>
      <c r="HF49" s="3">
        <v>0</v>
      </c>
      <c r="HG49" s="3">
        <v>0</v>
      </c>
      <c r="HH49" s="3">
        <v>-251260.62</v>
      </c>
      <c r="HI49" s="3">
        <v>0</v>
      </c>
      <c r="HJ49" s="3">
        <v>0</v>
      </c>
      <c r="HK49" s="3">
        <v>0</v>
      </c>
      <c r="HL49" s="3">
        <v>0</v>
      </c>
      <c r="HM49" s="3">
        <v>-26489.7</v>
      </c>
      <c r="HO49" s="3">
        <v>-1163352.49</v>
      </c>
      <c r="HP49" s="3">
        <v>-2511123.4900000002</v>
      </c>
      <c r="HQ49" s="3">
        <v>0</v>
      </c>
      <c r="HR49" s="3">
        <v>0</v>
      </c>
      <c r="HS49" s="3">
        <v>0</v>
      </c>
      <c r="HT49" s="3">
        <v>0</v>
      </c>
      <c r="HU49" s="3">
        <v>0</v>
      </c>
      <c r="HV49" s="3">
        <v>0</v>
      </c>
      <c r="HW49" s="3">
        <v>0</v>
      </c>
      <c r="HX49" s="3">
        <v>0</v>
      </c>
      <c r="HY49" s="3">
        <v>-1528997.14</v>
      </c>
      <c r="HZ49" s="3">
        <v>-70384.060000002399</v>
      </c>
      <c r="IA49" s="3">
        <v>0</v>
      </c>
      <c r="IB49" s="3">
        <v>0</v>
      </c>
      <c r="IC49" s="3">
        <v>100000</v>
      </c>
      <c r="ID49" s="3">
        <v>0</v>
      </c>
      <c r="IE49" s="3">
        <v>0</v>
      </c>
      <c r="IF49" s="3">
        <v>0</v>
      </c>
      <c r="IG49" s="3">
        <v>0</v>
      </c>
      <c r="IH49" s="3">
        <v>0</v>
      </c>
      <c r="II49" s="3">
        <v>-5517</v>
      </c>
      <c r="IJ49" s="3">
        <v>-3925994.64</v>
      </c>
      <c r="IK49" s="3">
        <v>-1844327.75</v>
      </c>
      <c r="IL49" s="3">
        <v>-4089294.54</v>
      </c>
      <c r="IM49" s="3">
        <v>0</v>
      </c>
      <c r="IN49" s="3">
        <v>-74667.55</v>
      </c>
      <c r="IO49" s="3">
        <v>-9435.5499999999993</v>
      </c>
      <c r="IP49" s="3">
        <v>0</v>
      </c>
      <c r="IQ49" s="3">
        <v>0</v>
      </c>
      <c r="IR49" s="3">
        <v>0</v>
      </c>
      <c r="IS49" s="3">
        <v>-1056807.8999999999</v>
      </c>
      <c r="IT49" s="3">
        <v>0</v>
      </c>
      <c r="IU49" s="3">
        <v>-453004.28</v>
      </c>
      <c r="IV49" s="3">
        <v>0</v>
      </c>
      <c r="IW49" s="3">
        <v>-681768.22</v>
      </c>
      <c r="IX49" s="3">
        <v>-539054.28</v>
      </c>
      <c r="IY49" s="3">
        <v>-353215.65</v>
      </c>
      <c r="IZ49" s="3">
        <v>-54807</v>
      </c>
      <c r="JA49" s="3">
        <v>-2569209.4900000002</v>
      </c>
      <c r="JB49" s="3">
        <v>-6491.6</v>
      </c>
      <c r="JC49" s="3">
        <v>-27.5</v>
      </c>
      <c r="JD49" s="3">
        <v>-22042.61</v>
      </c>
      <c r="JE49" s="3">
        <v>0</v>
      </c>
      <c r="JF49" s="3">
        <v>0</v>
      </c>
      <c r="JG49" s="3">
        <v>0</v>
      </c>
      <c r="JH49" s="3">
        <v>0</v>
      </c>
      <c r="JI49" s="3">
        <v>-43738.83</v>
      </c>
      <c r="JJ49" s="3">
        <v>0</v>
      </c>
      <c r="JK49" s="3">
        <v>-3953.95</v>
      </c>
      <c r="JL49" s="3">
        <v>-70389.820000000007</v>
      </c>
      <c r="JM49" s="3">
        <v>0</v>
      </c>
      <c r="JN49" s="3">
        <v>-97263.67</v>
      </c>
      <c r="JO49" s="3">
        <v>0</v>
      </c>
      <c r="JP49" s="3">
        <v>0</v>
      </c>
      <c r="JQ49" s="3">
        <v>0</v>
      </c>
      <c r="JR49" s="3">
        <v>0</v>
      </c>
      <c r="JS49" s="3">
        <v>0</v>
      </c>
      <c r="JT49" s="3">
        <v>0</v>
      </c>
      <c r="JU49" s="3">
        <v>0</v>
      </c>
      <c r="JV49" s="3">
        <v>0</v>
      </c>
      <c r="JW49" s="3">
        <v>0</v>
      </c>
      <c r="JX49" s="3">
        <v>0</v>
      </c>
      <c r="JY49" s="3">
        <v>0</v>
      </c>
      <c r="JZ49" s="3">
        <v>0</v>
      </c>
      <c r="KA49" s="3">
        <v>0</v>
      </c>
      <c r="KB49" s="3">
        <v>-5007.93</v>
      </c>
      <c r="KC49" s="3">
        <v>0</v>
      </c>
      <c r="KD49" s="3">
        <v>5278.18</v>
      </c>
      <c r="KE49" s="3">
        <v>0</v>
      </c>
      <c r="KF49" s="3">
        <v>0</v>
      </c>
      <c r="KG49" s="3">
        <v>0</v>
      </c>
      <c r="KH49" s="3">
        <v>-39528.86</v>
      </c>
      <c r="KI49" s="3">
        <v>0</v>
      </c>
      <c r="KJ49" s="3">
        <v>0</v>
      </c>
      <c r="KK49" s="3">
        <v>0</v>
      </c>
      <c r="KL49" s="3">
        <v>0</v>
      </c>
      <c r="KM49" s="3">
        <v>0</v>
      </c>
      <c r="KN49" s="3">
        <v>-17346.830000000002</v>
      </c>
      <c r="KO49" s="3">
        <v>0</v>
      </c>
      <c r="KP49" s="3">
        <v>0</v>
      </c>
      <c r="KQ49" s="3">
        <v>0</v>
      </c>
      <c r="KR49" s="3">
        <v>0</v>
      </c>
      <c r="KS49" s="3">
        <v>0</v>
      </c>
      <c r="KT49" s="3">
        <v>0</v>
      </c>
      <c r="KU49" s="3">
        <v>0</v>
      </c>
      <c r="KV49" s="3">
        <v>0</v>
      </c>
      <c r="KW49" s="3">
        <v>0</v>
      </c>
      <c r="KX49" s="3">
        <v>0</v>
      </c>
      <c r="KY49" s="3">
        <v>0</v>
      </c>
      <c r="KZ49" s="3">
        <v>0</v>
      </c>
      <c r="LA49" s="3">
        <v>0</v>
      </c>
      <c r="LB49" s="3">
        <v>0</v>
      </c>
      <c r="LC49" s="3">
        <v>0</v>
      </c>
      <c r="LD49" s="3">
        <v>0</v>
      </c>
      <c r="LE49" s="3">
        <v>0</v>
      </c>
      <c r="LF49" s="3">
        <v>0</v>
      </c>
      <c r="LG49" s="3">
        <v>0</v>
      </c>
      <c r="LH49" s="3">
        <v>0</v>
      </c>
      <c r="LI49" s="3">
        <v>0</v>
      </c>
      <c r="LJ49" s="3">
        <v>0</v>
      </c>
      <c r="LK49" s="3">
        <v>0</v>
      </c>
      <c r="LL49" s="3">
        <v>0</v>
      </c>
      <c r="LM49" s="3">
        <v>6697181.1900000004</v>
      </c>
      <c r="LN49" s="3">
        <v>4303346.74</v>
      </c>
      <c r="LO49" s="3">
        <v>453004.28</v>
      </c>
      <c r="LP49" s="3">
        <v>0</v>
      </c>
      <c r="LQ49" s="3">
        <v>0</v>
      </c>
      <c r="LR49" s="3">
        <v>681768.22</v>
      </c>
      <c r="LS49" s="3">
        <v>0</v>
      </c>
      <c r="LT49" s="3">
        <v>539054.28</v>
      </c>
      <c r="LU49" s="3">
        <v>0</v>
      </c>
      <c r="LW49" s="3">
        <v>353215.65</v>
      </c>
      <c r="LX49" s="3">
        <v>54807</v>
      </c>
      <c r="LY49" s="3">
        <v>0</v>
      </c>
      <c r="LZ49" s="3">
        <v>0</v>
      </c>
      <c r="MA49" s="3">
        <v>0</v>
      </c>
      <c r="MB49" s="3">
        <v>0</v>
      </c>
      <c r="MC49" s="3">
        <v>0</v>
      </c>
      <c r="MD49" s="3">
        <v>0</v>
      </c>
      <c r="ME49" s="3">
        <v>0</v>
      </c>
      <c r="MF49" s="3">
        <v>0</v>
      </c>
      <c r="MG49" s="3">
        <v>0</v>
      </c>
      <c r="MH49" s="3">
        <v>0</v>
      </c>
      <c r="MI49" s="3">
        <v>0</v>
      </c>
      <c r="MJ49" s="3">
        <v>0</v>
      </c>
      <c r="MK49" s="3">
        <v>0</v>
      </c>
      <c r="ML49" s="3">
        <v>0</v>
      </c>
      <c r="MM49" s="3">
        <v>0</v>
      </c>
      <c r="MN49" s="3">
        <v>0</v>
      </c>
      <c r="MO49" s="3">
        <v>0</v>
      </c>
      <c r="MP49" s="3">
        <v>0</v>
      </c>
      <c r="MQ49" s="3">
        <v>0</v>
      </c>
      <c r="MR49" s="3">
        <v>0</v>
      </c>
      <c r="MS49" s="3">
        <v>129695.1</v>
      </c>
      <c r="MT49" s="3">
        <v>0</v>
      </c>
      <c r="MU49" s="3">
        <v>11628.23</v>
      </c>
      <c r="MV49" s="3">
        <v>0</v>
      </c>
      <c r="MW49" s="3">
        <v>0</v>
      </c>
      <c r="MX49" s="3">
        <v>5037.99</v>
      </c>
      <c r="MY49" s="3">
        <v>0</v>
      </c>
      <c r="MZ49" s="3">
        <v>4861.5</v>
      </c>
      <c r="NA49" s="3">
        <v>0</v>
      </c>
      <c r="NB49" s="3">
        <v>0</v>
      </c>
      <c r="NC49" s="3">
        <v>2167.23</v>
      </c>
      <c r="ND49" s="3">
        <v>0</v>
      </c>
      <c r="NE49" s="3">
        <v>0</v>
      </c>
      <c r="NF49" s="3">
        <v>0</v>
      </c>
      <c r="NG49" s="3">
        <v>0</v>
      </c>
      <c r="NH49" s="3">
        <v>0</v>
      </c>
      <c r="NI49" s="3">
        <v>3329.39</v>
      </c>
      <c r="NJ49" s="3">
        <v>30095.87</v>
      </c>
      <c r="NK49" s="3">
        <v>0</v>
      </c>
      <c r="NL49" s="3">
        <v>124520.02</v>
      </c>
      <c r="NM49" s="3">
        <v>28764</v>
      </c>
      <c r="NN49" s="3">
        <v>0</v>
      </c>
      <c r="NO49" s="3">
        <v>0</v>
      </c>
      <c r="NP49" s="3">
        <v>0</v>
      </c>
      <c r="NQ49" s="3">
        <v>0</v>
      </c>
      <c r="NR49" s="3">
        <v>0</v>
      </c>
      <c r="NS49" s="3">
        <v>36281.589999999997</v>
      </c>
      <c r="NT49" s="3">
        <v>27428.03</v>
      </c>
      <c r="NU49" s="3">
        <v>191371.69</v>
      </c>
      <c r="NV49" s="3">
        <v>59421.760000000002</v>
      </c>
      <c r="NW49" s="3">
        <v>103042.49</v>
      </c>
      <c r="NX49" s="3">
        <v>4342.46</v>
      </c>
      <c r="NY49" s="3">
        <v>14320.34</v>
      </c>
      <c r="NZ49" s="3">
        <v>10630.44</v>
      </c>
      <c r="OA49" s="3">
        <v>14428.5</v>
      </c>
      <c r="OB49" s="3">
        <v>0</v>
      </c>
      <c r="OC49" s="3">
        <v>0</v>
      </c>
      <c r="OD49" s="3">
        <v>0</v>
      </c>
      <c r="OE49" s="3">
        <v>12791.98</v>
      </c>
      <c r="OF49" s="3">
        <v>0</v>
      </c>
      <c r="OK49" s="3">
        <v>0</v>
      </c>
      <c r="OL49" s="3">
        <v>0</v>
      </c>
      <c r="OM49" s="3">
        <v>0</v>
      </c>
      <c r="ON49" s="3">
        <v>0</v>
      </c>
      <c r="OO49" s="3">
        <v>0</v>
      </c>
      <c r="OP49" s="3">
        <v>73079.05</v>
      </c>
      <c r="OQ49" s="3">
        <v>348616.77</v>
      </c>
      <c r="OR49" s="3">
        <v>50361.37</v>
      </c>
      <c r="OS49" s="3">
        <v>-0.21</v>
      </c>
      <c r="OT49" s="3">
        <v>0</v>
      </c>
      <c r="OU49" s="3">
        <v>54184.56</v>
      </c>
      <c r="OV49" s="3">
        <v>0</v>
      </c>
      <c r="OW49" s="3">
        <v>0</v>
      </c>
      <c r="OX49" s="3">
        <v>970.85</v>
      </c>
      <c r="OY49" s="3">
        <v>0</v>
      </c>
      <c r="OZ49" s="3">
        <v>3429.5</v>
      </c>
      <c r="PA49" s="3">
        <v>9041</v>
      </c>
      <c r="PB49" s="3">
        <v>0</v>
      </c>
      <c r="PC49" s="3">
        <v>0</v>
      </c>
      <c r="PD49" s="3">
        <v>0</v>
      </c>
      <c r="PE49" s="3">
        <v>0</v>
      </c>
      <c r="PF49" s="3">
        <v>285050.81</v>
      </c>
      <c r="PG49" s="3">
        <v>0</v>
      </c>
      <c r="PH49" s="3">
        <v>221171.78</v>
      </c>
      <c r="PI49" s="3">
        <v>8515.91</v>
      </c>
      <c r="PJ49" s="3">
        <v>49824.1</v>
      </c>
      <c r="PK49" s="3">
        <v>68135.75</v>
      </c>
      <c r="PL49" s="3">
        <v>17470.66</v>
      </c>
      <c r="PM49" s="3">
        <v>20619.96</v>
      </c>
      <c r="PN49" s="3">
        <v>0</v>
      </c>
      <c r="PO49" s="3">
        <v>997.89</v>
      </c>
      <c r="PP49" s="3">
        <v>0</v>
      </c>
      <c r="PQ49" s="3">
        <v>0</v>
      </c>
      <c r="PR49" s="3">
        <v>29222.26</v>
      </c>
      <c r="PS49" s="3">
        <v>0</v>
      </c>
      <c r="PT49" s="3">
        <v>130240.57</v>
      </c>
      <c r="PU49" s="3">
        <v>7603.49</v>
      </c>
      <c r="PV49" s="3">
        <v>0</v>
      </c>
      <c r="PW49" s="3">
        <v>52707.98</v>
      </c>
      <c r="PX49" s="3">
        <v>3560</v>
      </c>
      <c r="PY49" s="3">
        <v>0</v>
      </c>
      <c r="PZ49" s="3">
        <v>0</v>
      </c>
      <c r="QA49" s="3">
        <v>0</v>
      </c>
      <c r="QB49" s="3">
        <v>427049.67</v>
      </c>
      <c r="QC49" s="3">
        <v>0</v>
      </c>
      <c r="QD49" s="3">
        <v>0</v>
      </c>
      <c r="QE49" s="3">
        <v>0</v>
      </c>
      <c r="QF49" s="3">
        <v>0</v>
      </c>
      <c r="QG49" s="3">
        <v>0</v>
      </c>
      <c r="QI49" s="3">
        <v>0</v>
      </c>
      <c r="QJ49" s="3">
        <v>0</v>
      </c>
      <c r="QK49" s="3">
        <v>0</v>
      </c>
      <c r="QL49" s="3">
        <v>0</v>
      </c>
      <c r="QM49" s="3">
        <v>0</v>
      </c>
      <c r="QN49" s="3">
        <v>0</v>
      </c>
      <c r="QO49" s="3">
        <v>43276.7</v>
      </c>
      <c r="QP49" s="3">
        <v>44459.11</v>
      </c>
      <c r="QQ49" s="3">
        <v>0</v>
      </c>
      <c r="QR49" s="3">
        <v>0</v>
      </c>
      <c r="QS49" s="3">
        <v>0</v>
      </c>
      <c r="QT49" s="3">
        <v>18438.62</v>
      </c>
      <c r="QU49" s="3">
        <v>-8267</v>
      </c>
      <c r="QV49" s="3">
        <v>21149</v>
      </c>
      <c r="QW49" s="3">
        <v>3500</v>
      </c>
      <c r="QX49" s="3">
        <v>0</v>
      </c>
      <c r="QY49" s="3">
        <v>770.09</v>
      </c>
      <c r="QZ49" s="3">
        <v>0</v>
      </c>
      <c r="RA49" s="3">
        <v>0</v>
      </c>
      <c r="RB49" s="3">
        <v>0</v>
      </c>
      <c r="RC49" s="3">
        <v>0</v>
      </c>
      <c r="RD49" s="3">
        <v>0</v>
      </c>
      <c r="RE49" s="3">
        <v>0</v>
      </c>
      <c r="RF49" s="3">
        <v>0</v>
      </c>
      <c r="RG49" s="3">
        <v>0</v>
      </c>
      <c r="RH49" s="3">
        <v>0</v>
      </c>
      <c r="RI49" s="3">
        <v>0</v>
      </c>
      <c r="RJ49" s="3">
        <v>0</v>
      </c>
      <c r="RK49" s="3">
        <v>-2615.88</v>
      </c>
    </row>
    <row r="50" spans="1:479" x14ac:dyDescent="0.25">
      <c r="A50" t="s">
        <v>49</v>
      </c>
      <c r="B50" s="1">
        <v>2017</v>
      </c>
      <c r="C50" s="3">
        <v>0</v>
      </c>
      <c r="D50" s="3">
        <v>0</v>
      </c>
      <c r="E50" s="4"/>
      <c r="F50" s="3">
        <v>0</v>
      </c>
      <c r="G50" s="3">
        <v>0</v>
      </c>
      <c r="H50" s="3">
        <v>0</v>
      </c>
      <c r="I50" s="3">
        <v>0</v>
      </c>
      <c r="J50" s="3">
        <v>0</v>
      </c>
      <c r="K50" s="3">
        <v>1293419.6200000001</v>
      </c>
      <c r="L50" s="3">
        <v>0</v>
      </c>
      <c r="M50" s="3">
        <v>0</v>
      </c>
      <c r="N50" s="3">
        <v>0</v>
      </c>
      <c r="O50" s="3">
        <v>176847.07</v>
      </c>
      <c r="P50" s="4"/>
      <c r="Q50" s="3">
        <v>1274274.03</v>
      </c>
      <c r="R50" s="3">
        <v>-63016.21</v>
      </c>
      <c r="S50" s="3">
        <v>0</v>
      </c>
      <c r="T50" s="3">
        <v>0</v>
      </c>
      <c r="U50" s="3">
        <v>0</v>
      </c>
      <c r="V50" s="3">
        <v>48242.41</v>
      </c>
      <c r="W50" s="3">
        <v>0</v>
      </c>
      <c r="X50" s="3">
        <v>0</v>
      </c>
      <c r="Y50" s="3">
        <v>0</v>
      </c>
      <c r="Z50" s="3">
        <v>0</v>
      </c>
      <c r="AA50" s="3">
        <v>81177.59</v>
      </c>
      <c r="AB50" s="3">
        <v>0</v>
      </c>
      <c r="AC50" s="3">
        <v>0</v>
      </c>
      <c r="AD50" s="3">
        <v>0</v>
      </c>
      <c r="AE50" s="3">
        <v>0</v>
      </c>
      <c r="AF50" s="3">
        <v>0</v>
      </c>
      <c r="AG50" s="3">
        <v>0</v>
      </c>
      <c r="AH50" s="3">
        <v>0</v>
      </c>
      <c r="AI50" s="3">
        <v>0</v>
      </c>
      <c r="AJ50" s="3">
        <v>0</v>
      </c>
      <c r="AK50" s="3">
        <v>0</v>
      </c>
      <c r="AL50" s="3">
        <v>0</v>
      </c>
      <c r="AP50" s="3">
        <v>0</v>
      </c>
      <c r="AQ50" s="3">
        <v>0</v>
      </c>
      <c r="AR50" s="3">
        <v>0</v>
      </c>
      <c r="AS50" s="3">
        <v>0</v>
      </c>
      <c r="AT50" s="3">
        <v>0</v>
      </c>
      <c r="AU50" s="3">
        <v>0</v>
      </c>
      <c r="AV50" s="3">
        <v>46204.89</v>
      </c>
      <c r="AW50" s="4"/>
      <c r="AX50" s="3">
        <v>0</v>
      </c>
      <c r="AY50" s="3">
        <v>0</v>
      </c>
      <c r="AZ50" s="3">
        <v>0</v>
      </c>
      <c r="BA50" s="3">
        <v>-8306.27</v>
      </c>
      <c r="BB50" s="3">
        <v>0</v>
      </c>
      <c r="BC50" s="4"/>
      <c r="BD50" s="3">
        <v>0</v>
      </c>
      <c r="BE50" s="3">
        <v>0</v>
      </c>
      <c r="BF50" s="3">
        <v>0</v>
      </c>
      <c r="BG50" s="3">
        <v>0</v>
      </c>
      <c r="BH50" s="3">
        <v>0</v>
      </c>
      <c r="BI50" s="3">
        <v>0</v>
      </c>
      <c r="BJ50" s="3">
        <v>0</v>
      </c>
      <c r="BK50" s="3">
        <v>0</v>
      </c>
      <c r="BL50" s="3">
        <v>0</v>
      </c>
      <c r="BM50" s="3">
        <v>-143.5</v>
      </c>
      <c r="BN50" s="3">
        <v>77992.800000000003</v>
      </c>
      <c r="BO50" s="3">
        <v>-229.52</v>
      </c>
      <c r="BP50" s="3">
        <v>-63.57</v>
      </c>
      <c r="BQ50" s="3">
        <v>0</v>
      </c>
      <c r="BR50" s="3">
        <v>0</v>
      </c>
      <c r="BT50" s="3">
        <v>0</v>
      </c>
      <c r="BU50" s="3">
        <v>6029.52</v>
      </c>
      <c r="BV50" s="3">
        <v>0</v>
      </c>
      <c r="BW50" s="3">
        <v>0</v>
      </c>
      <c r="BX50" s="3">
        <v>58082.77</v>
      </c>
      <c r="BY50" s="3">
        <v>0</v>
      </c>
      <c r="BZ50" s="3">
        <v>-33203.01</v>
      </c>
      <c r="CA50" s="3">
        <v>0</v>
      </c>
      <c r="CB50" s="3">
        <v>21759.39</v>
      </c>
      <c r="CC50" s="3">
        <v>12663.95</v>
      </c>
      <c r="CD50" s="3">
        <v>-727130.72</v>
      </c>
      <c r="CE50" s="3">
        <v>-75205.47</v>
      </c>
      <c r="CF50" s="3">
        <v>0</v>
      </c>
      <c r="CG50" s="3">
        <v>-17160.57</v>
      </c>
      <c r="CH50" s="3">
        <v>0</v>
      </c>
      <c r="CI50" s="3">
        <v>0</v>
      </c>
      <c r="CJ50" s="3">
        <v>0</v>
      </c>
      <c r="CK50" s="3">
        <v>0</v>
      </c>
      <c r="CL50" s="3">
        <v>152052.64000000001</v>
      </c>
      <c r="CM50" s="3">
        <v>0</v>
      </c>
      <c r="CN50" s="3">
        <v>0</v>
      </c>
      <c r="CO50" s="3">
        <v>0</v>
      </c>
      <c r="CP50" s="3">
        <v>0</v>
      </c>
      <c r="CQ50" s="3">
        <v>0</v>
      </c>
      <c r="CR50" s="3">
        <v>0</v>
      </c>
      <c r="CS50" s="3">
        <v>0</v>
      </c>
      <c r="CT50" s="3">
        <v>0</v>
      </c>
      <c r="CU50" s="3">
        <v>0</v>
      </c>
      <c r="CV50" s="3">
        <v>0</v>
      </c>
      <c r="CW50" s="3">
        <v>0</v>
      </c>
      <c r="CX50" s="3">
        <v>0</v>
      </c>
      <c r="CY50" s="3">
        <v>0</v>
      </c>
      <c r="CZ50" s="3">
        <v>0</v>
      </c>
      <c r="DA50" s="3">
        <v>0</v>
      </c>
      <c r="DB50" s="3">
        <v>0</v>
      </c>
      <c r="DC50" s="3">
        <v>0</v>
      </c>
      <c r="DD50" s="3">
        <v>0</v>
      </c>
      <c r="DE50" s="3">
        <v>0</v>
      </c>
      <c r="DF50" s="3">
        <v>0</v>
      </c>
      <c r="DG50" s="3">
        <v>0</v>
      </c>
      <c r="DH50" s="3">
        <v>0</v>
      </c>
      <c r="DI50" s="3">
        <v>0</v>
      </c>
      <c r="DJ50" s="3">
        <v>0</v>
      </c>
      <c r="DK50" s="3">
        <v>0</v>
      </c>
      <c r="DL50" s="3">
        <v>0</v>
      </c>
      <c r="DM50" s="3">
        <v>0</v>
      </c>
      <c r="DN50" s="3">
        <v>0</v>
      </c>
      <c r="DP50" s="3">
        <v>91864.15</v>
      </c>
      <c r="DQ50" s="3">
        <v>0</v>
      </c>
      <c r="DR50" s="3">
        <v>0</v>
      </c>
      <c r="DS50" s="3">
        <v>0</v>
      </c>
      <c r="DT50" s="3">
        <v>0</v>
      </c>
      <c r="DU50" s="3">
        <v>4459369.96</v>
      </c>
      <c r="DV50" s="3">
        <v>1223526.6299999999</v>
      </c>
      <c r="DW50" s="3">
        <v>203618.69</v>
      </c>
      <c r="DX50" s="3">
        <v>1067218.8799999999</v>
      </c>
      <c r="DY50" s="3">
        <v>1935343.19</v>
      </c>
      <c r="DZ50" s="3">
        <v>0</v>
      </c>
      <c r="EA50" s="3">
        <v>845242.8</v>
      </c>
      <c r="EB50" s="3">
        <v>0</v>
      </c>
      <c r="EC50" s="3">
        <v>0</v>
      </c>
      <c r="ED50" s="3">
        <v>0</v>
      </c>
      <c r="EE50" s="3">
        <v>0</v>
      </c>
      <c r="EG50" s="3">
        <v>0</v>
      </c>
      <c r="EH50" s="3">
        <v>0</v>
      </c>
      <c r="EI50" s="3">
        <v>23508.25</v>
      </c>
      <c r="EJ50" s="3">
        <v>74800.759999999995</v>
      </c>
      <c r="EL50" s="3">
        <v>498869.47</v>
      </c>
      <c r="EM50" s="3">
        <v>0</v>
      </c>
      <c r="EN50" s="3">
        <v>95950.76</v>
      </c>
      <c r="EO50" s="3">
        <v>34227.29</v>
      </c>
      <c r="EP50" s="3">
        <v>236625.35</v>
      </c>
      <c r="EQ50" s="3">
        <v>55113.23</v>
      </c>
      <c r="ER50" s="3">
        <v>0</v>
      </c>
      <c r="ET50" s="3">
        <v>0</v>
      </c>
      <c r="EU50" s="3">
        <v>0</v>
      </c>
      <c r="EV50" s="3">
        <v>0</v>
      </c>
      <c r="EW50" s="3">
        <v>32681.51</v>
      </c>
      <c r="EX50" s="3">
        <v>0</v>
      </c>
      <c r="EY50" s="3">
        <v>-1038135.26</v>
      </c>
      <c r="EZ50" s="3">
        <v>0</v>
      </c>
      <c r="FA50" s="3">
        <v>0</v>
      </c>
      <c r="FB50" s="3">
        <v>0</v>
      </c>
      <c r="FC50" s="3">
        <v>0</v>
      </c>
      <c r="FD50" s="3">
        <v>0</v>
      </c>
      <c r="FE50" s="3">
        <v>0</v>
      </c>
      <c r="FF50" s="3">
        <v>16387.02</v>
      </c>
      <c r="FG50" s="3">
        <v>0</v>
      </c>
      <c r="FH50" s="3">
        <v>0</v>
      </c>
      <c r="FI50" s="3">
        <v>0</v>
      </c>
      <c r="FJ50" s="3">
        <v>0</v>
      </c>
      <c r="FK50" s="3">
        <v>-4582163.7</v>
      </c>
      <c r="FL50" s="3">
        <v>0</v>
      </c>
      <c r="FM50" s="3">
        <v>0</v>
      </c>
      <c r="FN50" s="3">
        <v>0</v>
      </c>
      <c r="FO50" s="3">
        <v>0</v>
      </c>
      <c r="FP50" s="3">
        <v>-2508180.08</v>
      </c>
      <c r="FQ50" s="3">
        <v>-95534.23</v>
      </c>
      <c r="FR50" s="3">
        <v>-12249.45</v>
      </c>
      <c r="FS50" s="3">
        <v>-180000</v>
      </c>
      <c r="FT50" s="3">
        <v>-10355.040000000001</v>
      </c>
      <c r="FU50" s="3">
        <v>-77801.070000000007</v>
      </c>
      <c r="FV50" s="3">
        <v>0</v>
      </c>
      <c r="FW50" s="3">
        <v>0</v>
      </c>
      <c r="FX50" s="3">
        <v>-27603.78</v>
      </c>
      <c r="FY50" s="3">
        <v>0</v>
      </c>
      <c r="FZ50" s="3">
        <v>0</v>
      </c>
      <c r="GA50" s="3">
        <v>0</v>
      </c>
      <c r="GB50" s="3">
        <v>-255546.52</v>
      </c>
      <c r="GD50" s="3">
        <v>0</v>
      </c>
      <c r="GE50" s="3">
        <v>0</v>
      </c>
      <c r="GF50" s="3">
        <v>0</v>
      </c>
      <c r="GG50" s="3">
        <v>0</v>
      </c>
      <c r="GH50" s="3">
        <v>0</v>
      </c>
      <c r="GI50" s="3">
        <v>0</v>
      </c>
      <c r="GJ50" s="3">
        <v>131056.46</v>
      </c>
      <c r="GK50" s="3">
        <v>0</v>
      </c>
      <c r="GL50" s="3">
        <v>22025</v>
      </c>
      <c r="GN50" s="3">
        <v>0</v>
      </c>
      <c r="GO50" s="3">
        <v>-54981.39</v>
      </c>
      <c r="GP50" s="3">
        <v>0</v>
      </c>
      <c r="GQ50" s="3">
        <v>-42475.49</v>
      </c>
      <c r="GR50" s="3">
        <v>0</v>
      </c>
      <c r="GS50" s="3">
        <v>0</v>
      </c>
      <c r="GT50" s="3">
        <v>0</v>
      </c>
      <c r="GU50" s="3">
        <v>0</v>
      </c>
      <c r="GV50" s="3">
        <v>0</v>
      </c>
      <c r="GX50" s="3">
        <v>-110245</v>
      </c>
      <c r="GY50" s="3">
        <v>0</v>
      </c>
      <c r="GZ50" s="3">
        <v>0</v>
      </c>
      <c r="HA50" s="3">
        <v>0</v>
      </c>
      <c r="HB50" s="3">
        <v>85828</v>
      </c>
      <c r="HC50" s="3">
        <v>0</v>
      </c>
      <c r="HD50" s="3">
        <v>0</v>
      </c>
      <c r="HE50" s="3">
        <v>0</v>
      </c>
      <c r="HF50" s="3">
        <v>0</v>
      </c>
      <c r="HG50" s="3">
        <v>0</v>
      </c>
      <c r="HH50" s="3">
        <v>-218859.76</v>
      </c>
      <c r="HI50" s="3">
        <v>0</v>
      </c>
      <c r="HJ50" s="3">
        <v>0</v>
      </c>
      <c r="HK50" s="3">
        <v>0</v>
      </c>
      <c r="HL50" s="3">
        <v>0</v>
      </c>
      <c r="HM50" s="3">
        <v>-1153145.0900000001</v>
      </c>
      <c r="HO50" s="3">
        <v>0</v>
      </c>
      <c r="HP50" s="3">
        <v>-2789823.33</v>
      </c>
      <c r="HQ50" s="3">
        <v>0</v>
      </c>
      <c r="HR50" s="3">
        <v>0</v>
      </c>
      <c r="HS50" s="3">
        <v>0</v>
      </c>
      <c r="HT50" s="3">
        <v>0</v>
      </c>
      <c r="HU50" s="3">
        <v>0</v>
      </c>
      <c r="HV50" s="3">
        <v>0</v>
      </c>
      <c r="HW50" s="3">
        <v>0</v>
      </c>
      <c r="HX50" s="3">
        <v>0</v>
      </c>
      <c r="HY50" s="3">
        <v>0</v>
      </c>
      <c r="HZ50" s="3">
        <v>-192751.82999999801</v>
      </c>
      <c r="IA50" s="3">
        <v>0</v>
      </c>
      <c r="IB50" s="3">
        <v>0</v>
      </c>
      <c r="IC50" s="3">
        <v>180000</v>
      </c>
      <c r="ID50" s="3">
        <v>-287694.21999999997</v>
      </c>
      <c r="IE50" s="3">
        <v>0</v>
      </c>
      <c r="IF50" s="3">
        <v>0</v>
      </c>
      <c r="IG50" s="3">
        <v>0</v>
      </c>
      <c r="IH50" s="3">
        <v>0</v>
      </c>
      <c r="II50" s="3">
        <v>0</v>
      </c>
      <c r="IJ50" s="3">
        <v>-2951149.17</v>
      </c>
      <c r="IK50" s="3">
        <v>0</v>
      </c>
      <c r="IL50" s="3">
        <v>0</v>
      </c>
      <c r="IM50" s="3">
        <v>0</v>
      </c>
      <c r="IN50" s="3">
        <v>-18111.810000000001</v>
      </c>
      <c r="IO50" s="3">
        <v>0</v>
      </c>
      <c r="IP50" s="3">
        <v>-3924321.03</v>
      </c>
      <c r="IQ50" s="3">
        <v>0</v>
      </c>
      <c r="IR50" s="3">
        <v>225920.71</v>
      </c>
      <c r="IS50" s="3">
        <v>0</v>
      </c>
      <c r="IT50" s="3">
        <v>0</v>
      </c>
      <c r="IU50" s="3">
        <v>-431453.76</v>
      </c>
      <c r="IV50" s="3">
        <v>0</v>
      </c>
      <c r="IW50" s="3">
        <v>-476652.45</v>
      </c>
      <c r="IX50" s="3">
        <v>-113594.25</v>
      </c>
      <c r="IY50" s="3">
        <v>-243019.27</v>
      </c>
      <c r="IZ50" s="3">
        <v>-26069.49</v>
      </c>
      <c r="JA50" s="3">
        <v>-1921669.98</v>
      </c>
      <c r="JB50" s="3">
        <v>0</v>
      </c>
      <c r="JC50" s="3">
        <v>0</v>
      </c>
      <c r="JD50" s="3">
        <v>-8286.7900000000009</v>
      </c>
      <c r="JE50" s="3">
        <v>0</v>
      </c>
      <c r="JF50" s="3">
        <v>0</v>
      </c>
      <c r="JG50" s="3">
        <v>0</v>
      </c>
      <c r="JH50" s="3">
        <v>0</v>
      </c>
      <c r="JI50" s="3">
        <v>-45377.84</v>
      </c>
      <c r="JJ50" s="3">
        <v>0</v>
      </c>
      <c r="JK50" s="3">
        <v>0</v>
      </c>
      <c r="JL50" s="3">
        <v>-43413.77</v>
      </c>
      <c r="JM50" s="3">
        <v>0</v>
      </c>
      <c r="JN50" s="3">
        <v>-18050</v>
      </c>
      <c r="JO50" s="3">
        <v>0</v>
      </c>
      <c r="JP50" s="3">
        <v>-4233.93</v>
      </c>
      <c r="JQ50" s="3">
        <v>0</v>
      </c>
      <c r="JR50" s="3">
        <v>0</v>
      </c>
      <c r="JS50" s="3">
        <v>0</v>
      </c>
      <c r="JT50" s="3">
        <v>0</v>
      </c>
      <c r="JU50" s="3">
        <v>0</v>
      </c>
      <c r="JV50" s="3">
        <v>0</v>
      </c>
      <c r="JW50" s="3">
        <v>0</v>
      </c>
      <c r="JX50" s="3">
        <v>0</v>
      </c>
      <c r="JY50" s="3">
        <v>0</v>
      </c>
      <c r="JZ50" s="3">
        <v>0</v>
      </c>
      <c r="KA50" s="3">
        <v>0</v>
      </c>
      <c r="KB50" s="3">
        <v>0</v>
      </c>
      <c r="KC50" s="3">
        <v>0</v>
      </c>
      <c r="KD50" s="3">
        <v>0</v>
      </c>
      <c r="KE50" s="3">
        <v>1952.16</v>
      </c>
      <c r="KF50" s="3">
        <v>0</v>
      </c>
      <c r="KG50" s="3">
        <v>0</v>
      </c>
      <c r="KH50" s="3">
        <v>-60479.32</v>
      </c>
      <c r="KI50" s="3">
        <v>55313.38</v>
      </c>
      <c r="KJ50" s="3">
        <v>-11723.19</v>
      </c>
      <c r="KK50" s="3">
        <v>0</v>
      </c>
      <c r="KL50" s="3">
        <v>0</v>
      </c>
      <c r="KM50" s="3">
        <v>0</v>
      </c>
      <c r="KN50" s="3">
        <v>-2251.41</v>
      </c>
      <c r="KO50" s="3">
        <v>0</v>
      </c>
      <c r="KP50" s="3">
        <v>0</v>
      </c>
      <c r="KQ50" s="3">
        <v>0</v>
      </c>
      <c r="KR50" s="3">
        <v>0</v>
      </c>
      <c r="KS50" s="3">
        <v>0</v>
      </c>
      <c r="KT50" s="3">
        <v>0</v>
      </c>
      <c r="KU50" s="3">
        <v>0</v>
      </c>
      <c r="KV50" s="3">
        <v>0</v>
      </c>
      <c r="KW50" s="3">
        <v>0</v>
      </c>
      <c r="KX50" s="3">
        <v>0</v>
      </c>
      <c r="KY50" s="3">
        <v>0</v>
      </c>
      <c r="KZ50" s="3">
        <v>0</v>
      </c>
      <c r="LA50" s="3">
        <v>0</v>
      </c>
      <c r="LB50" s="3">
        <v>0</v>
      </c>
      <c r="LC50" s="3">
        <v>0</v>
      </c>
      <c r="LD50" s="3">
        <v>0</v>
      </c>
      <c r="LE50" s="3">
        <v>0</v>
      </c>
      <c r="LF50" s="3">
        <v>0</v>
      </c>
      <c r="LG50" s="3">
        <v>0</v>
      </c>
      <c r="LH50" s="3">
        <v>0</v>
      </c>
      <c r="LI50" s="3">
        <v>0</v>
      </c>
      <c r="LJ50" s="3">
        <v>0</v>
      </c>
      <c r="LK50" s="3">
        <v>0</v>
      </c>
      <c r="LL50" s="3">
        <v>0</v>
      </c>
      <c r="LM50" s="3">
        <v>5223541.4400000004</v>
      </c>
      <c r="LN50" s="3">
        <v>1460616.68</v>
      </c>
      <c r="LO50" s="3">
        <v>413004.13</v>
      </c>
      <c r="LP50" s="3">
        <v>0</v>
      </c>
      <c r="LQ50" s="3">
        <v>0</v>
      </c>
      <c r="LR50" s="3">
        <v>473657.3</v>
      </c>
      <c r="LS50" s="3">
        <v>0</v>
      </c>
      <c r="LT50" s="3">
        <v>113797.36</v>
      </c>
      <c r="LU50" s="3">
        <v>0</v>
      </c>
      <c r="LW50" s="3">
        <v>247728.62</v>
      </c>
      <c r="LX50" s="3">
        <v>26104.99</v>
      </c>
      <c r="LY50" s="3">
        <v>0</v>
      </c>
      <c r="LZ50" s="3">
        <v>0</v>
      </c>
      <c r="MA50" s="3">
        <v>0</v>
      </c>
      <c r="MB50" s="3">
        <v>0</v>
      </c>
      <c r="MC50" s="3">
        <v>0</v>
      </c>
      <c r="MD50" s="3">
        <v>0</v>
      </c>
      <c r="ME50" s="3">
        <v>0</v>
      </c>
      <c r="MF50" s="3">
        <v>0</v>
      </c>
      <c r="MG50" s="3">
        <v>0</v>
      </c>
      <c r="MH50" s="3">
        <v>0</v>
      </c>
      <c r="MI50" s="3">
        <v>0</v>
      </c>
      <c r="MJ50" s="3">
        <v>0</v>
      </c>
      <c r="MK50" s="3">
        <v>0</v>
      </c>
      <c r="ML50" s="3">
        <v>0</v>
      </c>
      <c r="MM50" s="3">
        <v>0</v>
      </c>
      <c r="MN50" s="3">
        <v>0</v>
      </c>
      <c r="MO50" s="3">
        <v>0</v>
      </c>
      <c r="MP50" s="3">
        <v>0</v>
      </c>
      <c r="MQ50" s="3">
        <v>0</v>
      </c>
      <c r="MR50" s="3">
        <v>0</v>
      </c>
      <c r="MS50" s="3">
        <v>0</v>
      </c>
      <c r="MT50" s="3">
        <v>0</v>
      </c>
      <c r="MU50" s="3">
        <v>0</v>
      </c>
      <c r="MV50" s="3">
        <v>0</v>
      </c>
      <c r="MW50" s="3">
        <v>0</v>
      </c>
      <c r="MX50" s="3">
        <v>0</v>
      </c>
      <c r="MY50" s="3">
        <v>0</v>
      </c>
      <c r="MZ50" s="3">
        <v>410748.11</v>
      </c>
      <c r="NA50" s="3">
        <v>68162.960000000006</v>
      </c>
      <c r="NB50" s="3">
        <v>0</v>
      </c>
      <c r="NC50" s="3">
        <v>0</v>
      </c>
      <c r="ND50" s="3">
        <v>0</v>
      </c>
      <c r="NE50" s="3">
        <v>0</v>
      </c>
      <c r="NF50" s="3">
        <v>0</v>
      </c>
      <c r="NG50" s="3">
        <v>0</v>
      </c>
      <c r="NH50" s="3">
        <v>0</v>
      </c>
      <c r="NI50" s="3">
        <v>2139.29</v>
      </c>
      <c r="NJ50" s="3">
        <v>0</v>
      </c>
      <c r="NK50" s="3">
        <v>0</v>
      </c>
      <c r="NL50" s="3">
        <v>38652.559999999998</v>
      </c>
      <c r="NM50" s="3">
        <v>0</v>
      </c>
      <c r="NN50" s="3">
        <v>0</v>
      </c>
      <c r="NO50" s="3">
        <v>0</v>
      </c>
      <c r="NP50" s="3">
        <v>0</v>
      </c>
      <c r="NQ50" s="3">
        <v>0</v>
      </c>
      <c r="NR50" s="3">
        <v>0</v>
      </c>
      <c r="NS50" s="3">
        <v>0</v>
      </c>
      <c r="NT50" s="3">
        <v>42249.42</v>
      </c>
      <c r="NU50" s="3">
        <v>0</v>
      </c>
      <c r="NV50" s="3">
        <v>0</v>
      </c>
      <c r="NW50" s="3">
        <v>78509.899999999994</v>
      </c>
      <c r="NX50" s="3">
        <v>0</v>
      </c>
      <c r="NY50" s="3">
        <v>7211.73</v>
      </c>
      <c r="NZ50" s="3">
        <v>0</v>
      </c>
      <c r="OA50" s="3">
        <v>12851.16</v>
      </c>
      <c r="OB50" s="3">
        <v>0</v>
      </c>
      <c r="OC50" s="3">
        <v>2969</v>
      </c>
      <c r="OD50" s="3">
        <v>3182.64</v>
      </c>
      <c r="OE50" s="3">
        <v>80635.28</v>
      </c>
      <c r="OF50" s="3">
        <v>0</v>
      </c>
      <c r="OK50" s="3">
        <v>0</v>
      </c>
      <c r="OL50" s="3">
        <v>0</v>
      </c>
      <c r="OM50" s="3">
        <v>0</v>
      </c>
      <c r="ON50" s="3">
        <v>0</v>
      </c>
      <c r="OO50" s="3">
        <v>0</v>
      </c>
      <c r="OP50" s="3">
        <v>5934.57</v>
      </c>
      <c r="OQ50" s="3">
        <v>258668.28</v>
      </c>
      <c r="OR50" s="3">
        <v>84533.48</v>
      </c>
      <c r="OS50" s="3">
        <v>-147.77000000000001</v>
      </c>
      <c r="OT50" s="3">
        <v>0</v>
      </c>
      <c r="OU50" s="3">
        <v>11871.75</v>
      </c>
      <c r="OV50" s="3">
        <v>0</v>
      </c>
      <c r="OW50" s="3">
        <v>0</v>
      </c>
      <c r="OX50" s="3">
        <v>0</v>
      </c>
      <c r="OY50" s="3">
        <v>0</v>
      </c>
      <c r="OZ50" s="3">
        <v>0</v>
      </c>
      <c r="PA50" s="3">
        <v>0</v>
      </c>
      <c r="PB50" s="3">
        <v>0</v>
      </c>
      <c r="PC50" s="3">
        <v>0</v>
      </c>
      <c r="PD50" s="3">
        <v>0</v>
      </c>
      <c r="PE50" s="3">
        <v>0</v>
      </c>
      <c r="PF50" s="3">
        <v>12286.06</v>
      </c>
      <c r="PG50" s="3">
        <v>141419.18</v>
      </c>
      <c r="PH50" s="3">
        <v>94673.65</v>
      </c>
      <c r="PI50" s="3">
        <v>7731.13</v>
      </c>
      <c r="PJ50" s="3">
        <v>0</v>
      </c>
      <c r="PK50" s="3">
        <v>40635.379999999997</v>
      </c>
      <c r="PL50" s="3">
        <v>26527.39</v>
      </c>
      <c r="PM50" s="3">
        <v>0</v>
      </c>
      <c r="PN50" s="3">
        <v>7075.2</v>
      </c>
      <c r="PO50" s="3">
        <v>0</v>
      </c>
      <c r="PP50" s="3">
        <v>0</v>
      </c>
      <c r="PQ50" s="3">
        <v>0</v>
      </c>
      <c r="PR50" s="3">
        <v>16962.599999999999</v>
      </c>
      <c r="PS50" s="3">
        <v>4058.7</v>
      </c>
      <c r="PT50" s="3">
        <v>80195.179999999993</v>
      </c>
      <c r="PU50" s="3">
        <v>21442.32</v>
      </c>
      <c r="PV50" s="3">
        <v>0</v>
      </c>
      <c r="PW50" s="3">
        <v>0</v>
      </c>
      <c r="PX50" s="3">
        <v>2554</v>
      </c>
      <c r="PY50" s="3">
        <v>0</v>
      </c>
      <c r="PZ50" s="3">
        <v>0</v>
      </c>
      <c r="QA50" s="3">
        <v>0</v>
      </c>
      <c r="QB50" s="3">
        <v>223701.45</v>
      </c>
      <c r="QC50" s="3">
        <v>0</v>
      </c>
      <c r="QD50" s="3">
        <v>0</v>
      </c>
      <c r="QE50" s="3">
        <v>0</v>
      </c>
      <c r="QF50" s="3">
        <v>0</v>
      </c>
      <c r="QG50" s="3">
        <v>0</v>
      </c>
      <c r="QI50" s="3">
        <v>0</v>
      </c>
      <c r="QJ50" s="3">
        <v>31143.72</v>
      </c>
      <c r="QK50" s="3">
        <v>29541.71</v>
      </c>
      <c r="QL50" s="3">
        <v>0</v>
      </c>
      <c r="QM50" s="3">
        <v>0</v>
      </c>
      <c r="QN50" s="3">
        <v>0</v>
      </c>
      <c r="QO50" s="3">
        <v>0</v>
      </c>
      <c r="QP50" s="3">
        <v>0</v>
      </c>
      <c r="QQ50" s="3">
        <v>0</v>
      </c>
      <c r="QR50" s="3">
        <v>0</v>
      </c>
      <c r="QS50" s="3">
        <v>0</v>
      </c>
      <c r="QT50" s="3">
        <v>5687.83</v>
      </c>
      <c r="QU50" s="3">
        <v>-4005</v>
      </c>
      <c r="QV50" s="3">
        <v>13326</v>
      </c>
      <c r="QW50" s="3">
        <v>2340</v>
      </c>
      <c r="QX50" s="3">
        <v>0</v>
      </c>
      <c r="QY50" s="3">
        <v>0</v>
      </c>
      <c r="QZ50" s="3">
        <v>0</v>
      </c>
      <c r="RA50" s="3">
        <v>0</v>
      </c>
      <c r="RB50" s="3">
        <v>0</v>
      </c>
      <c r="RC50" s="3">
        <v>0</v>
      </c>
      <c r="RD50" s="3">
        <v>0</v>
      </c>
      <c r="RE50" s="3">
        <v>0</v>
      </c>
      <c r="RF50" s="3">
        <v>0</v>
      </c>
      <c r="RG50" s="3">
        <v>0</v>
      </c>
      <c r="RH50" s="3">
        <v>0</v>
      </c>
      <c r="RI50" s="3">
        <v>0</v>
      </c>
      <c r="RJ50" s="3">
        <v>0</v>
      </c>
      <c r="RK50" s="3">
        <v>0</v>
      </c>
    </row>
    <row r="51" spans="1:479" x14ac:dyDescent="0.25">
      <c r="A51" t="s">
        <v>50</v>
      </c>
      <c r="B51" s="1">
        <v>2017</v>
      </c>
      <c r="C51" s="3">
        <v>8897961.3699999992</v>
      </c>
      <c r="D51" s="3">
        <v>500</v>
      </c>
      <c r="E51" s="4"/>
      <c r="F51" s="3">
        <v>0</v>
      </c>
      <c r="G51" s="3">
        <v>0</v>
      </c>
      <c r="H51" s="3">
        <v>639499</v>
      </c>
      <c r="I51" s="3">
        <v>0</v>
      </c>
      <c r="J51" s="3">
        <v>38481.54</v>
      </c>
      <c r="K51" s="3">
        <v>10960862.74</v>
      </c>
      <c r="L51" s="3">
        <v>0</v>
      </c>
      <c r="M51" s="3">
        <v>48882.22</v>
      </c>
      <c r="N51" s="3">
        <v>0</v>
      </c>
      <c r="O51" s="3">
        <v>929680.86</v>
      </c>
      <c r="P51" s="4"/>
      <c r="Q51" s="3">
        <v>12853014.57</v>
      </c>
      <c r="R51" s="3">
        <v>-653350.02</v>
      </c>
      <c r="S51" s="3">
        <v>12861.16</v>
      </c>
      <c r="T51" s="3">
        <v>0</v>
      </c>
      <c r="U51" s="3">
        <v>0</v>
      </c>
      <c r="V51" s="3">
        <v>559267.59</v>
      </c>
      <c r="W51" s="3">
        <v>0</v>
      </c>
      <c r="X51" s="3">
        <v>2058860.13</v>
      </c>
      <c r="Y51" s="3">
        <v>0</v>
      </c>
      <c r="Z51" s="3">
        <v>0</v>
      </c>
      <c r="AA51" s="3">
        <v>2330275.9300000002</v>
      </c>
      <c r="AB51" s="3">
        <v>0</v>
      </c>
      <c r="AC51" s="3">
        <v>0</v>
      </c>
      <c r="AD51" s="3">
        <v>0</v>
      </c>
      <c r="AE51" s="3">
        <v>0</v>
      </c>
      <c r="AF51" s="3">
        <v>0</v>
      </c>
      <c r="AG51" s="3">
        <v>0</v>
      </c>
      <c r="AH51" s="3">
        <v>0</v>
      </c>
      <c r="AI51" s="3">
        <v>0</v>
      </c>
      <c r="AJ51" s="3">
        <v>0</v>
      </c>
      <c r="AK51" s="3">
        <v>0</v>
      </c>
      <c r="AL51" s="3">
        <v>0</v>
      </c>
      <c r="AP51" s="3">
        <v>0</v>
      </c>
      <c r="AQ51" s="3">
        <v>0</v>
      </c>
      <c r="AR51" s="3">
        <v>0</v>
      </c>
      <c r="AS51" s="3">
        <v>114331</v>
      </c>
      <c r="AT51" s="3">
        <v>0</v>
      </c>
      <c r="AU51" s="3">
        <v>0</v>
      </c>
      <c r="AV51" s="3">
        <v>-94142.99</v>
      </c>
      <c r="AW51" s="4"/>
      <c r="AX51" s="3">
        <v>0</v>
      </c>
      <c r="AY51" s="3">
        <v>0</v>
      </c>
      <c r="AZ51" s="3">
        <v>0</v>
      </c>
      <c r="BA51" s="3">
        <v>78820.3</v>
      </c>
      <c r="BB51" s="3">
        <v>0</v>
      </c>
      <c r="BC51" s="4"/>
      <c r="BD51" s="3">
        <v>16</v>
      </c>
      <c r="BE51" s="3">
        <v>0</v>
      </c>
      <c r="BF51" s="3">
        <v>0</v>
      </c>
      <c r="BG51" s="3">
        <v>25226</v>
      </c>
      <c r="BH51" s="3">
        <v>0</v>
      </c>
      <c r="BI51" s="3">
        <v>0</v>
      </c>
      <c r="BJ51" s="3">
        <v>2033</v>
      </c>
      <c r="BK51" s="3">
        <v>0</v>
      </c>
      <c r="BL51" s="3">
        <v>0</v>
      </c>
      <c r="BM51" s="3">
        <v>13916.34</v>
      </c>
      <c r="BN51" s="3">
        <v>0</v>
      </c>
      <c r="BO51" s="3">
        <v>-6976.75</v>
      </c>
      <c r="BP51" s="3">
        <v>-107263</v>
      </c>
      <c r="BQ51" s="3">
        <v>164061</v>
      </c>
      <c r="BR51" s="3">
        <v>0</v>
      </c>
      <c r="BT51" s="3">
        <v>0</v>
      </c>
      <c r="BU51" s="3">
        <v>9451</v>
      </c>
      <c r="BV51" s="3">
        <v>0</v>
      </c>
      <c r="BW51" s="3">
        <v>0</v>
      </c>
      <c r="BX51" s="3">
        <v>0</v>
      </c>
      <c r="BY51" s="3">
        <v>-12742</v>
      </c>
      <c r="BZ51" s="3">
        <v>-2696932.34</v>
      </c>
      <c r="CA51" s="3">
        <v>0</v>
      </c>
      <c r="CB51" s="3">
        <v>26201.47</v>
      </c>
      <c r="CC51" s="3">
        <v>437267.13</v>
      </c>
      <c r="CD51" s="3">
        <v>769270.29</v>
      </c>
      <c r="CE51" s="3">
        <v>125112.87</v>
      </c>
      <c r="CF51" s="3">
        <v>0</v>
      </c>
      <c r="CG51" s="3">
        <v>-739331.37</v>
      </c>
      <c r="CH51" s="3">
        <v>0</v>
      </c>
      <c r="CI51" s="3">
        <v>0</v>
      </c>
      <c r="CJ51" s="3">
        <v>1272321.04</v>
      </c>
      <c r="CK51" s="3">
        <v>0</v>
      </c>
      <c r="CL51" s="3">
        <v>1327708.4099999999</v>
      </c>
      <c r="CM51" s="3">
        <v>0</v>
      </c>
      <c r="CN51" s="3">
        <v>0</v>
      </c>
      <c r="CO51" s="3">
        <v>0</v>
      </c>
      <c r="CP51" s="3">
        <v>0</v>
      </c>
      <c r="CQ51" s="3">
        <v>0</v>
      </c>
      <c r="CR51" s="3">
        <v>0</v>
      </c>
      <c r="CS51" s="3">
        <v>0</v>
      </c>
      <c r="CT51" s="3">
        <v>0</v>
      </c>
      <c r="CU51" s="3">
        <v>0</v>
      </c>
      <c r="CV51" s="3">
        <v>0</v>
      </c>
      <c r="CW51" s="3">
        <v>0</v>
      </c>
      <c r="CX51" s="3">
        <v>0</v>
      </c>
      <c r="CY51" s="3">
        <v>0</v>
      </c>
      <c r="CZ51" s="3">
        <v>0</v>
      </c>
      <c r="DA51" s="3">
        <v>0</v>
      </c>
      <c r="DB51" s="3">
        <v>0</v>
      </c>
      <c r="DC51" s="3">
        <v>0</v>
      </c>
      <c r="DD51" s="3">
        <v>0</v>
      </c>
      <c r="DE51" s="3">
        <v>0</v>
      </c>
      <c r="DF51" s="3">
        <v>0</v>
      </c>
      <c r="DG51" s="3">
        <v>0</v>
      </c>
      <c r="DH51" s="3">
        <v>0</v>
      </c>
      <c r="DI51" s="3">
        <v>0</v>
      </c>
      <c r="DJ51" s="3">
        <v>0</v>
      </c>
      <c r="DK51" s="3">
        <v>0</v>
      </c>
      <c r="DL51" s="3">
        <v>0</v>
      </c>
      <c r="DM51" s="3">
        <v>0</v>
      </c>
      <c r="DN51" s="3">
        <v>133551.03</v>
      </c>
      <c r="DP51" s="3">
        <v>7583159.3700000001</v>
      </c>
      <c r="DQ51" s="3">
        <v>63262.07</v>
      </c>
      <c r="DR51" s="3">
        <v>2549778</v>
      </c>
      <c r="DS51" s="3">
        <v>8357235.5700000003</v>
      </c>
      <c r="DT51" s="3">
        <v>0</v>
      </c>
      <c r="DU51" s="3">
        <v>50439135.18</v>
      </c>
      <c r="DV51" s="3">
        <v>45032175.030000001</v>
      </c>
      <c r="DW51" s="3">
        <v>16021975.57</v>
      </c>
      <c r="DX51" s="3">
        <v>21865339.629999999</v>
      </c>
      <c r="DY51" s="3">
        <v>34766426.740000002</v>
      </c>
      <c r="DZ51" s="3">
        <v>23133860.800000001</v>
      </c>
      <c r="EA51" s="3">
        <v>10777044.76</v>
      </c>
      <c r="EB51" s="3">
        <v>0</v>
      </c>
      <c r="EC51" s="3">
        <v>0</v>
      </c>
      <c r="ED51" s="3">
        <v>0</v>
      </c>
      <c r="EE51" s="3">
        <v>16562</v>
      </c>
      <c r="EG51" s="3">
        <v>492897</v>
      </c>
      <c r="EH51" s="3">
        <v>0</v>
      </c>
      <c r="EI51" s="3">
        <v>1678890.43</v>
      </c>
      <c r="EJ51" s="3">
        <v>3453381.99</v>
      </c>
      <c r="EL51" s="3">
        <v>8078775.3799999999</v>
      </c>
      <c r="EM51" s="3">
        <v>97797.16</v>
      </c>
      <c r="EN51" s="3">
        <v>2994050.76</v>
      </c>
      <c r="EO51" s="3">
        <v>487429.91</v>
      </c>
      <c r="EP51" s="3">
        <v>425791.67</v>
      </c>
      <c r="EQ51" s="3">
        <v>286417.38</v>
      </c>
      <c r="ER51" s="3">
        <v>13350</v>
      </c>
      <c r="ET51" s="3">
        <v>0</v>
      </c>
      <c r="EU51" s="3">
        <v>0</v>
      </c>
      <c r="EV51" s="3">
        <v>1529895.82</v>
      </c>
      <c r="EW51" s="3">
        <v>90007.4</v>
      </c>
      <c r="EX51" s="3">
        <v>0</v>
      </c>
      <c r="EY51" s="3">
        <v>-20143256.91</v>
      </c>
      <c r="EZ51" s="3">
        <v>0</v>
      </c>
      <c r="FA51" s="3">
        <v>0</v>
      </c>
      <c r="FB51" s="3">
        <v>0</v>
      </c>
      <c r="FC51" s="3">
        <v>0</v>
      </c>
      <c r="FD51" s="3">
        <v>0</v>
      </c>
      <c r="FE51" s="3">
        <v>0</v>
      </c>
      <c r="FF51" s="3">
        <v>2595661.35</v>
      </c>
      <c r="FG51" s="3">
        <v>0</v>
      </c>
      <c r="FH51" s="3">
        <v>0</v>
      </c>
      <c r="FI51" s="3">
        <v>0</v>
      </c>
      <c r="FJ51" s="3">
        <v>3821585.45</v>
      </c>
      <c r="FK51" s="3">
        <v>-109399108.68000001</v>
      </c>
      <c r="FL51" s="3">
        <v>-1695543.97</v>
      </c>
      <c r="FM51" s="3">
        <v>0</v>
      </c>
      <c r="FN51" s="3">
        <v>0</v>
      </c>
      <c r="FO51" s="3">
        <v>-855575.29</v>
      </c>
      <c r="FP51" s="3">
        <v>-13440150.640000001</v>
      </c>
      <c r="FQ51" s="3">
        <v>-1184139.8600000001</v>
      </c>
      <c r="FR51" s="3">
        <v>-2849219.06</v>
      </c>
      <c r="FS51" s="3">
        <v>0</v>
      </c>
      <c r="FT51" s="3">
        <v>-1672443.3</v>
      </c>
      <c r="FU51" s="3">
        <v>0</v>
      </c>
      <c r="FV51" s="3">
        <v>-63675.83</v>
      </c>
      <c r="FW51" s="3">
        <v>0</v>
      </c>
      <c r="FX51" s="3">
        <v>-335831.59</v>
      </c>
      <c r="FY51" s="3">
        <v>0</v>
      </c>
      <c r="FZ51" s="3">
        <v>0</v>
      </c>
      <c r="GA51" s="3">
        <v>-950440</v>
      </c>
      <c r="GB51" s="3">
        <v>-1277482.19</v>
      </c>
      <c r="GD51" s="3">
        <v>0</v>
      </c>
      <c r="GE51" s="3">
        <v>0</v>
      </c>
      <c r="GF51" s="3">
        <v>0</v>
      </c>
      <c r="GG51" s="3">
        <v>0</v>
      </c>
      <c r="GH51" s="3">
        <v>0</v>
      </c>
      <c r="GI51" s="3">
        <v>0</v>
      </c>
      <c r="GJ51" s="3">
        <v>1137304.6599999999</v>
      </c>
      <c r="GK51" s="3">
        <v>-245783.52</v>
      </c>
      <c r="GL51" s="3">
        <v>107143.85</v>
      </c>
      <c r="GN51" s="3">
        <v>0</v>
      </c>
      <c r="GO51" s="3">
        <v>-2909957.48</v>
      </c>
      <c r="GP51" s="3">
        <v>0</v>
      </c>
      <c r="GQ51" s="3">
        <v>-41940</v>
      </c>
      <c r="GR51" s="3">
        <v>0</v>
      </c>
      <c r="GS51" s="3">
        <v>0</v>
      </c>
      <c r="GT51" s="3">
        <v>0</v>
      </c>
      <c r="GU51" s="3">
        <v>-875965.9</v>
      </c>
      <c r="GV51" s="3">
        <v>0</v>
      </c>
      <c r="GX51" s="3">
        <v>-83528</v>
      </c>
      <c r="GY51" s="3">
        <v>0</v>
      </c>
      <c r="GZ51" s="3">
        <v>0</v>
      </c>
      <c r="HA51" s="3">
        <v>0</v>
      </c>
      <c r="HB51" s="3">
        <v>1066847.03</v>
      </c>
      <c r="HC51" s="3">
        <v>0</v>
      </c>
      <c r="HD51" s="3">
        <v>0</v>
      </c>
      <c r="HE51" s="3">
        <v>0</v>
      </c>
      <c r="HF51" s="3">
        <v>0</v>
      </c>
      <c r="HG51" s="3">
        <v>0</v>
      </c>
      <c r="HH51" s="3">
        <v>-216920</v>
      </c>
      <c r="HI51" s="3">
        <v>-3069279</v>
      </c>
      <c r="HJ51" s="3">
        <v>0</v>
      </c>
      <c r="HK51" s="3">
        <v>0</v>
      </c>
      <c r="HL51" s="3">
        <v>-1141667</v>
      </c>
      <c r="HM51" s="3">
        <v>-27975979.239999998</v>
      </c>
      <c r="HO51" s="3">
        <v>-26490500.039999999</v>
      </c>
      <c r="HP51" s="3">
        <v>-28900072</v>
      </c>
      <c r="HQ51" s="3">
        <v>-6714499</v>
      </c>
      <c r="HR51" s="3">
        <v>0</v>
      </c>
      <c r="HS51" s="3">
        <v>0</v>
      </c>
      <c r="HT51" s="3">
        <v>0</v>
      </c>
      <c r="HU51" s="3">
        <v>0</v>
      </c>
      <c r="HV51" s="3">
        <v>-13982553.689999999</v>
      </c>
      <c r="HW51" s="3">
        <v>0</v>
      </c>
      <c r="HX51" s="3">
        <v>0</v>
      </c>
      <c r="HY51" s="3">
        <v>-20978523.620000001</v>
      </c>
      <c r="HZ51" s="3">
        <v>-1172608.6299999999</v>
      </c>
      <c r="IA51" s="3">
        <v>0</v>
      </c>
      <c r="IB51" s="3">
        <v>0</v>
      </c>
      <c r="IC51" s="3">
        <v>90000</v>
      </c>
      <c r="ID51" s="3">
        <v>26651</v>
      </c>
      <c r="IE51" s="3">
        <v>0</v>
      </c>
      <c r="IF51" s="3">
        <v>0</v>
      </c>
      <c r="IG51" s="3">
        <v>0</v>
      </c>
      <c r="IH51" s="3">
        <v>0</v>
      </c>
      <c r="II51" s="3">
        <v>68115.960000000006</v>
      </c>
      <c r="IJ51" s="3">
        <v>-34496955.460000001</v>
      </c>
      <c r="IK51" s="3">
        <v>0</v>
      </c>
      <c r="IL51" s="3">
        <v>0</v>
      </c>
      <c r="IM51" s="3">
        <v>0</v>
      </c>
      <c r="IN51" s="3">
        <v>-815285.3</v>
      </c>
      <c r="IO51" s="3">
        <v>-9343.94</v>
      </c>
      <c r="IP51" s="3">
        <v>-65412054.020000003</v>
      </c>
      <c r="IQ51" s="3">
        <v>0</v>
      </c>
      <c r="IR51" s="3">
        <v>309323</v>
      </c>
      <c r="IS51" s="3">
        <v>-2069848.1</v>
      </c>
      <c r="IT51" s="3">
        <v>-218826.58</v>
      </c>
      <c r="IU51" s="3">
        <v>-4128311.21</v>
      </c>
      <c r="IV51" s="3">
        <v>0</v>
      </c>
      <c r="IW51" s="3">
        <v>-5924902.8600000003</v>
      </c>
      <c r="IX51" s="3">
        <v>-4106424.24</v>
      </c>
      <c r="IY51" s="3">
        <v>0</v>
      </c>
      <c r="IZ51" s="3">
        <v>-526078.24</v>
      </c>
      <c r="JA51" s="3">
        <v>-23355749.489999998</v>
      </c>
      <c r="JB51" s="3">
        <v>-22424.6</v>
      </c>
      <c r="JC51" s="3">
        <v>-315</v>
      </c>
      <c r="JD51" s="3">
        <v>-16088</v>
      </c>
      <c r="JE51" s="3">
        <v>0</v>
      </c>
      <c r="JF51" s="3">
        <v>0</v>
      </c>
      <c r="JG51" s="3">
        <v>0</v>
      </c>
      <c r="JH51" s="3">
        <v>0</v>
      </c>
      <c r="JI51" s="3">
        <v>-683236.01</v>
      </c>
      <c r="JJ51" s="3">
        <v>0</v>
      </c>
      <c r="JK51" s="3">
        <v>-70288.39</v>
      </c>
      <c r="JL51" s="3">
        <v>-370887.88</v>
      </c>
      <c r="JM51" s="3">
        <v>0</v>
      </c>
      <c r="JN51" s="3">
        <v>-322187.65000000002</v>
      </c>
      <c r="JO51" s="3">
        <v>0</v>
      </c>
      <c r="JP51" s="3">
        <v>-9666</v>
      </c>
      <c r="JQ51" s="3">
        <v>1138</v>
      </c>
      <c r="JR51" s="3">
        <v>0</v>
      </c>
      <c r="JS51" s="3">
        <v>0</v>
      </c>
      <c r="JT51" s="3">
        <v>0</v>
      </c>
      <c r="JU51" s="3">
        <v>0</v>
      </c>
      <c r="JV51" s="3">
        <v>-63317</v>
      </c>
      <c r="JW51" s="3">
        <v>0</v>
      </c>
      <c r="JX51" s="3">
        <v>0</v>
      </c>
      <c r="JY51" s="3">
        <v>0</v>
      </c>
      <c r="JZ51" s="3">
        <v>0</v>
      </c>
      <c r="KA51" s="3">
        <v>0</v>
      </c>
      <c r="KB51" s="3">
        <v>-22267.53</v>
      </c>
      <c r="KC51" s="3">
        <v>0</v>
      </c>
      <c r="KD51" s="3">
        <v>386126.62</v>
      </c>
      <c r="KE51" s="3">
        <v>0</v>
      </c>
      <c r="KF51" s="3">
        <v>0</v>
      </c>
      <c r="KG51" s="3">
        <v>0</v>
      </c>
      <c r="KH51" s="3">
        <v>-3093799.64</v>
      </c>
      <c r="KI51" s="3">
        <v>2763452.07</v>
      </c>
      <c r="KJ51" s="3">
        <v>0</v>
      </c>
      <c r="KK51" s="3">
        <v>-37967.81</v>
      </c>
      <c r="KL51" s="3">
        <v>0</v>
      </c>
      <c r="KM51" s="3">
        <v>0</v>
      </c>
      <c r="KN51" s="3">
        <v>-188371.52</v>
      </c>
      <c r="KO51" s="3">
        <v>0</v>
      </c>
      <c r="KP51" s="3">
        <v>0</v>
      </c>
      <c r="KQ51" s="3">
        <v>0</v>
      </c>
      <c r="KR51" s="3">
        <v>0</v>
      </c>
      <c r="KS51" s="3">
        <v>0</v>
      </c>
      <c r="KT51" s="3">
        <v>0</v>
      </c>
      <c r="KU51" s="3">
        <v>0</v>
      </c>
      <c r="KV51" s="3">
        <v>0</v>
      </c>
      <c r="KW51" s="3">
        <v>0</v>
      </c>
      <c r="KX51" s="3">
        <v>0</v>
      </c>
      <c r="KY51" s="3">
        <v>0</v>
      </c>
      <c r="KZ51" s="3">
        <v>0</v>
      </c>
      <c r="LA51" s="3">
        <v>0</v>
      </c>
      <c r="LB51" s="3">
        <v>0</v>
      </c>
      <c r="LC51" s="3">
        <v>0</v>
      </c>
      <c r="LD51" s="3">
        <v>0</v>
      </c>
      <c r="LE51" s="3">
        <v>0</v>
      </c>
      <c r="LF51" s="3">
        <v>0</v>
      </c>
      <c r="LG51" s="3">
        <v>0</v>
      </c>
      <c r="LH51" s="3">
        <v>0</v>
      </c>
      <c r="LI51" s="3">
        <v>0</v>
      </c>
      <c r="LJ51" s="3">
        <v>0</v>
      </c>
      <c r="LK51" s="3">
        <v>0</v>
      </c>
      <c r="LL51" s="3">
        <v>0</v>
      </c>
      <c r="LM51" s="3">
        <v>59140348.130000003</v>
      </c>
      <c r="LN51" s="3">
        <v>43572634.109999999</v>
      </c>
      <c r="LO51" s="3">
        <v>4128281.21</v>
      </c>
      <c r="LP51" s="3">
        <v>0</v>
      </c>
      <c r="LQ51" s="3">
        <v>0</v>
      </c>
      <c r="LR51" s="3">
        <v>5924902.5300000003</v>
      </c>
      <c r="LS51" s="3">
        <v>0</v>
      </c>
      <c r="LT51" s="3">
        <v>4106424.24</v>
      </c>
      <c r="LU51" s="3">
        <v>0</v>
      </c>
      <c r="LW51" s="3">
        <v>0</v>
      </c>
      <c r="LX51" s="3">
        <v>526078.24</v>
      </c>
      <c r="LY51" s="3">
        <v>0</v>
      </c>
      <c r="LZ51" s="3">
        <v>0</v>
      </c>
      <c r="MA51" s="3">
        <v>0</v>
      </c>
      <c r="MB51" s="3">
        <v>0</v>
      </c>
      <c r="MC51" s="3">
        <v>0</v>
      </c>
      <c r="MD51" s="3">
        <v>0</v>
      </c>
      <c r="ME51" s="3">
        <v>0</v>
      </c>
      <c r="MF51" s="3">
        <v>0</v>
      </c>
      <c r="MG51" s="3">
        <v>0</v>
      </c>
      <c r="MH51" s="3">
        <v>0</v>
      </c>
      <c r="MI51" s="3">
        <v>0</v>
      </c>
      <c r="MJ51" s="3">
        <v>0</v>
      </c>
      <c r="MK51" s="3">
        <v>0</v>
      </c>
      <c r="ML51" s="3">
        <v>0</v>
      </c>
      <c r="MM51" s="3">
        <v>0</v>
      </c>
      <c r="MN51" s="3">
        <v>0</v>
      </c>
      <c r="MO51" s="3">
        <v>0</v>
      </c>
      <c r="MP51" s="3">
        <v>0</v>
      </c>
      <c r="MQ51" s="3">
        <v>0</v>
      </c>
      <c r="MR51" s="3">
        <v>0</v>
      </c>
      <c r="MS51" s="3">
        <v>279988.78999999998</v>
      </c>
      <c r="MT51" s="3">
        <v>925949.52</v>
      </c>
      <c r="MU51" s="3">
        <v>348837.55</v>
      </c>
      <c r="MV51" s="3">
        <v>7052</v>
      </c>
      <c r="MW51" s="3">
        <v>247</v>
      </c>
      <c r="MX51" s="3">
        <v>0</v>
      </c>
      <c r="MY51" s="3">
        <v>140402.19</v>
      </c>
      <c r="MZ51" s="3">
        <v>86860.2</v>
      </c>
      <c r="NA51" s="3">
        <v>464192.99</v>
      </c>
      <c r="NB51" s="3">
        <v>0</v>
      </c>
      <c r="NC51" s="3">
        <v>243139.18</v>
      </c>
      <c r="ND51" s="3">
        <v>33071.74</v>
      </c>
      <c r="NE51" s="3">
        <v>10318.92</v>
      </c>
      <c r="NF51" s="3">
        <v>0</v>
      </c>
      <c r="NG51" s="3">
        <v>132274.65</v>
      </c>
      <c r="NH51" s="3">
        <v>6240</v>
      </c>
      <c r="NI51" s="3">
        <v>136232.38</v>
      </c>
      <c r="NJ51" s="3">
        <v>10546.29</v>
      </c>
      <c r="NK51" s="3">
        <v>20479.849999999999</v>
      </c>
      <c r="NL51" s="3">
        <v>38591</v>
      </c>
      <c r="NM51" s="3">
        <v>0</v>
      </c>
      <c r="NN51" s="3">
        <v>0</v>
      </c>
      <c r="NO51" s="3">
        <v>0</v>
      </c>
      <c r="NP51" s="3">
        <v>1589250.41</v>
      </c>
      <c r="NQ51" s="3">
        <v>16134.03</v>
      </c>
      <c r="NR51" s="3">
        <v>0</v>
      </c>
      <c r="NS51" s="3">
        <v>187128.03</v>
      </c>
      <c r="NT51" s="3">
        <v>302474.27</v>
      </c>
      <c r="NU51" s="3">
        <v>1711358.52</v>
      </c>
      <c r="NV51" s="3">
        <v>541728.6</v>
      </c>
      <c r="NW51" s="3">
        <v>1050986.74</v>
      </c>
      <c r="NX51" s="3">
        <v>19605.23</v>
      </c>
      <c r="NY51" s="3">
        <v>40272.65</v>
      </c>
      <c r="NZ51" s="3">
        <v>344553.7</v>
      </c>
      <c r="OA51" s="3">
        <v>49225.49</v>
      </c>
      <c r="OB51" s="3">
        <v>0</v>
      </c>
      <c r="OC51" s="3">
        <v>0</v>
      </c>
      <c r="OD51" s="3">
        <v>0</v>
      </c>
      <c r="OE51" s="3">
        <v>50980.46</v>
      </c>
      <c r="OF51" s="3">
        <v>0</v>
      </c>
      <c r="OK51" s="3">
        <v>0</v>
      </c>
      <c r="OL51" s="3">
        <v>0</v>
      </c>
      <c r="OM51" s="3">
        <v>0</v>
      </c>
      <c r="ON51" s="3">
        <v>0</v>
      </c>
      <c r="OO51" s="3">
        <v>0</v>
      </c>
      <c r="OP51" s="3">
        <v>284427.78000000003</v>
      </c>
      <c r="OQ51" s="3">
        <v>1776212.15</v>
      </c>
      <c r="OR51" s="3">
        <v>437919.77</v>
      </c>
      <c r="OS51" s="3">
        <v>0</v>
      </c>
      <c r="OT51" s="3">
        <v>0</v>
      </c>
      <c r="OU51" s="3">
        <v>289715.59999999998</v>
      </c>
      <c r="OV51" s="3">
        <v>0</v>
      </c>
      <c r="OW51" s="3">
        <v>0</v>
      </c>
      <c r="OX51" s="3">
        <v>0</v>
      </c>
      <c r="OY51" s="3">
        <v>30776.05</v>
      </c>
      <c r="OZ51" s="3">
        <v>12167.64</v>
      </c>
      <c r="PA51" s="3">
        <v>0</v>
      </c>
      <c r="PB51" s="3">
        <v>0</v>
      </c>
      <c r="PC51" s="3">
        <v>0</v>
      </c>
      <c r="PD51" s="3">
        <v>93866.28</v>
      </c>
      <c r="PE51" s="3">
        <v>0</v>
      </c>
      <c r="PF51" s="3">
        <v>1000737.15</v>
      </c>
      <c r="PG51" s="3">
        <v>0</v>
      </c>
      <c r="PH51" s="3">
        <v>1748292.97</v>
      </c>
      <c r="PI51" s="3">
        <v>374015.1</v>
      </c>
      <c r="PJ51" s="3">
        <v>0</v>
      </c>
      <c r="PK51" s="3">
        <v>591230.12</v>
      </c>
      <c r="PL51" s="3">
        <v>55156.49</v>
      </c>
      <c r="PM51" s="3">
        <v>247567.87</v>
      </c>
      <c r="PN51" s="3">
        <v>1058849.3500000001</v>
      </c>
      <c r="PO51" s="3">
        <v>4800</v>
      </c>
      <c r="PP51" s="3">
        <v>0</v>
      </c>
      <c r="PQ51" s="3">
        <v>0</v>
      </c>
      <c r="PR51" s="3">
        <v>607204.87</v>
      </c>
      <c r="PS51" s="3">
        <v>2314</v>
      </c>
      <c r="PT51" s="3">
        <v>178186.54</v>
      </c>
      <c r="PU51" s="3">
        <v>304070.55</v>
      </c>
      <c r="PV51" s="3">
        <v>0</v>
      </c>
      <c r="PW51" s="3">
        <v>28654.05</v>
      </c>
      <c r="PX51" s="3">
        <v>3599</v>
      </c>
      <c r="PY51" s="3">
        <v>0</v>
      </c>
      <c r="PZ51" s="3">
        <v>0</v>
      </c>
      <c r="QA51" s="3">
        <v>0</v>
      </c>
      <c r="QB51" s="3">
        <v>4102047.47</v>
      </c>
      <c r="QC51" s="3">
        <v>0</v>
      </c>
      <c r="QD51" s="3">
        <v>80228.399999999994</v>
      </c>
      <c r="QE51" s="3">
        <v>0</v>
      </c>
      <c r="QF51" s="3">
        <v>0</v>
      </c>
      <c r="QG51" s="3">
        <v>0</v>
      </c>
      <c r="QI51" s="3">
        <v>0</v>
      </c>
      <c r="QJ51" s="3">
        <v>996638.3</v>
      </c>
      <c r="QK51" s="3">
        <v>0</v>
      </c>
      <c r="QL51" s="3">
        <v>0</v>
      </c>
      <c r="QM51" s="3">
        <v>0</v>
      </c>
      <c r="QN51" s="3">
        <v>0</v>
      </c>
      <c r="QO51" s="3">
        <v>92078</v>
      </c>
      <c r="QP51" s="3">
        <v>100946.28</v>
      </c>
      <c r="QQ51" s="3">
        <v>0</v>
      </c>
      <c r="QR51" s="3">
        <v>0</v>
      </c>
      <c r="QS51" s="3">
        <v>0</v>
      </c>
      <c r="QT51" s="3">
        <v>26110.720000000001</v>
      </c>
      <c r="QU51" s="3">
        <v>44092</v>
      </c>
      <c r="QV51" s="3">
        <v>521278.81</v>
      </c>
      <c r="QW51" s="3">
        <v>51974</v>
      </c>
      <c r="QX51" s="3">
        <v>0</v>
      </c>
      <c r="QY51" s="3">
        <v>0</v>
      </c>
      <c r="QZ51" s="3">
        <v>0</v>
      </c>
      <c r="RA51" s="3">
        <v>0</v>
      </c>
      <c r="RB51" s="3">
        <v>0</v>
      </c>
      <c r="RC51" s="3">
        <v>0</v>
      </c>
      <c r="RD51" s="3">
        <v>0</v>
      </c>
      <c r="RE51" s="3">
        <v>0</v>
      </c>
      <c r="RF51" s="3">
        <v>0</v>
      </c>
      <c r="RG51" s="3">
        <v>0</v>
      </c>
      <c r="RH51" s="3">
        <v>117740</v>
      </c>
      <c r="RI51" s="3">
        <v>0</v>
      </c>
      <c r="RJ51" s="3">
        <v>-29849.24</v>
      </c>
      <c r="RK51" s="3">
        <v>-14674.8</v>
      </c>
    </row>
    <row r="52" spans="1:479" x14ac:dyDescent="0.25">
      <c r="A52" t="s">
        <v>51</v>
      </c>
      <c r="B52" s="1">
        <v>2017</v>
      </c>
      <c r="C52" s="3">
        <v>778782.6</v>
      </c>
      <c r="D52" s="3">
        <v>0</v>
      </c>
      <c r="E52" s="4"/>
      <c r="F52" s="3">
        <v>0</v>
      </c>
      <c r="G52" s="3">
        <v>0</v>
      </c>
      <c r="H52" s="3">
        <v>0</v>
      </c>
      <c r="I52" s="3">
        <v>0</v>
      </c>
      <c r="J52" s="3">
        <v>0</v>
      </c>
      <c r="K52" s="3">
        <v>1878718.38</v>
      </c>
      <c r="L52" s="3">
        <v>0</v>
      </c>
      <c r="M52" s="3">
        <v>0</v>
      </c>
      <c r="N52" s="3">
        <v>0</v>
      </c>
      <c r="O52" s="3">
        <v>258614.6</v>
      </c>
      <c r="P52" s="4"/>
      <c r="Q52" s="3">
        <v>2306973.34</v>
      </c>
      <c r="R52" s="3">
        <v>-111513.9</v>
      </c>
      <c r="S52" s="3">
        <v>0</v>
      </c>
      <c r="T52" s="3">
        <v>0</v>
      </c>
      <c r="U52" s="3">
        <v>0</v>
      </c>
      <c r="V52" s="3">
        <v>26247.18</v>
      </c>
      <c r="W52" s="3">
        <v>0</v>
      </c>
      <c r="X52" s="3">
        <v>0</v>
      </c>
      <c r="Y52" s="3">
        <v>0</v>
      </c>
      <c r="Z52" s="3">
        <v>0</v>
      </c>
      <c r="AA52" s="3">
        <v>320314.53999999998</v>
      </c>
      <c r="AB52" s="3">
        <v>0</v>
      </c>
      <c r="AC52" s="3">
        <v>0</v>
      </c>
      <c r="AD52" s="3">
        <v>0</v>
      </c>
      <c r="AE52" s="3">
        <v>0</v>
      </c>
      <c r="AF52" s="3">
        <v>0</v>
      </c>
      <c r="AG52" s="3">
        <v>0</v>
      </c>
      <c r="AH52" s="3">
        <v>0</v>
      </c>
      <c r="AI52" s="3">
        <v>0</v>
      </c>
      <c r="AJ52" s="3">
        <v>0</v>
      </c>
      <c r="AK52" s="3">
        <v>0</v>
      </c>
      <c r="AL52" s="3">
        <v>0</v>
      </c>
      <c r="AP52" s="3">
        <v>0</v>
      </c>
      <c r="AQ52" s="3">
        <v>0</v>
      </c>
      <c r="AR52" s="3">
        <v>0</v>
      </c>
      <c r="AS52" s="3">
        <v>0</v>
      </c>
      <c r="AT52" s="3">
        <v>0</v>
      </c>
      <c r="AU52" s="3">
        <v>0</v>
      </c>
      <c r="AV52" s="3">
        <v>17841.490000000002</v>
      </c>
      <c r="AW52" s="4"/>
      <c r="AX52" s="3">
        <v>0</v>
      </c>
      <c r="AY52" s="3">
        <v>0</v>
      </c>
      <c r="AZ52" s="3">
        <v>0</v>
      </c>
      <c r="BA52" s="3">
        <v>0</v>
      </c>
      <c r="BB52" s="3">
        <v>0</v>
      </c>
      <c r="BC52" s="4"/>
      <c r="BD52" s="3">
        <v>0</v>
      </c>
      <c r="BE52" s="3">
        <v>0</v>
      </c>
      <c r="BF52" s="3">
        <v>0</v>
      </c>
      <c r="BG52" s="3">
        <v>0</v>
      </c>
      <c r="BH52" s="3">
        <v>0</v>
      </c>
      <c r="BI52" s="3">
        <v>0</v>
      </c>
      <c r="BJ52" s="3">
        <v>0</v>
      </c>
      <c r="BK52" s="3">
        <v>0</v>
      </c>
      <c r="BL52" s="3">
        <v>0</v>
      </c>
      <c r="BM52" s="3">
        <v>0</v>
      </c>
      <c r="BN52" s="3">
        <v>0</v>
      </c>
      <c r="BO52" s="3">
        <v>-5057.7</v>
      </c>
      <c r="BP52" s="3">
        <v>-268.64999999999998</v>
      </c>
      <c r="BQ52" s="3">
        <v>0</v>
      </c>
      <c r="BR52" s="3">
        <v>0</v>
      </c>
      <c r="BT52" s="3">
        <v>0</v>
      </c>
      <c r="BU52" s="3">
        <v>20682.759999999998</v>
      </c>
      <c r="BV52" s="3">
        <v>0</v>
      </c>
      <c r="BW52" s="3">
        <v>0</v>
      </c>
      <c r="BX52" s="3">
        <v>0</v>
      </c>
      <c r="BY52" s="3">
        <v>0</v>
      </c>
      <c r="BZ52" s="3">
        <v>-388757.06</v>
      </c>
      <c r="CA52" s="3">
        <v>0</v>
      </c>
      <c r="CB52" s="3">
        <v>-120783.54</v>
      </c>
      <c r="CC52" s="3">
        <v>-50180.54</v>
      </c>
      <c r="CD52" s="3">
        <v>60140.27</v>
      </c>
      <c r="CE52" s="3">
        <v>487867.47</v>
      </c>
      <c r="CF52" s="3">
        <v>0</v>
      </c>
      <c r="CG52" s="3">
        <v>-109533.03</v>
      </c>
      <c r="CH52" s="3">
        <v>0</v>
      </c>
      <c r="CI52" s="3">
        <v>0</v>
      </c>
      <c r="CJ52" s="3">
        <v>0</v>
      </c>
      <c r="CK52" s="3">
        <v>0</v>
      </c>
      <c r="CL52" s="3">
        <v>556124.88</v>
      </c>
      <c r="CM52" s="3">
        <v>0</v>
      </c>
      <c r="CN52" s="3">
        <v>0</v>
      </c>
      <c r="CO52" s="3">
        <v>0</v>
      </c>
      <c r="CP52" s="3">
        <v>0</v>
      </c>
      <c r="CQ52" s="3">
        <v>0</v>
      </c>
      <c r="CR52" s="3">
        <v>0</v>
      </c>
      <c r="CS52" s="3">
        <v>0</v>
      </c>
      <c r="CT52" s="3">
        <v>0</v>
      </c>
      <c r="CU52" s="3">
        <v>0</v>
      </c>
      <c r="CV52" s="3">
        <v>0</v>
      </c>
      <c r="CW52" s="3">
        <v>0</v>
      </c>
      <c r="CX52" s="3">
        <v>0</v>
      </c>
      <c r="CY52" s="3">
        <v>0</v>
      </c>
      <c r="CZ52" s="3">
        <v>0</v>
      </c>
      <c r="DA52" s="3">
        <v>0</v>
      </c>
      <c r="DB52" s="3">
        <v>0</v>
      </c>
      <c r="DC52" s="3">
        <v>0</v>
      </c>
      <c r="DD52" s="3">
        <v>0</v>
      </c>
      <c r="DE52" s="3">
        <v>0</v>
      </c>
      <c r="DF52" s="3">
        <v>0</v>
      </c>
      <c r="DG52" s="3">
        <v>0</v>
      </c>
      <c r="DH52" s="3">
        <v>0</v>
      </c>
      <c r="DI52" s="3">
        <v>0</v>
      </c>
      <c r="DJ52" s="3">
        <v>0</v>
      </c>
      <c r="DK52" s="3">
        <v>0</v>
      </c>
      <c r="DL52" s="3">
        <v>0</v>
      </c>
      <c r="DM52" s="3">
        <v>0</v>
      </c>
      <c r="DN52" s="3">
        <v>11520.38</v>
      </c>
      <c r="DP52" s="3">
        <v>0</v>
      </c>
      <c r="DQ52" s="3">
        <v>0</v>
      </c>
      <c r="DR52" s="3">
        <v>0</v>
      </c>
      <c r="DS52" s="3">
        <v>185698.2</v>
      </c>
      <c r="DT52" s="3">
        <v>0</v>
      </c>
      <c r="DU52" s="3">
        <v>5448936.5499999998</v>
      </c>
      <c r="DV52" s="3">
        <v>2100966.2799999998</v>
      </c>
      <c r="DW52" s="3">
        <v>4157183.78</v>
      </c>
      <c r="DX52" s="3">
        <v>2394989.21</v>
      </c>
      <c r="DY52" s="3">
        <v>5324973.71</v>
      </c>
      <c r="DZ52" s="3">
        <v>1708372.77</v>
      </c>
      <c r="EA52" s="3">
        <v>1227461.9099999999</v>
      </c>
      <c r="EB52" s="3">
        <v>0</v>
      </c>
      <c r="EC52" s="3">
        <v>0</v>
      </c>
      <c r="ED52" s="3">
        <v>0</v>
      </c>
      <c r="EE52" s="3">
        <v>0</v>
      </c>
      <c r="EG52" s="3">
        <v>0</v>
      </c>
      <c r="EH52" s="3">
        <v>0</v>
      </c>
      <c r="EI52" s="3">
        <v>0</v>
      </c>
      <c r="EJ52" s="3">
        <v>25170.79</v>
      </c>
      <c r="EL52" s="3">
        <v>0</v>
      </c>
      <c r="EM52" s="3">
        <v>0</v>
      </c>
      <c r="EN52" s="3">
        <v>0</v>
      </c>
      <c r="EO52" s="3">
        <v>0</v>
      </c>
      <c r="EP52" s="3">
        <v>0</v>
      </c>
      <c r="EQ52" s="3">
        <v>0</v>
      </c>
      <c r="ER52" s="3">
        <v>38000.400000000001</v>
      </c>
      <c r="ET52" s="3">
        <v>0</v>
      </c>
      <c r="EU52" s="3">
        <v>0</v>
      </c>
      <c r="EV52" s="3">
        <v>0</v>
      </c>
      <c r="EW52" s="3">
        <v>0</v>
      </c>
      <c r="EX52" s="3">
        <v>0</v>
      </c>
      <c r="EY52" s="3">
        <v>0</v>
      </c>
      <c r="EZ52" s="3">
        <v>0</v>
      </c>
      <c r="FA52" s="3">
        <v>0</v>
      </c>
      <c r="FB52" s="3">
        <v>0</v>
      </c>
      <c r="FC52" s="3">
        <v>0</v>
      </c>
      <c r="FD52" s="3">
        <v>0</v>
      </c>
      <c r="FE52" s="3">
        <v>0</v>
      </c>
      <c r="FF52" s="3">
        <v>0</v>
      </c>
      <c r="FG52" s="3">
        <v>0</v>
      </c>
      <c r="FH52" s="3">
        <v>0</v>
      </c>
      <c r="FI52" s="3">
        <v>0</v>
      </c>
      <c r="FJ52" s="3">
        <v>140117.66</v>
      </c>
      <c r="FK52" s="3">
        <v>-11424204.32</v>
      </c>
      <c r="FL52" s="3">
        <v>0</v>
      </c>
      <c r="FM52" s="3">
        <v>0</v>
      </c>
      <c r="FN52" s="3">
        <v>0</v>
      </c>
      <c r="FO52" s="3">
        <v>-80554.039999999994</v>
      </c>
      <c r="FP52" s="3">
        <v>-1972229.62</v>
      </c>
      <c r="FQ52" s="3">
        <v>0</v>
      </c>
      <c r="FR52" s="3">
        <v>-41113.39</v>
      </c>
      <c r="FS52" s="3">
        <v>0</v>
      </c>
      <c r="FT52" s="3">
        <v>-50687.78</v>
      </c>
      <c r="FU52" s="3">
        <v>0</v>
      </c>
      <c r="FV52" s="3">
        <v>-426823.26</v>
      </c>
      <c r="FW52" s="3">
        <v>0</v>
      </c>
      <c r="FX52" s="3">
        <v>-71063.839999999997</v>
      </c>
      <c r="FY52" s="3">
        <v>0</v>
      </c>
      <c r="FZ52" s="3">
        <v>0</v>
      </c>
      <c r="GA52" s="3">
        <v>0</v>
      </c>
      <c r="GB52" s="3">
        <v>-109112.19</v>
      </c>
      <c r="GD52" s="3">
        <v>0</v>
      </c>
      <c r="GE52" s="3">
        <v>0</v>
      </c>
      <c r="GF52" s="3">
        <v>0</v>
      </c>
      <c r="GG52" s="3">
        <v>0</v>
      </c>
      <c r="GH52" s="3">
        <v>0</v>
      </c>
      <c r="GI52" s="3">
        <v>0</v>
      </c>
      <c r="GJ52" s="3">
        <v>12830.38</v>
      </c>
      <c r="GK52" s="3">
        <v>0</v>
      </c>
      <c r="GL52" s="3">
        <v>-8485.7900000000009</v>
      </c>
      <c r="GN52" s="3">
        <v>0</v>
      </c>
      <c r="GO52" s="3">
        <v>0</v>
      </c>
      <c r="GP52" s="3">
        <v>0</v>
      </c>
      <c r="GQ52" s="3">
        <v>0</v>
      </c>
      <c r="GR52" s="3">
        <v>0</v>
      </c>
      <c r="GS52" s="3">
        <v>0</v>
      </c>
      <c r="GT52" s="3">
        <v>0</v>
      </c>
      <c r="GU52" s="3">
        <v>0</v>
      </c>
      <c r="GV52" s="3">
        <v>0</v>
      </c>
      <c r="GX52" s="3">
        <v>-233255.67</v>
      </c>
      <c r="GY52" s="3">
        <v>0</v>
      </c>
      <c r="GZ52" s="3">
        <v>0</v>
      </c>
      <c r="HA52" s="3">
        <v>0</v>
      </c>
      <c r="HB52" s="3">
        <v>0</v>
      </c>
      <c r="HC52" s="3">
        <v>0</v>
      </c>
      <c r="HD52" s="3">
        <v>0</v>
      </c>
      <c r="HE52" s="3">
        <v>0</v>
      </c>
      <c r="HF52" s="3">
        <v>0</v>
      </c>
      <c r="HG52" s="3">
        <v>0</v>
      </c>
      <c r="HH52" s="3">
        <v>-2546494.2599999998</v>
      </c>
      <c r="HI52" s="3">
        <v>0</v>
      </c>
      <c r="HJ52" s="3">
        <v>0</v>
      </c>
      <c r="HK52" s="3">
        <v>0</v>
      </c>
      <c r="HL52" s="3">
        <v>0</v>
      </c>
      <c r="HM52" s="3">
        <v>-500000</v>
      </c>
      <c r="HO52" s="3">
        <v>0</v>
      </c>
      <c r="HP52" s="3">
        <v>-6992565</v>
      </c>
      <c r="HQ52" s="3">
        <v>0</v>
      </c>
      <c r="HR52" s="3">
        <v>0</v>
      </c>
      <c r="HS52" s="3">
        <v>0</v>
      </c>
      <c r="HT52" s="3">
        <v>0</v>
      </c>
      <c r="HU52" s="3">
        <v>0</v>
      </c>
      <c r="HV52" s="3">
        <v>-990387.93</v>
      </c>
      <c r="HW52" s="3">
        <v>0</v>
      </c>
      <c r="HX52" s="3">
        <v>0</v>
      </c>
      <c r="HY52" s="3">
        <v>-2745261.18</v>
      </c>
      <c r="HZ52" s="3">
        <v>-660196.84000000404</v>
      </c>
      <c r="IA52" s="3">
        <v>0</v>
      </c>
      <c r="IB52" s="3">
        <v>0</v>
      </c>
      <c r="IC52" s="3">
        <v>150000</v>
      </c>
      <c r="ID52" s="3">
        <v>0</v>
      </c>
      <c r="IE52" s="3">
        <v>0</v>
      </c>
      <c r="IF52" s="3">
        <v>0</v>
      </c>
      <c r="IG52" s="3">
        <v>0</v>
      </c>
      <c r="IH52" s="3">
        <v>0</v>
      </c>
      <c r="II52" s="3">
        <v>0</v>
      </c>
      <c r="IJ52" s="3">
        <v>-4532272.2300000004</v>
      </c>
      <c r="IK52" s="3">
        <v>0</v>
      </c>
      <c r="IL52" s="3">
        <v>0</v>
      </c>
      <c r="IM52" s="3">
        <v>0</v>
      </c>
      <c r="IN52" s="3">
        <v>-161319.45000000001</v>
      </c>
      <c r="IO52" s="3">
        <v>-9982.91</v>
      </c>
      <c r="IP52" s="3">
        <v>-11169562.550000001</v>
      </c>
      <c r="IQ52" s="3">
        <v>0</v>
      </c>
      <c r="IR52" s="3">
        <v>0</v>
      </c>
      <c r="IS52" s="3">
        <v>-4507551.05</v>
      </c>
      <c r="IT52" s="3">
        <v>0</v>
      </c>
      <c r="IU52" s="3">
        <v>-790262.07</v>
      </c>
      <c r="IV52" s="3">
        <v>0</v>
      </c>
      <c r="IW52" s="3">
        <v>-1275264.03</v>
      </c>
      <c r="IX52" s="3">
        <v>-1079132.8799999999</v>
      </c>
      <c r="IY52" s="3">
        <v>0</v>
      </c>
      <c r="IZ52" s="3">
        <v>-68033.17</v>
      </c>
      <c r="JA52" s="3">
        <v>-3483282.61</v>
      </c>
      <c r="JB52" s="3">
        <v>-8343.5</v>
      </c>
      <c r="JC52" s="3">
        <v>-197.25</v>
      </c>
      <c r="JD52" s="3">
        <v>-20643.86</v>
      </c>
      <c r="JE52" s="3">
        <v>0</v>
      </c>
      <c r="JF52" s="3">
        <v>0</v>
      </c>
      <c r="JG52" s="3">
        <v>0</v>
      </c>
      <c r="JH52" s="3">
        <v>0</v>
      </c>
      <c r="JI52" s="3">
        <v>0</v>
      </c>
      <c r="JJ52" s="3">
        <v>0</v>
      </c>
      <c r="JK52" s="3">
        <v>0</v>
      </c>
      <c r="JL52" s="3">
        <v>-19918.23</v>
      </c>
      <c r="JM52" s="3">
        <v>0</v>
      </c>
      <c r="JN52" s="3">
        <v>-100382.92</v>
      </c>
      <c r="JO52" s="3">
        <v>0</v>
      </c>
      <c r="JP52" s="3">
        <v>-77405.48</v>
      </c>
      <c r="JQ52" s="3">
        <v>0</v>
      </c>
      <c r="JR52" s="3">
        <v>0</v>
      </c>
      <c r="JS52" s="3">
        <v>0</v>
      </c>
      <c r="JT52" s="3">
        <v>0</v>
      </c>
      <c r="JU52" s="3">
        <v>0</v>
      </c>
      <c r="JV52" s="3">
        <v>0</v>
      </c>
      <c r="JW52" s="3">
        <v>0</v>
      </c>
      <c r="JX52" s="3">
        <v>0</v>
      </c>
      <c r="JY52" s="3">
        <v>0</v>
      </c>
      <c r="JZ52" s="3">
        <v>0</v>
      </c>
      <c r="KA52" s="3">
        <v>0</v>
      </c>
      <c r="KB52" s="3">
        <v>0</v>
      </c>
      <c r="KC52" s="3">
        <v>0</v>
      </c>
      <c r="KD52" s="3">
        <v>26384.240000000002</v>
      </c>
      <c r="KE52" s="3">
        <v>0</v>
      </c>
      <c r="KF52" s="3">
        <v>0</v>
      </c>
      <c r="KG52" s="3">
        <v>0</v>
      </c>
      <c r="KH52" s="3">
        <v>-20451.560000000001</v>
      </c>
      <c r="KI52" s="3">
        <v>30817.52</v>
      </c>
      <c r="KJ52" s="3">
        <v>0</v>
      </c>
      <c r="KK52" s="3">
        <v>-10678.84</v>
      </c>
      <c r="KL52" s="3">
        <v>0</v>
      </c>
      <c r="KM52" s="3">
        <v>0</v>
      </c>
      <c r="KN52" s="3">
        <v>-16624.82</v>
      </c>
      <c r="KO52" s="3">
        <v>0</v>
      </c>
      <c r="KP52" s="3">
        <v>0</v>
      </c>
      <c r="KQ52" s="3">
        <v>0</v>
      </c>
      <c r="KR52" s="3">
        <v>0</v>
      </c>
      <c r="KS52" s="3">
        <v>0</v>
      </c>
      <c r="KT52" s="3">
        <v>0</v>
      </c>
      <c r="KU52" s="3">
        <v>0</v>
      </c>
      <c r="KV52" s="3">
        <v>0</v>
      </c>
      <c r="KW52" s="3">
        <v>0</v>
      </c>
      <c r="KX52" s="3">
        <v>0</v>
      </c>
      <c r="KY52" s="3">
        <v>0</v>
      </c>
      <c r="KZ52" s="3">
        <v>0</v>
      </c>
      <c r="LA52" s="3">
        <v>0</v>
      </c>
      <c r="LB52" s="3">
        <v>0</v>
      </c>
      <c r="LC52" s="3">
        <v>0</v>
      </c>
      <c r="LD52" s="3">
        <v>0</v>
      </c>
      <c r="LE52" s="3">
        <v>0</v>
      </c>
      <c r="LF52" s="3">
        <v>0</v>
      </c>
      <c r="LG52" s="3">
        <v>0</v>
      </c>
      <c r="LH52" s="3">
        <v>0</v>
      </c>
      <c r="LI52" s="3">
        <v>0</v>
      </c>
      <c r="LJ52" s="3">
        <v>0</v>
      </c>
      <c r="LK52" s="3">
        <v>0</v>
      </c>
      <c r="LL52" s="3">
        <v>0</v>
      </c>
      <c r="LM52" s="3">
        <v>8932078.9399999995</v>
      </c>
      <c r="LN52" s="3">
        <v>11448609.25</v>
      </c>
      <c r="LO52" s="3">
        <v>790262.07</v>
      </c>
      <c r="LP52" s="3">
        <v>0</v>
      </c>
      <c r="LQ52" s="3">
        <v>0</v>
      </c>
      <c r="LR52" s="3">
        <v>1275264.03</v>
      </c>
      <c r="LS52" s="3">
        <v>0</v>
      </c>
      <c r="LT52" s="3">
        <v>1079132.8799999999</v>
      </c>
      <c r="LU52" s="3">
        <v>0</v>
      </c>
      <c r="LW52" s="3">
        <v>0</v>
      </c>
      <c r="LX52" s="3">
        <v>68033.17</v>
      </c>
      <c r="LY52" s="3">
        <v>0</v>
      </c>
      <c r="LZ52" s="3">
        <v>0</v>
      </c>
      <c r="MA52" s="3">
        <v>0</v>
      </c>
      <c r="MB52" s="3">
        <v>0</v>
      </c>
      <c r="MC52" s="3">
        <v>0</v>
      </c>
      <c r="MD52" s="3">
        <v>0</v>
      </c>
      <c r="ME52" s="3">
        <v>0</v>
      </c>
      <c r="MF52" s="3">
        <v>0</v>
      </c>
      <c r="MG52" s="3">
        <v>0</v>
      </c>
      <c r="MH52" s="3">
        <v>0</v>
      </c>
      <c r="MI52" s="3">
        <v>0</v>
      </c>
      <c r="MJ52" s="3">
        <v>0</v>
      </c>
      <c r="MK52" s="3">
        <v>0</v>
      </c>
      <c r="ML52" s="3">
        <v>0</v>
      </c>
      <c r="MM52" s="3">
        <v>0</v>
      </c>
      <c r="MN52" s="3">
        <v>0</v>
      </c>
      <c r="MO52" s="3">
        <v>0</v>
      </c>
      <c r="MP52" s="3">
        <v>0</v>
      </c>
      <c r="MQ52" s="3">
        <v>0</v>
      </c>
      <c r="MR52" s="3">
        <v>0</v>
      </c>
      <c r="MS52" s="3">
        <v>52367.83</v>
      </c>
      <c r="MT52" s="3">
        <v>50.64</v>
      </c>
      <c r="MU52" s="3">
        <v>0</v>
      </c>
      <c r="MV52" s="3">
        <v>0</v>
      </c>
      <c r="MW52" s="3">
        <v>0</v>
      </c>
      <c r="MX52" s="3">
        <v>1169</v>
      </c>
      <c r="MY52" s="3">
        <v>17516.54</v>
      </c>
      <c r="MZ52" s="3">
        <v>9845</v>
      </c>
      <c r="NA52" s="3">
        <v>8155.16</v>
      </c>
      <c r="NB52" s="3">
        <v>0</v>
      </c>
      <c r="NC52" s="3">
        <v>4367.29</v>
      </c>
      <c r="ND52" s="3">
        <v>2870</v>
      </c>
      <c r="NE52" s="3">
        <v>4810.2</v>
      </c>
      <c r="NF52" s="3">
        <v>0</v>
      </c>
      <c r="NG52" s="3">
        <v>9885.11</v>
      </c>
      <c r="NH52" s="3">
        <v>0</v>
      </c>
      <c r="NI52" s="3">
        <v>78123.460000000006</v>
      </c>
      <c r="NJ52" s="3">
        <v>4914</v>
      </c>
      <c r="NK52" s="3">
        <v>35971.07</v>
      </c>
      <c r="NL52" s="3">
        <v>336825.23</v>
      </c>
      <c r="NM52" s="3">
        <v>0</v>
      </c>
      <c r="NN52" s="3">
        <v>5065.38</v>
      </c>
      <c r="NO52" s="3">
        <v>0</v>
      </c>
      <c r="NP52" s="3">
        <v>2418.5500000000002</v>
      </c>
      <c r="NQ52" s="3">
        <v>0</v>
      </c>
      <c r="NR52" s="3">
        <v>0</v>
      </c>
      <c r="NS52" s="3">
        <v>1064.73</v>
      </c>
      <c r="NT52" s="3">
        <v>23555.119999999999</v>
      </c>
      <c r="NU52" s="3">
        <v>12302.32</v>
      </c>
      <c r="NV52" s="3">
        <v>17700.939999999999</v>
      </c>
      <c r="NW52" s="3">
        <v>5019.82</v>
      </c>
      <c r="NX52" s="3">
        <v>0</v>
      </c>
      <c r="NY52" s="3">
        <v>6980.77</v>
      </c>
      <c r="NZ52" s="3">
        <v>23726.37</v>
      </c>
      <c r="OA52" s="3">
        <v>17961.53</v>
      </c>
      <c r="OB52" s="3">
        <v>0</v>
      </c>
      <c r="OC52" s="3">
        <v>0</v>
      </c>
      <c r="OD52" s="3">
        <v>0</v>
      </c>
      <c r="OE52" s="3">
        <v>20.69</v>
      </c>
      <c r="OF52" s="3">
        <v>0</v>
      </c>
      <c r="OK52" s="3">
        <v>0</v>
      </c>
      <c r="OL52" s="3">
        <v>0</v>
      </c>
      <c r="OM52" s="3">
        <v>0</v>
      </c>
      <c r="ON52" s="3">
        <v>0</v>
      </c>
      <c r="OO52" s="3">
        <v>0</v>
      </c>
      <c r="OP52" s="3">
        <v>48033.8</v>
      </c>
      <c r="OQ52" s="3">
        <v>458707.19</v>
      </c>
      <c r="OR52" s="3">
        <v>3442.6</v>
      </c>
      <c r="OS52" s="3">
        <v>0</v>
      </c>
      <c r="OT52" s="3">
        <v>0</v>
      </c>
      <c r="OU52" s="3">
        <v>54713.38</v>
      </c>
      <c r="OV52" s="3">
        <v>65403.839999999997</v>
      </c>
      <c r="OW52" s="3">
        <v>0</v>
      </c>
      <c r="OX52" s="3">
        <v>0</v>
      </c>
      <c r="OY52" s="3">
        <v>149.71</v>
      </c>
      <c r="OZ52" s="3">
        <v>0</v>
      </c>
      <c r="PA52" s="3">
        <v>0</v>
      </c>
      <c r="PB52" s="3">
        <v>0</v>
      </c>
      <c r="PC52" s="3">
        <v>0</v>
      </c>
      <c r="PD52" s="3">
        <v>0</v>
      </c>
      <c r="PE52" s="3">
        <v>0</v>
      </c>
      <c r="PF52" s="3">
        <v>210445.32</v>
      </c>
      <c r="PG52" s="3">
        <v>0</v>
      </c>
      <c r="PH52" s="3">
        <v>595496.31999999995</v>
      </c>
      <c r="PI52" s="3">
        <v>0</v>
      </c>
      <c r="PJ52" s="3">
        <v>0</v>
      </c>
      <c r="PK52" s="3">
        <v>184476.91</v>
      </c>
      <c r="PL52" s="3">
        <v>0</v>
      </c>
      <c r="PM52" s="3">
        <v>0</v>
      </c>
      <c r="PN52" s="3">
        <v>0</v>
      </c>
      <c r="PO52" s="3">
        <v>0</v>
      </c>
      <c r="PP52" s="3">
        <v>0</v>
      </c>
      <c r="PQ52" s="3">
        <v>0</v>
      </c>
      <c r="PR52" s="3">
        <v>35749.480000000003</v>
      </c>
      <c r="PS52" s="3">
        <v>0</v>
      </c>
      <c r="PT52" s="3">
        <v>213235.04</v>
      </c>
      <c r="PU52" s="3">
        <v>131640</v>
      </c>
      <c r="PV52" s="3">
        <v>0</v>
      </c>
      <c r="PW52" s="3">
        <v>0</v>
      </c>
      <c r="PX52" s="3">
        <v>1998.87</v>
      </c>
      <c r="PY52" s="3">
        <v>0</v>
      </c>
      <c r="PZ52" s="3">
        <v>0</v>
      </c>
      <c r="QA52" s="3">
        <v>0</v>
      </c>
      <c r="QB52" s="3">
        <v>364127.83</v>
      </c>
      <c r="QC52" s="3">
        <v>0</v>
      </c>
      <c r="QD52" s="3">
        <v>0</v>
      </c>
      <c r="QE52" s="3">
        <v>0</v>
      </c>
      <c r="QF52" s="3">
        <v>0</v>
      </c>
      <c r="QG52" s="3">
        <v>0</v>
      </c>
      <c r="QI52" s="3">
        <v>0</v>
      </c>
      <c r="QJ52" s="3">
        <v>0</v>
      </c>
      <c r="QK52" s="3">
        <v>0</v>
      </c>
      <c r="QL52" s="3">
        <v>0</v>
      </c>
      <c r="QM52" s="3">
        <v>0</v>
      </c>
      <c r="QN52" s="3">
        <v>0</v>
      </c>
      <c r="QO52" s="3">
        <v>0</v>
      </c>
      <c r="QP52" s="3">
        <v>44444.43</v>
      </c>
      <c r="QQ52" s="3">
        <v>0</v>
      </c>
      <c r="QR52" s="3">
        <v>0</v>
      </c>
      <c r="QS52" s="3">
        <v>0</v>
      </c>
      <c r="QT52" s="3">
        <v>0</v>
      </c>
      <c r="QU52" s="3">
        <v>-63101.82</v>
      </c>
      <c r="QV52" s="3">
        <v>0</v>
      </c>
      <c r="QW52" s="3">
        <v>8880.82</v>
      </c>
      <c r="QX52" s="3">
        <v>0</v>
      </c>
      <c r="QY52" s="3">
        <v>0</v>
      </c>
      <c r="QZ52" s="3">
        <v>0</v>
      </c>
      <c r="RA52" s="3">
        <v>0</v>
      </c>
      <c r="RB52" s="3">
        <v>0</v>
      </c>
      <c r="RC52" s="3">
        <v>0</v>
      </c>
      <c r="RD52" s="3">
        <v>0</v>
      </c>
      <c r="RE52" s="3">
        <v>0</v>
      </c>
      <c r="RF52" s="3">
        <v>0</v>
      </c>
      <c r="RG52" s="3">
        <v>0</v>
      </c>
      <c r="RH52" s="3">
        <v>0</v>
      </c>
      <c r="RI52" s="3">
        <v>0</v>
      </c>
      <c r="RJ52" s="3">
        <v>0</v>
      </c>
      <c r="RK52" s="3">
        <v>0</v>
      </c>
    </row>
    <row r="53" spans="1:479" x14ac:dyDescent="0.25">
      <c r="A53" t="s">
        <v>52</v>
      </c>
      <c r="B53" s="1">
        <v>2017</v>
      </c>
      <c r="C53" s="3">
        <v>0</v>
      </c>
      <c r="D53" s="3">
        <v>0</v>
      </c>
      <c r="E53" s="4"/>
      <c r="F53" s="3">
        <v>0</v>
      </c>
      <c r="G53" s="3">
        <v>0</v>
      </c>
      <c r="H53" s="3">
        <v>0</v>
      </c>
      <c r="I53" s="3">
        <v>0</v>
      </c>
      <c r="J53" s="3">
        <v>0</v>
      </c>
      <c r="K53" s="3">
        <v>175929617.96000001</v>
      </c>
      <c r="L53" s="3">
        <v>0</v>
      </c>
      <c r="M53" s="3">
        <v>14986696.029999999</v>
      </c>
      <c r="N53" s="3">
        <v>0</v>
      </c>
      <c r="O53" s="3">
        <v>18277742.73</v>
      </c>
      <c r="P53" s="4"/>
      <c r="Q53" s="3">
        <v>273670964.31</v>
      </c>
      <c r="R53" s="3">
        <v>-10173788.09</v>
      </c>
      <c r="S53" s="3">
        <v>0</v>
      </c>
      <c r="T53" s="3">
        <v>0</v>
      </c>
      <c r="U53" s="3">
        <v>0</v>
      </c>
      <c r="V53" s="3">
        <v>12655838.91</v>
      </c>
      <c r="W53" s="3">
        <v>9736933.6699999999</v>
      </c>
      <c r="X53" s="3">
        <v>2041500.23</v>
      </c>
      <c r="Y53" s="3">
        <v>0</v>
      </c>
      <c r="Z53" s="3">
        <v>0</v>
      </c>
      <c r="AA53" s="3">
        <v>9345335.7400000002</v>
      </c>
      <c r="AB53" s="3">
        <v>0</v>
      </c>
      <c r="AC53" s="3">
        <v>0</v>
      </c>
      <c r="AD53" s="3">
        <v>0</v>
      </c>
      <c r="AE53" s="3">
        <v>0</v>
      </c>
      <c r="AF53" s="3">
        <v>0</v>
      </c>
      <c r="AG53" s="3">
        <v>0</v>
      </c>
      <c r="AH53" s="3">
        <v>0</v>
      </c>
      <c r="AI53" s="3">
        <v>0</v>
      </c>
      <c r="AJ53" s="3">
        <v>0</v>
      </c>
      <c r="AK53" s="3">
        <v>0</v>
      </c>
      <c r="AL53" s="3">
        <v>3987239.75</v>
      </c>
      <c r="AP53" s="3">
        <v>0</v>
      </c>
      <c r="AQ53" s="3">
        <v>0</v>
      </c>
      <c r="AR53" s="3">
        <v>0</v>
      </c>
      <c r="AS53" s="3">
        <v>0</v>
      </c>
      <c r="AT53" s="3">
        <v>32385644</v>
      </c>
      <c r="AU53" s="3">
        <v>0</v>
      </c>
      <c r="AV53" s="3">
        <v>80091559.930000007</v>
      </c>
      <c r="AW53" s="4"/>
      <c r="AX53" s="3">
        <v>0</v>
      </c>
      <c r="AY53" s="3">
        <v>0</v>
      </c>
      <c r="AZ53" s="3">
        <v>0</v>
      </c>
      <c r="BA53" s="3">
        <v>0</v>
      </c>
      <c r="BB53" s="3">
        <v>0</v>
      </c>
      <c r="BC53" s="4"/>
      <c r="BD53" s="3">
        <v>0</v>
      </c>
      <c r="BE53" s="3">
        <v>0</v>
      </c>
      <c r="BF53" s="3">
        <v>0</v>
      </c>
      <c r="BG53" s="3">
        <v>0</v>
      </c>
      <c r="BH53" s="3">
        <v>-2427008.75</v>
      </c>
      <c r="BI53" s="3">
        <v>0</v>
      </c>
      <c r="BJ53" s="3">
        <v>0</v>
      </c>
      <c r="BK53" s="3">
        <v>0</v>
      </c>
      <c r="BL53" s="3">
        <v>0</v>
      </c>
      <c r="BM53" s="3">
        <v>0</v>
      </c>
      <c r="BN53" s="3">
        <v>714420.2</v>
      </c>
      <c r="BO53" s="3">
        <v>-489957.09</v>
      </c>
      <c r="BP53" s="3">
        <v>7535784.1200000001</v>
      </c>
      <c r="BQ53" s="3">
        <v>0</v>
      </c>
      <c r="BR53" s="3">
        <v>0</v>
      </c>
      <c r="BT53" s="3">
        <v>0</v>
      </c>
      <c r="BU53" s="3">
        <v>16272080.810000001</v>
      </c>
      <c r="BV53" s="3">
        <v>0</v>
      </c>
      <c r="BW53" s="3">
        <v>0</v>
      </c>
      <c r="BX53" s="3">
        <v>12431316.380000001</v>
      </c>
      <c r="BY53" s="3">
        <v>0</v>
      </c>
      <c r="BZ53" s="3">
        <v>-49829209.960000001</v>
      </c>
      <c r="CA53" s="3">
        <v>0</v>
      </c>
      <c r="CB53" s="3">
        <v>-8471332.8100000005</v>
      </c>
      <c r="CC53" s="3">
        <v>-22014588.34</v>
      </c>
      <c r="CD53" s="3">
        <v>-8354607.6399999997</v>
      </c>
      <c r="CE53" s="3">
        <v>44040688.299999997</v>
      </c>
      <c r="CF53" s="3">
        <v>-0.03</v>
      </c>
      <c r="CG53" s="3">
        <v>42203696.479999997</v>
      </c>
      <c r="CH53" s="3">
        <v>0</v>
      </c>
      <c r="CI53" s="3">
        <v>0</v>
      </c>
      <c r="CJ53" s="3">
        <v>75574497.269999996</v>
      </c>
      <c r="CK53" s="3">
        <v>0</v>
      </c>
      <c r="CL53" s="3">
        <v>136960665.63999999</v>
      </c>
      <c r="CM53" s="3">
        <v>0</v>
      </c>
      <c r="CN53" s="3">
        <v>0</v>
      </c>
      <c r="CO53" s="3">
        <v>0</v>
      </c>
      <c r="CP53" s="3">
        <v>0</v>
      </c>
      <c r="CQ53" s="3">
        <v>0</v>
      </c>
      <c r="CR53" s="3">
        <v>0</v>
      </c>
      <c r="CS53" s="3">
        <v>0</v>
      </c>
      <c r="CT53" s="3">
        <v>0</v>
      </c>
      <c r="CU53" s="3">
        <v>0</v>
      </c>
      <c r="CV53" s="3">
        <v>0</v>
      </c>
      <c r="CW53" s="3">
        <v>0</v>
      </c>
      <c r="CX53" s="3">
        <v>0</v>
      </c>
      <c r="CY53" s="3">
        <v>0</v>
      </c>
      <c r="CZ53" s="3">
        <v>0</v>
      </c>
      <c r="DA53" s="3">
        <v>0</v>
      </c>
      <c r="DB53" s="3">
        <v>0</v>
      </c>
      <c r="DC53" s="3">
        <v>0</v>
      </c>
      <c r="DD53" s="3">
        <v>0</v>
      </c>
      <c r="DE53" s="3">
        <v>0</v>
      </c>
      <c r="DF53" s="3">
        <v>0</v>
      </c>
      <c r="DG53" s="3">
        <v>0</v>
      </c>
      <c r="DH53" s="3">
        <v>0</v>
      </c>
      <c r="DI53" s="3">
        <v>0</v>
      </c>
      <c r="DJ53" s="3">
        <v>0</v>
      </c>
      <c r="DK53" s="3">
        <v>0</v>
      </c>
      <c r="DL53" s="3">
        <v>0</v>
      </c>
      <c r="DM53" s="3">
        <v>0</v>
      </c>
      <c r="DN53" s="3">
        <v>7006433.0499999998</v>
      </c>
      <c r="DP53" s="3">
        <v>116632610.12</v>
      </c>
      <c r="DQ53" s="3">
        <v>0</v>
      </c>
      <c r="DR53" s="3">
        <v>36917965.829999998</v>
      </c>
      <c r="DS53" s="3">
        <v>184513182.84999999</v>
      </c>
      <c r="DT53" s="3">
        <v>0</v>
      </c>
      <c r="DU53" s="3">
        <v>362478012.23000002</v>
      </c>
      <c r="DV53" s="3">
        <v>390547494.64999998</v>
      </c>
      <c r="DW53" s="3">
        <v>1127938655.8699999</v>
      </c>
      <c r="DX53" s="3">
        <v>782844298.52999997</v>
      </c>
      <c r="DY53" s="3">
        <v>515354184.04000002</v>
      </c>
      <c r="DZ53" s="3">
        <v>122134424.65000001</v>
      </c>
      <c r="EA53" s="3">
        <v>199703399.50999999</v>
      </c>
      <c r="EB53" s="3">
        <v>0</v>
      </c>
      <c r="EC53" s="3">
        <v>0</v>
      </c>
      <c r="ED53" s="3">
        <v>0</v>
      </c>
      <c r="EE53" s="3">
        <v>17358656.739999998</v>
      </c>
      <c r="EG53" s="3">
        <v>225535596.77000001</v>
      </c>
      <c r="EH53" s="3">
        <v>753840.09</v>
      </c>
      <c r="EI53" s="3">
        <v>19308595.690000001</v>
      </c>
      <c r="EJ53" s="3">
        <v>58683341.409999996</v>
      </c>
      <c r="EL53" s="3">
        <v>33718724.340000004</v>
      </c>
      <c r="EM53" s="3">
        <v>7066.25</v>
      </c>
      <c r="EN53" s="3">
        <v>21151563.989999998</v>
      </c>
      <c r="EO53" s="3">
        <v>480242.53</v>
      </c>
      <c r="EP53" s="3">
        <v>845772.87</v>
      </c>
      <c r="EQ53" s="3">
        <v>45358046.149999999</v>
      </c>
      <c r="ER53" s="3">
        <v>270977.71999999997</v>
      </c>
      <c r="ET53" s="3">
        <v>3022833.64</v>
      </c>
      <c r="EU53" s="3">
        <v>0</v>
      </c>
      <c r="EV53" s="3">
        <v>33585010.740000002</v>
      </c>
      <c r="EW53" s="3">
        <v>0</v>
      </c>
      <c r="EX53" s="3">
        <v>0</v>
      </c>
      <c r="EY53" s="3">
        <v>0</v>
      </c>
      <c r="EZ53" s="3">
        <v>18170834.350000001</v>
      </c>
      <c r="FA53" s="3">
        <v>0</v>
      </c>
      <c r="FB53" s="3">
        <v>0</v>
      </c>
      <c r="FC53" s="3">
        <v>0</v>
      </c>
      <c r="FD53" s="3">
        <v>0</v>
      </c>
      <c r="FE53" s="3">
        <v>0</v>
      </c>
      <c r="FF53" s="3">
        <v>537731858.63999999</v>
      </c>
      <c r="FG53" s="3">
        <v>0</v>
      </c>
      <c r="FH53" s="3">
        <v>0</v>
      </c>
      <c r="FI53" s="3">
        <v>0</v>
      </c>
      <c r="FJ53" s="3">
        <v>2002022.64</v>
      </c>
      <c r="FK53" s="3">
        <v>-598528934.08000004</v>
      </c>
      <c r="FL53" s="3">
        <v>-84536557.400000006</v>
      </c>
      <c r="FM53" s="3">
        <v>0</v>
      </c>
      <c r="FN53" s="3">
        <v>0</v>
      </c>
      <c r="FO53" s="3">
        <v>-33367.050000000003</v>
      </c>
      <c r="FP53" s="3">
        <v>-434815015.22000003</v>
      </c>
      <c r="FQ53" s="3">
        <v>-16484303.029999999</v>
      </c>
      <c r="FR53" s="3">
        <v>-54157218.350000001</v>
      </c>
      <c r="FS53" s="3">
        <v>0</v>
      </c>
      <c r="FT53" s="3">
        <v>-18371035.399999999</v>
      </c>
      <c r="FU53" s="3">
        <v>-156716639</v>
      </c>
      <c r="FV53" s="3">
        <v>-22739629.530000001</v>
      </c>
      <c r="FW53" s="3">
        <v>-60000002.200000003</v>
      </c>
      <c r="FX53" s="3">
        <v>-8129134.9199999999</v>
      </c>
      <c r="FY53" s="3">
        <v>0</v>
      </c>
      <c r="FZ53" s="3">
        <v>0</v>
      </c>
      <c r="GA53" s="3">
        <v>0</v>
      </c>
      <c r="GB53" s="3">
        <v>0</v>
      </c>
      <c r="GD53" s="3">
        <v>0</v>
      </c>
      <c r="GE53" s="3">
        <v>0</v>
      </c>
      <c r="GF53" s="3">
        <v>0</v>
      </c>
      <c r="GG53" s="3">
        <v>0</v>
      </c>
      <c r="GH53" s="3">
        <v>0</v>
      </c>
      <c r="GI53" s="3">
        <v>-1476064.24</v>
      </c>
      <c r="GJ53" s="3">
        <v>-3102309.75</v>
      </c>
      <c r="GK53" s="3">
        <v>-7370142.9900000002</v>
      </c>
      <c r="GL53" s="3">
        <v>-8661391.0899999999</v>
      </c>
      <c r="GN53" s="3">
        <v>0</v>
      </c>
      <c r="GO53" s="3">
        <v>-311560000.05000001</v>
      </c>
      <c r="GP53" s="3">
        <v>0</v>
      </c>
      <c r="GQ53" s="3">
        <v>0</v>
      </c>
      <c r="GR53" s="3">
        <v>0</v>
      </c>
      <c r="GS53" s="3">
        <v>0</v>
      </c>
      <c r="GT53" s="3">
        <v>0</v>
      </c>
      <c r="GU53" s="3">
        <v>-15555996.73</v>
      </c>
      <c r="GV53" s="3">
        <v>0</v>
      </c>
      <c r="GX53" s="3">
        <v>-33758809.700000003</v>
      </c>
      <c r="GY53" s="3">
        <v>0</v>
      </c>
      <c r="GZ53" s="3">
        <v>0</v>
      </c>
      <c r="HA53" s="3">
        <v>0</v>
      </c>
      <c r="HB53" s="3">
        <v>-32385645</v>
      </c>
      <c r="HC53" s="3">
        <v>0</v>
      </c>
      <c r="HD53" s="3">
        <v>0</v>
      </c>
      <c r="HE53" s="3">
        <v>0</v>
      </c>
      <c r="HF53" s="3">
        <v>0</v>
      </c>
      <c r="HG53" s="3">
        <v>0</v>
      </c>
      <c r="HH53" s="3">
        <v>-158039186.06999999</v>
      </c>
      <c r="HI53" s="3">
        <v>0</v>
      </c>
      <c r="HJ53" s="3">
        <v>0</v>
      </c>
      <c r="HK53" s="3">
        <v>0</v>
      </c>
      <c r="HL53" s="3">
        <v>0</v>
      </c>
      <c r="HM53" s="3">
        <v>0</v>
      </c>
      <c r="HO53" s="3">
        <v>-2029892220.1900001</v>
      </c>
      <c r="HP53" s="3">
        <v>-527816667.89999998</v>
      </c>
      <c r="HQ53" s="3">
        <v>0</v>
      </c>
      <c r="HR53" s="3">
        <v>-12757392.300000001</v>
      </c>
      <c r="HS53" s="3">
        <v>0</v>
      </c>
      <c r="HT53" s="3">
        <v>0</v>
      </c>
      <c r="HU53" s="3">
        <v>0</v>
      </c>
      <c r="HV53" s="3">
        <v>0</v>
      </c>
      <c r="HW53" s="3">
        <v>0</v>
      </c>
      <c r="HX53" s="3">
        <v>0</v>
      </c>
      <c r="HY53" s="3">
        <v>-1307237326.54</v>
      </c>
      <c r="HZ53" s="3">
        <v>-144669211.53999901</v>
      </c>
      <c r="IA53" s="3">
        <v>0</v>
      </c>
      <c r="IB53" s="3">
        <v>0</v>
      </c>
      <c r="IC53" s="3">
        <v>323626000</v>
      </c>
      <c r="ID53" s="3">
        <v>-5969175.3700000001</v>
      </c>
      <c r="IE53" s="3">
        <v>0</v>
      </c>
      <c r="IF53" s="3">
        <v>0</v>
      </c>
      <c r="IG53" s="3">
        <v>0</v>
      </c>
      <c r="IH53" s="3">
        <v>0</v>
      </c>
      <c r="II53" s="3">
        <v>0</v>
      </c>
      <c r="IJ53" s="3">
        <v>-474760705.13</v>
      </c>
      <c r="IK53" s="3">
        <v>-1569021325.4100001</v>
      </c>
      <c r="IL53" s="3">
        <v>0</v>
      </c>
      <c r="IM53" s="3">
        <v>-181584397.94</v>
      </c>
      <c r="IN53" s="3">
        <v>-19279285.629999999</v>
      </c>
      <c r="IO53" s="3">
        <v>0</v>
      </c>
      <c r="IP53" s="3">
        <v>-251021567.75999999</v>
      </c>
      <c r="IQ53" s="3">
        <v>0</v>
      </c>
      <c r="IR53" s="3">
        <v>39210601.380000003</v>
      </c>
      <c r="IS53" s="3">
        <v>0</v>
      </c>
      <c r="IT53" s="3">
        <v>0</v>
      </c>
      <c r="IU53" s="3">
        <v>-100285374.78</v>
      </c>
      <c r="IV53" s="3">
        <v>0</v>
      </c>
      <c r="IW53" s="3">
        <v>-151982231.27000001</v>
      </c>
      <c r="IX53" s="3">
        <v>-113435812.75</v>
      </c>
      <c r="IY53" s="3">
        <v>0</v>
      </c>
      <c r="IZ53" s="3">
        <v>-7066705.2000000002</v>
      </c>
      <c r="JA53" s="3">
        <v>-679157674.40999997</v>
      </c>
      <c r="JB53" s="3">
        <v>-289665.59999999998</v>
      </c>
      <c r="JC53" s="3">
        <v>-14834.5</v>
      </c>
      <c r="JD53" s="3">
        <v>-2269960.0299999998</v>
      </c>
      <c r="JE53" s="3">
        <v>0</v>
      </c>
      <c r="JF53" s="3">
        <v>0</v>
      </c>
      <c r="JG53" s="3">
        <v>0</v>
      </c>
      <c r="JH53" s="3">
        <v>0</v>
      </c>
      <c r="JI53" s="3">
        <v>-14763363.77</v>
      </c>
      <c r="JJ53" s="3">
        <v>-1564163.62</v>
      </c>
      <c r="JK53" s="3">
        <v>-9229601.0899999999</v>
      </c>
      <c r="JL53" s="3">
        <v>-3696195.82</v>
      </c>
      <c r="JM53" s="3">
        <v>0</v>
      </c>
      <c r="JN53" s="3">
        <v>-7179527.6600000001</v>
      </c>
      <c r="JO53" s="3">
        <v>0</v>
      </c>
      <c r="JP53" s="3">
        <v>-4710955.18</v>
      </c>
      <c r="JQ53" s="3">
        <v>0</v>
      </c>
      <c r="JR53" s="3">
        <v>-6583042.6200000001</v>
      </c>
      <c r="JS53" s="3">
        <v>0</v>
      </c>
      <c r="JT53" s="3">
        <v>0</v>
      </c>
      <c r="JU53" s="3">
        <v>0</v>
      </c>
      <c r="JV53" s="3">
        <v>-31227688.489999998</v>
      </c>
      <c r="JW53" s="3">
        <v>29913621.390000001</v>
      </c>
      <c r="JX53" s="3">
        <v>0</v>
      </c>
      <c r="JY53" s="3">
        <v>0</v>
      </c>
      <c r="JZ53" s="3">
        <v>0</v>
      </c>
      <c r="KA53" s="3">
        <v>0</v>
      </c>
      <c r="KB53" s="3">
        <v>-515157.5</v>
      </c>
      <c r="KC53" s="3">
        <v>0</v>
      </c>
      <c r="KD53" s="3">
        <v>0</v>
      </c>
      <c r="KE53" s="3">
        <v>0</v>
      </c>
      <c r="KF53" s="3">
        <v>0</v>
      </c>
      <c r="KG53" s="3">
        <v>0</v>
      </c>
      <c r="KH53" s="3">
        <v>-4829010.01</v>
      </c>
      <c r="KI53" s="3">
        <v>5282483.84</v>
      </c>
      <c r="KJ53" s="3">
        <v>0</v>
      </c>
      <c r="KK53" s="3">
        <v>0</v>
      </c>
      <c r="KL53" s="3">
        <v>0</v>
      </c>
      <c r="KM53" s="3">
        <v>-54783.97</v>
      </c>
      <c r="KN53" s="3">
        <v>-9.06</v>
      </c>
      <c r="KO53" s="3">
        <v>0</v>
      </c>
      <c r="KP53" s="3">
        <v>0</v>
      </c>
      <c r="KQ53" s="3">
        <v>0</v>
      </c>
      <c r="KR53" s="3">
        <v>0</v>
      </c>
      <c r="KS53" s="3">
        <v>0</v>
      </c>
      <c r="KT53" s="3">
        <v>0</v>
      </c>
      <c r="KU53" s="3">
        <v>0</v>
      </c>
      <c r="KV53" s="3">
        <v>0</v>
      </c>
      <c r="KW53" s="3">
        <v>0</v>
      </c>
      <c r="KX53" s="3">
        <v>0</v>
      </c>
      <c r="KY53" s="3">
        <v>0</v>
      </c>
      <c r="KZ53" s="3">
        <v>0</v>
      </c>
      <c r="LA53" s="3">
        <v>0</v>
      </c>
      <c r="LB53" s="3">
        <v>0</v>
      </c>
      <c r="LC53" s="3">
        <v>0</v>
      </c>
      <c r="LD53" s="3">
        <v>0</v>
      </c>
      <c r="LE53" s="3">
        <v>0</v>
      </c>
      <c r="LF53" s="3">
        <v>0</v>
      </c>
      <c r="LG53" s="3">
        <v>0</v>
      </c>
      <c r="LH53" s="3">
        <v>0</v>
      </c>
      <c r="LI53" s="3">
        <v>0</v>
      </c>
      <c r="LJ53" s="3">
        <v>0</v>
      </c>
      <c r="LK53" s="3">
        <v>0</v>
      </c>
      <c r="LL53" s="3">
        <v>0</v>
      </c>
      <c r="LM53" s="3">
        <v>1172692119.4300001</v>
      </c>
      <c r="LN53" s="3">
        <v>1283764561</v>
      </c>
      <c r="LO53" s="3">
        <v>100285374.12</v>
      </c>
      <c r="LP53" s="3">
        <v>0</v>
      </c>
      <c r="LQ53" s="3">
        <v>0</v>
      </c>
      <c r="LR53" s="3">
        <v>151982231.30000001</v>
      </c>
      <c r="LS53" s="3">
        <v>0</v>
      </c>
      <c r="LT53" s="3">
        <v>113435812.70999999</v>
      </c>
      <c r="LU53" s="3">
        <v>0</v>
      </c>
      <c r="LW53" s="3">
        <v>0</v>
      </c>
      <c r="LX53" s="3">
        <v>7066705.2000000002</v>
      </c>
      <c r="LY53" s="3">
        <v>0</v>
      </c>
      <c r="LZ53" s="3">
        <v>0</v>
      </c>
      <c r="MA53" s="3">
        <v>0</v>
      </c>
      <c r="MB53" s="3">
        <v>0</v>
      </c>
      <c r="MC53" s="3">
        <v>0</v>
      </c>
      <c r="MD53" s="3">
        <v>0</v>
      </c>
      <c r="ME53" s="3">
        <v>0</v>
      </c>
      <c r="MF53" s="3">
        <v>0</v>
      </c>
      <c r="MG53" s="3">
        <v>0</v>
      </c>
      <c r="MH53" s="3">
        <v>0</v>
      </c>
      <c r="MI53" s="3">
        <v>0</v>
      </c>
      <c r="MJ53" s="3">
        <v>0</v>
      </c>
      <c r="MK53" s="3">
        <v>0</v>
      </c>
      <c r="ML53" s="3">
        <v>0</v>
      </c>
      <c r="MM53" s="3">
        <v>0</v>
      </c>
      <c r="MN53" s="3">
        <v>0</v>
      </c>
      <c r="MO53" s="3">
        <v>0</v>
      </c>
      <c r="MP53" s="3">
        <v>0</v>
      </c>
      <c r="MQ53" s="3">
        <v>0</v>
      </c>
      <c r="MR53" s="3">
        <v>0</v>
      </c>
      <c r="MS53" s="3">
        <v>24069937.809999999</v>
      </c>
      <c r="MT53" s="3">
        <v>7710961.96</v>
      </c>
      <c r="MU53" s="3">
        <v>0</v>
      </c>
      <c r="MV53" s="3">
        <v>453547.21</v>
      </c>
      <c r="MW53" s="3">
        <v>10034.200000000001</v>
      </c>
      <c r="MX53" s="3">
        <v>2624502.62</v>
      </c>
      <c r="MY53" s="3">
        <v>5712911.8600000003</v>
      </c>
      <c r="MZ53" s="3">
        <v>740680.14</v>
      </c>
      <c r="NA53" s="3">
        <v>1441347.21</v>
      </c>
      <c r="NB53" s="3">
        <v>0</v>
      </c>
      <c r="NC53" s="3">
        <v>0</v>
      </c>
      <c r="ND53" s="3">
        <v>529753.29</v>
      </c>
      <c r="NE53" s="3">
        <v>2470332.0699999998</v>
      </c>
      <c r="NF53" s="3">
        <v>0</v>
      </c>
      <c r="NG53" s="3">
        <v>1027.17</v>
      </c>
      <c r="NH53" s="3">
        <v>0</v>
      </c>
      <c r="NI53" s="3">
        <v>617716.30000000005</v>
      </c>
      <c r="NJ53" s="3">
        <v>1345681.86</v>
      </c>
      <c r="NK53" s="3">
        <v>797487.04</v>
      </c>
      <c r="NL53" s="3">
        <v>6414401.3499999996</v>
      </c>
      <c r="NM53" s="3">
        <v>0</v>
      </c>
      <c r="NN53" s="3">
        <v>0</v>
      </c>
      <c r="NO53" s="3">
        <v>0</v>
      </c>
      <c r="NP53" s="3">
        <v>13822661.300000001</v>
      </c>
      <c r="NQ53" s="3">
        <v>14996119.01</v>
      </c>
      <c r="NR53" s="3">
        <v>361379.11</v>
      </c>
      <c r="NS53" s="3">
        <v>3125251.02</v>
      </c>
      <c r="NT53" s="3">
        <v>512564.41</v>
      </c>
      <c r="NU53" s="3">
        <v>16295974.07</v>
      </c>
      <c r="NV53" s="3">
        <v>242870.33</v>
      </c>
      <c r="NW53" s="3">
        <v>3331822.04</v>
      </c>
      <c r="NX53" s="3">
        <v>3879.61</v>
      </c>
      <c r="NY53" s="3">
        <v>7525323.8099999996</v>
      </c>
      <c r="NZ53" s="3">
        <v>3919.2</v>
      </c>
      <c r="OA53" s="3">
        <v>0</v>
      </c>
      <c r="OB53" s="3">
        <v>4147502.1</v>
      </c>
      <c r="OC53" s="3">
        <v>0</v>
      </c>
      <c r="OD53" s="3">
        <v>0</v>
      </c>
      <c r="OE53" s="3">
        <v>0</v>
      </c>
      <c r="OF53" s="3">
        <v>0</v>
      </c>
      <c r="OK53" s="3">
        <v>0</v>
      </c>
      <c r="OL53" s="3">
        <v>0</v>
      </c>
      <c r="OM53" s="3">
        <v>0</v>
      </c>
      <c r="ON53" s="3">
        <v>0</v>
      </c>
      <c r="OO53" s="3">
        <v>198910.56</v>
      </c>
      <c r="OP53" s="3">
        <v>3872325.23</v>
      </c>
      <c r="OQ53" s="3">
        <v>10125184.01</v>
      </c>
      <c r="OR53" s="3">
        <v>15411600.390000001</v>
      </c>
      <c r="OS53" s="3">
        <v>0</v>
      </c>
      <c r="OT53" s="3">
        <v>0</v>
      </c>
      <c r="OU53" s="3">
        <v>5299255.47</v>
      </c>
      <c r="OV53" s="3">
        <v>0</v>
      </c>
      <c r="OW53" s="3">
        <v>0</v>
      </c>
      <c r="OX53" s="3">
        <v>0</v>
      </c>
      <c r="OY53" s="3">
        <v>0</v>
      </c>
      <c r="OZ53" s="3">
        <v>2334673.98</v>
      </c>
      <c r="PA53" s="3">
        <v>0</v>
      </c>
      <c r="PB53" s="3">
        <v>0</v>
      </c>
      <c r="PC53" s="3">
        <v>0</v>
      </c>
      <c r="PD53" s="3">
        <v>0</v>
      </c>
      <c r="PE53" s="3">
        <v>0</v>
      </c>
      <c r="PF53" s="3">
        <v>5466484.5800000001</v>
      </c>
      <c r="PG53" s="3">
        <v>0</v>
      </c>
      <c r="PH53" s="3">
        <v>54962033.909999996</v>
      </c>
      <c r="PI53" s="3">
        <v>3269.69</v>
      </c>
      <c r="PJ53" s="3">
        <v>0</v>
      </c>
      <c r="PK53" s="3">
        <v>7006111.3399999999</v>
      </c>
      <c r="PL53" s="3">
        <v>1527559.07</v>
      </c>
      <c r="PM53" s="3">
        <v>1585785.93</v>
      </c>
      <c r="PN53" s="3">
        <v>0</v>
      </c>
      <c r="PO53" s="3">
        <v>0</v>
      </c>
      <c r="PP53" s="3">
        <v>0</v>
      </c>
      <c r="PQ53" s="3">
        <v>0</v>
      </c>
      <c r="PR53" s="3">
        <v>5091469.71</v>
      </c>
      <c r="PS53" s="3">
        <v>0</v>
      </c>
      <c r="PT53" s="3">
        <v>-44.91</v>
      </c>
      <c r="PU53" s="3">
        <v>0</v>
      </c>
      <c r="PV53" s="3">
        <v>0</v>
      </c>
      <c r="PW53" s="3">
        <v>11707172.92</v>
      </c>
      <c r="PX53" s="3">
        <v>448895.37</v>
      </c>
      <c r="PY53" s="3">
        <v>0</v>
      </c>
      <c r="PZ53" s="3">
        <v>0</v>
      </c>
      <c r="QA53" s="3">
        <v>0</v>
      </c>
      <c r="QB53" s="3">
        <v>205161961.41999999</v>
      </c>
      <c r="QC53" s="3">
        <v>0</v>
      </c>
      <c r="QD53" s="3">
        <v>23122849.199999999</v>
      </c>
      <c r="QE53" s="3">
        <v>0</v>
      </c>
      <c r="QF53" s="3">
        <v>0</v>
      </c>
      <c r="QG53" s="3">
        <v>0</v>
      </c>
      <c r="QI53" s="3">
        <v>0</v>
      </c>
      <c r="QJ53" s="3">
        <v>0</v>
      </c>
      <c r="QK53" s="3">
        <v>0</v>
      </c>
      <c r="QL53" s="3">
        <v>0</v>
      </c>
      <c r="QM53" s="3">
        <v>0</v>
      </c>
      <c r="QN53" s="3">
        <v>0</v>
      </c>
      <c r="QO53" s="3">
        <v>87088623.590000004</v>
      </c>
      <c r="QP53" s="3">
        <v>2636623.1800000002</v>
      </c>
      <c r="QQ53" s="3">
        <v>-9804020.1199999992</v>
      </c>
      <c r="QR53" s="3">
        <v>0</v>
      </c>
      <c r="QS53" s="3">
        <v>0</v>
      </c>
      <c r="QT53" s="3">
        <v>5277110.17</v>
      </c>
      <c r="QU53" s="3">
        <v>27039750.719999999</v>
      </c>
      <c r="QV53" s="3">
        <v>389265</v>
      </c>
      <c r="QW53" s="3">
        <v>957878.78</v>
      </c>
      <c r="QX53" s="3">
        <v>0</v>
      </c>
      <c r="QY53" s="3">
        <v>0</v>
      </c>
      <c r="QZ53" s="3">
        <v>0</v>
      </c>
      <c r="RA53" s="3">
        <v>0</v>
      </c>
      <c r="RB53" s="3">
        <v>0</v>
      </c>
      <c r="RC53" s="3">
        <v>0</v>
      </c>
      <c r="RD53" s="3">
        <v>0</v>
      </c>
      <c r="RE53" s="3">
        <v>0</v>
      </c>
      <c r="RF53" s="3">
        <v>0</v>
      </c>
      <c r="RG53" s="3">
        <v>0</v>
      </c>
      <c r="RH53" s="3">
        <v>0</v>
      </c>
      <c r="RI53" s="3">
        <v>0</v>
      </c>
      <c r="RJ53" s="3">
        <v>0</v>
      </c>
      <c r="RK53" s="3">
        <v>0</v>
      </c>
    </row>
    <row r="54" spans="1:479" x14ac:dyDescent="0.25">
      <c r="A54" t="s">
        <v>53</v>
      </c>
      <c r="B54" s="1">
        <v>2017</v>
      </c>
      <c r="C54" s="3">
        <v>3093570.69</v>
      </c>
      <c r="D54" s="3">
        <v>300</v>
      </c>
      <c r="E54" s="4"/>
      <c r="F54" s="3">
        <v>0</v>
      </c>
      <c r="G54" s="3">
        <v>0</v>
      </c>
      <c r="H54" s="3">
        <v>0</v>
      </c>
      <c r="I54" s="3">
        <v>0</v>
      </c>
      <c r="J54" s="3">
        <v>0</v>
      </c>
      <c r="K54" s="3">
        <v>1653505.14</v>
      </c>
      <c r="L54" s="3">
        <v>0</v>
      </c>
      <c r="M54" s="3">
        <v>0</v>
      </c>
      <c r="N54" s="3">
        <v>0</v>
      </c>
      <c r="O54" s="3">
        <v>188063.06</v>
      </c>
      <c r="P54" s="4"/>
      <c r="Q54" s="3">
        <v>1722678.15</v>
      </c>
      <c r="R54" s="3">
        <v>-80410.87</v>
      </c>
      <c r="S54" s="3">
        <v>0</v>
      </c>
      <c r="T54" s="3">
        <v>0</v>
      </c>
      <c r="U54" s="3">
        <v>0</v>
      </c>
      <c r="V54" s="3">
        <v>189752.36</v>
      </c>
      <c r="W54" s="3">
        <v>46669.68</v>
      </c>
      <c r="X54" s="3">
        <v>0</v>
      </c>
      <c r="Y54" s="3">
        <v>0</v>
      </c>
      <c r="Z54" s="3">
        <v>0</v>
      </c>
      <c r="AA54" s="3">
        <v>0</v>
      </c>
      <c r="AB54" s="3">
        <v>0</v>
      </c>
      <c r="AC54" s="3">
        <v>0</v>
      </c>
      <c r="AD54" s="3">
        <v>100</v>
      </c>
      <c r="AE54" s="3">
        <v>0</v>
      </c>
      <c r="AF54" s="3">
        <v>0</v>
      </c>
      <c r="AG54" s="3">
        <v>0</v>
      </c>
      <c r="AH54" s="3">
        <v>0</v>
      </c>
      <c r="AI54" s="3">
        <v>0</v>
      </c>
      <c r="AJ54" s="3">
        <v>0</v>
      </c>
      <c r="AK54" s="3">
        <v>0</v>
      </c>
      <c r="AL54" s="3">
        <v>0</v>
      </c>
      <c r="AP54" s="3">
        <v>0</v>
      </c>
      <c r="AQ54" s="3">
        <v>0</v>
      </c>
      <c r="AR54" s="3">
        <v>0</v>
      </c>
      <c r="AS54" s="3">
        <v>0</v>
      </c>
      <c r="AT54" s="3">
        <v>0</v>
      </c>
      <c r="AU54" s="3">
        <v>0</v>
      </c>
      <c r="AV54" s="3">
        <v>60190.39</v>
      </c>
      <c r="AW54" s="4"/>
      <c r="AX54" s="3">
        <v>0</v>
      </c>
      <c r="AY54" s="3">
        <v>0</v>
      </c>
      <c r="AZ54" s="3">
        <v>0</v>
      </c>
      <c r="BA54" s="3">
        <v>0</v>
      </c>
      <c r="BB54" s="3">
        <v>0</v>
      </c>
      <c r="BC54" s="4"/>
      <c r="BD54" s="3">
        <v>0</v>
      </c>
      <c r="BE54" s="3">
        <v>0</v>
      </c>
      <c r="BF54" s="3">
        <v>0</v>
      </c>
      <c r="BG54" s="3">
        <v>0</v>
      </c>
      <c r="BH54" s="3">
        <v>0</v>
      </c>
      <c r="BI54" s="3">
        <v>0</v>
      </c>
      <c r="BJ54" s="3">
        <v>0</v>
      </c>
      <c r="BK54" s="3">
        <v>0</v>
      </c>
      <c r="BL54" s="3">
        <v>0</v>
      </c>
      <c r="BM54" s="3">
        <v>0</v>
      </c>
      <c r="BN54" s="3">
        <v>556361.36</v>
      </c>
      <c r="BO54" s="3">
        <v>-14734.93</v>
      </c>
      <c r="BP54" s="3">
        <v>0</v>
      </c>
      <c r="BQ54" s="3">
        <v>0</v>
      </c>
      <c r="BR54" s="3">
        <v>0</v>
      </c>
      <c r="BT54" s="3">
        <v>0</v>
      </c>
      <c r="BU54" s="3">
        <v>6085.28</v>
      </c>
      <c r="BV54" s="3">
        <v>0</v>
      </c>
      <c r="BW54" s="3">
        <v>0</v>
      </c>
      <c r="BX54" s="3">
        <v>0</v>
      </c>
      <c r="BY54" s="3">
        <v>0</v>
      </c>
      <c r="BZ54" s="3">
        <v>-394676.65</v>
      </c>
      <c r="CA54" s="3">
        <v>0</v>
      </c>
      <c r="CB54" s="3">
        <v>135702.57</v>
      </c>
      <c r="CC54" s="3">
        <v>-302203.49</v>
      </c>
      <c r="CD54" s="3">
        <v>-645720.63</v>
      </c>
      <c r="CE54" s="3">
        <v>-30243.68</v>
      </c>
      <c r="CF54" s="3">
        <v>0</v>
      </c>
      <c r="CG54" s="3">
        <v>-270791.65000000002</v>
      </c>
      <c r="CH54" s="3">
        <v>0</v>
      </c>
      <c r="CI54" s="3">
        <v>0</v>
      </c>
      <c r="CJ54" s="3">
        <v>0</v>
      </c>
      <c r="CK54" s="3">
        <v>0</v>
      </c>
      <c r="CL54" s="3">
        <v>146156.59</v>
      </c>
      <c r="CM54" s="3">
        <v>0</v>
      </c>
      <c r="CN54" s="3">
        <v>0</v>
      </c>
      <c r="CO54" s="3">
        <v>0</v>
      </c>
      <c r="CP54" s="3">
        <v>0</v>
      </c>
      <c r="CQ54" s="3">
        <v>0</v>
      </c>
      <c r="CR54" s="3">
        <v>0</v>
      </c>
      <c r="CS54" s="3">
        <v>0</v>
      </c>
      <c r="CT54" s="3">
        <v>0</v>
      </c>
      <c r="CU54" s="3">
        <v>0</v>
      </c>
      <c r="CV54" s="3">
        <v>0</v>
      </c>
      <c r="CW54" s="3">
        <v>0</v>
      </c>
      <c r="CX54" s="3">
        <v>0</v>
      </c>
      <c r="CY54" s="3">
        <v>0</v>
      </c>
      <c r="CZ54" s="3">
        <v>0</v>
      </c>
      <c r="DA54" s="3">
        <v>0</v>
      </c>
      <c r="DB54" s="3">
        <v>0</v>
      </c>
      <c r="DC54" s="3">
        <v>0</v>
      </c>
      <c r="DD54" s="3">
        <v>0</v>
      </c>
      <c r="DE54" s="3">
        <v>0</v>
      </c>
      <c r="DF54" s="3">
        <v>0</v>
      </c>
      <c r="DG54" s="3">
        <v>0</v>
      </c>
      <c r="DH54" s="3">
        <v>0</v>
      </c>
      <c r="DI54" s="3">
        <v>0</v>
      </c>
      <c r="DJ54" s="3">
        <v>0</v>
      </c>
      <c r="DK54" s="3">
        <v>0</v>
      </c>
      <c r="DL54" s="3">
        <v>0</v>
      </c>
      <c r="DM54" s="3">
        <v>0</v>
      </c>
      <c r="DN54" s="3">
        <v>121775.03</v>
      </c>
      <c r="DP54" s="3">
        <v>0</v>
      </c>
      <c r="DQ54" s="3">
        <v>0</v>
      </c>
      <c r="DR54" s="3">
        <v>0</v>
      </c>
      <c r="DS54" s="3">
        <v>1934091.27</v>
      </c>
      <c r="DT54" s="3">
        <v>0</v>
      </c>
      <c r="DU54" s="3">
        <v>2800818.76</v>
      </c>
      <c r="DV54" s="3">
        <v>1983263.3</v>
      </c>
      <c r="DW54" s="3">
        <v>107572.08</v>
      </c>
      <c r="DX54" s="3">
        <v>1963706.52</v>
      </c>
      <c r="DY54" s="3">
        <v>2078403.5</v>
      </c>
      <c r="DZ54" s="3">
        <v>2521306.41</v>
      </c>
      <c r="EA54" s="3">
        <v>1583349.71</v>
      </c>
      <c r="EB54" s="3">
        <v>0</v>
      </c>
      <c r="EC54" s="3">
        <v>0</v>
      </c>
      <c r="ED54" s="3">
        <v>0</v>
      </c>
      <c r="EE54" s="3">
        <v>617147.62</v>
      </c>
      <c r="EG54" s="3">
        <v>1171653.52</v>
      </c>
      <c r="EH54" s="3">
        <v>0</v>
      </c>
      <c r="EI54" s="3">
        <v>0</v>
      </c>
      <c r="EJ54" s="3">
        <v>0</v>
      </c>
      <c r="EL54" s="3">
        <v>0</v>
      </c>
      <c r="EM54" s="3">
        <v>0</v>
      </c>
      <c r="EN54" s="3">
        <v>0</v>
      </c>
      <c r="EO54" s="3">
        <v>0</v>
      </c>
      <c r="EP54" s="3">
        <v>0</v>
      </c>
      <c r="EQ54" s="3">
        <v>0</v>
      </c>
      <c r="ER54" s="3">
        <v>0</v>
      </c>
      <c r="ET54" s="3">
        <v>0</v>
      </c>
      <c r="EU54" s="3">
        <v>0</v>
      </c>
      <c r="EV54" s="3">
        <v>73277.960000000006</v>
      </c>
      <c r="EW54" s="3">
        <v>0</v>
      </c>
      <c r="EX54" s="3">
        <v>0</v>
      </c>
      <c r="EY54" s="3">
        <v>-2477829.7200000002</v>
      </c>
      <c r="EZ54" s="3">
        <v>120771.63</v>
      </c>
      <c r="FA54" s="3">
        <v>0</v>
      </c>
      <c r="FB54" s="3">
        <v>0</v>
      </c>
      <c r="FC54" s="3">
        <v>0</v>
      </c>
      <c r="FD54" s="3">
        <v>0</v>
      </c>
      <c r="FE54" s="3">
        <v>0</v>
      </c>
      <c r="FF54" s="3">
        <v>0</v>
      </c>
      <c r="FG54" s="3">
        <v>0</v>
      </c>
      <c r="FH54" s="3">
        <v>0</v>
      </c>
      <c r="FI54" s="3">
        <v>0</v>
      </c>
      <c r="FJ54" s="3">
        <v>0</v>
      </c>
      <c r="FK54" s="3">
        <v>-2231846.11</v>
      </c>
      <c r="FL54" s="3">
        <v>-63272.800000000003</v>
      </c>
      <c r="FM54" s="3">
        <v>0</v>
      </c>
      <c r="FN54" s="3">
        <v>0</v>
      </c>
      <c r="FO54" s="3">
        <v>0</v>
      </c>
      <c r="FP54" s="3">
        <v>-2719174.44</v>
      </c>
      <c r="FQ54" s="3">
        <v>-277444.36</v>
      </c>
      <c r="FR54" s="3">
        <v>-27314.39</v>
      </c>
      <c r="FS54" s="3">
        <v>0</v>
      </c>
      <c r="FT54" s="3">
        <v>-156065.31</v>
      </c>
      <c r="FU54" s="3">
        <v>0</v>
      </c>
      <c r="FV54" s="3">
        <v>0</v>
      </c>
      <c r="FW54" s="3">
        <v>0</v>
      </c>
      <c r="FX54" s="3">
        <v>0</v>
      </c>
      <c r="FY54" s="3">
        <v>0</v>
      </c>
      <c r="FZ54" s="3">
        <v>0</v>
      </c>
      <c r="GA54" s="3">
        <v>0</v>
      </c>
      <c r="GB54" s="3">
        <v>0</v>
      </c>
      <c r="GD54" s="3">
        <v>0</v>
      </c>
      <c r="GE54" s="3">
        <v>0</v>
      </c>
      <c r="GF54" s="3">
        <v>0</v>
      </c>
      <c r="GG54" s="3">
        <v>0</v>
      </c>
      <c r="GH54" s="3">
        <v>0</v>
      </c>
      <c r="GI54" s="3">
        <v>0</v>
      </c>
      <c r="GJ54" s="3">
        <v>0</v>
      </c>
      <c r="GK54" s="3">
        <v>-378.61</v>
      </c>
      <c r="GL54" s="3">
        <v>6301</v>
      </c>
      <c r="GN54" s="3">
        <v>0</v>
      </c>
      <c r="GO54" s="3">
        <v>0</v>
      </c>
      <c r="GP54" s="3">
        <v>0</v>
      </c>
      <c r="GQ54" s="3">
        <v>0</v>
      </c>
      <c r="GR54" s="3">
        <v>0</v>
      </c>
      <c r="GS54" s="3">
        <v>0</v>
      </c>
      <c r="GT54" s="3">
        <v>0</v>
      </c>
      <c r="GU54" s="3">
        <v>0</v>
      </c>
      <c r="GV54" s="3">
        <v>0</v>
      </c>
      <c r="GX54" s="3">
        <v>-159721.82</v>
      </c>
      <c r="GY54" s="3">
        <v>0</v>
      </c>
      <c r="GZ54" s="3">
        <v>0</v>
      </c>
      <c r="HA54" s="3">
        <v>0</v>
      </c>
      <c r="HB54" s="3">
        <v>282103</v>
      </c>
      <c r="HC54" s="3">
        <v>0</v>
      </c>
      <c r="HD54" s="3">
        <v>0</v>
      </c>
      <c r="HE54" s="3">
        <v>0</v>
      </c>
      <c r="HF54" s="3">
        <v>0</v>
      </c>
      <c r="HG54" s="3">
        <v>0</v>
      </c>
      <c r="HH54" s="3">
        <v>0</v>
      </c>
      <c r="HI54" s="3">
        <v>0</v>
      </c>
      <c r="HJ54" s="3">
        <v>0</v>
      </c>
      <c r="HK54" s="3">
        <v>0</v>
      </c>
      <c r="HL54" s="3">
        <v>0</v>
      </c>
      <c r="HM54" s="3">
        <v>0</v>
      </c>
      <c r="HO54" s="3">
        <v>-3593268.52</v>
      </c>
      <c r="HP54" s="3">
        <v>-100</v>
      </c>
      <c r="HQ54" s="3">
        <v>0</v>
      </c>
      <c r="HR54" s="3">
        <v>0</v>
      </c>
      <c r="HS54" s="3">
        <v>0</v>
      </c>
      <c r="HT54" s="3">
        <v>0</v>
      </c>
      <c r="HU54" s="3">
        <v>0</v>
      </c>
      <c r="HV54" s="3">
        <v>-5175468.49</v>
      </c>
      <c r="HW54" s="3">
        <v>0</v>
      </c>
      <c r="HX54" s="3">
        <v>0</v>
      </c>
      <c r="HY54" s="3">
        <v>-6230340.5800000001</v>
      </c>
      <c r="HZ54" s="3">
        <v>-563669.52999999397</v>
      </c>
      <c r="IA54" s="3">
        <v>0</v>
      </c>
      <c r="IB54" s="3">
        <v>0</v>
      </c>
      <c r="IC54" s="3">
        <v>250000</v>
      </c>
      <c r="ID54" s="3">
        <v>0</v>
      </c>
      <c r="IE54" s="3">
        <v>0</v>
      </c>
      <c r="IF54" s="3">
        <v>0</v>
      </c>
      <c r="IG54" s="3">
        <v>0</v>
      </c>
      <c r="IH54" s="3">
        <v>0</v>
      </c>
      <c r="II54" s="3">
        <v>0</v>
      </c>
      <c r="IJ54" s="3">
        <v>-8755336.9299999997</v>
      </c>
      <c r="IK54" s="3">
        <v>0</v>
      </c>
      <c r="IL54" s="3">
        <v>0</v>
      </c>
      <c r="IM54" s="3">
        <v>0</v>
      </c>
      <c r="IN54" s="3">
        <v>-88180.37</v>
      </c>
      <c r="IO54" s="3">
        <v>0</v>
      </c>
      <c r="IP54" s="3">
        <v>-3329982.39</v>
      </c>
      <c r="IQ54" s="3">
        <v>0</v>
      </c>
      <c r="IR54" s="3">
        <v>0</v>
      </c>
      <c r="IS54" s="3">
        <v>-669755.16</v>
      </c>
      <c r="IT54" s="3">
        <v>0</v>
      </c>
      <c r="IU54" s="3">
        <v>-552902.81999999995</v>
      </c>
      <c r="IV54" s="3">
        <v>0</v>
      </c>
      <c r="IW54" s="3">
        <v>-869573.41</v>
      </c>
      <c r="IX54" s="3">
        <v>-498483.04</v>
      </c>
      <c r="IY54" s="3">
        <v>-289080.63</v>
      </c>
      <c r="IZ54" s="3">
        <v>-124204.56</v>
      </c>
      <c r="JA54" s="3">
        <v>-4114119.68</v>
      </c>
      <c r="JB54" s="3">
        <v>-6498.8</v>
      </c>
      <c r="JC54" s="3">
        <v>-62.75</v>
      </c>
      <c r="JD54" s="3">
        <v>-40332.620000000003</v>
      </c>
      <c r="JE54" s="3">
        <v>0</v>
      </c>
      <c r="JF54" s="3">
        <v>0</v>
      </c>
      <c r="JG54" s="3">
        <v>0</v>
      </c>
      <c r="JH54" s="3">
        <v>0</v>
      </c>
      <c r="JI54" s="3">
        <v>-329468.65000000002</v>
      </c>
      <c r="JJ54" s="3">
        <v>-3247.28</v>
      </c>
      <c r="JK54" s="3">
        <v>0</v>
      </c>
      <c r="JL54" s="3">
        <v>-34094.14</v>
      </c>
      <c r="JM54" s="3">
        <v>0</v>
      </c>
      <c r="JN54" s="3">
        <v>-98745</v>
      </c>
      <c r="JO54" s="3">
        <v>0</v>
      </c>
      <c r="JP54" s="3">
        <v>0</v>
      </c>
      <c r="JQ54" s="3">
        <v>0</v>
      </c>
      <c r="JR54" s="3">
        <v>0</v>
      </c>
      <c r="JS54" s="3">
        <v>0</v>
      </c>
      <c r="JT54" s="3">
        <v>0</v>
      </c>
      <c r="JU54" s="3">
        <v>0</v>
      </c>
      <c r="JV54" s="3">
        <v>0</v>
      </c>
      <c r="JW54" s="3">
        <v>0</v>
      </c>
      <c r="JX54" s="3">
        <v>0</v>
      </c>
      <c r="JY54" s="3">
        <v>0</v>
      </c>
      <c r="JZ54" s="3">
        <v>0</v>
      </c>
      <c r="KA54" s="3">
        <v>0</v>
      </c>
      <c r="KB54" s="3">
        <v>0</v>
      </c>
      <c r="KC54" s="3">
        <v>0</v>
      </c>
      <c r="KD54" s="3">
        <v>23938.47</v>
      </c>
      <c r="KE54" s="3">
        <v>0</v>
      </c>
      <c r="KF54" s="3">
        <v>0</v>
      </c>
      <c r="KG54" s="3">
        <v>0</v>
      </c>
      <c r="KH54" s="3">
        <v>0</v>
      </c>
      <c r="KI54" s="3">
        <v>0</v>
      </c>
      <c r="KJ54" s="3">
        <v>0</v>
      </c>
      <c r="KK54" s="3">
        <v>0</v>
      </c>
      <c r="KL54" s="3">
        <v>0</v>
      </c>
      <c r="KM54" s="3">
        <v>0</v>
      </c>
      <c r="KN54" s="3">
        <v>-23648.16</v>
      </c>
      <c r="KO54" s="3">
        <v>0</v>
      </c>
      <c r="KP54" s="3">
        <v>0</v>
      </c>
      <c r="KQ54" s="3">
        <v>0</v>
      </c>
      <c r="KR54" s="3">
        <v>0</v>
      </c>
      <c r="KS54" s="3">
        <v>0</v>
      </c>
      <c r="KT54" s="3">
        <v>0</v>
      </c>
      <c r="KU54" s="3">
        <v>0</v>
      </c>
      <c r="KV54" s="3">
        <v>0</v>
      </c>
      <c r="KW54" s="3">
        <v>0</v>
      </c>
      <c r="KX54" s="3">
        <v>0</v>
      </c>
      <c r="KY54" s="3">
        <v>0</v>
      </c>
      <c r="KZ54" s="3">
        <v>0</v>
      </c>
      <c r="LA54" s="3">
        <v>0</v>
      </c>
      <c r="LB54" s="3">
        <v>0</v>
      </c>
      <c r="LC54" s="3">
        <v>0</v>
      </c>
      <c r="LD54" s="3">
        <v>0</v>
      </c>
      <c r="LE54" s="3">
        <v>0</v>
      </c>
      <c r="LF54" s="3">
        <v>0</v>
      </c>
      <c r="LG54" s="3">
        <v>0</v>
      </c>
      <c r="LH54" s="3">
        <v>0</v>
      </c>
      <c r="LI54" s="3">
        <v>0</v>
      </c>
      <c r="LJ54" s="3">
        <v>0</v>
      </c>
      <c r="LK54" s="3">
        <v>0</v>
      </c>
      <c r="LL54" s="3">
        <v>0</v>
      </c>
      <c r="LM54" s="3">
        <v>10729581.99</v>
      </c>
      <c r="LN54" s="3">
        <v>2113672.86</v>
      </c>
      <c r="LO54" s="3">
        <v>552902.81999999995</v>
      </c>
      <c r="LP54" s="3">
        <v>0</v>
      </c>
      <c r="LQ54" s="3">
        <v>0</v>
      </c>
      <c r="LR54" s="3">
        <v>869573.41</v>
      </c>
      <c r="LS54" s="3">
        <v>0</v>
      </c>
      <c r="LT54" s="3">
        <v>498483.04</v>
      </c>
      <c r="LU54" s="3">
        <v>0</v>
      </c>
      <c r="LW54" s="3">
        <v>289080.63</v>
      </c>
      <c r="LX54" s="3">
        <v>124204.56</v>
      </c>
      <c r="LY54" s="3">
        <v>0</v>
      </c>
      <c r="LZ54" s="3">
        <v>0</v>
      </c>
      <c r="MA54" s="3">
        <v>0</v>
      </c>
      <c r="MB54" s="3">
        <v>0</v>
      </c>
      <c r="MC54" s="3">
        <v>0</v>
      </c>
      <c r="MD54" s="3">
        <v>0</v>
      </c>
      <c r="ME54" s="3">
        <v>0</v>
      </c>
      <c r="MF54" s="3">
        <v>0</v>
      </c>
      <c r="MG54" s="3">
        <v>0</v>
      </c>
      <c r="MH54" s="3">
        <v>0</v>
      </c>
      <c r="MI54" s="3">
        <v>0</v>
      </c>
      <c r="MJ54" s="3">
        <v>0</v>
      </c>
      <c r="MK54" s="3">
        <v>0</v>
      </c>
      <c r="ML54" s="3">
        <v>0</v>
      </c>
      <c r="MM54" s="3">
        <v>0</v>
      </c>
      <c r="MN54" s="3">
        <v>0</v>
      </c>
      <c r="MO54" s="3">
        <v>0</v>
      </c>
      <c r="MP54" s="3">
        <v>0</v>
      </c>
      <c r="MQ54" s="3">
        <v>0</v>
      </c>
      <c r="MR54" s="3">
        <v>0</v>
      </c>
      <c r="MS54" s="3">
        <v>0</v>
      </c>
      <c r="MT54" s="3">
        <v>975.8</v>
      </c>
      <c r="MU54" s="3">
        <v>0</v>
      </c>
      <c r="MV54" s="3">
        <v>0</v>
      </c>
      <c r="MW54" s="3">
        <v>0</v>
      </c>
      <c r="MX54" s="3">
        <v>17636.73</v>
      </c>
      <c r="MY54" s="3">
        <v>5520.67</v>
      </c>
      <c r="MZ54" s="3">
        <v>0</v>
      </c>
      <c r="NA54" s="3">
        <v>0</v>
      </c>
      <c r="NB54" s="3">
        <v>0</v>
      </c>
      <c r="NC54" s="3">
        <v>0</v>
      </c>
      <c r="ND54" s="3">
        <v>0</v>
      </c>
      <c r="NE54" s="3">
        <v>0</v>
      </c>
      <c r="NF54" s="3">
        <v>0</v>
      </c>
      <c r="NG54" s="3">
        <v>0</v>
      </c>
      <c r="NH54" s="3">
        <v>0</v>
      </c>
      <c r="NI54" s="3">
        <v>0</v>
      </c>
      <c r="NJ54" s="3">
        <v>62352.77</v>
      </c>
      <c r="NK54" s="3">
        <v>299.16000000000003</v>
      </c>
      <c r="NL54" s="3">
        <v>0</v>
      </c>
      <c r="NM54" s="3">
        <v>0</v>
      </c>
      <c r="NN54" s="3">
        <v>0</v>
      </c>
      <c r="NO54" s="3">
        <v>0</v>
      </c>
      <c r="NP54" s="3">
        <v>1781.18</v>
      </c>
      <c r="NQ54" s="3">
        <v>0</v>
      </c>
      <c r="NR54" s="3">
        <v>0</v>
      </c>
      <c r="NS54" s="3">
        <v>0</v>
      </c>
      <c r="NT54" s="3">
        <v>25338.69</v>
      </c>
      <c r="NU54" s="3">
        <v>196985.08</v>
      </c>
      <c r="NV54" s="3">
        <v>47343.24</v>
      </c>
      <c r="NW54" s="3">
        <v>167862.46</v>
      </c>
      <c r="NX54" s="3">
        <v>0</v>
      </c>
      <c r="NY54" s="3">
        <v>155729.91</v>
      </c>
      <c r="NZ54" s="3">
        <v>96850.93</v>
      </c>
      <c r="OA54" s="3">
        <v>21613.05</v>
      </c>
      <c r="OB54" s="3">
        <v>0</v>
      </c>
      <c r="OC54" s="3">
        <v>0</v>
      </c>
      <c r="OD54" s="3">
        <v>0</v>
      </c>
      <c r="OE54" s="3">
        <v>42397.1</v>
      </c>
      <c r="OF54" s="3">
        <v>0</v>
      </c>
      <c r="OK54" s="3">
        <v>0</v>
      </c>
      <c r="OL54" s="3">
        <v>0</v>
      </c>
      <c r="OM54" s="3">
        <v>0</v>
      </c>
      <c r="ON54" s="3">
        <v>0</v>
      </c>
      <c r="OO54" s="3">
        <v>0</v>
      </c>
      <c r="OP54" s="3">
        <v>140234.68</v>
      </c>
      <c r="OQ54" s="3">
        <v>563998.9</v>
      </c>
      <c r="OR54" s="3">
        <v>325374.8</v>
      </c>
      <c r="OS54" s="3">
        <v>0</v>
      </c>
      <c r="OT54" s="3">
        <v>284.2</v>
      </c>
      <c r="OU54" s="3">
        <v>38163.370000000003</v>
      </c>
      <c r="OV54" s="3">
        <v>0</v>
      </c>
      <c r="OW54" s="3">
        <v>0</v>
      </c>
      <c r="OX54" s="3">
        <v>16346.37</v>
      </c>
      <c r="OY54" s="3">
        <v>0</v>
      </c>
      <c r="OZ54" s="3">
        <v>0</v>
      </c>
      <c r="PA54" s="3">
        <v>0</v>
      </c>
      <c r="PB54" s="3">
        <v>0</v>
      </c>
      <c r="PC54" s="3">
        <v>0</v>
      </c>
      <c r="PD54" s="3">
        <v>0</v>
      </c>
      <c r="PE54" s="3">
        <v>0</v>
      </c>
      <c r="PF54" s="3">
        <v>60337.69</v>
      </c>
      <c r="PG54" s="3">
        <v>398265.73</v>
      </c>
      <c r="PH54" s="3">
        <v>284727.40000000002</v>
      </c>
      <c r="PI54" s="3">
        <v>72960.98</v>
      </c>
      <c r="PJ54" s="3">
        <v>58141.919999999998</v>
      </c>
      <c r="PK54" s="3">
        <v>71215.679999999993</v>
      </c>
      <c r="PL54" s="3">
        <v>16434.46</v>
      </c>
      <c r="PM54" s="3">
        <v>0</v>
      </c>
      <c r="PN54" s="3">
        <v>0</v>
      </c>
      <c r="PO54" s="3">
        <v>0</v>
      </c>
      <c r="PP54" s="3">
        <v>0</v>
      </c>
      <c r="PQ54" s="3">
        <v>0</v>
      </c>
      <c r="PR54" s="3">
        <v>76847.31</v>
      </c>
      <c r="PS54" s="3">
        <v>0</v>
      </c>
      <c r="PT54" s="3">
        <v>110452.31</v>
      </c>
      <c r="PU54" s="3">
        <v>0</v>
      </c>
      <c r="PV54" s="3">
        <v>0</v>
      </c>
      <c r="PW54" s="3">
        <v>42919.85</v>
      </c>
      <c r="PX54" s="3">
        <v>0</v>
      </c>
      <c r="PY54" s="3">
        <v>0</v>
      </c>
      <c r="PZ54" s="3">
        <v>0</v>
      </c>
      <c r="QA54" s="3">
        <v>0</v>
      </c>
      <c r="QB54" s="3">
        <v>546126.31000000006</v>
      </c>
      <c r="QC54" s="3">
        <v>0</v>
      </c>
      <c r="QD54" s="3">
        <v>18893.11</v>
      </c>
      <c r="QE54" s="3">
        <v>0</v>
      </c>
      <c r="QF54" s="3">
        <v>0</v>
      </c>
      <c r="QG54" s="3">
        <v>0</v>
      </c>
      <c r="QI54" s="3">
        <v>0</v>
      </c>
      <c r="QJ54" s="3">
        <v>0</v>
      </c>
      <c r="QK54" s="3">
        <v>0</v>
      </c>
      <c r="QL54" s="3">
        <v>0</v>
      </c>
      <c r="QM54" s="3">
        <v>0</v>
      </c>
      <c r="QN54" s="3">
        <v>0</v>
      </c>
      <c r="QO54" s="3">
        <v>135825.57</v>
      </c>
      <c r="QP54" s="3">
        <v>4022.59</v>
      </c>
      <c r="QQ54" s="3">
        <v>0</v>
      </c>
      <c r="QR54" s="3">
        <v>0</v>
      </c>
      <c r="QS54" s="3">
        <v>0</v>
      </c>
      <c r="QT54" s="3">
        <v>31232.080000000002</v>
      </c>
      <c r="QU54" s="3">
        <v>143005</v>
      </c>
      <c r="QV54" s="3">
        <v>59141</v>
      </c>
      <c r="QW54" s="3">
        <v>4971</v>
      </c>
      <c r="QX54" s="3">
        <v>0</v>
      </c>
      <c r="QY54" s="3">
        <v>0</v>
      </c>
      <c r="QZ54" s="3">
        <v>0</v>
      </c>
      <c r="RA54" s="3">
        <v>0</v>
      </c>
      <c r="RB54" s="3">
        <v>0</v>
      </c>
      <c r="RC54" s="3">
        <v>0</v>
      </c>
      <c r="RD54" s="3">
        <v>0</v>
      </c>
      <c r="RE54" s="3">
        <v>0</v>
      </c>
      <c r="RF54" s="3">
        <v>0</v>
      </c>
      <c r="RG54" s="3">
        <v>0</v>
      </c>
      <c r="RH54" s="3">
        <v>0</v>
      </c>
      <c r="RI54" s="3">
        <v>0</v>
      </c>
      <c r="RJ54" s="3">
        <v>0</v>
      </c>
      <c r="RK54" s="3">
        <v>0</v>
      </c>
    </row>
    <row r="55" spans="1:479" x14ac:dyDescent="0.25">
      <c r="A55" t="s">
        <v>54</v>
      </c>
      <c r="B55" s="1">
        <v>2017</v>
      </c>
      <c r="C55" s="3">
        <v>5485267</v>
      </c>
      <c r="D55" s="3">
        <v>2000</v>
      </c>
      <c r="E55" s="4"/>
      <c r="F55" s="3">
        <v>0</v>
      </c>
      <c r="G55" s="3">
        <v>0</v>
      </c>
      <c r="H55" s="3">
        <v>0</v>
      </c>
      <c r="I55" s="3">
        <v>0</v>
      </c>
      <c r="J55" s="3">
        <v>673</v>
      </c>
      <c r="K55" s="3">
        <v>16400686</v>
      </c>
      <c r="L55" s="3">
        <v>254497</v>
      </c>
      <c r="M55" s="3">
        <v>741205</v>
      </c>
      <c r="N55" s="3">
        <v>0</v>
      </c>
      <c r="O55" s="3">
        <v>0</v>
      </c>
      <c r="P55" s="4"/>
      <c r="Q55" s="3">
        <v>16999378</v>
      </c>
      <c r="R55" s="3">
        <v>-175000</v>
      </c>
      <c r="S55" s="3">
        <v>0</v>
      </c>
      <c r="T55" s="3">
        <v>0</v>
      </c>
      <c r="U55" s="3">
        <v>0</v>
      </c>
      <c r="V55" s="3">
        <v>398873</v>
      </c>
      <c r="W55" s="3">
        <v>113719</v>
      </c>
      <c r="X55" s="3">
        <v>0</v>
      </c>
      <c r="Y55" s="3">
        <v>0</v>
      </c>
      <c r="Z55" s="3">
        <v>38379</v>
      </c>
      <c r="AA55" s="3">
        <v>2551159</v>
      </c>
      <c r="AB55" s="3">
        <v>0</v>
      </c>
      <c r="AC55" s="3">
        <v>0</v>
      </c>
      <c r="AD55" s="3">
        <v>0</v>
      </c>
      <c r="AE55" s="3">
        <v>0</v>
      </c>
      <c r="AF55" s="3">
        <v>0</v>
      </c>
      <c r="AG55" s="3">
        <v>0</v>
      </c>
      <c r="AH55" s="3">
        <v>0</v>
      </c>
      <c r="AI55" s="3">
        <v>0</v>
      </c>
      <c r="AJ55" s="3">
        <v>0</v>
      </c>
      <c r="AK55" s="3">
        <v>0</v>
      </c>
      <c r="AL55" s="3">
        <v>0</v>
      </c>
      <c r="AP55" s="3">
        <v>0</v>
      </c>
      <c r="AQ55" s="3">
        <v>0</v>
      </c>
      <c r="AR55" s="3">
        <v>0</v>
      </c>
      <c r="AS55" s="3">
        <v>0</v>
      </c>
      <c r="AT55" s="3">
        <v>0</v>
      </c>
      <c r="AU55" s="3">
        <v>0</v>
      </c>
      <c r="AV55" s="3">
        <v>-138717</v>
      </c>
      <c r="AW55" s="4"/>
      <c r="AX55" s="3">
        <v>0</v>
      </c>
      <c r="AY55" s="3">
        <v>0</v>
      </c>
      <c r="AZ55" s="3">
        <v>0</v>
      </c>
      <c r="BA55" s="3">
        <v>-11605</v>
      </c>
      <c r="BB55" s="3">
        <v>0</v>
      </c>
      <c r="BC55" s="4"/>
      <c r="BD55" s="3">
        <v>332283</v>
      </c>
      <c r="BE55" s="3">
        <v>0</v>
      </c>
      <c r="BF55" s="3">
        <v>5373</v>
      </c>
      <c r="BG55" s="3">
        <v>0</v>
      </c>
      <c r="BH55" s="3">
        <v>0</v>
      </c>
      <c r="BI55" s="3">
        <v>0</v>
      </c>
      <c r="BJ55" s="3">
        <v>0</v>
      </c>
      <c r="BK55" s="3">
        <v>0</v>
      </c>
      <c r="BL55" s="3">
        <v>0</v>
      </c>
      <c r="BM55" s="3">
        <v>-895</v>
      </c>
      <c r="BN55" s="3">
        <v>342880</v>
      </c>
      <c r="BO55" s="3">
        <v>-22843</v>
      </c>
      <c r="BP55" s="3">
        <v>462526</v>
      </c>
      <c r="BQ55" s="3">
        <v>0</v>
      </c>
      <c r="BR55" s="3">
        <v>0</v>
      </c>
      <c r="BT55" s="3">
        <v>0</v>
      </c>
      <c r="BU55" s="3">
        <v>-24273</v>
      </c>
      <c r="BV55" s="3">
        <v>0</v>
      </c>
      <c r="BW55" s="3">
        <v>0</v>
      </c>
      <c r="BX55" s="3">
        <v>0</v>
      </c>
      <c r="BY55" s="3">
        <v>34279</v>
      </c>
      <c r="BZ55" s="3">
        <v>-3309406</v>
      </c>
      <c r="CA55" s="3">
        <v>0</v>
      </c>
      <c r="CB55" s="3">
        <v>-522631</v>
      </c>
      <c r="CC55" s="3">
        <v>120152</v>
      </c>
      <c r="CD55" s="3">
        <v>-696608</v>
      </c>
      <c r="CE55" s="3">
        <v>1342537</v>
      </c>
      <c r="CF55" s="3">
        <v>0</v>
      </c>
      <c r="CG55" s="3">
        <v>154484</v>
      </c>
      <c r="CH55" s="3">
        <v>0</v>
      </c>
      <c r="CI55" s="3">
        <v>0</v>
      </c>
      <c r="CJ55" s="3">
        <v>0</v>
      </c>
      <c r="CK55" s="3">
        <v>0</v>
      </c>
      <c r="CL55" s="3">
        <v>8598030</v>
      </c>
      <c r="CM55" s="3">
        <v>982250</v>
      </c>
      <c r="CN55" s="3">
        <v>0</v>
      </c>
      <c r="CO55" s="3">
        <v>0</v>
      </c>
      <c r="CP55" s="3">
        <v>0</v>
      </c>
      <c r="CQ55" s="3">
        <v>0</v>
      </c>
      <c r="CR55" s="3">
        <v>0</v>
      </c>
      <c r="CS55" s="3">
        <v>0</v>
      </c>
      <c r="CT55" s="3">
        <v>0</v>
      </c>
      <c r="CU55" s="3">
        <v>0</v>
      </c>
      <c r="CV55" s="3">
        <v>0</v>
      </c>
      <c r="CW55" s="3">
        <v>0</v>
      </c>
      <c r="CX55" s="3">
        <v>0</v>
      </c>
      <c r="CY55" s="3">
        <v>0</v>
      </c>
      <c r="CZ55" s="3">
        <v>0</v>
      </c>
      <c r="DA55" s="3">
        <v>0</v>
      </c>
      <c r="DB55" s="3">
        <v>0</v>
      </c>
      <c r="DC55" s="3">
        <v>0</v>
      </c>
      <c r="DD55" s="3">
        <v>0</v>
      </c>
      <c r="DE55" s="3">
        <v>0</v>
      </c>
      <c r="DF55" s="3">
        <v>0</v>
      </c>
      <c r="DG55" s="3">
        <v>0</v>
      </c>
      <c r="DH55" s="3">
        <v>0</v>
      </c>
      <c r="DI55" s="3">
        <v>0</v>
      </c>
      <c r="DJ55" s="3">
        <v>0</v>
      </c>
      <c r="DK55" s="3">
        <v>0</v>
      </c>
      <c r="DL55" s="3">
        <v>0</v>
      </c>
      <c r="DM55" s="3">
        <v>0</v>
      </c>
      <c r="DN55" s="3">
        <v>2300541</v>
      </c>
      <c r="DP55" s="3">
        <v>31213232</v>
      </c>
      <c r="DQ55" s="3">
        <v>0</v>
      </c>
      <c r="DR55" s="3">
        <v>33014622</v>
      </c>
      <c r="DS55" s="3">
        <v>5161314</v>
      </c>
      <c r="DT55" s="3">
        <v>0</v>
      </c>
      <c r="DU55" s="3">
        <v>79558421</v>
      </c>
      <c r="DV55" s="3">
        <v>44874408</v>
      </c>
      <c r="DW55" s="3">
        <v>23409914</v>
      </c>
      <c r="DX55" s="3">
        <v>55522228</v>
      </c>
      <c r="DY55" s="3">
        <v>62526072</v>
      </c>
      <c r="DZ55" s="3">
        <v>28471071</v>
      </c>
      <c r="EA55" s="3">
        <v>14723648</v>
      </c>
      <c r="EB55" s="3">
        <v>0</v>
      </c>
      <c r="EC55" s="3">
        <v>0</v>
      </c>
      <c r="ED55" s="3">
        <v>0</v>
      </c>
      <c r="EE55" s="3">
        <v>0</v>
      </c>
      <c r="EG55" s="3">
        <v>0</v>
      </c>
      <c r="EH55" s="3">
        <v>0</v>
      </c>
      <c r="EI55" s="3">
        <v>1626810</v>
      </c>
      <c r="EJ55" s="3">
        <v>4465644</v>
      </c>
      <c r="EL55" s="3">
        <v>9494548</v>
      </c>
      <c r="EM55" s="3">
        <v>656921</v>
      </c>
      <c r="EN55" s="3">
        <v>1537566</v>
      </c>
      <c r="EO55" s="3">
        <v>967137</v>
      </c>
      <c r="EP55" s="3">
        <v>0</v>
      </c>
      <c r="EQ55" s="3">
        <v>983246</v>
      </c>
      <c r="ER55" s="3">
        <v>2664237</v>
      </c>
      <c r="ET55" s="3">
        <v>0</v>
      </c>
      <c r="EU55" s="3">
        <v>0</v>
      </c>
      <c r="EV55" s="3">
        <v>5127022</v>
      </c>
      <c r="EW55" s="3">
        <v>0</v>
      </c>
      <c r="EX55" s="3">
        <v>0</v>
      </c>
      <c r="EY55" s="3">
        <v>-31831420</v>
      </c>
      <c r="EZ55" s="3">
        <v>0</v>
      </c>
      <c r="FA55" s="3">
        <v>0</v>
      </c>
      <c r="FB55" s="3">
        <v>0</v>
      </c>
      <c r="FC55" s="3">
        <v>0</v>
      </c>
      <c r="FD55" s="3">
        <v>834656</v>
      </c>
      <c r="FE55" s="3">
        <v>0</v>
      </c>
      <c r="FF55" s="3">
        <v>4853723</v>
      </c>
      <c r="FG55" s="3">
        <v>0</v>
      </c>
      <c r="FH55" s="3">
        <v>0</v>
      </c>
      <c r="FI55" s="3">
        <v>0</v>
      </c>
      <c r="FJ55" s="3">
        <v>0</v>
      </c>
      <c r="FK55" s="3">
        <v>-153728265</v>
      </c>
      <c r="FL55" s="3">
        <v>-6646262</v>
      </c>
      <c r="FM55" s="3">
        <v>0</v>
      </c>
      <c r="FN55" s="3">
        <v>0</v>
      </c>
      <c r="FO55" s="3">
        <v>0</v>
      </c>
      <c r="FP55" s="3">
        <v>-27512424</v>
      </c>
      <c r="FQ55" s="3">
        <v>-1207447</v>
      </c>
      <c r="FR55" s="3">
        <v>-2094477</v>
      </c>
      <c r="FS55" s="3">
        <v>0</v>
      </c>
      <c r="FT55" s="3">
        <v>-1673727</v>
      </c>
      <c r="FU55" s="3">
        <v>0</v>
      </c>
      <c r="FV55" s="3">
        <v>0</v>
      </c>
      <c r="FW55" s="3">
        <v>-1002563</v>
      </c>
      <c r="FX55" s="3">
        <v>-528708</v>
      </c>
      <c r="FY55" s="3">
        <v>0</v>
      </c>
      <c r="FZ55" s="3">
        <v>0</v>
      </c>
      <c r="GA55" s="3">
        <v>0</v>
      </c>
      <c r="GB55" s="3">
        <v>-5564000</v>
      </c>
      <c r="GD55" s="3">
        <v>0</v>
      </c>
      <c r="GE55" s="3">
        <v>0</v>
      </c>
      <c r="GF55" s="3">
        <v>0</v>
      </c>
      <c r="GG55" s="3">
        <v>0</v>
      </c>
      <c r="GH55" s="3">
        <v>0</v>
      </c>
      <c r="GI55" s="3">
        <v>0</v>
      </c>
      <c r="GJ55" s="3">
        <v>14757</v>
      </c>
      <c r="GK55" s="3">
        <v>0</v>
      </c>
      <c r="GL55" s="3">
        <v>16212</v>
      </c>
      <c r="GN55" s="3">
        <v>0</v>
      </c>
      <c r="GO55" s="3">
        <v>-4463413</v>
      </c>
      <c r="GP55" s="3">
        <v>0</v>
      </c>
      <c r="GQ55" s="3">
        <v>0</v>
      </c>
      <c r="GR55" s="3">
        <v>0</v>
      </c>
      <c r="GS55" s="3">
        <v>0</v>
      </c>
      <c r="GT55" s="3">
        <v>0</v>
      </c>
      <c r="GU55" s="3">
        <v>0</v>
      </c>
      <c r="GV55" s="3">
        <v>0</v>
      </c>
      <c r="GX55" s="3">
        <v>-4018761</v>
      </c>
      <c r="GY55" s="3">
        <v>0</v>
      </c>
      <c r="GZ55" s="3">
        <v>0</v>
      </c>
      <c r="HA55" s="3">
        <v>0</v>
      </c>
      <c r="HB55" s="3">
        <v>544658</v>
      </c>
      <c r="HC55" s="3">
        <v>-119762</v>
      </c>
      <c r="HD55" s="3">
        <v>0</v>
      </c>
      <c r="HE55" s="3">
        <v>0</v>
      </c>
      <c r="HF55" s="3">
        <v>0</v>
      </c>
      <c r="HG55" s="3">
        <v>0</v>
      </c>
      <c r="HH55" s="3">
        <v>-22181397</v>
      </c>
      <c r="HI55" s="3">
        <v>-33513211</v>
      </c>
      <c r="HJ55" s="3">
        <v>0</v>
      </c>
      <c r="HK55" s="3">
        <v>0</v>
      </c>
      <c r="HL55" s="3">
        <v>0</v>
      </c>
      <c r="HM55" s="3">
        <v>-73001212</v>
      </c>
      <c r="HO55" s="3">
        <v>0</v>
      </c>
      <c r="HP55" s="3">
        <v>-26887104</v>
      </c>
      <c r="HQ55" s="3">
        <v>0</v>
      </c>
      <c r="HR55" s="3">
        <v>0</v>
      </c>
      <c r="HS55" s="3">
        <v>0</v>
      </c>
      <c r="HT55" s="3">
        <v>0</v>
      </c>
      <c r="HU55" s="3">
        <v>0</v>
      </c>
      <c r="HV55" s="3">
        <v>0</v>
      </c>
      <c r="HW55" s="3">
        <v>0</v>
      </c>
      <c r="HX55" s="3">
        <v>0</v>
      </c>
      <c r="HY55" s="3">
        <v>-59798856</v>
      </c>
      <c r="HZ55" s="3">
        <v>-9248251</v>
      </c>
      <c r="IA55" s="3">
        <v>0</v>
      </c>
      <c r="IB55" s="3">
        <v>0</v>
      </c>
      <c r="IC55" s="3">
        <v>0</v>
      </c>
      <c r="ID55" s="3">
        <v>0</v>
      </c>
      <c r="IE55" s="3">
        <v>0</v>
      </c>
      <c r="IF55" s="3">
        <v>0</v>
      </c>
      <c r="IG55" s="3">
        <v>0</v>
      </c>
      <c r="IH55" s="3">
        <v>0</v>
      </c>
      <c r="II55" s="3">
        <v>0</v>
      </c>
      <c r="IJ55" s="3">
        <v>-36828951</v>
      </c>
      <c r="IK55" s="3">
        <v>0</v>
      </c>
      <c r="IL55" s="3">
        <v>0</v>
      </c>
      <c r="IM55" s="3">
        <v>-9642352</v>
      </c>
      <c r="IN55" s="3">
        <v>-671281</v>
      </c>
      <c r="IO55" s="3">
        <v>0</v>
      </c>
      <c r="IP55" s="3">
        <v>-100027619</v>
      </c>
      <c r="IQ55" s="3">
        <v>0</v>
      </c>
      <c r="IR55" s="3">
        <v>0</v>
      </c>
      <c r="IS55" s="3">
        <v>-3019708</v>
      </c>
      <c r="IT55" s="3">
        <v>0</v>
      </c>
      <c r="IU55" s="3">
        <v>-5829190</v>
      </c>
      <c r="IV55" s="3">
        <v>0</v>
      </c>
      <c r="IW55" s="3">
        <v>-9363427</v>
      </c>
      <c r="IX55" s="3">
        <v>-3065790</v>
      </c>
      <c r="IY55" s="3">
        <v>-265184</v>
      </c>
      <c r="IZ55" s="3">
        <v>-517366</v>
      </c>
      <c r="JA55" s="3">
        <v>-34154084</v>
      </c>
      <c r="JB55" s="3">
        <v>-48776</v>
      </c>
      <c r="JC55" s="3">
        <v>25036</v>
      </c>
      <c r="JD55" s="3">
        <v>-160567</v>
      </c>
      <c r="JE55" s="3">
        <v>0</v>
      </c>
      <c r="JF55" s="3">
        <v>0</v>
      </c>
      <c r="JG55" s="3">
        <v>0</v>
      </c>
      <c r="JH55" s="3">
        <v>0</v>
      </c>
      <c r="JI55" s="3">
        <v>-264430</v>
      </c>
      <c r="JJ55" s="3">
        <v>0</v>
      </c>
      <c r="JK55" s="3">
        <v>0</v>
      </c>
      <c r="JL55" s="3">
        <v>-149436</v>
      </c>
      <c r="JM55" s="3">
        <v>0</v>
      </c>
      <c r="JN55" s="3">
        <v>-359970</v>
      </c>
      <c r="JO55" s="3">
        <v>0</v>
      </c>
      <c r="JP55" s="3">
        <v>-598687</v>
      </c>
      <c r="JQ55" s="3">
        <v>0</v>
      </c>
      <c r="JR55" s="3">
        <v>0</v>
      </c>
      <c r="JS55" s="3">
        <v>0</v>
      </c>
      <c r="JT55" s="3">
        <v>0</v>
      </c>
      <c r="JU55" s="3">
        <v>0</v>
      </c>
      <c r="JV55" s="3">
        <v>0</v>
      </c>
      <c r="JW55" s="3">
        <v>0</v>
      </c>
      <c r="JX55" s="3">
        <v>-2485079</v>
      </c>
      <c r="JY55" s="3">
        <v>0</v>
      </c>
      <c r="JZ55" s="3">
        <v>0</v>
      </c>
      <c r="KA55" s="3">
        <v>0</v>
      </c>
      <c r="KB55" s="3">
        <v>-8592</v>
      </c>
      <c r="KC55" s="3">
        <v>0</v>
      </c>
      <c r="KD55" s="3">
        <v>13675</v>
      </c>
      <c r="KE55" s="3">
        <v>0</v>
      </c>
      <c r="KF55" s="3">
        <v>0</v>
      </c>
      <c r="KG55" s="3">
        <v>0</v>
      </c>
      <c r="KH55" s="3">
        <v>-6419050</v>
      </c>
      <c r="KI55" s="3">
        <v>6355377</v>
      </c>
      <c r="KJ55" s="3">
        <v>0</v>
      </c>
      <c r="KK55" s="3">
        <v>-124925</v>
      </c>
      <c r="KL55" s="3">
        <v>0</v>
      </c>
      <c r="KM55" s="3">
        <v>0</v>
      </c>
      <c r="KN55" s="3">
        <v>-51816</v>
      </c>
      <c r="KO55" s="3">
        <v>0</v>
      </c>
      <c r="KP55" s="3">
        <v>0</v>
      </c>
      <c r="KQ55" s="3">
        <v>0</v>
      </c>
      <c r="KR55" s="3">
        <v>0</v>
      </c>
      <c r="KS55" s="3">
        <v>0</v>
      </c>
      <c r="KT55" s="3">
        <v>0</v>
      </c>
      <c r="KU55" s="3">
        <v>0</v>
      </c>
      <c r="KV55" s="3">
        <v>0</v>
      </c>
      <c r="KW55" s="3">
        <v>0</v>
      </c>
      <c r="KX55" s="3">
        <v>0</v>
      </c>
      <c r="KY55" s="3">
        <v>0</v>
      </c>
      <c r="KZ55" s="3">
        <v>0</v>
      </c>
      <c r="LA55" s="3">
        <v>0</v>
      </c>
      <c r="LB55" s="3">
        <v>0</v>
      </c>
      <c r="LC55" s="3">
        <v>0</v>
      </c>
      <c r="LD55" s="3">
        <v>0</v>
      </c>
      <c r="LE55" s="3">
        <v>0</v>
      </c>
      <c r="LF55" s="3">
        <v>0</v>
      </c>
      <c r="LG55" s="3">
        <v>0</v>
      </c>
      <c r="LH55" s="3">
        <v>0</v>
      </c>
      <c r="LI55" s="3">
        <v>0</v>
      </c>
      <c r="LJ55" s="3">
        <v>0</v>
      </c>
      <c r="LK55" s="3">
        <v>0</v>
      </c>
      <c r="LL55" s="3">
        <v>0</v>
      </c>
      <c r="LM55" s="3">
        <v>72628032</v>
      </c>
      <c r="LN55" s="3">
        <v>77561877</v>
      </c>
      <c r="LO55" s="3">
        <v>5829190</v>
      </c>
      <c r="LP55" s="3">
        <v>0</v>
      </c>
      <c r="LQ55" s="3">
        <v>0</v>
      </c>
      <c r="LR55" s="3">
        <v>9363428</v>
      </c>
      <c r="LS55" s="3">
        <v>0</v>
      </c>
      <c r="LT55" s="3">
        <v>3065791</v>
      </c>
      <c r="LU55" s="3">
        <v>0</v>
      </c>
      <c r="LW55" s="3">
        <v>265184</v>
      </c>
      <c r="LX55" s="3">
        <v>517366</v>
      </c>
      <c r="LY55" s="3">
        <v>0</v>
      </c>
      <c r="LZ55" s="3">
        <v>0</v>
      </c>
      <c r="MA55" s="3">
        <v>0</v>
      </c>
      <c r="MB55" s="3">
        <v>0</v>
      </c>
      <c r="MC55" s="3">
        <v>0</v>
      </c>
      <c r="MD55" s="3">
        <v>0</v>
      </c>
      <c r="ME55" s="3">
        <v>0</v>
      </c>
      <c r="MF55" s="3">
        <v>0</v>
      </c>
      <c r="MG55" s="3">
        <v>0</v>
      </c>
      <c r="MH55" s="3">
        <v>0</v>
      </c>
      <c r="MI55" s="3">
        <v>0</v>
      </c>
      <c r="MJ55" s="3">
        <v>0</v>
      </c>
      <c r="MK55" s="3">
        <v>0</v>
      </c>
      <c r="ML55" s="3">
        <v>0</v>
      </c>
      <c r="MM55" s="3">
        <v>0</v>
      </c>
      <c r="MN55" s="3">
        <v>0</v>
      </c>
      <c r="MO55" s="3">
        <v>0</v>
      </c>
      <c r="MP55" s="3">
        <v>0</v>
      </c>
      <c r="MQ55" s="3">
        <v>0</v>
      </c>
      <c r="MR55" s="3">
        <v>0</v>
      </c>
      <c r="MS55" s="3">
        <v>1034301</v>
      </c>
      <c r="MT55" s="3">
        <v>718360</v>
      </c>
      <c r="MU55" s="3">
        <v>217722</v>
      </c>
      <c r="MV55" s="3">
        <v>404895</v>
      </c>
      <c r="MW55" s="3">
        <v>91934</v>
      </c>
      <c r="MX55" s="3">
        <v>173688</v>
      </c>
      <c r="MY55" s="3">
        <v>97999</v>
      </c>
      <c r="MZ55" s="3">
        <v>1052680</v>
      </c>
      <c r="NA55" s="3">
        <v>297276</v>
      </c>
      <c r="NB55" s="3">
        <v>0</v>
      </c>
      <c r="NC55" s="3">
        <v>1980</v>
      </c>
      <c r="ND55" s="3">
        <v>55511</v>
      </c>
      <c r="NE55" s="3">
        <v>21362</v>
      </c>
      <c r="NF55" s="3">
        <v>0</v>
      </c>
      <c r="NG55" s="3">
        <v>1084</v>
      </c>
      <c r="NH55" s="3">
        <v>0</v>
      </c>
      <c r="NI55" s="3">
        <v>321535</v>
      </c>
      <c r="NJ55" s="3">
        <v>0</v>
      </c>
      <c r="NK55" s="3">
        <v>498891</v>
      </c>
      <c r="NL55" s="3">
        <v>960669</v>
      </c>
      <c r="NM55" s="3">
        <v>0</v>
      </c>
      <c r="NN55" s="3">
        <v>0</v>
      </c>
      <c r="NO55" s="3">
        <v>0</v>
      </c>
      <c r="NP55" s="3">
        <v>495861</v>
      </c>
      <c r="NQ55" s="3">
        <v>74738</v>
      </c>
      <c r="NR55" s="3">
        <v>55395</v>
      </c>
      <c r="NS55" s="3">
        <v>26346</v>
      </c>
      <c r="NT55" s="3">
        <v>242607</v>
      </c>
      <c r="NU55" s="3">
        <v>71613</v>
      </c>
      <c r="NV55" s="3">
        <v>87030</v>
      </c>
      <c r="NW55" s="3">
        <v>217235</v>
      </c>
      <c r="NX55" s="3">
        <v>0</v>
      </c>
      <c r="NY55" s="3">
        <v>1320</v>
      </c>
      <c r="NZ55" s="3">
        <v>269755</v>
      </c>
      <c r="OA55" s="3">
        <v>66520</v>
      </c>
      <c r="OB55" s="3">
        <v>0</v>
      </c>
      <c r="OC55" s="3">
        <v>0</v>
      </c>
      <c r="OD55" s="3">
        <v>0</v>
      </c>
      <c r="OE55" s="3">
        <v>0</v>
      </c>
      <c r="OF55" s="3">
        <v>0</v>
      </c>
      <c r="OK55" s="3">
        <v>0</v>
      </c>
      <c r="OL55" s="3">
        <v>0</v>
      </c>
      <c r="OM55" s="3">
        <v>0</v>
      </c>
      <c r="ON55" s="3">
        <v>0</v>
      </c>
      <c r="OO55" s="3">
        <v>69114</v>
      </c>
      <c r="OP55" s="3">
        <v>448404</v>
      </c>
      <c r="OQ55" s="3">
        <v>1576427</v>
      </c>
      <c r="OR55" s="3">
        <v>704011</v>
      </c>
      <c r="OS55" s="3">
        <v>0</v>
      </c>
      <c r="OT55" s="3">
        <v>-102109</v>
      </c>
      <c r="OU55" s="3">
        <v>127495</v>
      </c>
      <c r="OV55" s="3">
        <v>0</v>
      </c>
      <c r="OW55" s="3">
        <v>0</v>
      </c>
      <c r="OX55" s="3">
        <v>107710</v>
      </c>
      <c r="OY55" s="3">
        <v>0</v>
      </c>
      <c r="OZ55" s="3">
        <v>21782</v>
      </c>
      <c r="PA55" s="3">
        <v>0</v>
      </c>
      <c r="PB55" s="3">
        <v>0</v>
      </c>
      <c r="PC55" s="3">
        <v>0</v>
      </c>
      <c r="PD55" s="3">
        <v>0</v>
      </c>
      <c r="PE55" s="3">
        <v>0</v>
      </c>
      <c r="PF55" s="3">
        <v>820094</v>
      </c>
      <c r="PG55" s="3">
        <v>257756</v>
      </c>
      <c r="PH55" s="3">
        <v>1009071</v>
      </c>
      <c r="PI55" s="3">
        <v>177883</v>
      </c>
      <c r="PJ55" s="3">
        <v>-871675</v>
      </c>
      <c r="PK55" s="3">
        <v>82131</v>
      </c>
      <c r="PL55" s="3">
        <v>173642</v>
      </c>
      <c r="PM55" s="3">
        <v>5211</v>
      </c>
      <c r="PN55" s="3">
        <v>0</v>
      </c>
      <c r="PO55" s="3">
        <v>167822</v>
      </c>
      <c r="PP55" s="3">
        <v>0</v>
      </c>
      <c r="PQ55" s="3">
        <v>0</v>
      </c>
      <c r="PR55" s="3">
        <v>380752</v>
      </c>
      <c r="PS55" s="3">
        <v>0</v>
      </c>
      <c r="PT55" s="3">
        <v>315043</v>
      </c>
      <c r="PU55" s="3">
        <v>0</v>
      </c>
      <c r="PV55" s="3">
        <v>0</v>
      </c>
      <c r="PW55" s="3">
        <v>536998</v>
      </c>
      <c r="PX55" s="3">
        <v>0</v>
      </c>
      <c r="PY55" s="3">
        <v>0</v>
      </c>
      <c r="PZ55" s="3">
        <v>0</v>
      </c>
      <c r="QA55" s="3">
        <v>0</v>
      </c>
      <c r="QB55" s="3">
        <v>8747280</v>
      </c>
      <c r="QC55" s="3">
        <v>0</v>
      </c>
      <c r="QD55" s="3">
        <v>494831</v>
      </c>
      <c r="QE55" s="3">
        <v>0</v>
      </c>
      <c r="QF55" s="3">
        <v>0</v>
      </c>
      <c r="QG55" s="3">
        <v>0</v>
      </c>
      <c r="QI55" s="3">
        <v>0</v>
      </c>
      <c r="QJ55" s="3">
        <v>2785697</v>
      </c>
      <c r="QK55" s="3">
        <v>0</v>
      </c>
      <c r="QL55" s="3">
        <v>0</v>
      </c>
      <c r="QM55" s="3">
        <v>0</v>
      </c>
      <c r="QN55" s="3">
        <v>0</v>
      </c>
      <c r="QO55" s="3">
        <v>0</v>
      </c>
      <c r="QP55" s="3">
        <v>1966056</v>
      </c>
      <c r="QQ55" s="3">
        <v>0</v>
      </c>
      <c r="QR55" s="3">
        <v>0</v>
      </c>
      <c r="QS55" s="3">
        <v>0</v>
      </c>
      <c r="QT55" s="3">
        <v>448350</v>
      </c>
      <c r="QU55" s="3">
        <v>456255</v>
      </c>
      <c r="QV55" s="3">
        <v>676735</v>
      </c>
      <c r="QW55" s="3">
        <v>42000</v>
      </c>
      <c r="QX55" s="3">
        <v>0</v>
      </c>
      <c r="QY55" s="3">
        <v>0</v>
      </c>
      <c r="QZ55" s="3">
        <v>0</v>
      </c>
      <c r="RA55" s="3">
        <v>0</v>
      </c>
      <c r="RB55" s="3">
        <v>0</v>
      </c>
      <c r="RC55" s="3">
        <v>0</v>
      </c>
      <c r="RD55" s="3">
        <v>0</v>
      </c>
      <c r="RE55" s="3">
        <v>0</v>
      </c>
      <c r="RF55" s="3">
        <v>0</v>
      </c>
      <c r="RG55" s="3">
        <v>0</v>
      </c>
      <c r="RH55" s="3">
        <v>0</v>
      </c>
      <c r="RI55" s="3">
        <v>0</v>
      </c>
      <c r="RJ55" s="3">
        <v>0</v>
      </c>
      <c r="RK55" s="3">
        <v>0</v>
      </c>
    </row>
    <row r="56" spans="1:479" x14ac:dyDescent="0.25">
      <c r="A56" t="s">
        <v>55</v>
      </c>
      <c r="B56" s="1">
        <v>2017</v>
      </c>
      <c r="C56" s="3">
        <v>-389774.55</v>
      </c>
      <c r="D56" s="3">
        <v>0</v>
      </c>
      <c r="E56" s="4"/>
      <c r="F56" s="3">
        <v>0</v>
      </c>
      <c r="G56" s="3">
        <v>0</v>
      </c>
      <c r="H56" s="3">
        <v>2315805.1</v>
      </c>
      <c r="I56" s="3">
        <v>0</v>
      </c>
      <c r="J56" s="3">
        <v>0</v>
      </c>
      <c r="K56" s="3">
        <v>2380638.9900000002</v>
      </c>
      <c r="L56" s="3">
        <v>0</v>
      </c>
      <c r="M56" s="3">
        <v>905145.05</v>
      </c>
      <c r="N56" s="3">
        <v>0</v>
      </c>
      <c r="O56" s="3">
        <v>50</v>
      </c>
      <c r="P56" s="4"/>
      <c r="Q56" s="3">
        <v>4717545.84</v>
      </c>
      <c r="R56" s="3">
        <v>-142544.06</v>
      </c>
      <c r="S56" s="3">
        <v>3568.15</v>
      </c>
      <c r="T56" s="3">
        <v>0</v>
      </c>
      <c r="U56" s="3">
        <v>0</v>
      </c>
      <c r="V56" s="3">
        <v>285982.96999999997</v>
      </c>
      <c r="W56" s="3">
        <v>0</v>
      </c>
      <c r="X56" s="3">
        <v>192953.54</v>
      </c>
      <c r="Y56" s="3">
        <v>1</v>
      </c>
      <c r="Z56" s="3">
        <v>0</v>
      </c>
      <c r="AA56" s="3">
        <v>470681.46</v>
      </c>
      <c r="AB56" s="3">
        <v>0</v>
      </c>
      <c r="AC56" s="3">
        <v>0</v>
      </c>
      <c r="AD56" s="3">
        <v>0</v>
      </c>
      <c r="AE56" s="3">
        <v>0</v>
      </c>
      <c r="AF56" s="3">
        <v>0</v>
      </c>
      <c r="AG56" s="3">
        <v>0</v>
      </c>
      <c r="AH56" s="3">
        <v>0</v>
      </c>
      <c r="AI56" s="3">
        <v>0</v>
      </c>
      <c r="AJ56" s="3">
        <v>0</v>
      </c>
      <c r="AK56" s="3">
        <v>0</v>
      </c>
      <c r="AL56" s="3">
        <v>1254528</v>
      </c>
      <c r="AP56" s="3">
        <v>0</v>
      </c>
      <c r="AQ56" s="3">
        <v>0</v>
      </c>
      <c r="AR56" s="3">
        <v>0</v>
      </c>
      <c r="AS56" s="3">
        <v>0</v>
      </c>
      <c r="AT56" s="3">
        <v>0</v>
      </c>
      <c r="AU56" s="3">
        <v>0</v>
      </c>
      <c r="AV56" s="3">
        <v>-119734.05</v>
      </c>
      <c r="AW56" s="4"/>
      <c r="AX56" s="3">
        <v>0</v>
      </c>
      <c r="AY56" s="3">
        <v>0</v>
      </c>
      <c r="AZ56" s="3">
        <v>0</v>
      </c>
      <c r="BA56" s="3">
        <v>0</v>
      </c>
      <c r="BB56" s="3">
        <v>0</v>
      </c>
      <c r="BC56" s="4"/>
      <c r="BD56" s="3">
        <v>0</v>
      </c>
      <c r="BE56" s="3">
        <v>0</v>
      </c>
      <c r="BF56" s="3">
        <v>0</v>
      </c>
      <c r="BG56" s="3">
        <v>0</v>
      </c>
      <c r="BH56" s="3">
        <v>0</v>
      </c>
      <c r="BI56" s="3">
        <v>0</v>
      </c>
      <c r="BJ56" s="3">
        <v>0</v>
      </c>
      <c r="BK56" s="3">
        <v>0</v>
      </c>
      <c r="BL56" s="3">
        <v>0</v>
      </c>
      <c r="BM56" s="3">
        <v>0</v>
      </c>
      <c r="BN56" s="3">
        <v>0</v>
      </c>
      <c r="BO56" s="3">
        <v>-7953.23</v>
      </c>
      <c r="BP56" s="3">
        <v>24858.93</v>
      </c>
      <c r="BQ56" s="3">
        <v>0</v>
      </c>
      <c r="BR56" s="3">
        <v>0</v>
      </c>
      <c r="BT56" s="3">
        <v>0</v>
      </c>
      <c r="BU56" s="3">
        <v>0</v>
      </c>
      <c r="BV56" s="3">
        <v>0</v>
      </c>
      <c r="BW56" s="3">
        <v>0</v>
      </c>
      <c r="BX56" s="3">
        <v>0</v>
      </c>
      <c r="BY56" s="3">
        <v>0</v>
      </c>
      <c r="BZ56" s="3">
        <v>-825754.27</v>
      </c>
      <c r="CA56" s="3">
        <v>0</v>
      </c>
      <c r="CB56" s="3">
        <v>-142841.26999999999</v>
      </c>
      <c r="CC56" s="3">
        <v>-86242.95</v>
      </c>
      <c r="CD56" s="3">
        <v>-91227.42</v>
      </c>
      <c r="CE56" s="3">
        <v>-1212711.0900000001</v>
      </c>
      <c r="CF56" s="3">
        <v>0</v>
      </c>
      <c r="CG56" s="3">
        <v>-94239.99</v>
      </c>
      <c r="CH56" s="3">
        <v>0</v>
      </c>
      <c r="CI56" s="3">
        <v>0</v>
      </c>
      <c r="CJ56" s="3">
        <v>0</v>
      </c>
      <c r="CK56" s="3">
        <v>0</v>
      </c>
      <c r="CL56" s="3">
        <v>1093546.55</v>
      </c>
      <c r="CM56" s="3">
        <v>70296.149999999994</v>
      </c>
      <c r="CN56" s="3">
        <v>0</v>
      </c>
      <c r="CO56" s="3">
        <v>0</v>
      </c>
      <c r="CP56" s="3">
        <v>0</v>
      </c>
      <c r="CQ56" s="3">
        <v>0</v>
      </c>
      <c r="CR56" s="3">
        <v>0</v>
      </c>
      <c r="CS56" s="3">
        <v>0</v>
      </c>
      <c r="CT56" s="3">
        <v>0</v>
      </c>
      <c r="CU56" s="3">
        <v>0</v>
      </c>
      <c r="CV56" s="3">
        <v>0</v>
      </c>
      <c r="CW56" s="3">
        <v>0</v>
      </c>
      <c r="CX56" s="3">
        <v>0</v>
      </c>
      <c r="CY56" s="3">
        <v>0</v>
      </c>
      <c r="CZ56" s="3">
        <v>0</v>
      </c>
      <c r="DA56" s="3">
        <v>0</v>
      </c>
      <c r="DB56" s="3">
        <v>0</v>
      </c>
      <c r="DC56" s="3">
        <v>0</v>
      </c>
      <c r="DD56" s="3">
        <v>0</v>
      </c>
      <c r="DE56" s="3">
        <v>0</v>
      </c>
      <c r="DF56" s="3">
        <v>0</v>
      </c>
      <c r="DG56" s="3">
        <v>0</v>
      </c>
      <c r="DH56" s="3">
        <v>0</v>
      </c>
      <c r="DI56" s="3">
        <v>0</v>
      </c>
      <c r="DJ56" s="3">
        <v>0</v>
      </c>
      <c r="DK56" s="3">
        <v>0</v>
      </c>
      <c r="DL56" s="3">
        <v>0</v>
      </c>
      <c r="DM56" s="3">
        <v>0</v>
      </c>
      <c r="DN56" s="3">
        <v>158686.06</v>
      </c>
      <c r="DP56" s="3">
        <v>96568</v>
      </c>
      <c r="DQ56" s="3">
        <v>0</v>
      </c>
      <c r="DR56" s="3">
        <v>467358.74</v>
      </c>
      <c r="DS56" s="3">
        <v>4224977.62</v>
      </c>
      <c r="DT56" s="3">
        <v>0</v>
      </c>
      <c r="DU56" s="3">
        <v>10591917.810000001</v>
      </c>
      <c r="DV56" s="3">
        <v>13943246.369999999</v>
      </c>
      <c r="DW56" s="3">
        <v>2005139.3</v>
      </c>
      <c r="DX56" s="3">
        <v>11680591.73</v>
      </c>
      <c r="DY56" s="3">
        <v>7536315.9800000004</v>
      </c>
      <c r="DZ56" s="3">
        <v>866281.75</v>
      </c>
      <c r="EA56" s="3">
        <v>3092260.75</v>
      </c>
      <c r="EB56" s="3">
        <v>0</v>
      </c>
      <c r="EC56" s="3">
        <v>0</v>
      </c>
      <c r="ED56" s="3">
        <v>0</v>
      </c>
      <c r="EE56" s="3">
        <v>0</v>
      </c>
      <c r="EG56" s="3">
        <v>2728781.07</v>
      </c>
      <c r="EH56" s="3">
        <v>0</v>
      </c>
      <c r="EI56" s="3">
        <v>90445.45</v>
      </c>
      <c r="EJ56" s="3">
        <v>248632.8</v>
      </c>
      <c r="EL56" s="3">
        <v>1997038.33</v>
      </c>
      <c r="EM56" s="3">
        <v>30023.3</v>
      </c>
      <c r="EN56" s="3">
        <v>151808.15</v>
      </c>
      <c r="EO56" s="3">
        <v>20450.79</v>
      </c>
      <c r="EP56" s="3">
        <v>0</v>
      </c>
      <c r="EQ56" s="3">
        <v>298231.46000000002</v>
      </c>
      <c r="ER56" s="3">
        <v>315235.49</v>
      </c>
      <c r="ET56" s="3">
        <v>0</v>
      </c>
      <c r="EU56" s="3">
        <v>0</v>
      </c>
      <c r="EV56" s="3">
        <v>808463.84</v>
      </c>
      <c r="EW56" s="3">
        <v>0</v>
      </c>
      <c r="EX56" s="3">
        <v>0</v>
      </c>
      <c r="EY56" s="3">
        <v>-754452.83</v>
      </c>
      <c r="EZ56" s="3">
        <v>0</v>
      </c>
      <c r="FA56" s="3">
        <v>0</v>
      </c>
      <c r="FB56" s="3">
        <v>0</v>
      </c>
      <c r="FC56" s="3">
        <v>0</v>
      </c>
      <c r="FD56" s="3">
        <v>0</v>
      </c>
      <c r="FE56" s="3">
        <v>0</v>
      </c>
      <c r="FF56" s="3">
        <v>0</v>
      </c>
      <c r="FG56" s="3">
        <v>0</v>
      </c>
      <c r="FH56" s="3">
        <v>0</v>
      </c>
      <c r="FI56" s="3">
        <v>0</v>
      </c>
      <c r="FJ56" s="3">
        <v>316091.06</v>
      </c>
      <c r="FK56" s="3">
        <v>-30952320.109999999</v>
      </c>
      <c r="FL56" s="3">
        <v>-844766.92</v>
      </c>
      <c r="FM56" s="3">
        <v>0</v>
      </c>
      <c r="FN56" s="3">
        <v>0</v>
      </c>
      <c r="FO56" s="3">
        <v>-68105.539999999994</v>
      </c>
      <c r="FP56" s="3">
        <v>-356692.17</v>
      </c>
      <c r="FQ56" s="3">
        <v>-308833.23</v>
      </c>
      <c r="FR56" s="3">
        <v>-2333412.08</v>
      </c>
      <c r="FS56" s="3">
        <v>0</v>
      </c>
      <c r="FT56" s="3">
        <v>-3996188.24</v>
      </c>
      <c r="FU56" s="3">
        <v>0</v>
      </c>
      <c r="FV56" s="3">
        <v>0</v>
      </c>
      <c r="FW56" s="3">
        <v>0</v>
      </c>
      <c r="FX56" s="3">
        <v>-104340.02</v>
      </c>
      <c r="FY56" s="3">
        <v>0</v>
      </c>
      <c r="FZ56" s="3">
        <v>0</v>
      </c>
      <c r="GA56" s="3">
        <v>0</v>
      </c>
      <c r="GB56" s="3">
        <v>0</v>
      </c>
      <c r="GD56" s="3">
        <v>0</v>
      </c>
      <c r="GE56" s="3">
        <v>0</v>
      </c>
      <c r="GF56" s="3">
        <v>0</v>
      </c>
      <c r="GG56" s="3">
        <v>0</v>
      </c>
      <c r="GH56" s="3">
        <v>0</v>
      </c>
      <c r="GI56" s="3">
        <v>0</v>
      </c>
      <c r="GJ56" s="3">
        <v>39743.599999999999</v>
      </c>
      <c r="GK56" s="3">
        <v>-119539.12</v>
      </c>
      <c r="GL56" s="3">
        <v>78258</v>
      </c>
      <c r="GN56" s="3">
        <v>0</v>
      </c>
      <c r="GO56" s="3">
        <v>-1417677</v>
      </c>
      <c r="GP56" s="3">
        <v>0</v>
      </c>
      <c r="GQ56" s="3">
        <v>0</v>
      </c>
      <c r="GR56" s="3">
        <v>0</v>
      </c>
      <c r="GS56" s="3">
        <v>0</v>
      </c>
      <c r="GT56" s="3">
        <v>0</v>
      </c>
      <c r="GU56" s="3">
        <v>-885024</v>
      </c>
      <c r="GV56" s="3">
        <v>0</v>
      </c>
      <c r="GX56" s="3">
        <v>0</v>
      </c>
      <c r="GY56" s="3">
        <v>0</v>
      </c>
      <c r="GZ56" s="3">
        <v>0</v>
      </c>
      <c r="HA56" s="3">
        <v>0</v>
      </c>
      <c r="HB56" s="3">
        <v>0</v>
      </c>
      <c r="HC56" s="3">
        <v>0</v>
      </c>
      <c r="HD56" s="3">
        <v>0</v>
      </c>
      <c r="HE56" s="3">
        <v>0</v>
      </c>
      <c r="HF56" s="3">
        <v>0</v>
      </c>
      <c r="HG56" s="3">
        <v>0</v>
      </c>
      <c r="HH56" s="3">
        <v>0</v>
      </c>
      <c r="HI56" s="3">
        <v>0</v>
      </c>
      <c r="HJ56" s="3">
        <v>0</v>
      </c>
      <c r="HK56" s="3">
        <v>0</v>
      </c>
      <c r="HL56" s="3">
        <v>0</v>
      </c>
      <c r="HM56" s="3">
        <v>0</v>
      </c>
      <c r="HO56" s="3">
        <v>-13499952.65</v>
      </c>
      <c r="HP56" s="3">
        <v>-12953179.689999999</v>
      </c>
      <c r="HQ56" s="3">
        <v>0</v>
      </c>
      <c r="HR56" s="3">
        <v>-11588561.449999999</v>
      </c>
      <c r="HS56" s="3">
        <v>0</v>
      </c>
      <c r="HT56" s="3">
        <v>0</v>
      </c>
      <c r="HU56" s="3">
        <v>0</v>
      </c>
      <c r="HV56" s="3">
        <v>0</v>
      </c>
      <c r="HW56" s="3">
        <v>0</v>
      </c>
      <c r="HX56" s="3">
        <v>0</v>
      </c>
      <c r="HY56" s="3">
        <v>113167</v>
      </c>
      <c r="HZ56" s="3">
        <v>-1005540.24999999</v>
      </c>
      <c r="IA56" s="3">
        <v>0</v>
      </c>
      <c r="IB56" s="3">
        <v>0</v>
      </c>
      <c r="IC56" s="3">
        <v>8802500</v>
      </c>
      <c r="ID56" s="3">
        <v>-116208</v>
      </c>
      <c r="IE56" s="3">
        <v>0</v>
      </c>
      <c r="IF56" s="3">
        <v>0</v>
      </c>
      <c r="IG56" s="3">
        <v>0</v>
      </c>
      <c r="IH56" s="3">
        <v>0</v>
      </c>
      <c r="II56" s="3">
        <v>0</v>
      </c>
      <c r="IJ56" s="3">
        <v>-15247409.92</v>
      </c>
      <c r="IK56" s="3">
        <v>0</v>
      </c>
      <c r="IL56" s="3">
        <v>0</v>
      </c>
      <c r="IM56" s="3">
        <v>0</v>
      </c>
      <c r="IN56" s="3">
        <v>-162203.22</v>
      </c>
      <c r="IO56" s="3">
        <v>-72259.64</v>
      </c>
      <c r="IP56" s="3">
        <v>-21348212.649999999</v>
      </c>
      <c r="IQ56" s="3">
        <v>0</v>
      </c>
      <c r="IR56" s="3">
        <v>866493.49</v>
      </c>
      <c r="IS56" s="3">
        <v>-379566.82</v>
      </c>
      <c r="IT56" s="3">
        <v>0</v>
      </c>
      <c r="IU56" s="3">
        <v>-1475559.76</v>
      </c>
      <c r="IV56" s="3">
        <v>0</v>
      </c>
      <c r="IW56" s="3">
        <v>-2499155.36</v>
      </c>
      <c r="IX56" s="3">
        <v>-2043311.56</v>
      </c>
      <c r="IY56" s="3">
        <v>0</v>
      </c>
      <c r="IZ56" s="3">
        <v>-212854.56</v>
      </c>
      <c r="JA56" s="3">
        <v>-9452029.1899999995</v>
      </c>
      <c r="JB56" s="3">
        <v>-13136.6</v>
      </c>
      <c r="JC56" s="3">
        <v>-169.25</v>
      </c>
      <c r="JD56" s="3">
        <v>-77540.070000000007</v>
      </c>
      <c r="JE56" s="3">
        <v>0</v>
      </c>
      <c r="JF56" s="3">
        <v>0</v>
      </c>
      <c r="JG56" s="3">
        <v>0</v>
      </c>
      <c r="JH56" s="3">
        <v>0</v>
      </c>
      <c r="JI56" s="3">
        <v>-165502.03</v>
      </c>
      <c r="JJ56" s="3">
        <v>0</v>
      </c>
      <c r="JK56" s="3">
        <v>0</v>
      </c>
      <c r="JL56" s="3">
        <v>-87563.51</v>
      </c>
      <c r="JM56" s="3">
        <v>0</v>
      </c>
      <c r="JN56" s="3">
        <v>-135668.71</v>
      </c>
      <c r="JO56" s="3">
        <v>0</v>
      </c>
      <c r="JP56" s="3">
        <v>0</v>
      </c>
      <c r="JQ56" s="3">
        <v>0</v>
      </c>
      <c r="JR56" s="3">
        <v>-47821.5</v>
      </c>
      <c r="JS56" s="3">
        <v>0</v>
      </c>
      <c r="JT56" s="3">
        <v>0</v>
      </c>
      <c r="JU56" s="3">
        <v>0</v>
      </c>
      <c r="JV56" s="3">
        <v>0</v>
      </c>
      <c r="JW56" s="3">
        <v>0</v>
      </c>
      <c r="JX56" s="3">
        <v>0</v>
      </c>
      <c r="JY56" s="3">
        <v>0</v>
      </c>
      <c r="JZ56" s="3">
        <v>0</v>
      </c>
      <c r="KA56" s="3">
        <v>0</v>
      </c>
      <c r="KB56" s="3">
        <v>-16831.03</v>
      </c>
      <c r="KC56" s="3">
        <v>0</v>
      </c>
      <c r="KD56" s="3">
        <v>0</v>
      </c>
      <c r="KE56" s="3">
        <v>0</v>
      </c>
      <c r="KF56" s="3">
        <v>0</v>
      </c>
      <c r="KG56" s="3">
        <v>0</v>
      </c>
      <c r="KH56" s="3">
        <v>-86242.29</v>
      </c>
      <c r="KI56" s="3">
        <v>27395.17</v>
      </c>
      <c r="KJ56" s="3">
        <v>0</v>
      </c>
      <c r="KK56" s="3">
        <v>-44799.23</v>
      </c>
      <c r="KL56" s="3">
        <v>0</v>
      </c>
      <c r="KM56" s="3">
        <v>0</v>
      </c>
      <c r="KN56" s="3">
        <v>-30577.08</v>
      </c>
      <c r="KO56" s="3">
        <v>0</v>
      </c>
      <c r="KP56" s="3">
        <v>0</v>
      </c>
      <c r="KQ56" s="3">
        <v>0</v>
      </c>
      <c r="KR56" s="3">
        <v>0</v>
      </c>
      <c r="KS56" s="3">
        <v>0</v>
      </c>
      <c r="KT56" s="3">
        <v>0</v>
      </c>
      <c r="KU56" s="3">
        <v>0</v>
      </c>
      <c r="KV56" s="3">
        <v>0</v>
      </c>
      <c r="KW56" s="3">
        <v>0</v>
      </c>
      <c r="KX56" s="3">
        <v>0</v>
      </c>
      <c r="KY56" s="3">
        <v>0</v>
      </c>
      <c r="KZ56" s="3">
        <v>0</v>
      </c>
      <c r="LA56" s="3">
        <v>0</v>
      </c>
      <c r="LB56" s="3">
        <v>0</v>
      </c>
      <c r="LC56" s="3">
        <v>0</v>
      </c>
      <c r="LD56" s="3">
        <v>0</v>
      </c>
      <c r="LE56" s="3">
        <v>0</v>
      </c>
      <c r="LF56" s="3">
        <v>0</v>
      </c>
      <c r="LG56" s="3">
        <v>0</v>
      </c>
      <c r="LH56" s="3">
        <v>0</v>
      </c>
      <c r="LI56" s="3">
        <v>0</v>
      </c>
      <c r="LJ56" s="3">
        <v>0</v>
      </c>
      <c r="LK56" s="3">
        <v>0</v>
      </c>
      <c r="LL56" s="3">
        <v>0</v>
      </c>
      <c r="LM56" s="3">
        <v>22156613.199999999</v>
      </c>
      <c r="LN56" s="3">
        <v>14186545.550000001</v>
      </c>
      <c r="LO56" s="3">
        <v>1475559.77</v>
      </c>
      <c r="LP56" s="3">
        <v>0</v>
      </c>
      <c r="LQ56" s="3">
        <v>0</v>
      </c>
      <c r="LR56" s="3">
        <v>2499155.36</v>
      </c>
      <c r="LS56" s="3">
        <v>0</v>
      </c>
      <c r="LT56" s="3">
        <v>2043311.56</v>
      </c>
      <c r="LU56" s="3">
        <v>0</v>
      </c>
      <c r="LW56" s="3">
        <v>0</v>
      </c>
      <c r="LX56" s="3">
        <v>212854.56</v>
      </c>
      <c r="LY56" s="3">
        <v>0</v>
      </c>
      <c r="LZ56" s="3">
        <v>0</v>
      </c>
      <c r="MA56" s="3">
        <v>0</v>
      </c>
      <c r="MB56" s="3">
        <v>0</v>
      </c>
      <c r="MC56" s="3">
        <v>0</v>
      </c>
      <c r="MD56" s="3">
        <v>0</v>
      </c>
      <c r="ME56" s="3">
        <v>0</v>
      </c>
      <c r="MF56" s="3">
        <v>0</v>
      </c>
      <c r="MG56" s="3">
        <v>0</v>
      </c>
      <c r="MH56" s="3">
        <v>0</v>
      </c>
      <c r="MI56" s="3">
        <v>0</v>
      </c>
      <c r="MJ56" s="3">
        <v>0</v>
      </c>
      <c r="MK56" s="3">
        <v>0</v>
      </c>
      <c r="ML56" s="3">
        <v>0</v>
      </c>
      <c r="MM56" s="3">
        <v>0</v>
      </c>
      <c r="MN56" s="3">
        <v>0</v>
      </c>
      <c r="MO56" s="3">
        <v>0</v>
      </c>
      <c r="MP56" s="3">
        <v>0</v>
      </c>
      <c r="MQ56" s="3">
        <v>0</v>
      </c>
      <c r="MR56" s="3">
        <v>0</v>
      </c>
      <c r="MS56" s="3">
        <v>261397.45</v>
      </c>
      <c r="MT56" s="3">
        <v>204381.23</v>
      </c>
      <c r="MU56" s="3">
        <v>11502.79</v>
      </c>
      <c r="MV56" s="3">
        <v>0</v>
      </c>
      <c r="MW56" s="3">
        <v>0</v>
      </c>
      <c r="MX56" s="3">
        <v>23897.48</v>
      </c>
      <c r="MY56" s="3">
        <v>122749.51</v>
      </c>
      <c r="MZ56" s="3">
        <v>190092.28</v>
      </c>
      <c r="NA56" s="3">
        <v>65102.58</v>
      </c>
      <c r="NB56" s="3">
        <v>0</v>
      </c>
      <c r="NC56" s="3">
        <v>0</v>
      </c>
      <c r="ND56" s="3">
        <v>206863.97</v>
      </c>
      <c r="NE56" s="3">
        <v>406.71</v>
      </c>
      <c r="NF56" s="3">
        <v>0</v>
      </c>
      <c r="NG56" s="3">
        <v>618.30999999999995</v>
      </c>
      <c r="NH56" s="3">
        <v>0</v>
      </c>
      <c r="NI56" s="3">
        <v>284306.51</v>
      </c>
      <c r="NJ56" s="3">
        <v>0</v>
      </c>
      <c r="NK56" s="3">
        <v>0</v>
      </c>
      <c r="NL56" s="3">
        <v>96678.399999999994</v>
      </c>
      <c r="NM56" s="3">
        <v>0</v>
      </c>
      <c r="NN56" s="3">
        <v>24817.82</v>
      </c>
      <c r="NO56" s="3">
        <v>0</v>
      </c>
      <c r="NP56" s="3">
        <v>113145.88</v>
      </c>
      <c r="NQ56" s="3">
        <v>28774.06</v>
      </c>
      <c r="NR56" s="3">
        <v>0</v>
      </c>
      <c r="NS56" s="3">
        <v>45985.67</v>
      </c>
      <c r="NT56" s="3">
        <v>227589.38</v>
      </c>
      <c r="NU56" s="3">
        <v>531532.86</v>
      </c>
      <c r="NV56" s="3">
        <v>296425.07</v>
      </c>
      <c r="NW56" s="3">
        <v>213867.61</v>
      </c>
      <c r="NX56" s="3">
        <v>5223.29</v>
      </c>
      <c r="NY56" s="3">
        <v>135085.88</v>
      </c>
      <c r="NZ56" s="3">
        <v>113818.03</v>
      </c>
      <c r="OA56" s="3">
        <v>62295.99</v>
      </c>
      <c r="OB56" s="3">
        <v>0</v>
      </c>
      <c r="OC56" s="3">
        <v>0</v>
      </c>
      <c r="OD56" s="3">
        <v>0</v>
      </c>
      <c r="OE56" s="3">
        <v>112024.08</v>
      </c>
      <c r="OF56" s="3">
        <v>0</v>
      </c>
      <c r="OK56" s="3">
        <v>0</v>
      </c>
      <c r="OL56" s="3">
        <v>0</v>
      </c>
      <c r="OM56" s="3">
        <v>0</v>
      </c>
      <c r="ON56" s="3">
        <v>0</v>
      </c>
      <c r="OO56" s="3">
        <v>0</v>
      </c>
      <c r="OP56" s="3">
        <v>29918.41</v>
      </c>
      <c r="OQ56" s="3">
        <v>919987.56</v>
      </c>
      <c r="OR56" s="3">
        <v>370051.53</v>
      </c>
      <c r="OS56" s="3">
        <v>40.700000000000003</v>
      </c>
      <c r="OT56" s="3">
        <v>0</v>
      </c>
      <c r="OU56" s="3">
        <v>87698.19</v>
      </c>
      <c r="OV56" s="3">
        <v>21098.06</v>
      </c>
      <c r="OW56" s="3">
        <v>32993.85</v>
      </c>
      <c r="OX56" s="3">
        <v>33181.879999999997</v>
      </c>
      <c r="OY56" s="3">
        <v>69382.600000000006</v>
      </c>
      <c r="OZ56" s="3">
        <v>449</v>
      </c>
      <c r="PA56" s="3">
        <v>0</v>
      </c>
      <c r="PB56" s="3">
        <v>0</v>
      </c>
      <c r="PC56" s="3">
        <v>0</v>
      </c>
      <c r="PD56" s="3">
        <v>13378.43</v>
      </c>
      <c r="PE56" s="3">
        <v>0</v>
      </c>
      <c r="PF56" s="3">
        <v>403617.17</v>
      </c>
      <c r="PG56" s="3">
        <v>406939.15</v>
      </c>
      <c r="PH56" s="3">
        <v>381916.9</v>
      </c>
      <c r="PI56" s="3">
        <v>0</v>
      </c>
      <c r="PJ56" s="3">
        <v>0</v>
      </c>
      <c r="PK56" s="3">
        <v>154656.23000000001</v>
      </c>
      <c r="PL56" s="3">
        <v>0</v>
      </c>
      <c r="PM56" s="3">
        <v>0</v>
      </c>
      <c r="PN56" s="3">
        <v>100999.23</v>
      </c>
      <c r="PO56" s="3">
        <v>0</v>
      </c>
      <c r="PP56" s="3">
        <v>0</v>
      </c>
      <c r="PQ56" s="3">
        <v>0</v>
      </c>
      <c r="PR56" s="3">
        <v>201279.88</v>
      </c>
      <c r="PS56" s="3">
        <v>0</v>
      </c>
      <c r="PT56" s="3">
        <v>137676.28</v>
      </c>
      <c r="PU56" s="3">
        <v>0</v>
      </c>
      <c r="PV56" s="3">
        <v>0</v>
      </c>
      <c r="PW56" s="3">
        <v>0</v>
      </c>
      <c r="PX56" s="3">
        <v>10465</v>
      </c>
      <c r="PY56" s="3">
        <v>0</v>
      </c>
      <c r="PZ56" s="3">
        <v>0</v>
      </c>
      <c r="QA56" s="3">
        <v>0</v>
      </c>
      <c r="QB56" s="3">
        <v>1429126.6</v>
      </c>
      <c r="QC56" s="3">
        <v>0</v>
      </c>
      <c r="QD56" s="3">
        <v>0</v>
      </c>
      <c r="QE56" s="3">
        <v>0</v>
      </c>
      <c r="QF56" s="3">
        <v>0</v>
      </c>
      <c r="QG56" s="3">
        <v>0</v>
      </c>
      <c r="QI56" s="3">
        <v>0</v>
      </c>
      <c r="QJ56" s="3">
        <v>0</v>
      </c>
      <c r="QK56" s="3">
        <v>0</v>
      </c>
      <c r="QL56" s="3">
        <v>0</v>
      </c>
      <c r="QM56" s="3">
        <v>0</v>
      </c>
      <c r="QN56" s="3">
        <v>0</v>
      </c>
      <c r="QO56" s="3">
        <v>843747</v>
      </c>
      <c r="QP56" s="3">
        <v>43012.58</v>
      </c>
      <c r="QQ56" s="3">
        <v>0</v>
      </c>
      <c r="QR56" s="3">
        <v>0</v>
      </c>
      <c r="QS56" s="3">
        <v>0</v>
      </c>
      <c r="QT56" s="3">
        <v>0</v>
      </c>
      <c r="QU56" s="3">
        <v>-6155</v>
      </c>
      <c r="QV56" s="3">
        <v>44321</v>
      </c>
      <c r="QW56" s="3">
        <v>16580</v>
      </c>
      <c r="QX56" s="3">
        <v>0</v>
      </c>
      <c r="QY56" s="3">
        <v>0</v>
      </c>
      <c r="QZ56" s="3">
        <v>0</v>
      </c>
      <c r="RA56" s="3">
        <v>0</v>
      </c>
      <c r="RB56" s="3">
        <v>0</v>
      </c>
      <c r="RC56" s="3">
        <v>0</v>
      </c>
      <c r="RD56" s="3">
        <v>0</v>
      </c>
      <c r="RE56" s="3">
        <v>0</v>
      </c>
      <c r="RF56" s="3">
        <v>0</v>
      </c>
      <c r="RG56" s="3">
        <v>0</v>
      </c>
      <c r="RH56" s="3">
        <v>0</v>
      </c>
      <c r="RI56" s="3">
        <v>0</v>
      </c>
      <c r="RJ56" s="3">
        <v>0</v>
      </c>
      <c r="RK56" s="3">
        <v>0</v>
      </c>
    </row>
    <row r="57" spans="1:479" x14ac:dyDescent="0.25">
      <c r="A57" t="s">
        <v>56</v>
      </c>
      <c r="B57" s="1">
        <v>2017</v>
      </c>
      <c r="C57" s="3">
        <v>321035.03000000003</v>
      </c>
      <c r="D57" s="3">
        <v>380</v>
      </c>
      <c r="E57" s="4"/>
      <c r="F57" s="3">
        <v>0</v>
      </c>
      <c r="G57" s="3">
        <v>0</v>
      </c>
      <c r="H57" s="3">
        <v>0</v>
      </c>
      <c r="I57" s="3">
        <v>0</v>
      </c>
      <c r="J57" s="3">
        <v>0</v>
      </c>
      <c r="K57" s="3">
        <v>1298515.73</v>
      </c>
      <c r="L57" s="3">
        <v>-12378.92</v>
      </c>
      <c r="M57" s="3">
        <v>18478.13</v>
      </c>
      <c r="N57" s="3">
        <v>0</v>
      </c>
      <c r="O57" s="3">
        <v>0</v>
      </c>
      <c r="P57" s="4"/>
      <c r="Q57" s="3">
        <v>1343466.96</v>
      </c>
      <c r="R57" s="3">
        <v>-12996.56</v>
      </c>
      <c r="S57" s="3">
        <v>0</v>
      </c>
      <c r="T57" s="3">
        <v>0</v>
      </c>
      <c r="U57" s="3">
        <v>0</v>
      </c>
      <c r="V57" s="3">
        <v>250907.1</v>
      </c>
      <c r="W57" s="3">
        <v>0</v>
      </c>
      <c r="X57" s="3">
        <v>0</v>
      </c>
      <c r="Y57" s="3">
        <v>0</v>
      </c>
      <c r="Z57" s="3">
        <v>0</v>
      </c>
      <c r="AA57" s="3">
        <v>124684.87</v>
      </c>
      <c r="AB57" s="3">
        <v>0</v>
      </c>
      <c r="AC57" s="3">
        <v>0</v>
      </c>
      <c r="AD57" s="3">
        <v>0</v>
      </c>
      <c r="AE57" s="3">
        <v>0</v>
      </c>
      <c r="AF57" s="3">
        <v>0</v>
      </c>
      <c r="AG57" s="3">
        <v>0</v>
      </c>
      <c r="AH57" s="3">
        <v>0</v>
      </c>
      <c r="AI57" s="3">
        <v>0</v>
      </c>
      <c r="AJ57" s="3">
        <v>0</v>
      </c>
      <c r="AK57" s="3">
        <v>0</v>
      </c>
      <c r="AL57" s="3">
        <v>95335.78</v>
      </c>
      <c r="AP57" s="3">
        <v>0</v>
      </c>
      <c r="AQ57" s="3">
        <v>0</v>
      </c>
      <c r="AR57" s="3">
        <v>0</v>
      </c>
      <c r="AS57" s="3">
        <v>0</v>
      </c>
      <c r="AT57" s="3">
        <v>0</v>
      </c>
      <c r="AU57" s="3">
        <v>0</v>
      </c>
      <c r="AV57" s="3">
        <v>12323.9</v>
      </c>
      <c r="AW57" s="4"/>
      <c r="AX57" s="3">
        <v>53113.63</v>
      </c>
      <c r="AY57" s="3">
        <v>0</v>
      </c>
      <c r="AZ57" s="3">
        <v>0</v>
      </c>
      <c r="BA57" s="3">
        <v>44795.25</v>
      </c>
      <c r="BB57" s="3">
        <v>0</v>
      </c>
      <c r="BC57" s="4"/>
      <c r="BD57" s="3">
        <v>0</v>
      </c>
      <c r="BE57" s="3">
        <v>0</v>
      </c>
      <c r="BF57" s="3">
        <v>0</v>
      </c>
      <c r="BG57" s="3">
        <v>0</v>
      </c>
      <c r="BH57" s="3">
        <v>0</v>
      </c>
      <c r="BI57" s="3">
        <v>0</v>
      </c>
      <c r="BJ57" s="3">
        <v>0</v>
      </c>
      <c r="BK57" s="3">
        <v>0</v>
      </c>
      <c r="BL57" s="3">
        <v>0</v>
      </c>
      <c r="BM57" s="3">
        <v>3154.02</v>
      </c>
      <c r="BN57" s="3">
        <v>284914.62</v>
      </c>
      <c r="BO57" s="3">
        <v>-991.28</v>
      </c>
      <c r="BP57" s="3">
        <v>0</v>
      </c>
      <c r="BQ57" s="3">
        <v>0</v>
      </c>
      <c r="BR57" s="3">
        <v>0</v>
      </c>
      <c r="BT57" s="3">
        <v>0</v>
      </c>
      <c r="BU57" s="3">
        <v>2970.06</v>
      </c>
      <c r="BV57" s="3">
        <v>0</v>
      </c>
      <c r="BW57" s="3">
        <v>0</v>
      </c>
      <c r="BX57" s="3">
        <v>0</v>
      </c>
      <c r="BY57" s="3">
        <v>0</v>
      </c>
      <c r="BZ57" s="3">
        <v>-438298.66</v>
      </c>
      <c r="CA57" s="3">
        <v>0</v>
      </c>
      <c r="CB57" s="3">
        <v>66411.11</v>
      </c>
      <c r="CC57" s="3">
        <v>113225.67</v>
      </c>
      <c r="CD57" s="3">
        <v>259327.61</v>
      </c>
      <c r="CE57" s="3">
        <v>-289342.64</v>
      </c>
      <c r="CF57" s="3">
        <v>0</v>
      </c>
      <c r="CG57" s="3">
        <v>49785.65</v>
      </c>
      <c r="CH57" s="3">
        <v>0</v>
      </c>
      <c r="CI57" s="3">
        <v>0</v>
      </c>
      <c r="CJ57" s="3">
        <v>838765.15</v>
      </c>
      <c r="CK57" s="3">
        <v>0</v>
      </c>
      <c r="CL57" s="3">
        <v>322766.14</v>
      </c>
      <c r="CM57" s="3">
        <v>28650.65</v>
      </c>
      <c r="CN57" s="3">
        <v>0</v>
      </c>
      <c r="CO57" s="3">
        <v>0</v>
      </c>
      <c r="CP57" s="3">
        <v>0</v>
      </c>
      <c r="CQ57" s="3">
        <v>0</v>
      </c>
      <c r="CR57" s="3">
        <v>0</v>
      </c>
      <c r="CS57" s="3">
        <v>0</v>
      </c>
      <c r="CT57" s="3">
        <v>0</v>
      </c>
      <c r="CU57" s="3">
        <v>0</v>
      </c>
      <c r="CV57" s="3">
        <v>0</v>
      </c>
      <c r="CW57" s="3">
        <v>0</v>
      </c>
      <c r="CX57" s="3">
        <v>0</v>
      </c>
      <c r="CY57" s="3">
        <v>0</v>
      </c>
      <c r="CZ57" s="3">
        <v>0</v>
      </c>
      <c r="DA57" s="3">
        <v>0</v>
      </c>
      <c r="DB57" s="3">
        <v>0</v>
      </c>
      <c r="DC57" s="3">
        <v>0</v>
      </c>
      <c r="DD57" s="3">
        <v>0</v>
      </c>
      <c r="DE57" s="3">
        <v>0</v>
      </c>
      <c r="DF57" s="3">
        <v>0</v>
      </c>
      <c r="DG57" s="3">
        <v>0</v>
      </c>
      <c r="DH57" s="3">
        <v>0</v>
      </c>
      <c r="DI57" s="3">
        <v>0</v>
      </c>
      <c r="DJ57" s="3">
        <v>0</v>
      </c>
      <c r="DK57" s="3">
        <v>0</v>
      </c>
      <c r="DL57" s="3">
        <v>0</v>
      </c>
      <c r="DM57" s="3">
        <v>0</v>
      </c>
      <c r="DN57" s="3">
        <v>41987.65</v>
      </c>
      <c r="DP57" s="3">
        <v>404995.33</v>
      </c>
      <c r="DQ57" s="3">
        <v>0</v>
      </c>
      <c r="DR57" s="3">
        <v>0</v>
      </c>
      <c r="DS57" s="3">
        <v>1628886.67</v>
      </c>
      <c r="DT57" s="3">
        <v>0</v>
      </c>
      <c r="DU57" s="3">
        <v>2709843.81</v>
      </c>
      <c r="DV57" s="3">
        <v>1115334.67</v>
      </c>
      <c r="DW57" s="3">
        <v>861.15</v>
      </c>
      <c r="DX57" s="3">
        <v>534586.17000000004</v>
      </c>
      <c r="DY57" s="3">
        <v>1215003.71</v>
      </c>
      <c r="DZ57" s="3">
        <v>373257.42</v>
      </c>
      <c r="EA57" s="3">
        <v>779942.49</v>
      </c>
      <c r="EB57" s="3">
        <v>0</v>
      </c>
      <c r="EC57" s="3">
        <v>0</v>
      </c>
      <c r="ED57" s="3">
        <v>0</v>
      </c>
      <c r="EE57" s="3">
        <v>0</v>
      </c>
      <c r="EG57" s="3">
        <v>0</v>
      </c>
      <c r="EH57" s="3">
        <v>0</v>
      </c>
      <c r="EI57" s="3">
        <v>54225.02</v>
      </c>
      <c r="EJ57" s="3">
        <v>265748.14</v>
      </c>
      <c r="EL57" s="3">
        <v>450609.6</v>
      </c>
      <c r="EM57" s="3">
        <v>1496.77</v>
      </c>
      <c r="EN57" s="3">
        <v>19725.62</v>
      </c>
      <c r="EO57" s="3">
        <v>24682.82</v>
      </c>
      <c r="EP57" s="3">
        <v>0</v>
      </c>
      <c r="EQ57" s="3">
        <v>23244.49</v>
      </c>
      <c r="ER57" s="3">
        <v>0</v>
      </c>
      <c r="ET57" s="3">
        <v>0</v>
      </c>
      <c r="EU57" s="3">
        <v>0</v>
      </c>
      <c r="EV57" s="3">
        <v>275800.7</v>
      </c>
      <c r="EW57" s="3">
        <v>0</v>
      </c>
      <c r="EX57" s="3">
        <v>0</v>
      </c>
      <c r="EY57" s="3">
        <v>0</v>
      </c>
      <c r="EZ57" s="3">
        <v>0</v>
      </c>
      <c r="FA57" s="3">
        <v>0</v>
      </c>
      <c r="FB57" s="3">
        <v>0</v>
      </c>
      <c r="FC57" s="3">
        <v>0</v>
      </c>
      <c r="FD57" s="3">
        <v>0</v>
      </c>
      <c r="FE57" s="3">
        <v>0</v>
      </c>
      <c r="FF57" s="3">
        <v>119018.89</v>
      </c>
      <c r="FG57" s="3">
        <v>0</v>
      </c>
      <c r="FH57" s="3">
        <v>0</v>
      </c>
      <c r="FI57" s="3">
        <v>0</v>
      </c>
      <c r="FJ57" s="3">
        <v>0</v>
      </c>
      <c r="FK57" s="3">
        <v>-1441100.95</v>
      </c>
      <c r="FL57" s="3">
        <v>-278336.73</v>
      </c>
      <c r="FM57" s="3">
        <v>0</v>
      </c>
      <c r="FN57" s="3">
        <v>0</v>
      </c>
      <c r="FO57" s="3">
        <v>0</v>
      </c>
      <c r="FP57" s="3">
        <v>-2933648.12</v>
      </c>
      <c r="FQ57" s="3">
        <v>-11081.87</v>
      </c>
      <c r="FR57" s="3">
        <v>0</v>
      </c>
      <c r="FS57" s="3">
        <v>0</v>
      </c>
      <c r="FT57" s="3">
        <v>-154925.01</v>
      </c>
      <c r="FU57" s="3">
        <v>0</v>
      </c>
      <c r="FV57" s="3">
        <v>0</v>
      </c>
      <c r="FW57" s="3">
        <v>0</v>
      </c>
      <c r="FX57" s="3">
        <v>0</v>
      </c>
      <c r="FY57" s="3">
        <v>0</v>
      </c>
      <c r="FZ57" s="3">
        <v>0</v>
      </c>
      <c r="GA57" s="3">
        <v>0</v>
      </c>
      <c r="GB57" s="3">
        <v>-256254.35</v>
      </c>
      <c r="GD57" s="3">
        <v>0</v>
      </c>
      <c r="GE57" s="3">
        <v>0</v>
      </c>
      <c r="GF57" s="3">
        <v>0</v>
      </c>
      <c r="GG57" s="3">
        <v>0</v>
      </c>
      <c r="GH57" s="3">
        <v>0</v>
      </c>
      <c r="GI57" s="3">
        <v>0</v>
      </c>
      <c r="GJ57" s="3">
        <v>0</v>
      </c>
      <c r="GK57" s="3">
        <v>0</v>
      </c>
      <c r="GL57" s="3">
        <v>26462.54</v>
      </c>
      <c r="GN57" s="3">
        <v>0</v>
      </c>
      <c r="GO57" s="3">
        <v>-171755</v>
      </c>
      <c r="GP57" s="3">
        <v>0</v>
      </c>
      <c r="GQ57" s="3">
        <v>0</v>
      </c>
      <c r="GR57" s="3">
        <v>0</v>
      </c>
      <c r="GS57" s="3">
        <v>0</v>
      </c>
      <c r="GT57" s="3">
        <v>0</v>
      </c>
      <c r="GU57" s="3">
        <v>0</v>
      </c>
      <c r="GV57" s="3">
        <v>0</v>
      </c>
      <c r="GX57" s="3">
        <v>-241618.29</v>
      </c>
      <c r="GY57" s="3">
        <v>0</v>
      </c>
      <c r="GZ57" s="3">
        <v>0</v>
      </c>
      <c r="HA57" s="3">
        <v>0</v>
      </c>
      <c r="HB57" s="3">
        <v>-109636.29</v>
      </c>
      <c r="HC57" s="3">
        <v>0</v>
      </c>
      <c r="HD57" s="3">
        <v>0</v>
      </c>
      <c r="HE57" s="3">
        <v>0</v>
      </c>
      <c r="HF57" s="3">
        <v>0</v>
      </c>
      <c r="HG57" s="3">
        <v>0</v>
      </c>
      <c r="HH57" s="3">
        <v>-410093.1</v>
      </c>
      <c r="HI57" s="3">
        <v>0</v>
      </c>
      <c r="HJ57" s="3">
        <v>0</v>
      </c>
      <c r="HK57" s="3">
        <v>0</v>
      </c>
      <c r="HL57" s="3">
        <v>-4779786.04</v>
      </c>
      <c r="HM57" s="3">
        <v>0</v>
      </c>
      <c r="HO57" s="3">
        <v>0</v>
      </c>
      <c r="HP57" s="3">
        <v>-1634404</v>
      </c>
      <c r="HQ57" s="3">
        <v>0</v>
      </c>
      <c r="HR57" s="3">
        <v>0</v>
      </c>
      <c r="HS57" s="3">
        <v>0</v>
      </c>
      <c r="HT57" s="3">
        <v>0</v>
      </c>
      <c r="HU57" s="3">
        <v>0</v>
      </c>
      <c r="HV57" s="3">
        <v>0</v>
      </c>
      <c r="HW57" s="3">
        <v>0</v>
      </c>
      <c r="HX57" s="3">
        <v>0</v>
      </c>
      <c r="HY57" s="3">
        <v>-1968254.95</v>
      </c>
      <c r="HZ57" s="3">
        <v>-311330.890000001</v>
      </c>
      <c r="IA57" s="3">
        <v>0</v>
      </c>
      <c r="IB57" s="3">
        <v>0</v>
      </c>
      <c r="IC57" s="3">
        <v>0</v>
      </c>
      <c r="ID57" s="3">
        <v>-146052.57</v>
      </c>
      <c r="IE57" s="3">
        <v>0</v>
      </c>
      <c r="IF57" s="3">
        <v>0</v>
      </c>
      <c r="IG57" s="3">
        <v>0</v>
      </c>
      <c r="IH57" s="3">
        <v>0</v>
      </c>
      <c r="II57" s="3">
        <v>3565.5</v>
      </c>
      <c r="IJ57" s="3">
        <v>-1904273.47</v>
      </c>
      <c r="IK57" s="3">
        <v>0</v>
      </c>
      <c r="IL57" s="3">
        <v>0</v>
      </c>
      <c r="IM57" s="3">
        <v>0</v>
      </c>
      <c r="IN57" s="3">
        <v>-80205.06</v>
      </c>
      <c r="IO57" s="3">
        <v>-1342</v>
      </c>
      <c r="IP57" s="3">
        <v>-5782095</v>
      </c>
      <c r="IQ57" s="3">
        <v>0</v>
      </c>
      <c r="IR57" s="3">
        <v>112621.8</v>
      </c>
      <c r="IS57" s="3">
        <v>-2267104.4500000002</v>
      </c>
      <c r="IT57" s="3">
        <v>0</v>
      </c>
      <c r="IU57" s="3">
        <v>-357707.78</v>
      </c>
      <c r="IV57" s="3">
        <v>0</v>
      </c>
      <c r="IW57" s="3">
        <v>-623065.23</v>
      </c>
      <c r="IX57" s="3">
        <v>-410765.95</v>
      </c>
      <c r="IY57" s="3">
        <v>-260825.52</v>
      </c>
      <c r="IZ57" s="3">
        <v>-34845.360000000001</v>
      </c>
      <c r="JA57" s="3">
        <v>-2500178.59</v>
      </c>
      <c r="JB57" s="3">
        <v>-5619.1</v>
      </c>
      <c r="JC57" s="3">
        <v>-37.75</v>
      </c>
      <c r="JD57" s="3">
        <v>0</v>
      </c>
      <c r="JE57" s="3">
        <v>0</v>
      </c>
      <c r="JF57" s="3">
        <v>0</v>
      </c>
      <c r="JG57" s="3">
        <v>0</v>
      </c>
      <c r="JH57" s="3">
        <v>0</v>
      </c>
      <c r="JI57" s="3">
        <v>-27938.37</v>
      </c>
      <c r="JJ57" s="3">
        <v>0</v>
      </c>
      <c r="JK57" s="3">
        <v>0</v>
      </c>
      <c r="JL57" s="3">
        <v>-25259.01</v>
      </c>
      <c r="JM57" s="3">
        <v>0</v>
      </c>
      <c r="JN57" s="3">
        <v>-56991.4</v>
      </c>
      <c r="JO57" s="3">
        <v>0</v>
      </c>
      <c r="JP57" s="3">
        <v>-11854.1</v>
      </c>
      <c r="JQ57" s="3">
        <v>0</v>
      </c>
      <c r="JR57" s="3">
        <v>0</v>
      </c>
      <c r="JS57" s="3">
        <v>0</v>
      </c>
      <c r="JT57" s="3">
        <v>0</v>
      </c>
      <c r="JU57" s="3">
        <v>0</v>
      </c>
      <c r="JV57" s="3">
        <v>0</v>
      </c>
      <c r="JW57" s="3">
        <v>0</v>
      </c>
      <c r="JX57" s="3">
        <v>0</v>
      </c>
      <c r="JY57" s="3">
        <v>0</v>
      </c>
      <c r="JZ57" s="3">
        <v>0</v>
      </c>
      <c r="KA57" s="3">
        <v>0</v>
      </c>
      <c r="KB57" s="3">
        <v>-9862.83</v>
      </c>
      <c r="KC57" s="3">
        <v>0</v>
      </c>
      <c r="KD57" s="3">
        <v>17502.98</v>
      </c>
      <c r="KE57" s="3">
        <v>0</v>
      </c>
      <c r="KF57" s="3">
        <v>0</v>
      </c>
      <c r="KG57" s="3">
        <v>0</v>
      </c>
      <c r="KH57" s="3">
        <v>-160998.95000000001</v>
      </c>
      <c r="KI57" s="3">
        <v>142554.23999999999</v>
      </c>
      <c r="KJ57" s="3">
        <v>0</v>
      </c>
      <c r="KK57" s="3">
        <v>-470</v>
      </c>
      <c r="KL57" s="3">
        <v>0</v>
      </c>
      <c r="KM57" s="3">
        <v>0</v>
      </c>
      <c r="KN57" s="3">
        <v>-11923.76</v>
      </c>
      <c r="KO57" s="3">
        <v>0</v>
      </c>
      <c r="KP57" s="3">
        <v>0</v>
      </c>
      <c r="KQ57" s="3">
        <v>0</v>
      </c>
      <c r="KR57" s="3">
        <v>0</v>
      </c>
      <c r="KS57" s="3">
        <v>0</v>
      </c>
      <c r="KT57" s="3">
        <v>0</v>
      </c>
      <c r="KU57" s="3">
        <v>0</v>
      </c>
      <c r="KV57" s="3">
        <v>0</v>
      </c>
      <c r="KW57" s="3">
        <v>0</v>
      </c>
      <c r="KX57" s="3">
        <v>0</v>
      </c>
      <c r="KY57" s="3">
        <v>0</v>
      </c>
      <c r="KZ57" s="3">
        <v>0</v>
      </c>
      <c r="LA57" s="3">
        <v>0</v>
      </c>
      <c r="LB57" s="3">
        <v>0</v>
      </c>
      <c r="LC57" s="3">
        <v>0</v>
      </c>
      <c r="LD57" s="3">
        <v>0</v>
      </c>
      <c r="LE57" s="3">
        <v>0</v>
      </c>
      <c r="LF57" s="3">
        <v>0</v>
      </c>
      <c r="LG57" s="3">
        <v>0</v>
      </c>
      <c r="LH57" s="3">
        <v>0</v>
      </c>
      <c r="LI57" s="3">
        <v>0</v>
      </c>
      <c r="LJ57" s="3">
        <v>0</v>
      </c>
      <c r="LK57" s="3">
        <v>0</v>
      </c>
      <c r="LL57" s="3">
        <v>0</v>
      </c>
      <c r="LM57" s="3">
        <v>3694395.83</v>
      </c>
      <c r="LN57" s="3">
        <v>6228002.3499999996</v>
      </c>
      <c r="LO57" s="3">
        <v>357707.78</v>
      </c>
      <c r="LP57" s="3">
        <v>0</v>
      </c>
      <c r="LQ57" s="3">
        <v>0</v>
      </c>
      <c r="LR57" s="3">
        <v>623065.23</v>
      </c>
      <c r="LS57" s="3">
        <v>0</v>
      </c>
      <c r="LT57" s="3">
        <v>410765.95</v>
      </c>
      <c r="LU57" s="3">
        <v>0</v>
      </c>
      <c r="LW57" s="3">
        <v>260825.52</v>
      </c>
      <c r="LX57" s="3">
        <v>34845.360000000001</v>
      </c>
      <c r="LY57" s="3">
        <v>0</v>
      </c>
      <c r="LZ57" s="3">
        <v>0</v>
      </c>
      <c r="MA57" s="3">
        <v>0</v>
      </c>
      <c r="MB57" s="3">
        <v>0</v>
      </c>
      <c r="MC57" s="3">
        <v>0</v>
      </c>
      <c r="MD57" s="3">
        <v>0</v>
      </c>
      <c r="ME57" s="3">
        <v>0</v>
      </c>
      <c r="MF57" s="3">
        <v>0</v>
      </c>
      <c r="MG57" s="3">
        <v>0</v>
      </c>
      <c r="MH57" s="3">
        <v>0</v>
      </c>
      <c r="MI57" s="3">
        <v>0</v>
      </c>
      <c r="MJ57" s="3">
        <v>0</v>
      </c>
      <c r="MK57" s="3">
        <v>0</v>
      </c>
      <c r="ML57" s="3">
        <v>0</v>
      </c>
      <c r="MM57" s="3">
        <v>0</v>
      </c>
      <c r="MN57" s="3">
        <v>0</v>
      </c>
      <c r="MO57" s="3">
        <v>0</v>
      </c>
      <c r="MP57" s="3">
        <v>0</v>
      </c>
      <c r="MQ57" s="3">
        <v>0</v>
      </c>
      <c r="MR57" s="3">
        <v>0</v>
      </c>
      <c r="MS57" s="3">
        <v>136624.65</v>
      </c>
      <c r="MT57" s="3">
        <v>0</v>
      </c>
      <c r="MU57" s="3">
        <v>18832.580000000002</v>
      </c>
      <c r="MV57" s="3">
        <v>0</v>
      </c>
      <c r="MW57" s="3">
        <v>0</v>
      </c>
      <c r="MX57" s="3">
        <v>4126.1099999999997</v>
      </c>
      <c r="MY57" s="3">
        <v>17827.599999999999</v>
      </c>
      <c r="MZ57" s="3">
        <v>19339.57</v>
      </c>
      <c r="NA57" s="3">
        <v>23570.35</v>
      </c>
      <c r="NB57" s="3">
        <v>107.7</v>
      </c>
      <c r="NC57" s="3">
        <v>4502.7299999999996</v>
      </c>
      <c r="ND57" s="3">
        <v>376.57</v>
      </c>
      <c r="NE57" s="3">
        <v>5292.79</v>
      </c>
      <c r="NF57" s="3">
        <v>0</v>
      </c>
      <c r="NG57" s="3">
        <v>1990.09</v>
      </c>
      <c r="NH57" s="3">
        <v>0</v>
      </c>
      <c r="NI57" s="3">
        <v>74081.350000000006</v>
      </c>
      <c r="NJ57" s="3">
        <v>52690.59</v>
      </c>
      <c r="NK57" s="3">
        <v>14782.03</v>
      </c>
      <c r="NL57" s="3">
        <v>69898.149999999994</v>
      </c>
      <c r="NM57" s="3">
        <v>0</v>
      </c>
      <c r="NN57" s="3">
        <v>0</v>
      </c>
      <c r="NO57" s="3">
        <v>0</v>
      </c>
      <c r="NP57" s="3">
        <v>83394</v>
      </c>
      <c r="NQ57" s="3">
        <v>0</v>
      </c>
      <c r="NR57" s="3">
        <v>0</v>
      </c>
      <c r="NS57" s="3">
        <v>10335.84</v>
      </c>
      <c r="NT57" s="3">
        <v>9497.7800000000007</v>
      </c>
      <c r="NU57" s="3">
        <v>8940.06</v>
      </c>
      <c r="NV57" s="3">
        <v>9707.5499999999993</v>
      </c>
      <c r="NW57" s="3">
        <v>58352.43</v>
      </c>
      <c r="NX57" s="3">
        <v>793.68</v>
      </c>
      <c r="NY57" s="3">
        <v>0</v>
      </c>
      <c r="NZ57" s="3">
        <v>8880.83</v>
      </c>
      <c r="OA57" s="3">
        <v>86.79</v>
      </c>
      <c r="OB57" s="3">
        <v>0</v>
      </c>
      <c r="OC57" s="3">
        <v>0</v>
      </c>
      <c r="OD57" s="3">
        <v>0</v>
      </c>
      <c r="OE57" s="3">
        <v>32549.74</v>
      </c>
      <c r="OF57" s="3">
        <v>0</v>
      </c>
      <c r="OK57" s="3">
        <v>0</v>
      </c>
      <c r="OL57" s="3">
        <v>0</v>
      </c>
      <c r="OM57" s="3">
        <v>0</v>
      </c>
      <c r="ON57" s="3">
        <v>0</v>
      </c>
      <c r="OO57" s="3">
        <v>34874.82</v>
      </c>
      <c r="OP57" s="3">
        <v>50048.73</v>
      </c>
      <c r="OQ57" s="3">
        <v>93002.34</v>
      </c>
      <c r="OR57" s="3">
        <v>110183.79</v>
      </c>
      <c r="OS57" s="3">
        <v>-0.06</v>
      </c>
      <c r="OT57" s="3">
        <v>0</v>
      </c>
      <c r="OU57" s="3">
        <v>11578.22</v>
      </c>
      <c r="OV57" s="3">
        <v>47548.98</v>
      </c>
      <c r="OW57" s="3">
        <v>0</v>
      </c>
      <c r="OX57" s="3">
        <v>5860.4</v>
      </c>
      <c r="OY57" s="3">
        <v>0</v>
      </c>
      <c r="OZ57" s="3">
        <v>975</v>
      </c>
      <c r="PA57" s="3">
        <v>0</v>
      </c>
      <c r="PB57" s="3">
        <v>0</v>
      </c>
      <c r="PC57" s="3">
        <v>0</v>
      </c>
      <c r="PD57" s="3">
        <v>0</v>
      </c>
      <c r="PE57" s="3">
        <v>0</v>
      </c>
      <c r="PF57" s="3">
        <v>152797.12</v>
      </c>
      <c r="PG57" s="3">
        <v>76647.08</v>
      </c>
      <c r="PH57" s="3">
        <v>73972.12</v>
      </c>
      <c r="PI57" s="3">
        <v>45963.32</v>
      </c>
      <c r="PJ57" s="3">
        <v>0</v>
      </c>
      <c r="PK57" s="3">
        <v>89898.9</v>
      </c>
      <c r="PL57" s="3">
        <v>44639.64</v>
      </c>
      <c r="PM57" s="3">
        <v>0</v>
      </c>
      <c r="PN57" s="3">
        <v>19711.919999999998</v>
      </c>
      <c r="PO57" s="3">
        <v>0</v>
      </c>
      <c r="PP57" s="3">
        <v>0</v>
      </c>
      <c r="PQ57" s="3">
        <v>0</v>
      </c>
      <c r="PR57" s="3">
        <v>122596.93</v>
      </c>
      <c r="PS57" s="3">
        <v>0</v>
      </c>
      <c r="PT57" s="3">
        <v>63045.279999999999</v>
      </c>
      <c r="PU57" s="3">
        <v>0</v>
      </c>
      <c r="PV57" s="3">
        <v>0</v>
      </c>
      <c r="PW57" s="3">
        <v>0</v>
      </c>
      <c r="PX57" s="3">
        <v>4428.78</v>
      </c>
      <c r="PY57" s="3">
        <v>0</v>
      </c>
      <c r="PZ57" s="3">
        <v>0</v>
      </c>
      <c r="QA57" s="3">
        <v>0</v>
      </c>
      <c r="QB57" s="3">
        <v>341829.56</v>
      </c>
      <c r="QC57" s="3">
        <v>0</v>
      </c>
      <c r="QD57" s="3">
        <v>65899.179999999993</v>
      </c>
      <c r="QE57" s="3">
        <v>0</v>
      </c>
      <c r="QF57" s="3">
        <v>0</v>
      </c>
      <c r="QG57" s="3">
        <v>0</v>
      </c>
      <c r="QI57" s="3">
        <v>0</v>
      </c>
      <c r="QJ57" s="3">
        <v>202412.41</v>
      </c>
      <c r="QK57" s="3">
        <v>0</v>
      </c>
      <c r="QL57" s="3">
        <v>0</v>
      </c>
      <c r="QM57" s="3">
        <v>0</v>
      </c>
      <c r="QN57" s="3">
        <v>0</v>
      </c>
      <c r="QO57" s="3">
        <v>0</v>
      </c>
      <c r="QP57" s="3">
        <v>12594.56</v>
      </c>
      <c r="QQ57" s="3">
        <v>0</v>
      </c>
      <c r="QR57" s="3">
        <v>0</v>
      </c>
      <c r="QS57" s="3">
        <v>0</v>
      </c>
      <c r="QT57" s="3">
        <v>13281.66</v>
      </c>
      <c r="QU57" s="3">
        <v>-12918</v>
      </c>
      <c r="QV57" s="3">
        <v>-1411.5</v>
      </c>
      <c r="QW57" s="3">
        <v>3703.01</v>
      </c>
      <c r="QX57" s="3">
        <v>0</v>
      </c>
      <c r="QY57" s="3">
        <v>0</v>
      </c>
      <c r="QZ57" s="3">
        <v>0</v>
      </c>
      <c r="RA57" s="3">
        <v>0</v>
      </c>
      <c r="RB57" s="3">
        <v>0</v>
      </c>
      <c r="RC57" s="3">
        <v>0</v>
      </c>
      <c r="RD57" s="3">
        <v>0</v>
      </c>
      <c r="RE57" s="3">
        <v>0</v>
      </c>
      <c r="RF57" s="3">
        <v>0</v>
      </c>
      <c r="RG57" s="3">
        <v>0</v>
      </c>
      <c r="RH57" s="3">
        <v>-7998.5</v>
      </c>
      <c r="RI57" s="3">
        <v>0</v>
      </c>
      <c r="RJ57" s="3">
        <v>0</v>
      </c>
      <c r="RK57" s="3">
        <v>0</v>
      </c>
    </row>
    <row r="58" spans="1:479" x14ac:dyDescent="0.25">
      <c r="A58" t="s">
        <v>57</v>
      </c>
      <c r="B58" s="1">
        <v>2017</v>
      </c>
      <c r="C58" s="3">
        <v>0</v>
      </c>
      <c r="D58" s="3">
        <v>0</v>
      </c>
      <c r="E58" s="4"/>
      <c r="F58" s="3">
        <v>0</v>
      </c>
      <c r="G58" s="3">
        <v>0</v>
      </c>
      <c r="H58" s="3">
        <v>0</v>
      </c>
      <c r="I58" s="3">
        <v>0</v>
      </c>
      <c r="J58" s="3">
        <v>34759</v>
      </c>
      <c r="K58" s="3">
        <v>3289371</v>
      </c>
      <c r="L58" s="3">
        <v>-212221</v>
      </c>
      <c r="M58" s="3">
        <v>64117</v>
      </c>
      <c r="N58" s="3">
        <v>105454</v>
      </c>
      <c r="O58" s="3">
        <v>0</v>
      </c>
      <c r="P58" s="4"/>
      <c r="Q58" s="3">
        <v>6075948</v>
      </c>
      <c r="R58" s="3">
        <v>-180000</v>
      </c>
      <c r="S58" s="3">
        <v>0</v>
      </c>
      <c r="T58" s="3">
        <v>0</v>
      </c>
      <c r="U58" s="3">
        <v>0</v>
      </c>
      <c r="V58" s="3">
        <v>105885</v>
      </c>
      <c r="W58" s="3">
        <v>979730</v>
      </c>
      <c r="X58" s="3">
        <v>0</v>
      </c>
      <c r="Y58" s="3">
        <v>0</v>
      </c>
      <c r="Z58" s="3">
        <v>0</v>
      </c>
      <c r="AA58" s="3">
        <v>1269573</v>
      </c>
      <c r="AB58" s="3">
        <v>0</v>
      </c>
      <c r="AC58" s="3">
        <v>0</v>
      </c>
      <c r="AD58" s="3">
        <v>0</v>
      </c>
      <c r="AE58" s="3">
        <v>0</v>
      </c>
      <c r="AF58" s="3">
        <v>0</v>
      </c>
      <c r="AG58" s="3">
        <v>0</v>
      </c>
      <c r="AH58" s="3">
        <v>0</v>
      </c>
      <c r="AI58" s="3">
        <v>0</v>
      </c>
      <c r="AJ58" s="3">
        <v>0</v>
      </c>
      <c r="AK58" s="3">
        <v>0</v>
      </c>
      <c r="AL58" s="3">
        <v>285789</v>
      </c>
      <c r="AP58" s="3">
        <v>0</v>
      </c>
      <c r="AQ58" s="3">
        <v>0</v>
      </c>
      <c r="AR58" s="3">
        <v>0</v>
      </c>
      <c r="AS58" s="3">
        <v>0</v>
      </c>
      <c r="AT58" s="3">
        <v>0</v>
      </c>
      <c r="AU58" s="3">
        <v>0</v>
      </c>
      <c r="AV58" s="3">
        <v>109468</v>
      </c>
      <c r="AW58" s="4"/>
      <c r="AX58" s="3">
        <v>0</v>
      </c>
      <c r="AY58" s="3">
        <v>0</v>
      </c>
      <c r="AZ58" s="3">
        <v>0</v>
      </c>
      <c r="BA58" s="3">
        <v>-37683</v>
      </c>
      <c r="BB58" s="3">
        <v>0</v>
      </c>
      <c r="BC58" s="4"/>
      <c r="BD58" s="3">
        <v>0</v>
      </c>
      <c r="BE58" s="3">
        <v>0</v>
      </c>
      <c r="BF58" s="3">
        <v>0</v>
      </c>
      <c r="BG58" s="3">
        <v>2105</v>
      </c>
      <c r="BH58" s="3">
        <v>0</v>
      </c>
      <c r="BI58" s="3">
        <v>0</v>
      </c>
      <c r="BJ58" s="3">
        <v>0</v>
      </c>
      <c r="BK58" s="3">
        <v>0</v>
      </c>
      <c r="BL58" s="3">
        <v>0</v>
      </c>
      <c r="BM58" s="3">
        <v>61477</v>
      </c>
      <c r="BN58" s="3">
        <v>1539747</v>
      </c>
      <c r="BO58" s="3">
        <v>-9559</v>
      </c>
      <c r="BP58" s="3">
        <v>-10693</v>
      </c>
      <c r="BQ58" s="3">
        <v>0</v>
      </c>
      <c r="BR58" s="3">
        <v>0</v>
      </c>
      <c r="BT58" s="3">
        <v>0</v>
      </c>
      <c r="BU58" s="3">
        <v>-6685</v>
      </c>
      <c r="BV58" s="3">
        <v>0</v>
      </c>
      <c r="BW58" s="3">
        <v>0</v>
      </c>
      <c r="BX58" s="3">
        <v>0</v>
      </c>
      <c r="BY58" s="3">
        <v>0</v>
      </c>
      <c r="BZ58" s="3">
        <v>-1069010</v>
      </c>
      <c r="CA58" s="3">
        <v>0</v>
      </c>
      <c r="CB58" s="3">
        <v>224799</v>
      </c>
      <c r="CC58" s="3">
        <v>458213</v>
      </c>
      <c r="CD58" s="3">
        <v>2129400</v>
      </c>
      <c r="CE58" s="3">
        <v>1162456</v>
      </c>
      <c r="CF58" s="3">
        <v>-25551</v>
      </c>
      <c r="CG58" s="3">
        <v>177190</v>
      </c>
      <c r="CH58" s="3">
        <v>0</v>
      </c>
      <c r="CI58" s="3">
        <v>0</v>
      </c>
      <c r="CJ58" s="3">
        <v>0</v>
      </c>
      <c r="CK58" s="3">
        <v>0</v>
      </c>
      <c r="CL58" s="3">
        <v>693579</v>
      </c>
      <c r="CM58" s="3">
        <v>0</v>
      </c>
      <c r="CN58" s="3">
        <v>0</v>
      </c>
      <c r="CO58" s="3">
        <v>0</v>
      </c>
      <c r="CP58" s="3">
        <v>0</v>
      </c>
      <c r="CQ58" s="3">
        <v>0</v>
      </c>
      <c r="CR58" s="3">
        <v>0</v>
      </c>
      <c r="CS58" s="3">
        <v>0</v>
      </c>
      <c r="CT58" s="3">
        <v>0</v>
      </c>
      <c r="CU58" s="3">
        <v>0</v>
      </c>
      <c r="CV58" s="3">
        <v>0</v>
      </c>
      <c r="CW58" s="3">
        <v>0</v>
      </c>
      <c r="CX58" s="3">
        <v>0</v>
      </c>
      <c r="CY58" s="3">
        <v>0</v>
      </c>
      <c r="CZ58" s="3">
        <v>0</v>
      </c>
      <c r="DA58" s="3">
        <v>0</v>
      </c>
      <c r="DB58" s="3">
        <v>0</v>
      </c>
      <c r="DC58" s="3">
        <v>0</v>
      </c>
      <c r="DD58" s="3">
        <v>0</v>
      </c>
      <c r="DE58" s="3">
        <v>0</v>
      </c>
      <c r="DF58" s="3">
        <v>0</v>
      </c>
      <c r="DG58" s="3">
        <v>0</v>
      </c>
      <c r="DH58" s="3">
        <v>0</v>
      </c>
      <c r="DI58" s="3">
        <v>0</v>
      </c>
      <c r="DJ58" s="3">
        <v>0</v>
      </c>
      <c r="DK58" s="3">
        <v>0</v>
      </c>
      <c r="DL58" s="3">
        <v>0</v>
      </c>
      <c r="DM58" s="3">
        <v>0</v>
      </c>
      <c r="DN58" s="3">
        <v>227769</v>
      </c>
      <c r="DP58" s="3">
        <v>2298336</v>
      </c>
      <c r="DQ58" s="3">
        <v>0</v>
      </c>
      <c r="DR58" s="3">
        <v>0</v>
      </c>
      <c r="DS58" s="3">
        <v>9111781</v>
      </c>
      <c r="DT58" s="3">
        <v>0</v>
      </c>
      <c r="DU58" s="3">
        <v>8496096</v>
      </c>
      <c r="DV58" s="3">
        <v>11200640</v>
      </c>
      <c r="DW58" s="3">
        <v>2386212</v>
      </c>
      <c r="DX58" s="3">
        <v>8255950</v>
      </c>
      <c r="DY58" s="3">
        <v>6399592</v>
      </c>
      <c r="DZ58" s="3">
        <v>4412373</v>
      </c>
      <c r="EA58" s="3">
        <v>4801066</v>
      </c>
      <c r="EB58" s="3">
        <v>1635</v>
      </c>
      <c r="EC58" s="3">
        <v>0</v>
      </c>
      <c r="ED58" s="3">
        <v>0</v>
      </c>
      <c r="EE58" s="3">
        <v>0</v>
      </c>
      <c r="EG58" s="3">
        <v>0</v>
      </c>
      <c r="EH58" s="3">
        <v>0</v>
      </c>
      <c r="EI58" s="3">
        <v>140571</v>
      </c>
      <c r="EJ58" s="3">
        <v>296350</v>
      </c>
      <c r="EL58" s="3">
        <v>1475128</v>
      </c>
      <c r="EM58" s="3">
        <v>49259</v>
      </c>
      <c r="EN58" s="3">
        <v>294982</v>
      </c>
      <c r="EO58" s="3">
        <v>32767</v>
      </c>
      <c r="EP58" s="3">
        <v>41017</v>
      </c>
      <c r="EQ58" s="3">
        <v>73316</v>
      </c>
      <c r="ER58" s="3">
        <v>184538</v>
      </c>
      <c r="ET58" s="3">
        <v>0</v>
      </c>
      <c r="EU58" s="3">
        <v>0</v>
      </c>
      <c r="EV58" s="3">
        <v>0</v>
      </c>
      <c r="EW58" s="3">
        <v>0</v>
      </c>
      <c r="EX58" s="3">
        <v>0</v>
      </c>
      <c r="EY58" s="3">
        <v>0</v>
      </c>
      <c r="EZ58" s="3">
        <v>0</v>
      </c>
      <c r="FA58" s="3">
        <v>0</v>
      </c>
      <c r="FB58" s="3">
        <v>0</v>
      </c>
      <c r="FC58" s="3">
        <v>0</v>
      </c>
      <c r="FD58" s="3">
        <v>0</v>
      </c>
      <c r="FE58" s="3">
        <v>0</v>
      </c>
      <c r="FF58" s="3">
        <v>308941</v>
      </c>
      <c r="FG58" s="3">
        <v>2214322</v>
      </c>
      <c r="FH58" s="3">
        <v>0</v>
      </c>
      <c r="FI58" s="3">
        <v>0</v>
      </c>
      <c r="FJ58" s="3">
        <v>0</v>
      </c>
      <c r="FK58" s="3">
        <v>-7299441</v>
      </c>
      <c r="FL58" s="3">
        <v>-394852</v>
      </c>
      <c r="FM58" s="3">
        <v>0</v>
      </c>
      <c r="FN58" s="3">
        <v>0</v>
      </c>
      <c r="FO58" s="3">
        <v>0</v>
      </c>
      <c r="FP58" s="3">
        <v>-6400420</v>
      </c>
      <c r="FQ58" s="3">
        <v>-665221</v>
      </c>
      <c r="FR58" s="3">
        <v>-565988</v>
      </c>
      <c r="FS58" s="3">
        <v>0</v>
      </c>
      <c r="FT58" s="3">
        <v>-1208665</v>
      </c>
      <c r="FU58" s="3">
        <v>-2811955</v>
      </c>
      <c r="FV58" s="3">
        <v>0</v>
      </c>
      <c r="FW58" s="3">
        <v>0</v>
      </c>
      <c r="FX58" s="3">
        <v>0</v>
      </c>
      <c r="FY58" s="3">
        <v>0</v>
      </c>
      <c r="FZ58" s="3">
        <v>0</v>
      </c>
      <c r="GA58" s="3">
        <v>0</v>
      </c>
      <c r="GB58" s="3">
        <v>-1307529</v>
      </c>
      <c r="GD58" s="3">
        <v>0</v>
      </c>
      <c r="GE58" s="3">
        <v>0</v>
      </c>
      <c r="GF58" s="3">
        <v>0</v>
      </c>
      <c r="GG58" s="3">
        <v>0</v>
      </c>
      <c r="GH58" s="3">
        <v>0</v>
      </c>
      <c r="GI58" s="3">
        <v>0</v>
      </c>
      <c r="GJ58" s="3">
        <v>-860</v>
      </c>
      <c r="GK58" s="3">
        <v>-12509</v>
      </c>
      <c r="GL58" s="3">
        <v>136281</v>
      </c>
      <c r="GN58" s="3">
        <v>0</v>
      </c>
      <c r="GO58" s="3">
        <v>-390730</v>
      </c>
      <c r="GP58" s="3">
        <v>0</v>
      </c>
      <c r="GQ58" s="3">
        <v>0</v>
      </c>
      <c r="GR58" s="3">
        <v>0</v>
      </c>
      <c r="GS58" s="3">
        <v>0</v>
      </c>
      <c r="GT58" s="3">
        <v>0</v>
      </c>
      <c r="GU58" s="3">
        <v>0</v>
      </c>
      <c r="GV58" s="3">
        <v>0</v>
      </c>
      <c r="GX58" s="3">
        <v>0</v>
      </c>
      <c r="GY58" s="3">
        <v>0</v>
      </c>
      <c r="GZ58" s="3">
        <v>0</v>
      </c>
      <c r="HA58" s="3">
        <v>0</v>
      </c>
      <c r="HB58" s="3">
        <v>-2178000</v>
      </c>
      <c r="HC58" s="3">
        <v>2307086</v>
      </c>
      <c r="HD58" s="3">
        <v>0</v>
      </c>
      <c r="HE58" s="3">
        <v>0</v>
      </c>
      <c r="HF58" s="3">
        <v>-1197343</v>
      </c>
      <c r="HG58" s="3">
        <v>0</v>
      </c>
      <c r="HH58" s="3">
        <v>-8483973</v>
      </c>
      <c r="HI58" s="3">
        <v>0</v>
      </c>
      <c r="HJ58" s="3">
        <v>0</v>
      </c>
      <c r="HK58" s="3">
        <v>0</v>
      </c>
      <c r="HL58" s="3">
        <v>-11916358</v>
      </c>
      <c r="HM58" s="3">
        <v>0</v>
      </c>
      <c r="HO58" s="3">
        <v>-5260461</v>
      </c>
      <c r="HP58" s="3">
        <v>-18269167</v>
      </c>
      <c r="HQ58" s="3">
        <v>0</v>
      </c>
      <c r="HR58" s="3">
        <v>0</v>
      </c>
      <c r="HS58" s="3">
        <v>0</v>
      </c>
      <c r="HT58" s="3">
        <v>0</v>
      </c>
      <c r="HU58" s="3">
        <v>0</v>
      </c>
      <c r="HV58" s="3">
        <v>0</v>
      </c>
      <c r="HW58" s="3">
        <v>0</v>
      </c>
      <c r="HX58" s="3">
        <v>0</v>
      </c>
      <c r="HY58" s="3">
        <v>-20234882</v>
      </c>
      <c r="HZ58" s="3">
        <v>-1597750</v>
      </c>
      <c r="IA58" s="3">
        <v>0</v>
      </c>
      <c r="IB58" s="3">
        <v>0</v>
      </c>
      <c r="IC58" s="3">
        <v>7790775</v>
      </c>
      <c r="ID58" s="3">
        <v>-161</v>
      </c>
      <c r="IE58" s="3">
        <v>0</v>
      </c>
      <c r="IF58" s="3">
        <v>0</v>
      </c>
      <c r="IG58" s="3">
        <v>0</v>
      </c>
      <c r="IH58" s="3">
        <v>0</v>
      </c>
      <c r="II58" s="3">
        <v>41824</v>
      </c>
      <c r="IJ58" s="3">
        <v>-32552666</v>
      </c>
      <c r="IK58" s="3">
        <v>-5205542</v>
      </c>
      <c r="IL58" s="3">
        <v>0</v>
      </c>
      <c r="IM58" s="3">
        <v>0</v>
      </c>
      <c r="IN58" s="3">
        <v>-13379</v>
      </c>
      <c r="IO58" s="3">
        <v>-392</v>
      </c>
      <c r="IP58" s="3">
        <v>-2105384</v>
      </c>
      <c r="IQ58" s="3">
        <v>0</v>
      </c>
      <c r="IR58" s="3">
        <v>0</v>
      </c>
      <c r="IS58" s="3">
        <v>-1487476</v>
      </c>
      <c r="IT58" s="3">
        <v>0</v>
      </c>
      <c r="IU58" s="3">
        <v>-1658515</v>
      </c>
      <c r="IV58" s="3">
        <v>0</v>
      </c>
      <c r="IW58" s="3">
        <v>-2460301</v>
      </c>
      <c r="IX58" s="3">
        <v>-1718060</v>
      </c>
      <c r="IY58" s="3">
        <v>-691460</v>
      </c>
      <c r="IZ58" s="3">
        <v>-213676</v>
      </c>
      <c r="JA58" s="3">
        <v>-9663024</v>
      </c>
      <c r="JB58" s="3">
        <v>-14249</v>
      </c>
      <c r="JC58" s="3">
        <v>-195</v>
      </c>
      <c r="JD58" s="3">
        <v>-67143</v>
      </c>
      <c r="JE58" s="3">
        <v>0</v>
      </c>
      <c r="JF58" s="3">
        <v>0</v>
      </c>
      <c r="JG58" s="3">
        <v>0</v>
      </c>
      <c r="JH58" s="3">
        <v>0</v>
      </c>
      <c r="JI58" s="3">
        <v>-121998</v>
      </c>
      <c r="JJ58" s="3">
        <v>0</v>
      </c>
      <c r="JK58" s="3">
        <v>1529</v>
      </c>
      <c r="JL58" s="3">
        <v>-117923</v>
      </c>
      <c r="JM58" s="3">
        <v>0</v>
      </c>
      <c r="JN58" s="3">
        <v>-97985</v>
      </c>
      <c r="JO58" s="3">
        <v>0</v>
      </c>
      <c r="JP58" s="3">
        <v>-6436</v>
      </c>
      <c r="JQ58" s="3">
        <v>0</v>
      </c>
      <c r="JR58" s="3">
        <v>0</v>
      </c>
      <c r="JS58" s="3">
        <v>0</v>
      </c>
      <c r="JT58" s="3">
        <v>0</v>
      </c>
      <c r="JU58" s="3">
        <v>0</v>
      </c>
      <c r="JV58" s="3">
        <v>-34123</v>
      </c>
      <c r="JW58" s="3">
        <v>44227</v>
      </c>
      <c r="JX58" s="3">
        <v>0</v>
      </c>
      <c r="JY58" s="3">
        <v>0</v>
      </c>
      <c r="JZ58" s="3">
        <v>0</v>
      </c>
      <c r="KA58" s="3">
        <v>0</v>
      </c>
      <c r="KB58" s="3">
        <v>-805</v>
      </c>
      <c r="KC58" s="3">
        <v>0</v>
      </c>
      <c r="KD58" s="3">
        <v>0</v>
      </c>
      <c r="KE58" s="3">
        <v>103677</v>
      </c>
      <c r="KF58" s="3">
        <v>0</v>
      </c>
      <c r="KG58" s="3">
        <v>0</v>
      </c>
      <c r="KH58" s="3">
        <v>0</v>
      </c>
      <c r="KI58" s="3">
        <v>0</v>
      </c>
      <c r="KJ58" s="3">
        <v>0</v>
      </c>
      <c r="KK58" s="3">
        <v>-12712</v>
      </c>
      <c r="KL58" s="3">
        <v>0</v>
      </c>
      <c r="KM58" s="3">
        <v>0</v>
      </c>
      <c r="KN58" s="3">
        <v>-48741</v>
      </c>
      <c r="KO58" s="3">
        <v>0</v>
      </c>
      <c r="KP58" s="3">
        <v>0</v>
      </c>
      <c r="KQ58" s="3">
        <v>0</v>
      </c>
      <c r="KR58" s="3">
        <v>0</v>
      </c>
      <c r="KS58" s="3">
        <v>0</v>
      </c>
      <c r="KT58" s="3">
        <v>0</v>
      </c>
      <c r="KU58" s="3">
        <v>0</v>
      </c>
      <c r="KV58" s="3">
        <v>0</v>
      </c>
      <c r="KW58" s="3">
        <v>0</v>
      </c>
      <c r="KX58" s="3">
        <v>0</v>
      </c>
      <c r="KY58" s="3">
        <v>0</v>
      </c>
      <c r="KZ58" s="3">
        <v>0</v>
      </c>
      <c r="LA58" s="3">
        <v>0</v>
      </c>
      <c r="LB58" s="3">
        <v>0</v>
      </c>
      <c r="LC58" s="3">
        <v>0</v>
      </c>
      <c r="LD58" s="3">
        <v>0</v>
      </c>
      <c r="LE58" s="3">
        <v>0</v>
      </c>
      <c r="LF58" s="3">
        <v>0</v>
      </c>
      <c r="LG58" s="3">
        <v>0</v>
      </c>
      <c r="LH58" s="3">
        <v>0</v>
      </c>
      <c r="LI58" s="3">
        <v>0</v>
      </c>
      <c r="LJ58" s="3">
        <v>0</v>
      </c>
      <c r="LK58" s="3">
        <v>0</v>
      </c>
      <c r="LL58" s="3">
        <v>0</v>
      </c>
      <c r="LM58" s="3">
        <v>23401325</v>
      </c>
      <c r="LN58" s="3">
        <v>17963515</v>
      </c>
      <c r="LO58" s="3">
        <v>1658515</v>
      </c>
      <c r="LP58" s="3">
        <v>0</v>
      </c>
      <c r="LQ58" s="3">
        <v>0</v>
      </c>
      <c r="LR58" s="3">
        <v>2460301</v>
      </c>
      <c r="LS58" s="3">
        <v>0</v>
      </c>
      <c r="LT58" s="3">
        <v>1718060</v>
      </c>
      <c r="LU58" s="3">
        <v>0</v>
      </c>
      <c r="LW58" s="3">
        <v>691460</v>
      </c>
      <c r="LX58" s="3">
        <v>213676</v>
      </c>
      <c r="LY58" s="3">
        <v>0</v>
      </c>
      <c r="LZ58" s="3">
        <v>0</v>
      </c>
      <c r="MA58" s="3">
        <v>0</v>
      </c>
      <c r="MB58" s="3">
        <v>0</v>
      </c>
      <c r="MC58" s="3">
        <v>0</v>
      </c>
      <c r="MD58" s="3">
        <v>0</v>
      </c>
      <c r="ME58" s="3">
        <v>0</v>
      </c>
      <c r="MF58" s="3">
        <v>0</v>
      </c>
      <c r="MG58" s="3">
        <v>0</v>
      </c>
      <c r="MH58" s="3">
        <v>0</v>
      </c>
      <c r="MI58" s="3">
        <v>0</v>
      </c>
      <c r="MJ58" s="3">
        <v>0</v>
      </c>
      <c r="MK58" s="3">
        <v>0</v>
      </c>
      <c r="ML58" s="3">
        <v>0</v>
      </c>
      <c r="MM58" s="3">
        <v>0</v>
      </c>
      <c r="MN58" s="3">
        <v>0</v>
      </c>
      <c r="MO58" s="3">
        <v>0</v>
      </c>
      <c r="MP58" s="3">
        <v>0</v>
      </c>
      <c r="MQ58" s="3">
        <v>0</v>
      </c>
      <c r="MR58" s="3">
        <v>0</v>
      </c>
      <c r="MS58" s="3">
        <v>0</v>
      </c>
      <c r="MT58" s="3">
        <v>0</v>
      </c>
      <c r="MU58" s="3">
        <v>0</v>
      </c>
      <c r="MV58" s="3">
        <v>0</v>
      </c>
      <c r="MW58" s="3">
        <v>0</v>
      </c>
      <c r="MX58" s="3">
        <v>6076</v>
      </c>
      <c r="MY58" s="3">
        <v>0</v>
      </c>
      <c r="MZ58" s="3">
        <v>45249</v>
      </c>
      <c r="NA58" s="3">
        <v>0</v>
      </c>
      <c r="NB58" s="3">
        <v>0</v>
      </c>
      <c r="NC58" s="3">
        <v>10820</v>
      </c>
      <c r="ND58" s="3">
        <v>188407</v>
      </c>
      <c r="NE58" s="3">
        <v>0</v>
      </c>
      <c r="NF58" s="3">
        <v>0</v>
      </c>
      <c r="NG58" s="3">
        <v>0</v>
      </c>
      <c r="NH58" s="3">
        <v>0</v>
      </c>
      <c r="NI58" s="3">
        <v>107078</v>
      </c>
      <c r="NJ58" s="3">
        <v>0</v>
      </c>
      <c r="NK58" s="3">
        <v>0</v>
      </c>
      <c r="NL58" s="3">
        <v>0</v>
      </c>
      <c r="NM58" s="3">
        <v>0</v>
      </c>
      <c r="NN58" s="3">
        <v>23170</v>
      </c>
      <c r="NO58" s="3">
        <v>0</v>
      </c>
      <c r="NP58" s="3">
        <v>0</v>
      </c>
      <c r="NQ58" s="3">
        <v>7308</v>
      </c>
      <c r="NR58" s="3">
        <v>0</v>
      </c>
      <c r="NS58" s="3">
        <v>208886</v>
      </c>
      <c r="NT58" s="3">
        <v>211610</v>
      </c>
      <c r="NU58" s="3">
        <v>479518</v>
      </c>
      <c r="NV58" s="3">
        <v>133922</v>
      </c>
      <c r="NW58" s="3">
        <v>146493</v>
      </c>
      <c r="NX58" s="3">
        <v>38042</v>
      </c>
      <c r="NY58" s="3">
        <v>138276</v>
      </c>
      <c r="NZ58" s="3">
        <v>184689</v>
      </c>
      <c r="OA58" s="3">
        <v>186158</v>
      </c>
      <c r="OB58" s="3">
        <v>0</v>
      </c>
      <c r="OC58" s="3">
        <v>510</v>
      </c>
      <c r="OD58" s="3">
        <v>0</v>
      </c>
      <c r="OE58" s="3">
        <v>183450</v>
      </c>
      <c r="OF58" s="3">
        <v>0</v>
      </c>
      <c r="OK58" s="3">
        <v>0</v>
      </c>
      <c r="OL58" s="3">
        <v>0</v>
      </c>
      <c r="OM58" s="3">
        <v>0</v>
      </c>
      <c r="ON58" s="3">
        <v>0</v>
      </c>
      <c r="OO58" s="3">
        <v>0</v>
      </c>
      <c r="OP58" s="3">
        <v>229756</v>
      </c>
      <c r="OQ58" s="3">
        <v>418796</v>
      </c>
      <c r="OR58" s="3">
        <v>320861</v>
      </c>
      <c r="OS58" s="3">
        <v>0</v>
      </c>
      <c r="OT58" s="3">
        <v>10733</v>
      </c>
      <c r="OU58" s="3">
        <v>123531</v>
      </c>
      <c r="OV58" s="3">
        <v>0</v>
      </c>
      <c r="OW58" s="3">
        <v>0</v>
      </c>
      <c r="OX58" s="3">
        <v>15467</v>
      </c>
      <c r="OY58" s="3">
        <v>0</v>
      </c>
      <c r="OZ58" s="3">
        <v>10329</v>
      </c>
      <c r="PA58" s="3">
        <v>15437</v>
      </c>
      <c r="PB58" s="3">
        <v>0</v>
      </c>
      <c r="PC58" s="3">
        <v>0</v>
      </c>
      <c r="PD58" s="3">
        <v>0</v>
      </c>
      <c r="PE58" s="3">
        <v>0</v>
      </c>
      <c r="PF58" s="3">
        <v>791955</v>
      </c>
      <c r="PG58" s="3">
        <v>293418</v>
      </c>
      <c r="PH58" s="3">
        <v>255368</v>
      </c>
      <c r="PI58" s="3">
        <v>649298</v>
      </c>
      <c r="PJ58" s="3">
        <v>0</v>
      </c>
      <c r="PK58" s="3">
        <v>161645</v>
      </c>
      <c r="PL58" s="3">
        <v>103815</v>
      </c>
      <c r="PM58" s="3">
        <v>0</v>
      </c>
      <c r="PN58" s="3">
        <v>0</v>
      </c>
      <c r="PO58" s="3">
        <v>0</v>
      </c>
      <c r="PP58" s="3">
        <v>0</v>
      </c>
      <c r="PQ58" s="3">
        <v>0</v>
      </c>
      <c r="PR58" s="3">
        <v>108454</v>
      </c>
      <c r="PS58" s="3">
        <v>15754</v>
      </c>
      <c r="PT58" s="3">
        <v>232074</v>
      </c>
      <c r="PU58" s="3">
        <v>0</v>
      </c>
      <c r="PV58" s="3">
        <v>0</v>
      </c>
      <c r="PW58" s="3">
        <v>117913</v>
      </c>
      <c r="PX58" s="3">
        <v>0</v>
      </c>
      <c r="PY58" s="3">
        <v>0</v>
      </c>
      <c r="PZ58" s="3">
        <v>0</v>
      </c>
      <c r="QA58" s="3">
        <v>0</v>
      </c>
      <c r="QB58" s="3">
        <v>1886263</v>
      </c>
      <c r="QC58" s="3">
        <v>0</v>
      </c>
      <c r="QD58" s="3">
        <v>0</v>
      </c>
      <c r="QE58" s="3">
        <v>0</v>
      </c>
      <c r="QF58" s="3">
        <v>0</v>
      </c>
      <c r="QG58" s="3">
        <v>0</v>
      </c>
      <c r="QI58" s="3">
        <v>0</v>
      </c>
      <c r="QJ58" s="3">
        <v>177325</v>
      </c>
      <c r="QK58" s="3">
        <v>0</v>
      </c>
      <c r="QL58" s="3">
        <v>0</v>
      </c>
      <c r="QM58" s="3">
        <v>0</v>
      </c>
      <c r="QN58" s="3">
        <v>0</v>
      </c>
      <c r="QO58" s="3">
        <v>0</v>
      </c>
      <c r="QP58" s="3">
        <v>964</v>
      </c>
      <c r="QQ58" s="3">
        <v>0</v>
      </c>
      <c r="QR58" s="3">
        <v>0</v>
      </c>
      <c r="QS58" s="3">
        <v>0</v>
      </c>
      <c r="QT58" s="3">
        <v>35034</v>
      </c>
      <c r="QU58" s="3">
        <v>0</v>
      </c>
      <c r="QV58" s="3">
        <v>127000</v>
      </c>
      <c r="QW58" s="3">
        <v>37298</v>
      </c>
      <c r="QX58" s="3">
        <v>0</v>
      </c>
      <c r="QY58" s="3">
        <v>0</v>
      </c>
      <c r="QZ58" s="3">
        <v>0</v>
      </c>
      <c r="RA58" s="3">
        <v>0</v>
      </c>
      <c r="RB58" s="3">
        <v>0</v>
      </c>
      <c r="RC58" s="3">
        <v>0</v>
      </c>
      <c r="RD58" s="3">
        <v>0</v>
      </c>
      <c r="RE58" s="3">
        <v>0</v>
      </c>
      <c r="RF58" s="3">
        <v>0</v>
      </c>
      <c r="RG58" s="3">
        <v>221</v>
      </c>
      <c r="RH58" s="3">
        <v>-20237</v>
      </c>
      <c r="RI58" s="3">
        <v>0</v>
      </c>
      <c r="RJ58" s="3">
        <v>0</v>
      </c>
      <c r="RK58" s="3">
        <v>0</v>
      </c>
    </row>
  </sheetData>
  <autoFilter ref="A1:RK1" xr:uid="{00000000-0001-0000-0000-000000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2:C24"/>
  <sheetViews>
    <sheetView showGridLines="0" tabSelected="1" topLeftCell="A8" zoomScaleNormal="100" workbookViewId="0">
      <selection activeCell="H13" sqref="H13"/>
    </sheetView>
  </sheetViews>
  <sheetFormatPr defaultColWidth="9.140625" defaultRowHeight="15" x14ac:dyDescent="0.25"/>
  <cols>
    <col min="1" max="1" width="34.140625" style="27" bestFit="1" customWidth="1"/>
    <col min="2" max="2" width="61.28515625" style="27" customWidth="1"/>
    <col min="3" max="3" width="45.140625" style="27" bestFit="1" customWidth="1"/>
    <col min="4" max="16384" width="9.140625" style="27"/>
  </cols>
  <sheetData>
    <row r="2" spans="1:3" ht="18.75" x14ac:dyDescent="0.25">
      <c r="A2" s="36" t="s">
        <v>333</v>
      </c>
    </row>
    <row r="3" spans="1:3" ht="18.75" x14ac:dyDescent="0.25">
      <c r="A3" s="37" t="s">
        <v>296</v>
      </c>
      <c r="B3" s="37" t="s">
        <v>297</v>
      </c>
      <c r="C3" s="37" t="s">
        <v>299</v>
      </c>
    </row>
    <row r="4" spans="1:3" ht="33.75" customHeight="1" x14ac:dyDescent="0.25">
      <c r="A4" s="41" t="s">
        <v>331</v>
      </c>
      <c r="B4" s="29" t="s">
        <v>298</v>
      </c>
      <c r="C4" s="28" t="s">
        <v>342</v>
      </c>
    </row>
    <row r="5" spans="1:3" ht="33.75" customHeight="1" x14ac:dyDescent="0.25">
      <c r="A5" s="41" t="s">
        <v>330</v>
      </c>
      <c r="B5" s="29" t="s">
        <v>300</v>
      </c>
      <c r="C5" s="28" t="s">
        <v>341</v>
      </c>
    </row>
    <row r="6" spans="1:3" ht="33.75" customHeight="1" x14ac:dyDescent="0.25">
      <c r="A6" s="41" t="s">
        <v>332</v>
      </c>
      <c r="B6" s="29" t="s">
        <v>301</v>
      </c>
      <c r="C6" s="28" t="s">
        <v>340</v>
      </c>
    </row>
    <row r="7" spans="1:3" ht="51.75" customHeight="1" x14ac:dyDescent="0.25">
      <c r="A7" s="42" t="s">
        <v>250</v>
      </c>
      <c r="B7" s="29" t="s">
        <v>343</v>
      </c>
      <c r="C7" s="34" t="s">
        <v>402</v>
      </c>
    </row>
    <row r="8" spans="1:3" ht="51.75" customHeight="1" x14ac:dyDescent="0.25">
      <c r="A8" s="42" t="s">
        <v>329</v>
      </c>
      <c r="B8" s="32" t="s">
        <v>337</v>
      </c>
      <c r="C8" s="34" t="s">
        <v>402</v>
      </c>
    </row>
    <row r="9" spans="1:3" ht="51.75" customHeight="1" x14ac:dyDescent="0.25">
      <c r="A9" s="42" t="s">
        <v>328</v>
      </c>
      <c r="B9" s="32" t="s">
        <v>338</v>
      </c>
      <c r="C9" s="34" t="s">
        <v>402</v>
      </c>
    </row>
    <row r="10" spans="1:3" ht="51.75" customHeight="1" x14ac:dyDescent="0.25">
      <c r="A10" s="42" t="s">
        <v>326</v>
      </c>
      <c r="B10" s="29" t="s">
        <v>339</v>
      </c>
      <c r="C10" s="34" t="s">
        <v>402</v>
      </c>
    </row>
    <row r="11" spans="1:3" ht="51.75" customHeight="1" x14ac:dyDescent="0.25">
      <c r="A11" s="42" t="s">
        <v>359</v>
      </c>
      <c r="B11" s="29" t="s">
        <v>344</v>
      </c>
      <c r="C11" s="34" t="s">
        <v>402</v>
      </c>
    </row>
    <row r="12" spans="1:3" x14ac:dyDescent="0.25">
      <c r="A12" s="40"/>
    </row>
    <row r="13" spans="1:3" ht="18.75" x14ac:dyDescent="0.25">
      <c r="A13" s="38" t="s">
        <v>304</v>
      </c>
      <c r="B13" s="366"/>
      <c r="C13" s="366"/>
    </row>
    <row r="14" spans="1:3" ht="18.75" x14ac:dyDescent="0.25">
      <c r="A14" s="39" t="s">
        <v>296</v>
      </c>
      <c r="B14" s="37" t="s">
        <v>308</v>
      </c>
      <c r="C14" s="37" t="s">
        <v>309</v>
      </c>
    </row>
    <row r="15" spans="1:3" ht="21.75" customHeight="1" x14ac:dyDescent="0.25">
      <c r="A15" s="43" t="s">
        <v>303</v>
      </c>
      <c r="B15" s="28" t="s">
        <v>254</v>
      </c>
      <c r="C15" s="28" t="s">
        <v>310</v>
      </c>
    </row>
    <row r="16" spans="1:3" ht="21.75" customHeight="1" x14ac:dyDescent="0.25">
      <c r="A16" s="43" t="s">
        <v>305</v>
      </c>
      <c r="B16" s="28" t="s">
        <v>249</v>
      </c>
      <c r="C16" s="28" t="s">
        <v>310</v>
      </c>
    </row>
    <row r="17" spans="1:3" ht="21.75" customHeight="1" x14ac:dyDescent="0.25">
      <c r="A17" s="43" t="s">
        <v>306</v>
      </c>
      <c r="B17" s="28" t="s">
        <v>270</v>
      </c>
      <c r="C17" s="28" t="s">
        <v>322</v>
      </c>
    </row>
    <row r="18" spans="1:3" ht="30" customHeight="1" x14ac:dyDescent="0.25">
      <c r="A18" s="43" t="s">
        <v>311</v>
      </c>
      <c r="B18" s="29" t="s">
        <v>386</v>
      </c>
      <c r="C18" s="28" t="s">
        <v>323</v>
      </c>
    </row>
    <row r="19" spans="1:3" ht="21.75" customHeight="1" x14ac:dyDescent="0.25">
      <c r="A19" s="43" t="s">
        <v>307</v>
      </c>
      <c r="B19" s="28" t="s">
        <v>255</v>
      </c>
      <c r="C19" s="28" t="s">
        <v>324</v>
      </c>
    </row>
    <row r="20" spans="1:3" ht="21.75" customHeight="1" x14ac:dyDescent="0.25">
      <c r="A20" s="43" t="s">
        <v>317</v>
      </c>
      <c r="B20" s="28" t="s">
        <v>256</v>
      </c>
      <c r="C20" s="28" t="s">
        <v>322</v>
      </c>
    </row>
    <row r="21" spans="1:3" ht="21.75" customHeight="1" x14ac:dyDescent="0.25">
      <c r="A21" s="43" t="s">
        <v>318</v>
      </c>
      <c r="B21" s="28" t="s">
        <v>257</v>
      </c>
      <c r="C21" s="28" t="s">
        <v>324</v>
      </c>
    </row>
    <row r="22" spans="1:3" ht="21.75" customHeight="1" x14ac:dyDescent="0.25">
      <c r="A22" s="43" t="s">
        <v>319</v>
      </c>
      <c r="B22" s="28" t="s">
        <v>258</v>
      </c>
      <c r="C22" s="28" t="s">
        <v>403</v>
      </c>
    </row>
    <row r="23" spans="1:3" ht="21.75" customHeight="1" x14ac:dyDescent="0.25">
      <c r="A23" s="43" t="s">
        <v>320</v>
      </c>
      <c r="B23" s="28" t="s">
        <v>259</v>
      </c>
      <c r="C23" s="28" t="s">
        <v>325</v>
      </c>
    </row>
    <row r="24" spans="1:3" ht="21.75" customHeight="1" x14ac:dyDescent="0.25">
      <c r="A24" s="43" t="s">
        <v>321</v>
      </c>
      <c r="B24" s="28" t="s">
        <v>260</v>
      </c>
      <c r="C24" s="28" t="s">
        <v>310</v>
      </c>
    </row>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MVA per Station'!A1" display="MVA per Station" xr:uid="{C199717C-1C8A-41B9-98DB-C8083939D364}"/>
    <hyperlink ref="A4" location="'Primary Circuit km'!A1" display="Primary Circuit km" xr:uid="{21E8AC15-2E13-41DE-A979-D3FC15A78D84}"/>
    <hyperlink ref="A18" location="'4. Lines O&amp;M'!A1" display="4. Lines O&amp;M" xr:uid="{0E5E8C8D-CBF8-4AAA-903C-705DF97FBBD6}"/>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K58"/>
  <sheetViews>
    <sheetView workbookViewId="0">
      <pane xSplit="1" ySplit="1" topLeftCell="QS2" activePane="bottomRight" state="frozen"/>
      <selection pane="topRight" activeCell="B1" sqref="B1"/>
      <selection pane="bottomLeft" activeCell="A2" sqref="A2"/>
      <selection pane="bottomRight" activeCell="QV19" sqref="QV19"/>
    </sheetView>
  </sheetViews>
  <sheetFormatPr defaultRowHeight="15" x14ac:dyDescent="0.25"/>
  <cols>
    <col min="1" max="1" width="45.85546875" bestFit="1" customWidth="1"/>
    <col min="2" max="2" width="14.28515625" bestFit="1" customWidth="1"/>
    <col min="3" max="3" width="16" style="3" bestFit="1" customWidth="1"/>
    <col min="4" max="4" width="11.5703125" style="3" bestFit="1" customWidth="1"/>
    <col min="5" max="5" width="7.28515625" style="3" bestFit="1" customWidth="1"/>
    <col min="6" max="7" width="7.42578125" style="3" bestFit="1" customWidth="1"/>
    <col min="8" max="8" width="15.28515625" style="3" bestFit="1" customWidth="1"/>
    <col min="9" max="10" width="14.28515625" style="3" bestFit="1" customWidth="1"/>
    <col min="11" max="11" width="16.28515625" style="3" bestFit="1" customWidth="1"/>
    <col min="12" max="12" width="14.28515625" style="3" bestFit="1" customWidth="1"/>
    <col min="13" max="13" width="15.28515625" style="3" bestFit="1" customWidth="1"/>
    <col min="14" max="14" width="16.28515625" style="3" bestFit="1" customWidth="1"/>
    <col min="15" max="15" width="15.28515625" style="3" bestFit="1" customWidth="1"/>
    <col min="16" max="16" width="7.28515625" style="3" bestFit="1" customWidth="1"/>
    <col min="17" max="17" width="16.28515625" style="3" bestFit="1" customWidth="1"/>
    <col min="18" max="18" width="16" style="3" bestFit="1" customWidth="1"/>
    <col min="19" max="19" width="11.5703125" style="3" bestFit="1" customWidth="1"/>
    <col min="20" max="21" width="12.5703125" style="3" bestFit="1" customWidth="1"/>
    <col min="22" max="23" width="15.28515625" style="3" bestFit="1" customWidth="1"/>
    <col min="24" max="24" width="16.28515625" style="3" bestFit="1" customWidth="1"/>
    <col min="25" max="25" width="14.28515625" style="3" bestFit="1" customWidth="1"/>
    <col min="26" max="26" width="12.5703125" style="3" bestFit="1" customWidth="1"/>
    <col min="27" max="27" width="15.28515625" style="3" bestFit="1" customWidth="1"/>
    <col min="28" max="28" width="12.28515625" style="3" bestFit="1" customWidth="1"/>
    <col min="29" max="29" width="12.5703125" style="3" bestFit="1" customWidth="1"/>
    <col min="30" max="30" width="14.28515625" style="3" bestFit="1" customWidth="1"/>
    <col min="31" max="32" width="7.42578125" style="3" bestFit="1" customWidth="1"/>
    <col min="33" max="33" width="14.28515625" style="3" bestFit="1" customWidth="1"/>
    <col min="34" max="34" width="7.42578125" style="3" bestFit="1" customWidth="1"/>
    <col min="35" max="35" width="12.5703125" style="3" bestFit="1" customWidth="1"/>
    <col min="36" max="37" width="7.42578125" style="3" bestFit="1" customWidth="1"/>
    <col min="38" max="38" width="16.28515625" style="3" bestFit="1" customWidth="1"/>
    <col min="39" max="41" width="7.42578125" style="3" bestFit="1" customWidth="1"/>
    <col min="42" max="42" width="12.5703125" style="3" bestFit="1" customWidth="1"/>
    <col min="43" max="43" width="7.42578125" style="3" bestFit="1" customWidth="1"/>
    <col min="44" max="44" width="14.28515625" style="3" bestFit="1" customWidth="1"/>
    <col min="45" max="45" width="12.5703125" style="3" bestFit="1" customWidth="1"/>
    <col min="46" max="46" width="15.28515625" style="3" bestFit="1" customWidth="1"/>
    <col min="47" max="47" width="7.42578125" style="3" bestFit="1" customWidth="1"/>
    <col min="48" max="48" width="16" style="3" bestFit="1" customWidth="1"/>
    <col min="49" max="49" width="7.28515625" style="3" bestFit="1" customWidth="1"/>
    <col min="50" max="50" width="11.5703125" style="3" bestFit="1" customWidth="1"/>
    <col min="51" max="52" width="7.42578125" style="3" bestFit="1" customWidth="1"/>
    <col min="53" max="53" width="14.28515625" style="3" bestFit="1" customWidth="1"/>
    <col min="54" max="54" width="9.7109375" style="3" bestFit="1" customWidth="1"/>
    <col min="55" max="55" width="13.42578125" style="3" bestFit="1" customWidth="1"/>
    <col min="56" max="56" width="15.28515625" style="3" bestFit="1" customWidth="1"/>
    <col min="57" max="57" width="7.42578125" style="3" bestFit="1" customWidth="1"/>
    <col min="58" max="58" width="14.28515625" style="3" bestFit="1" customWidth="1"/>
    <col min="59" max="59" width="12.5703125" style="3" bestFit="1" customWidth="1"/>
    <col min="60" max="60" width="16" style="3" bestFit="1" customWidth="1"/>
    <col min="61" max="61" width="12.5703125" style="3" bestFit="1" customWidth="1"/>
    <col min="62" max="62" width="14.28515625" style="3" bestFit="1" customWidth="1"/>
    <col min="63" max="63" width="16" style="3" bestFit="1" customWidth="1"/>
    <col min="64" max="64" width="7.42578125" style="3" bestFit="1" customWidth="1"/>
    <col min="65" max="65" width="14.28515625" style="3" bestFit="1" customWidth="1"/>
    <col min="66" max="66" width="15.28515625" style="3" bestFit="1" customWidth="1"/>
    <col min="67" max="67" width="15" style="3" bestFit="1" customWidth="1"/>
    <col min="68" max="68" width="14.28515625" style="3" bestFit="1" customWidth="1"/>
    <col min="69" max="69" width="12.5703125" style="3" bestFit="1" customWidth="1"/>
    <col min="70" max="70" width="14.28515625" style="3" bestFit="1" customWidth="1"/>
    <col min="71" max="71" width="7.42578125" style="3" bestFit="1" customWidth="1"/>
    <col min="72" max="72" width="15" style="3" bestFit="1" customWidth="1"/>
    <col min="73" max="73" width="15.28515625" style="3" bestFit="1" customWidth="1"/>
    <col min="74" max="74" width="13.42578125" style="3" bestFit="1" customWidth="1"/>
    <col min="75" max="75" width="12.5703125" style="3" bestFit="1" customWidth="1"/>
    <col min="76" max="76" width="16" style="3" bestFit="1" customWidth="1"/>
    <col min="77" max="77" width="15" style="3" bestFit="1" customWidth="1"/>
    <col min="78" max="78" width="17" style="3" bestFit="1" customWidth="1"/>
    <col min="79" max="79" width="11.5703125" style="3" bestFit="1" customWidth="1"/>
    <col min="80" max="80" width="15.28515625" style="3" bestFit="1" customWidth="1"/>
    <col min="81" max="81" width="16.28515625" style="3" bestFit="1" customWidth="1"/>
    <col min="82" max="83" width="16" style="3" bestFit="1" customWidth="1"/>
    <col min="84" max="84" width="13.42578125" style="3" bestFit="1" customWidth="1"/>
    <col min="85" max="85" width="16" style="3" bestFit="1" customWidth="1"/>
    <col min="86" max="86" width="15.28515625" style="3" bestFit="1" customWidth="1"/>
    <col min="87" max="87" width="12.5703125" style="3" bestFit="1" customWidth="1"/>
    <col min="88" max="90" width="16.28515625" style="3" bestFit="1" customWidth="1"/>
    <col min="91" max="91" width="14.28515625" style="3" bestFit="1" customWidth="1"/>
    <col min="92" max="106" width="7.42578125" style="3" bestFit="1" customWidth="1"/>
    <col min="107" max="107" width="11.5703125" style="3" bestFit="1" customWidth="1"/>
    <col min="108" max="108" width="12.5703125" style="3" bestFit="1" customWidth="1"/>
    <col min="109" max="109" width="14.28515625" style="3" bestFit="1" customWidth="1"/>
    <col min="110" max="110" width="7.42578125" style="3" bestFit="1" customWidth="1"/>
    <col min="111" max="111" width="14.28515625" style="3" bestFit="1" customWidth="1"/>
    <col min="112" max="112" width="11.5703125" style="3" bestFit="1" customWidth="1"/>
    <col min="113" max="113" width="14.28515625" style="3" bestFit="1" customWidth="1"/>
    <col min="114" max="114" width="11.5703125" style="3" bestFit="1" customWidth="1"/>
    <col min="115" max="116" width="12.5703125" style="3" bestFit="1" customWidth="1"/>
    <col min="117" max="117" width="7.42578125" style="3" bestFit="1" customWidth="1"/>
    <col min="118" max="118" width="15.28515625" style="3" bestFit="1" customWidth="1"/>
    <col min="119" max="120" width="16.28515625" style="3" bestFit="1" customWidth="1"/>
    <col min="121" max="121" width="14.28515625" style="3" bestFit="1" customWidth="1"/>
    <col min="122" max="123" width="16.28515625" style="3" bestFit="1" customWidth="1"/>
    <col min="124" max="124" width="11.5703125" style="3" bestFit="1" customWidth="1"/>
    <col min="125" max="127" width="18" style="3" bestFit="1" customWidth="1"/>
    <col min="128" max="128" width="16.28515625" style="3" bestFit="1" customWidth="1"/>
    <col min="129" max="129" width="18" style="3" bestFit="1" customWidth="1"/>
    <col min="130" max="131" width="16.28515625" style="3" bestFit="1" customWidth="1"/>
    <col min="132" max="132" width="12.5703125" style="3" bestFit="1" customWidth="1"/>
    <col min="133" max="133" width="7.42578125" style="3" bestFit="1" customWidth="1"/>
    <col min="134" max="134" width="14.28515625" style="3" bestFit="1" customWidth="1"/>
    <col min="135" max="135" width="15.28515625" style="3" bestFit="1" customWidth="1"/>
    <col min="136" max="136" width="7.42578125" style="3" bestFit="1" customWidth="1"/>
    <col min="137" max="137" width="16.28515625" style="3" bestFit="1" customWidth="1"/>
    <col min="138" max="141" width="15.28515625" style="3" bestFit="1" customWidth="1"/>
    <col min="142" max="142" width="16.28515625" style="3" bestFit="1" customWidth="1"/>
    <col min="143" max="143" width="12.5703125" style="3" bestFit="1" customWidth="1"/>
    <col min="144" max="144" width="15.28515625" style="3" bestFit="1" customWidth="1"/>
    <col min="145" max="145" width="14.28515625" style="3" bestFit="1" customWidth="1"/>
    <col min="146" max="146" width="16.28515625" style="3" bestFit="1" customWidth="1"/>
    <col min="147" max="147" width="15.28515625" style="3" bestFit="1" customWidth="1"/>
    <col min="148" max="148" width="14.28515625" style="3" bestFit="1" customWidth="1"/>
    <col min="149" max="149" width="7.42578125" style="3" bestFit="1" customWidth="1"/>
    <col min="150" max="151" width="14.28515625" style="3" bestFit="1" customWidth="1"/>
    <col min="152" max="152" width="16.28515625" style="3" bestFit="1" customWidth="1"/>
    <col min="153" max="154" width="15.28515625" style="3" bestFit="1" customWidth="1"/>
    <col min="155" max="155" width="17" style="3" bestFit="1" customWidth="1"/>
    <col min="156" max="156" width="15.28515625" style="3" bestFit="1" customWidth="1"/>
    <col min="157" max="159" width="7.42578125" style="3" bestFit="1" customWidth="1"/>
    <col min="160" max="161" width="15.28515625" style="3" bestFit="1" customWidth="1"/>
    <col min="162" max="163" width="16.28515625" style="3" bestFit="1" customWidth="1"/>
    <col min="164" max="164" width="15" style="3" bestFit="1" customWidth="1"/>
    <col min="165" max="166" width="14.28515625" style="3" bestFit="1" customWidth="1"/>
    <col min="167" max="167" width="18.7109375" style="3" bestFit="1" customWidth="1"/>
    <col min="168" max="168" width="17" style="3" bestFit="1" customWidth="1"/>
    <col min="169" max="169" width="13.42578125" style="3" bestFit="1" customWidth="1"/>
    <col min="170" max="170" width="15.28515625" style="3" bestFit="1" customWidth="1"/>
    <col min="171" max="171" width="15" style="3" bestFit="1" customWidth="1"/>
    <col min="172" max="172" width="17" style="3" bestFit="1" customWidth="1"/>
    <col min="173" max="174" width="16" style="3" bestFit="1" customWidth="1"/>
    <col min="175" max="175" width="15" style="3" bestFit="1" customWidth="1"/>
    <col min="176" max="176" width="17" style="3" bestFit="1" customWidth="1"/>
    <col min="177" max="177" width="16" style="3" bestFit="1" customWidth="1"/>
    <col min="178" max="179" width="17" style="3" bestFit="1" customWidth="1"/>
    <col min="180" max="180" width="12.28515625" style="3" bestFit="1" customWidth="1"/>
    <col min="181" max="181" width="15" style="3" bestFit="1" customWidth="1"/>
    <col min="182" max="182" width="7.42578125" style="3" bestFit="1" customWidth="1"/>
    <col min="183" max="183" width="16" style="3" bestFit="1" customWidth="1"/>
    <col min="184" max="184" width="17" style="3" bestFit="1" customWidth="1"/>
    <col min="185" max="185" width="7.42578125" style="3" bestFit="1" customWidth="1"/>
    <col min="186" max="186" width="13.42578125" style="3" bestFit="1" customWidth="1"/>
    <col min="187" max="187" width="11.28515625" style="3" bestFit="1" customWidth="1"/>
    <col min="188" max="188" width="16" style="3" bestFit="1" customWidth="1"/>
    <col min="189" max="190" width="7.42578125" style="3" bestFit="1" customWidth="1"/>
    <col min="191" max="191" width="15" style="3" bestFit="1" customWidth="1"/>
    <col min="192" max="192" width="17" style="3" bestFit="1" customWidth="1"/>
    <col min="193" max="193" width="16" style="3" bestFit="1" customWidth="1"/>
    <col min="194" max="194" width="15" style="3" bestFit="1" customWidth="1"/>
    <col min="195" max="195" width="7.7109375" style="3" bestFit="1" customWidth="1"/>
    <col min="196" max="196" width="15" style="3" bestFit="1" customWidth="1"/>
    <col min="197" max="197" width="17" style="3" bestFit="1" customWidth="1"/>
    <col min="198" max="200" width="13.42578125" style="3" bestFit="1" customWidth="1"/>
    <col min="201" max="201" width="7.42578125" style="3" bestFit="1" customWidth="1"/>
    <col min="202" max="202" width="15" style="3" bestFit="1" customWidth="1"/>
    <col min="203" max="204" width="16" style="3" bestFit="1" customWidth="1"/>
    <col min="205" max="205" width="7.42578125" style="3" bestFit="1" customWidth="1"/>
    <col min="206" max="206" width="16" style="3" bestFit="1" customWidth="1"/>
    <col min="207" max="207" width="13.42578125" style="3" bestFit="1" customWidth="1"/>
    <col min="208" max="209" width="7.42578125" style="3" bestFit="1" customWidth="1"/>
    <col min="210" max="210" width="16" style="3" bestFit="1" customWidth="1"/>
    <col min="211" max="211" width="17" style="3" bestFit="1" customWidth="1"/>
    <col min="212" max="213" width="7.42578125" style="3" bestFit="1" customWidth="1"/>
    <col min="214" max="214" width="16" style="3" bestFit="1" customWidth="1"/>
    <col min="215" max="215" width="7.42578125" style="3" bestFit="1" customWidth="1"/>
    <col min="216" max="216" width="17" style="3" bestFit="1" customWidth="1"/>
    <col min="217" max="217" width="16" style="3" bestFit="1" customWidth="1"/>
    <col min="218" max="219" width="7.42578125" style="3" bestFit="1" customWidth="1"/>
    <col min="220" max="220" width="18.7109375" style="3" bestFit="1" customWidth="1"/>
    <col min="221" max="221" width="16" style="3" bestFit="1" customWidth="1"/>
    <col min="222" max="222" width="7.42578125" style="3" bestFit="1" customWidth="1"/>
    <col min="223" max="223" width="18.7109375" style="3" bestFit="1" customWidth="1"/>
    <col min="224" max="224" width="17" style="3" bestFit="1" customWidth="1"/>
    <col min="225" max="225" width="15" style="3" bestFit="1" customWidth="1"/>
    <col min="226" max="226" width="17" style="3" bestFit="1" customWidth="1"/>
    <col min="227" max="227" width="15" style="3" bestFit="1" customWidth="1"/>
    <col min="228" max="228" width="16" style="3" bestFit="1" customWidth="1"/>
    <col min="229" max="229" width="7.42578125" style="3" bestFit="1" customWidth="1"/>
    <col min="230" max="230" width="16" style="3" bestFit="1" customWidth="1"/>
    <col min="231" max="231" width="15" style="3" bestFit="1" customWidth="1"/>
    <col min="232" max="232" width="16" style="3" bestFit="1" customWidth="1"/>
    <col min="233" max="233" width="18.7109375" style="3" bestFit="1" customWidth="1"/>
    <col min="234" max="234" width="17" style="3" bestFit="1" customWidth="1"/>
    <col min="235" max="235" width="15" style="3" bestFit="1" customWidth="1"/>
    <col min="236" max="236" width="7.42578125" style="3" bestFit="1" customWidth="1"/>
    <col min="237" max="237" width="16.28515625" style="3" bestFit="1" customWidth="1"/>
    <col min="238" max="238" width="17" style="3" bestFit="1" customWidth="1"/>
    <col min="239" max="239" width="7.42578125" style="3" bestFit="1" customWidth="1"/>
    <col min="240" max="240" width="13.42578125" style="3" bestFit="1" customWidth="1"/>
    <col min="241" max="241" width="7.42578125" style="3" bestFit="1" customWidth="1"/>
    <col min="242" max="242" width="13.42578125" style="3" bestFit="1" customWidth="1"/>
    <col min="243" max="243" width="15" style="3" bestFit="1" customWidth="1"/>
    <col min="244" max="245" width="18.7109375" style="3" bestFit="1" customWidth="1"/>
    <col min="246" max="246" width="16" style="3" bestFit="1" customWidth="1"/>
    <col min="247" max="247" width="17" style="3" bestFit="1" customWidth="1"/>
    <col min="248" max="248" width="16" style="3" bestFit="1" customWidth="1"/>
    <col min="249" max="249" width="15" style="3" bestFit="1" customWidth="1"/>
    <col min="250" max="250" width="18.7109375" style="3" bestFit="1" customWidth="1"/>
    <col min="251" max="252" width="16" style="3" bestFit="1" customWidth="1"/>
    <col min="253" max="253" width="17" style="3" bestFit="1" customWidth="1"/>
    <col min="254" max="254" width="13.42578125" style="3" bestFit="1" customWidth="1"/>
    <col min="255" max="255" width="16" style="3" bestFit="1" customWidth="1"/>
    <col min="256" max="256" width="7.42578125" style="3" bestFit="1" customWidth="1"/>
    <col min="257" max="258" width="17" style="3" bestFit="1" customWidth="1"/>
    <col min="259" max="260" width="15" style="3" bestFit="1" customWidth="1"/>
    <col min="261" max="261" width="18.7109375" style="3" bestFit="1" customWidth="1"/>
    <col min="262" max="262" width="13.42578125" style="3" bestFit="1" customWidth="1"/>
    <col min="263" max="263" width="12.28515625" style="3" bestFit="1" customWidth="1"/>
    <col min="264" max="264" width="15" style="3" bestFit="1" customWidth="1"/>
    <col min="265" max="265" width="13.42578125" style="3" bestFit="1" customWidth="1"/>
    <col min="266" max="267" width="7.42578125" style="3" bestFit="1" customWidth="1"/>
    <col min="268" max="268" width="12.28515625" style="3" bestFit="1" customWidth="1"/>
    <col min="269" max="269" width="16" style="3" bestFit="1" customWidth="1"/>
    <col min="270" max="271" width="15" style="3" bestFit="1" customWidth="1"/>
    <col min="272" max="272" width="16" style="3" bestFit="1" customWidth="1"/>
    <col min="273" max="273" width="11.28515625" style="3" bestFit="1" customWidth="1"/>
    <col min="274" max="274" width="16" style="3" bestFit="1" customWidth="1"/>
    <col min="275" max="275" width="11.5703125" style="3" bestFit="1" customWidth="1"/>
    <col min="276" max="276" width="15" style="3" bestFit="1" customWidth="1"/>
    <col min="277" max="277" width="12.5703125" style="3" bestFit="1" customWidth="1"/>
    <col min="278" max="279" width="15" style="3" bestFit="1" customWidth="1"/>
    <col min="280" max="281" width="7.42578125" style="3" bestFit="1" customWidth="1"/>
    <col min="282" max="282" width="16" style="3" bestFit="1" customWidth="1"/>
    <col min="283" max="283" width="15.28515625" style="3" bestFit="1" customWidth="1"/>
    <col min="284" max="285" width="13.42578125" style="3" bestFit="1" customWidth="1"/>
    <col min="286" max="287" width="7.42578125" style="3" bestFit="1" customWidth="1"/>
    <col min="288" max="288" width="15" style="3" bestFit="1" customWidth="1"/>
    <col min="289" max="289" width="12.28515625" style="3" bestFit="1" customWidth="1"/>
    <col min="290" max="290" width="12.5703125" style="3" bestFit="1" customWidth="1"/>
    <col min="291" max="291" width="14.28515625" style="3" bestFit="1" customWidth="1"/>
    <col min="292" max="293" width="7.42578125" style="3" bestFit="1" customWidth="1"/>
    <col min="294" max="294" width="16" style="3" bestFit="1" customWidth="1"/>
    <col min="295" max="295" width="15.28515625" style="3" bestFit="1" customWidth="1"/>
    <col min="296" max="296" width="12.5703125" style="3" bestFit="1" customWidth="1"/>
    <col min="297" max="297" width="15" style="3" bestFit="1" customWidth="1"/>
    <col min="298" max="298" width="7.42578125" style="3" bestFit="1" customWidth="1"/>
    <col min="299" max="299" width="12.5703125" style="3" bestFit="1" customWidth="1"/>
    <col min="300" max="300" width="15" style="3" bestFit="1" customWidth="1"/>
    <col min="301" max="324" width="7.42578125" style="3" bestFit="1" customWidth="1"/>
    <col min="325" max="326" width="18" style="3" bestFit="1" customWidth="1"/>
    <col min="327" max="327" width="15.28515625" style="3" bestFit="1" customWidth="1"/>
    <col min="328" max="328" width="16.28515625" style="3" bestFit="1" customWidth="1"/>
    <col min="329" max="329" width="10.5703125" style="3" bestFit="1" customWidth="1"/>
    <col min="330" max="330" width="16.28515625" style="3" bestFit="1" customWidth="1"/>
    <col min="331" max="331" width="14.28515625" style="3" bestFit="1" customWidth="1"/>
    <col min="332" max="332" width="16.28515625" style="3" bestFit="1" customWidth="1"/>
    <col min="333" max="334" width="7.42578125" style="3" bestFit="1" customWidth="1"/>
    <col min="335" max="336" width="14.28515625" style="3" bestFit="1" customWidth="1"/>
    <col min="337" max="338" width="7.42578125" style="3" bestFit="1" customWidth="1"/>
    <col min="339" max="339" width="11.5703125" style="3" bestFit="1" customWidth="1"/>
    <col min="340" max="356" width="7.42578125" style="3" bestFit="1" customWidth="1"/>
    <col min="357" max="358" width="15.28515625" style="3" bestFit="1" customWidth="1"/>
    <col min="359" max="359" width="14.28515625" style="3" bestFit="1" customWidth="1"/>
    <col min="360" max="361" width="12.5703125" style="3" bestFit="1" customWidth="1"/>
    <col min="362" max="363" width="14.28515625" style="3" bestFit="1" customWidth="1"/>
    <col min="364" max="364" width="15.28515625" style="3" bestFit="1" customWidth="1"/>
    <col min="365" max="365" width="14.28515625" style="3" bestFit="1" customWidth="1"/>
    <col min="366" max="367" width="12.5703125" style="3" bestFit="1" customWidth="1"/>
    <col min="368" max="369" width="14.28515625" style="3" bestFit="1" customWidth="1"/>
    <col min="370" max="370" width="10.5703125" style="3" bestFit="1" customWidth="1"/>
    <col min="371" max="371" width="12.5703125" style="3" bestFit="1" customWidth="1"/>
    <col min="372" max="372" width="10.5703125" style="3" bestFit="1" customWidth="1"/>
    <col min="373" max="374" width="15.28515625" style="3" bestFit="1" customWidth="1"/>
    <col min="375" max="375" width="14.28515625" style="3" bestFit="1" customWidth="1"/>
    <col min="376" max="376" width="15.28515625" style="3" bestFit="1" customWidth="1"/>
    <col min="377" max="378" width="11.5703125" style="3" bestFit="1" customWidth="1"/>
    <col min="379" max="379" width="12.5703125" style="3" bestFit="1" customWidth="1"/>
    <col min="380" max="381" width="15.28515625" style="3" bestFit="1" customWidth="1"/>
    <col min="382" max="383" width="14.28515625" style="3" bestFit="1" customWidth="1"/>
    <col min="384" max="385" width="15.28515625" style="3" bestFit="1" customWidth="1"/>
    <col min="386" max="386" width="14.28515625" style="3" bestFit="1" customWidth="1"/>
    <col min="387" max="387" width="16.28515625" style="3" bestFit="1" customWidth="1"/>
    <col min="388" max="388" width="12.5703125" style="3" bestFit="1" customWidth="1"/>
    <col min="389" max="389" width="15.28515625" style="3" bestFit="1" customWidth="1"/>
    <col min="390" max="392" width="14.28515625" style="3" bestFit="1" customWidth="1"/>
    <col min="393" max="394" width="12.5703125" style="3" bestFit="1" customWidth="1"/>
    <col min="395" max="395" width="14.28515625" style="3" bestFit="1" customWidth="1"/>
    <col min="396" max="404" width="7.42578125" style="3" bestFit="1" customWidth="1"/>
    <col min="405" max="405" width="14.28515625" style="3" bestFit="1" customWidth="1"/>
    <col min="406" max="408" width="15.28515625" style="3" bestFit="1" customWidth="1"/>
    <col min="409" max="409" width="11.28515625" style="3" bestFit="1" customWidth="1"/>
    <col min="410" max="410" width="13.42578125" style="3" bestFit="1" customWidth="1"/>
    <col min="411" max="411" width="15.28515625" style="3" bestFit="1" customWidth="1"/>
    <col min="412" max="414" width="14.28515625" style="3" bestFit="1" customWidth="1"/>
    <col min="415" max="415" width="12.5703125" style="3" bestFit="1" customWidth="1"/>
    <col min="416" max="416" width="14.28515625" style="3" bestFit="1" customWidth="1"/>
    <col min="417" max="417" width="12.5703125" style="3" bestFit="1" customWidth="1"/>
    <col min="418" max="418" width="7.42578125" style="3" bestFit="1" customWidth="1"/>
    <col min="419" max="419" width="12.5703125" style="3" bestFit="1" customWidth="1"/>
    <col min="420" max="420" width="11.5703125" style="3" bestFit="1" customWidth="1"/>
    <col min="421" max="421" width="7.42578125" style="3" bestFit="1" customWidth="1"/>
    <col min="422" max="422" width="14.28515625" style="3" bestFit="1" customWidth="1"/>
    <col min="423" max="424" width="15.28515625" style="3" bestFit="1" customWidth="1"/>
    <col min="425" max="425" width="14.28515625" style="3" bestFit="1" customWidth="1"/>
    <col min="426" max="426" width="16" style="3" bestFit="1" customWidth="1"/>
    <col min="427" max="427" width="15.28515625" style="3" bestFit="1" customWidth="1"/>
    <col min="428" max="431" width="14.28515625" style="3" bestFit="1" customWidth="1"/>
    <col min="432" max="432" width="12.28515625" style="3" bestFit="1" customWidth="1"/>
    <col min="433" max="433" width="11.5703125" style="3" bestFit="1" customWidth="1"/>
    <col min="434" max="434" width="14.28515625" style="3" bestFit="1" customWidth="1"/>
    <col min="435" max="435" width="12.5703125" style="3" bestFit="1" customWidth="1"/>
    <col min="436" max="437" width="15.28515625" style="3" bestFit="1" customWidth="1"/>
    <col min="438" max="438" width="7.42578125" style="3" bestFit="1" customWidth="1"/>
    <col min="439" max="439" width="15.28515625" style="3" bestFit="1" customWidth="1"/>
    <col min="440" max="440" width="12.5703125" style="3" bestFit="1" customWidth="1"/>
    <col min="441" max="441" width="7.42578125" style="3" bestFit="1" customWidth="1"/>
    <col min="442" max="442" width="12.5703125" style="3" bestFit="1" customWidth="1"/>
    <col min="443" max="443" width="13.42578125" style="3" bestFit="1" customWidth="1"/>
    <col min="444" max="444" width="16.28515625" style="3" bestFit="1" customWidth="1"/>
    <col min="445" max="445" width="7.42578125" style="3" bestFit="1" customWidth="1"/>
    <col min="446" max="446" width="15.28515625" style="3" bestFit="1" customWidth="1"/>
    <col min="447" max="447" width="12.28515625" style="3" bestFit="1" customWidth="1"/>
    <col min="448" max="448" width="15" style="3" bestFit="1" customWidth="1"/>
    <col min="449" max="450" width="7.42578125" style="3" bestFit="1" customWidth="1"/>
    <col min="451" max="451" width="12.5703125" style="3" bestFit="1" customWidth="1"/>
    <col min="452" max="452" width="16.28515625" style="3" bestFit="1" customWidth="1"/>
    <col min="453" max="453" width="12.5703125" style="3" bestFit="1" customWidth="1"/>
    <col min="454" max="456" width="7.42578125" style="3" bestFit="1" customWidth="1"/>
    <col min="457" max="458" width="15.28515625" style="3" bestFit="1" customWidth="1"/>
    <col min="459" max="460" width="15" style="3" bestFit="1" customWidth="1"/>
    <col min="461" max="462" width="14.28515625" style="3" bestFit="1" customWidth="1"/>
    <col min="463" max="463" width="15.28515625" style="3" bestFit="1" customWidth="1"/>
    <col min="464" max="464" width="16" style="3" bestFit="1" customWidth="1"/>
    <col min="465" max="465" width="14.28515625" style="3" bestFit="1" customWidth="1"/>
    <col min="466" max="466" width="7.42578125" style="3" bestFit="1" customWidth="1"/>
    <col min="467" max="467" width="11.5703125" style="3" bestFit="1" customWidth="1"/>
    <col min="468" max="468" width="12.28515625" style="3" bestFit="1" customWidth="1"/>
    <col min="469" max="469" width="13.42578125" style="3" bestFit="1" customWidth="1"/>
    <col min="470" max="471" width="11.5703125" style="3" bestFit="1" customWidth="1"/>
    <col min="472" max="474" width="7.42578125" style="3" bestFit="1" customWidth="1"/>
    <col min="475" max="475" width="13.42578125" style="3" bestFit="1" customWidth="1"/>
    <col min="476" max="476" width="15" style="3" bestFit="1" customWidth="1"/>
    <col min="477" max="477" width="11.5703125" style="3" bestFit="1" customWidth="1"/>
    <col min="478" max="478" width="14.28515625" style="3" bestFit="1" customWidth="1"/>
    <col min="479" max="479" width="15" style="3" bestFit="1" customWidth="1"/>
  </cols>
  <sheetData>
    <row r="1" spans="1:479" s="13" customFormat="1" x14ac:dyDescent="0.25">
      <c r="A1" s="13" t="s">
        <v>0</v>
      </c>
      <c r="B1" s="13" t="s">
        <v>245</v>
      </c>
      <c r="C1" s="12">
        <v>1005</v>
      </c>
      <c r="D1" s="12">
        <v>1010</v>
      </c>
      <c r="E1" s="12">
        <v>1015</v>
      </c>
      <c r="F1" s="12">
        <v>1020</v>
      </c>
      <c r="G1" s="12">
        <v>1030</v>
      </c>
      <c r="H1" s="12">
        <v>1040</v>
      </c>
      <c r="I1" s="12">
        <v>1060</v>
      </c>
      <c r="J1" s="12">
        <v>1070</v>
      </c>
      <c r="K1" s="12">
        <v>1100</v>
      </c>
      <c r="L1" s="12">
        <v>1102</v>
      </c>
      <c r="M1" s="12">
        <v>1104</v>
      </c>
      <c r="N1" s="12">
        <v>1105</v>
      </c>
      <c r="O1" s="12">
        <v>1110</v>
      </c>
      <c r="P1" s="12">
        <v>1115</v>
      </c>
      <c r="Q1" s="12">
        <v>1120</v>
      </c>
      <c r="R1" s="12">
        <v>1130</v>
      </c>
      <c r="S1" s="12">
        <v>1140</v>
      </c>
      <c r="T1" s="12">
        <v>1150</v>
      </c>
      <c r="U1" s="12">
        <v>1170</v>
      </c>
      <c r="V1" s="12">
        <v>1180</v>
      </c>
      <c r="W1" s="12">
        <v>1190</v>
      </c>
      <c r="X1" s="12">
        <v>1200</v>
      </c>
      <c r="Y1" s="12">
        <v>1210</v>
      </c>
      <c r="Z1" s="12">
        <v>1305</v>
      </c>
      <c r="AA1" s="12">
        <v>1330</v>
      </c>
      <c r="AB1" s="12">
        <v>1340</v>
      </c>
      <c r="AC1" s="12">
        <v>1350</v>
      </c>
      <c r="AD1" s="12">
        <v>1405</v>
      </c>
      <c r="AE1" s="12">
        <v>1407</v>
      </c>
      <c r="AF1" s="12">
        <v>1408</v>
      </c>
      <c r="AG1" s="12">
        <v>1410</v>
      </c>
      <c r="AH1" s="12">
        <v>1415</v>
      </c>
      <c r="AI1" s="12">
        <v>1425</v>
      </c>
      <c r="AJ1" s="12">
        <v>1445</v>
      </c>
      <c r="AK1" s="12">
        <v>1455</v>
      </c>
      <c r="AL1" s="12">
        <v>1460</v>
      </c>
      <c r="AM1" s="12">
        <v>1465</v>
      </c>
      <c r="AN1" s="12">
        <v>1470</v>
      </c>
      <c r="AO1" s="12">
        <v>1475</v>
      </c>
      <c r="AP1" s="12">
        <v>1480</v>
      </c>
      <c r="AQ1" s="12">
        <v>1481</v>
      </c>
      <c r="AR1" s="12">
        <v>1485</v>
      </c>
      <c r="AS1" s="12">
        <v>1490</v>
      </c>
      <c r="AT1" s="12">
        <v>1495</v>
      </c>
      <c r="AU1" s="12">
        <v>1505</v>
      </c>
      <c r="AV1" s="12">
        <v>1508</v>
      </c>
      <c r="AW1" s="12">
        <v>1509</v>
      </c>
      <c r="AX1" s="12">
        <v>1510</v>
      </c>
      <c r="AY1" s="12">
        <v>1515</v>
      </c>
      <c r="AZ1" s="12">
        <v>1516</v>
      </c>
      <c r="BA1" s="12">
        <v>1518</v>
      </c>
      <c r="BB1" s="12">
        <v>1521</v>
      </c>
      <c r="BC1" s="12">
        <v>1522</v>
      </c>
      <c r="BD1" s="12">
        <v>1525</v>
      </c>
      <c r="BE1" s="12">
        <v>1530</v>
      </c>
      <c r="BF1" s="12">
        <v>1531</v>
      </c>
      <c r="BG1" s="12">
        <v>1532</v>
      </c>
      <c r="BH1" s="12">
        <v>1533</v>
      </c>
      <c r="BI1" s="12">
        <v>1534</v>
      </c>
      <c r="BJ1" s="12">
        <v>1535</v>
      </c>
      <c r="BK1" s="12">
        <v>1536</v>
      </c>
      <c r="BL1" s="12">
        <v>1540</v>
      </c>
      <c r="BM1" s="12">
        <v>1548</v>
      </c>
      <c r="BN1" s="12">
        <v>1550</v>
      </c>
      <c r="BO1" s="12">
        <v>1551</v>
      </c>
      <c r="BP1" s="12">
        <v>1555</v>
      </c>
      <c r="BQ1" s="12">
        <v>1556</v>
      </c>
      <c r="BR1" s="12">
        <v>1557</v>
      </c>
      <c r="BS1" s="12">
        <v>1560</v>
      </c>
      <c r="BT1" s="12">
        <v>1567</v>
      </c>
      <c r="BU1" s="12">
        <v>1568</v>
      </c>
      <c r="BV1" s="12">
        <v>1572</v>
      </c>
      <c r="BW1" s="12">
        <v>1574</v>
      </c>
      <c r="BX1" s="12">
        <v>1575</v>
      </c>
      <c r="BY1" s="12">
        <v>1576</v>
      </c>
      <c r="BZ1" s="12">
        <v>1580</v>
      </c>
      <c r="CA1" s="12">
        <v>1582</v>
      </c>
      <c r="CB1" s="12">
        <v>1584</v>
      </c>
      <c r="CC1" s="12">
        <v>1586</v>
      </c>
      <c r="CD1" s="12">
        <v>1588</v>
      </c>
      <c r="CE1" s="12">
        <v>1589</v>
      </c>
      <c r="CF1" s="12">
        <v>1592</v>
      </c>
      <c r="CG1" s="12">
        <v>1595</v>
      </c>
      <c r="CH1" s="12">
        <v>1606</v>
      </c>
      <c r="CI1" s="12">
        <v>1608</v>
      </c>
      <c r="CJ1" s="12">
        <v>1609</v>
      </c>
      <c r="CK1" s="12">
        <v>1610</v>
      </c>
      <c r="CL1" s="12">
        <v>1611</v>
      </c>
      <c r="CM1" s="12">
        <v>1612</v>
      </c>
      <c r="CN1" s="12">
        <v>1615</v>
      </c>
      <c r="CO1" s="12">
        <v>1616</v>
      </c>
      <c r="CP1" s="12">
        <v>1620</v>
      </c>
      <c r="CQ1" s="12">
        <v>1630</v>
      </c>
      <c r="CR1" s="12">
        <v>1635</v>
      </c>
      <c r="CS1" s="12">
        <v>1640</v>
      </c>
      <c r="CT1" s="12">
        <v>1645</v>
      </c>
      <c r="CU1" s="12">
        <v>1650</v>
      </c>
      <c r="CV1" s="12">
        <v>1655</v>
      </c>
      <c r="CW1" s="12">
        <v>1660</v>
      </c>
      <c r="CX1" s="12">
        <v>1665</v>
      </c>
      <c r="CY1" s="12">
        <v>1670</v>
      </c>
      <c r="CZ1" s="12">
        <v>1675</v>
      </c>
      <c r="DA1" s="12">
        <v>1680</v>
      </c>
      <c r="DB1" s="12">
        <v>1685</v>
      </c>
      <c r="DC1" s="12">
        <v>1705</v>
      </c>
      <c r="DD1" s="12">
        <v>1706</v>
      </c>
      <c r="DE1" s="12">
        <v>1708</v>
      </c>
      <c r="DF1" s="12">
        <v>1710</v>
      </c>
      <c r="DG1" s="12">
        <v>1715</v>
      </c>
      <c r="DH1" s="12">
        <v>1720</v>
      </c>
      <c r="DI1" s="12">
        <v>1725</v>
      </c>
      <c r="DJ1" s="12">
        <v>1730</v>
      </c>
      <c r="DK1" s="12">
        <v>1735</v>
      </c>
      <c r="DL1" s="12">
        <v>1740</v>
      </c>
      <c r="DM1" s="12">
        <v>1745</v>
      </c>
      <c r="DN1" s="12">
        <v>1805</v>
      </c>
      <c r="DO1" s="12">
        <v>1806</v>
      </c>
      <c r="DP1" s="12">
        <v>1808</v>
      </c>
      <c r="DQ1" s="12">
        <v>1810</v>
      </c>
      <c r="DR1" s="12">
        <v>1815</v>
      </c>
      <c r="DS1" s="12">
        <v>1820</v>
      </c>
      <c r="DT1" s="12">
        <v>1825</v>
      </c>
      <c r="DU1" s="12">
        <v>1830</v>
      </c>
      <c r="DV1" s="12">
        <v>1835</v>
      </c>
      <c r="DW1" s="12">
        <v>1840</v>
      </c>
      <c r="DX1" s="12">
        <v>1845</v>
      </c>
      <c r="DY1" s="12">
        <v>1850</v>
      </c>
      <c r="DZ1" s="12">
        <v>1855</v>
      </c>
      <c r="EA1" s="12">
        <v>1860</v>
      </c>
      <c r="EB1" s="12">
        <v>1865</v>
      </c>
      <c r="EC1" s="12">
        <v>1870</v>
      </c>
      <c r="ED1" s="12">
        <v>1875</v>
      </c>
      <c r="EE1" s="12">
        <v>1905</v>
      </c>
      <c r="EF1" s="12">
        <v>1906</v>
      </c>
      <c r="EG1" s="12">
        <v>1908</v>
      </c>
      <c r="EH1" s="12">
        <v>1910</v>
      </c>
      <c r="EI1" s="12">
        <v>1915</v>
      </c>
      <c r="EJ1" s="12">
        <v>1920</v>
      </c>
      <c r="EK1" s="12">
        <v>1925</v>
      </c>
      <c r="EL1" s="12">
        <v>1930</v>
      </c>
      <c r="EM1" s="12">
        <v>1935</v>
      </c>
      <c r="EN1" s="12">
        <v>1940</v>
      </c>
      <c r="EO1" s="12">
        <v>1945</v>
      </c>
      <c r="EP1" s="12">
        <v>1950</v>
      </c>
      <c r="EQ1" s="12">
        <v>1955</v>
      </c>
      <c r="ER1" s="12">
        <v>1960</v>
      </c>
      <c r="ES1" s="12">
        <v>1965</v>
      </c>
      <c r="ET1" s="12">
        <v>1970</v>
      </c>
      <c r="EU1" s="12">
        <v>1975</v>
      </c>
      <c r="EV1" s="12">
        <v>1980</v>
      </c>
      <c r="EW1" s="12">
        <v>1985</v>
      </c>
      <c r="EX1" s="12">
        <v>1990</v>
      </c>
      <c r="EY1" s="12">
        <v>1995</v>
      </c>
      <c r="EZ1" s="12">
        <v>2005</v>
      </c>
      <c r="FA1" s="12">
        <v>2010</v>
      </c>
      <c r="FB1" s="12">
        <v>2020</v>
      </c>
      <c r="FC1" s="12">
        <v>2030</v>
      </c>
      <c r="FD1" s="12">
        <v>2040</v>
      </c>
      <c r="FE1" s="12">
        <v>2050</v>
      </c>
      <c r="FF1" s="12">
        <v>2055</v>
      </c>
      <c r="FG1" s="12">
        <v>2060</v>
      </c>
      <c r="FH1" s="12">
        <v>2065</v>
      </c>
      <c r="FI1" s="12">
        <v>2070</v>
      </c>
      <c r="FJ1" s="12">
        <v>2075</v>
      </c>
      <c r="FK1" s="12">
        <v>2105</v>
      </c>
      <c r="FL1" s="12">
        <v>2120</v>
      </c>
      <c r="FM1" s="12">
        <v>2140</v>
      </c>
      <c r="FN1" s="12">
        <v>2160</v>
      </c>
      <c r="FO1" s="12">
        <v>2180</v>
      </c>
      <c r="FP1" s="12">
        <v>2205</v>
      </c>
      <c r="FQ1" s="12">
        <v>2208</v>
      </c>
      <c r="FR1" s="12">
        <v>2210</v>
      </c>
      <c r="FS1" s="12">
        <v>2215</v>
      </c>
      <c r="FT1" s="12">
        <v>2220</v>
      </c>
      <c r="FU1" s="12">
        <v>2225</v>
      </c>
      <c r="FV1" s="12">
        <v>2240</v>
      </c>
      <c r="FW1" s="12">
        <v>2242</v>
      </c>
      <c r="FX1" s="12">
        <v>2250</v>
      </c>
      <c r="FY1" s="12">
        <v>2252</v>
      </c>
      <c r="FZ1" s="12">
        <v>2254</v>
      </c>
      <c r="GA1" s="12">
        <v>2256</v>
      </c>
      <c r="GB1" s="12">
        <v>2260</v>
      </c>
      <c r="GC1" s="12">
        <v>2262</v>
      </c>
      <c r="GD1" s="12">
        <v>2264</v>
      </c>
      <c r="GE1" s="12">
        <v>2265</v>
      </c>
      <c r="GF1" s="12">
        <v>2268</v>
      </c>
      <c r="GG1" s="12">
        <v>2270</v>
      </c>
      <c r="GH1" s="12">
        <v>2272</v>
      </c>
      <c r="GI1" s="12">
        <v>2285</v>
      </c>
      <c r="GJ1" s="12">
        <v>2290</v>
      </c>
      <c r="GK1" s="12">
        <v>2292</v>
      </c>
      <c r="GL1" s="12">
        <v>2294</v>
      </c>
      <c r="GM1" s="12">
        <v>2296</v>
      </c>
      <c r="GN1" s="12">
        <v>2305</v>
      </c>
      <c r="GO1" s="12">
        <v>2306</v>
      </c>
      <c r="GP1" s="12">
        <v>2308</v>
      </c>
      <c r="GQ1" s="12">
        <v>2310</v>
      </c>
      <c r="GR1" s="12">
        <v>2312</v>
      </c>
      <c r="GS1" s="12">
        <v>2313</v>
      </c>
      <c r="GT1" s="12">
        <v>2315</v>
      </c>
      <c r="GU1" s="12">
        <v>2320</v>
      </c>
      <c r="GV1" s="12">
        <v>2325</v>
      </c>
      <c r="GW1" s="12">
        <v>2330</v>
      </c>
      <c r="GX1" s="12">
        <v>2335</v>
      </c>
      <c r="GY1" s="12">
        <v>2340</v>
      </c>
      <c r="GZ1" s="12">
        <v>2345</v>
      </c>
      <c r="HA1" s="12">
        <v>2348</v>
      </c>
      <c r="HB1" s="12">
        <v>2350</v>
      </c>
      <c r="HC1" s="12">
        <v>2405</v>
      </c>
      <c r="HD1" s="12">
        <v>2410</v>
      </c>
      <c r="HE1" s="12">
        <v>2415</v>
      </c>
      <c r="HF1" s="12">
        <v>2425</v>
      </c>
      <c r="HG1" s="12">
        <v>2435</v>
      </c>
      <c r="HH1" s="12">
        <v>2440</v>
      </c>
      <c r="HI1" s="12">
        <v>2505</v>
      </c>
      <c r="HJ1" s="12">
        <v>2510</v>
      </c>
      <c r="HK1" s="12">
        <v>2515</v>
      </c>
      <c r="HL1" s="12">
        <v>2520</v>
      </c>
      <c r="HM1" s="12">
        <v>2525</v>
      </c>
      <c r="HN1" s="12">
        <v>2530</v>
      </c>
      <c r="HO1" s="12">
        <v>2550</v>
      </c>
      <c r="HP1" s="12">
        <v>3005</v>
      </c>
      <c r="HQ1" s="12">
        <v>3008</v>
      </c>
      <c r="HR1" s="12">
        <v>3010</v>
      </c>
      <c r="HS1" s="12">
        <v>3020</v>
      </c>
      <c r="HT1" s="12">
        <v>3022</v>
      </c>
      <c r="HU1" s="12">
        <v>3026</v>
      </c>
      <c r="HV1" s="12">
        <v>3030</v>
      </c>
      <c r="HW1" s="12">
        <v>3035</v>
      </c>
      <c r="HX1" s="12">
        <v>3040</v>
      </c>
      <c r="HY1" s="12">
        <v>3045</v>
      </c>
      <c r="HZ1" s="12">
        <v>3046</v>
      </c>
      <c r="IA1" s="12">
        <v>3047</v>
      </c>
      <c r="IB1" s="12">
        <v>3048</v>
      </c>
      <c r="IC1" s="12">
        <v>3049</v>
      </c>
      <c r="ID1" s="12">
        <v>3055</v>
      </c>
      <c r="IE1" s="12">
        <v>3065</v>
      </c>
      <c r="IF1" s="12">
        <v>3075</v>
      </c>
      <c r="IG1" s="12">
        <v>3080</v>
      </c>
      <c r="IH1" s="12">
        <v>3081</v>
      </c>
      <c r="II1" s="12">
        <v>3090</v>
      </c>
      <c r="IJ1" s="12">
        <v>4006</v>
      </c>
      <c r="IK1" s="12">
        <v>4010</v>
      </c>
      <c r="IL1" s="12">
        <v>4015</v>
      </c>
      <c r="IM1" s="12">
        <v>4020</v>
      </c>
      <c r="IN1" s="12">
        <v>4025</v>
      </c>
      <c r="IO1" s="12">
        <v>4030</v>
      </c>
      <c r="IP1" s="12">
        <v>4035</v>
      </c>
      <c r="IQ1" s="12">
        <v>4040</v>
      </c>
      <c r="IR1" s="12">
        <v>4050</v>
      </c>
      <c r="IS1" s="12">
        <v>4055</v>
      </c>
      <c r="IT1" s="12">
        <v>4060</v>
      </c>
      <c r="IU1" s="12">
        <v>4062</v>
      </c>
      <c r="IV1" s="12">
        <v>4064</v>
      </c>
      <c r="IW1" s="12">
        <v>4066</v>
      </c>
      <c r="IX1" s="12">
        <v>4068</v>
      </c>
      <c r="IY1" s="12">
        <v>4075</v>
      </c>
      <c r="IZ1" s="12">
        <v>4076</v>
      </c>
      <c r="JA1" s="12">
        <v>4080</v>
      </c>
      <c r="JB1" s="12">
        <v>4082</v>
      </c>
      <c r="JC1" s="12">
        <v>4084</v>
      </c>
      <c r="JD1" s="12">
        <v>4086</v>
      </c>
      <c r="JE1" s="12">
        <v>4090</v>
      </c>
      <c r="JF1" s="12">
        <v>4105</v>
      </c>
      <c r="JG1" s="12">
        <v>4110</v>
      </c>
      <c r="JH1" s="12">
        <v>4205</v>
      </c>
      <c r="JI1" s="12">
        <v>4210</v>
      </c>
      <c r="JJ1" s="12">
        <v>4215</v>
      </c>
      <c r="JK1" s="12">
        <v>4220</v>
      </c>
      <c r="JL1" s="12">
        <v>4225</v>
      </c>
      <c r="JM1" s="12">
        <v>4230</v>
      </c>
      <c r="JN1" s="12">
        <v>4235</v>
      </c>
      <c r="JO1" s="12">
        <v>4240</v>
      </c>
      <c r="JP1" s="12">
        <v>4245</v>
      </c>
      <c r="JQ1" s="12">
        <v>4305</v>
      </c>
      <c r="JR1" s="12">
        <v>4310</v>
      </c>
      <c r="JS1" s="12">
        <v>4315</v>
      </c>
      <c r="JT1" s="12">
        <v>4320</v>
      </c>
      <c r="JU1" s="12">
        <v>4324</v>
      </c>
      <c r="JV1" s="12">
        <v>4325</v>
      </c>
      <c r="JW1" s="12">
        <v>4330</v>
      </c>
      <c r="JX1" s="12">
        <v>4335</v>
      </c>
      <c r="JY1" s="12">
        <v>4340</v>
      </c>
      <c r="JZ1" s="12">
        <v>4345</v>
      </c>
      <c r="KA1" s="12">
        <v>4350</v>
      </c>
      <c r="KB1" s="12">
        <v>4355</v>
      </c>
      <c r="KC1" s="12">
        <v>4357</v>
      </c>
      <c r="KD1" s="12">
        <v>4360</v>
      </c>
      <c r="KE1" s="12">
        <v>4362</v>
      </c>
      <c r="KF1" s="12">
        <v>4365</v>
      </c>
      <c r="KG1" s="12">
        <v>4370</v>
      </c>
      <c r="KH1" s="12">
        <v>4375</v>
      </c>
      <c r="KI1" s="12">
        <v>4380</v>
      </c>
      <c r="KJ1" s="12">
        <v>4385</v>
      </c>
      <c r="KK1" s="12">
        <v>4390</v>
      </c>
      <c r="KL1" s="12">
        <v>4395</v>
      </c>
      <c r="KM1" s="12">
        <v>4398</v>
      </c>
      <c r="KN1" s="12">
        <v>4405</v>
      </c>
      <c r="KO1" s="12">
        <v>4410</v>
      </c>
      <c r="KP1" s="12">
        <v>4415</v>
      </c>
      <c r="KQ1" s="12">
        <v>4420</v>
      </c>
      <c r="KR1" s="12">
        <v>4505</v>
      </c>
      <c r="KS1" s="12">
        <v>4510</v>
      </c>
      <c r="KT1" s="12">
        <v>4515</v>
      </c>
      <c r="KU1" s="12">
        <v>4520</v>
      </c>
      <c r="KV1" s="12">
        <v>4525</v>
      </c>
      <c r="KW1" s="12">
        <v>4530</v>
      </c>
      <c r="KX1" s="12">
        <v>4535</v>
      </c>
      <c r="KY1" s="12">
        <v>4540</v>
      </c>
      <c r="KZ1" s="12">
        <v>4545</v>
      </c>
      <c r="LA1" s="12">
        <v>4550</v>
      </c>
      <c r="LB1" s="12">
        <v>4555</v>
      </c>
      <c r="LC1" s="12">
        <v>4560</v>
      </c>
      <c r="LD1" s="12">
        <v>4565</v>
      </c>
      <c r="LE1" s="12">
        <v>4605</v>
      </c>
      <c r="LF1" s="12">
        <v>4610</v>
      </c>
      <c r="LG1" s="12">
        <v>4615</v>
      </c>
      <c r="LH1" s="12">
        <v>4620</v>
      </c>
      <c r="LI1" s="12">
        <v>4625</v>
      </c>
      <c r="LJ1" s="12">
        <v>4630</v>
      </c>
      <c r="LK1" s="12">
        <v>4635</v>
      </c>
      <c r="LL1" s="12">
        <v>4640</v>
      </c>
      <c r="LM1" s="12">
        <v>4705</v>
      </c>
      <c r="LN1" s="12">
        <v>4707</v>
      </c>
      <c r="LO1" s="12">
        <v>4708</v>
      </c>
      <c r="LP1" s="12">
        <v>4710</v>
      </c>
      <c r="LQ1" s="12">
        <v>4712</v>
      </c>
      <c r="LR1" s="12">
        <v>4714</v>
      </c>
      <c r="LS1" s="12">
        <v>4715</v>
      </c>
      <c r="LT1" s="12">
        <v>4716</v>
      </c>
      <c r="LU1" s="12">
        <v>4720</v>
      </c>
      <c r="LV1" s="12">
        <v>4725</v>
      </c>
      <c r="LW1" s="12">
        <v>4750</v>
      </c>
      <c r="LX1" s="12">
        <v>4751</v>
      </c>
      <c r="LY1" s="12">
        <v>4805</v>
      </c>
      <c r="LZ1" s="12">
        <v>4810</v>
      </c>
      <c r="MA1" s="12">
        <v>4815</v>
      </c>
      <c r="MB1" s="12">
        <v>4820</v>
      </c>
      <c r="MC1" s="12">
        <v>4825</v>
      </c>
      <c r="MD1" s="12">
        <v>4830</v>
      </c>
      <c r="ME1" s="12">
        <v>4835</v>
      </c>
      <c r="MF1" s="12">
        <v>4840</v>
      </c>
      <c r="MG1" s="12">
        <v>4845</v>
      </c>
      <c r="MH1" s="12">
        <v>4850</v>
      </c>
      <c r="MI1" s="12">
        <v>4905</v>
      </c>
      <c r="MJ1" s="12">
        <v>4910</v>
      </c>
      <c r="MK1" s="12">
        <v>4916</v>
      </c>
      <c r="ML1" s="12">
        <v>4930</v>
      </c>
      <c r="MM1" s="12">
        <v>4935</v>
      </c>
      <c r="MN1" s="12">
        <v>4940</v>
      </c>
      <c r="MO1" s="12">
        <v>4945</v>
      </c>
      <c r="MP1" s="12">
        <v>4950</v>
      </c>
      <c r="MQ1" s="12">
        <v>4960</v>
      </c>
      <c r="MR1" s="12">
        <v>4965</v>
      </c>
      <c r="MS1" s="12">
        <v>5005</v>
      </c>
      <c r="MT1" s="12">
        <v>5010</v>
      </c>
      <c r="MU1" s="12">
        <v>5012</v>
      </c>
      <c r="MV1" s="12">
        <v>5014</v>
      </c>
      <c r="MW1" s="12">
        <v>5015</v>
      </c>
      <c r="MX1" s="12">
        <v>5016</v>
      </c>
      <c r="MY1" s="12">
        <v>5017</v>
      </c>
      <c r="MZ1" s="12">
        <v>5020</v>
      </c>
      <c r="NA1" s="12">
        <v>5025</v>
      </c>
      <c r="NB1" s="12">
        <v>5030</v>
      </c>
      <c r="NC1" s="12">
        <v>5035</v>
      </c>
      <c r="ND1" s="12">
        <v>5040</v>
      </c>
      <c r="NE1" s="12">
        <v>5045</v>
      </c>
      <c r="NF1" s="12">
        <v>5050</v>
      </c>
      <c r="NG1" s="12">
        <v>5055</v>
      </c>
      <c r="NH1" s="12">
        <v>5060</v>
      </c>
      <c r="NI1" s="12">
        <v>5065</v>
      </c>
      <c r="NJ1" s="12">
        <v>5070</v>
      </c>
      <c r="NK1" s="12">
        <v>5075</v>
      </c>
      <c r="NL1" s="12">
        <v>5085</v>
      </c>
      <c r="NM1" s="12">
        <v>5090</v>
      </c>
      <c r="NN1" s="12">
        <v>5095</v>
      </c>
      <c r="NO1" s="12">
        <v>5096</v>
      </c>
      <c r="NP1" s="12">
        <v>5105</v>
      </c>
      <c r="NQ1" s="12">
        <v>5110</v>
      </c>
      <c r="NR1" s="12">
        <v>5112</v>
      </c>
      <c r="NS1" s="12">
        <v>5114</v>
      </c>
      <c r="NT1" s="12">
        <v>5120</v>
      </c>
      <c r="NU1" s="12">
        <v>5125</v>
      </c>
      <c r="NV1" s="12">
        <v>5130</v>
      </c>
      <c r="NW1" s="12">
        <v>5135</v>
      </c>
      <c r="NX1" s="12">
        <v>5145</v>
      </c>
      <c r="NY1" s="12">
        <v>5150</v>
      </c>
      <c r="NZ1" s="12">
        <v>5155</v>
      </c>
      <c r="OA1" s="12">
        <v>5160</v>
      </c>
      <c r="OB1" s="12">
        <v>5165</v>
      </c>
      <c r="OC1" s="12">
        <v>5170</v>
      </c>
      <c r="OD1" s="12">
        <v>5172</v>
      </c>
      <c r="OE1" s="12">
        <v>5175</v>
      </c>
      <c r="OF1" s="12">
        <v>5178</v>
      </c>
      <c r="OG1" s="12">
        <v>5185</v>
      </c>
      <c r="OH1" s="12">
        <v>5186</v>
      </c>
      <c r="OI1" s="12">
        <v>5190</v>
      </c>
      <c r="OJ1" s="12">
        <v>5192</v>
      </c>
      <c r="OK1" s="12">
        <v>5195</v>
      </c>
      <c r="OL1" s="12">
        <v>5205</v>
      </c>
      <c r="OM1" s="12">
        <v>5210</v>
      </c>
      <c r="ON1" s="12">
        <v>5215</v>
      </c>
      <c r="OO1" s="12">
        <v>5305</v>
      </c>
      <c r="OP1" s="12">
        <v>5310</v>
      </c>
      <c r="OQ1" s="12">
        <v>5315</v>
      </c>
      <c r="OR1" s="12">
        <v>5320</v>
      </c>
      <c r="OS1" s="12">
        <v>5325</v>
      </c>
      <c r="OT1" s="12">
        <v>5330</v>
      </c>
      <c r="OU1" s="12">
        <v>5335</v>
      </c>
      <c r="OV1" s="12">
        <v>5340</v>
      </c>
      <c r="OW1" s="12">
        <v>5405</v>
      </c>
      <c r="OX1" s="12">
        <v>5410</v>
      </c>
      <c r="OY1" s="12">
        <v>5415</v>
      </c>
      <c r="OZ1" s="12">
        <v>5420</v>
      </c>
      <c r="PA1" s="12">
        <v>5425</v>
      </c>
      <c r="PB1" s="12">
        <v>5505</v>
      </c>
      <c r="PC1" s="12">
        <v>5510</v>
      </c>
      <c r="PD1" s="12">
        <v>5515</v>
      </c>
      <c r="PE1" s="12">
        <v>5520</v>
      </c>
      <c r="PF1" s="12">
        <v>5605</v>
      </c>
      <c r="PG1" s="12">
        <v>5610</v>
      </c>
      <c r="PH1" s="12">
        <v>5615</v>
      </c>
      <c r="PI1" s="12">
        <v>5620</v>
      </c>
      <c r="PJ1" s="12">
        <v>5625</v>
      </c>
      <c r="PK1" s="12">
        <v>5630</v>
      </c>
      <c r="PL1" s="12">
        <v>5635</v>
      </c>
      <c r="PM1" s="12">
        <v>5640</v>
      </c>
      <c r="PN1" s="12">
        <v>5645</v>
      </c>
      <c r="PO1" s="12">
        <v>5646</v>
      </c>
      <c r="PP1" s="12">
        <v>5647</v>
      </c>
      <c r="PQ1" s="12">
        <v>5650</v>
      </c>
      <c r="PR1" s="12">
        <v>5655</v>
      </c>
      <c r="PS1" s="12">
        <v>5660</v>
      </c>
      <c r="PT1" s="12">
        <v>5665</v>
      </c>
      <c r="PU1" s="12">
        <v>5670</v>
      </c>
      <c r="PV1" s="12">
        <v>5672</v>
      </c>
      <c r="PW1" s="12">
        <v>5675</v>
      </c>
      <c r="PX1" s="12">
        <v>5680</v>
      </c>
      <c r="PY1" s="12">
        <v>5681</v>
      </c>
      <c r="PZ1" s="12">
        <v>5685</v>
      </c>
      <c r="QA1" s="12">
        <v>5695</v>
      </c>
      <c r="QB1" s="12">
        <v>5705</v>
      </c>
      <c r="QC1" s="12">
        <v>5710</v>
      </c>
      <c r="QD1" s="12">
        <v>5715</v>
      </c>
      <c r="QE1" s="12">
        <v>5720</v>
      </c>
      <c r="QF1" s="12">
        <v>5725</v>
      </c>
      <c r="QG1" s="12">
        <v>5730</v>
      </c>
      <c r="QH1" s="12">
        <v>5735</v>
      </c>
      <c r="QI1" s="12">
        <v>5740</v>
      </c>
      <c r="QJ1" s="12">
        <v>6005</v>
      </c>
      <c r="QK1" s="12">
        <v>6010</v>
      </c>
      <c r="QL1" s="12">
        <v>6015</v>
      </c>
      <c r="QM1" s="12">
        <v>6020</v>
      </c>
      <c r="QN1" s="12">
        <v>6025</v>
      </c>
      <c r="QO1" s="12">
        <v>6030</v>
      </c>
      <c r="QP1" s="12">
        <v>6035</v>
      </c>
      <c r="QQ1" s="12">
        <v>6040</v>
      </c>
      <c r="QR1" s="12">
        <v>6042</v>
      </c>
      <c r="QS1" s="12">
        <v>6045</v>
      </c>
      <c r="QT1" s="12">
        <v>6105</v>
      </c>
      <c r="QU1" s="12">
        <v>6110</v>
      </c>
      <c r="QV1" s="12">
        <v>6115</v>
      </c>
      <c r="QW1" s="12">
        <v>6205</v>
      </c>
      <c r="QX1" s="12">
        <v>6210</v>
      </c>
      <c r="QY1" s="12">
        <v>6215</v>
      </c>
      <c r="QZ1" s="12">
        <v>6225</v>
      </c>
      <c r="RA1" s="12">
        <v>6305</v>
      </c>
      <c r="RB1" s="12">
        <v>6310</v>
      </c>
      <c r="RC1" s="12">
        <v>6315</v>
      </c>
      <c r="RD1" s="12">
        <v>6405</v>
      </c>
      <c r="RE1" s="12">
        <v>6410</v>
      </c>
      <c r="RF1" s="12">
        <v>6415</v>
      </c>
      <c r="RG1" s="12">
        <v>7005</v>
      </c>
      <c r="RH1" s="12">
        <v>7010</v>
      </c>
      <c r="RI1" s="12">
        <v>7020</v>
      </c>
      <c r="RJ1" s="12">
        <v>7025</v>
      </c>
      <c r="RK1" s="12">
        <v>7030</v>
      </c>
    </row>
    <row r="2" spans="1:479" x14ac:dyDescent="0.25">
      <c r="A2" t="s">
        <v>1</v>
      </c>
      <c r="B2" s="1">
        <v>2018</v>
      </c>
      <c r="C2" s="3">
        <v>-10183987.35</v>
      </c>
      <c r="D2" s="3">
        <v>12720.88</v>
      </c>
      <c r="E2" s="4"/>
      <c r="F2" s="3">
        <v>0</v>
      </c>
      <c r="G2" s="3">
        <v>0</v>
      </c>
      <c r="H2" s="3">
        <v>24405849.379999999</v>
      </c>
      <c r="I2" s="3">
        <v>0</v>
      </c>
      <c r="J2" s="3">
        <v>0</v>
      </c>
      <c r="K2" s="3">
        <v>263118685.06999999</v>
      </c>
      <c r="L2" s="3">
        <v>680.49</v>
      </c>
      <c r="M2" s="3">
        <v>35024264.170000002</v>
      </c>
      <c r="N2" s="3">
        <v>3103540.35</v>
      </c>
      <c r="O2" s="3">
        <v>37561223.659999996</v>
      </c>
      <c r="P2" s="4"/>
      <c r="Q2" s="3">
        <v>285484023.17000002</v>
      </c>
      <c r="R2" s="3">
        <v>-8129180.8799999999</v>
      </c>
      <c r="S2" s="3">
        <v>255.91</v>
      </c>
      <c r="T2" s="3">
        <v>371990.32</v>
      </c>
      <c r="U2" s="3">
        <v>0</v>
      </c>
      <c r="V2" s="3">
        <v>12778585.26</v>
      </c>
      <c r="W2" s="3">
        <v>0</v>
      </c>
      <c r="X2" s="3">
        <v>174426064.62</v>
      </c>
      <c r="Y2" s="3">
        <v>0</v>
      </c>
      <c r="Z2" s="3">
        <v>104585.81</v>
      </c>
      <c r="AA2" s="3">
        <v>22532094.420000002</v>
      </c>
      <c r="AB2" s="3">
        <v>0</v>
      </c>
      <c r="AC2" s="3">
        <v>0</v>
      </c>
      <c r="AD2" s="3">
        <v>0</v>
      </c>
      <c r="AE2" s="3">
        <v>0</v>
      </c>
      <c r="AF2" s="3">
        <v>0</v>
      </c>
      <c r="AG2" s="3">
        <v>22000</v>
      </c>
      <c r="AH2" s="3">
        <v>0</v>
      </c>
      <c r="AI2" s="3">
        <v>0</v>
      </c>
      <c r="AJ2" s="3">
        <v>0</v>
      </c>
      <c r="AK2" s="3">
        <v>0</v>
      </c>
      <c r="AL2" s="3">
        <v>0</v>
      </c>
      <c r="AM2" s="4"/>
      <c r="AN2" s="4"/>
      <c r="AO2" s="4"/>
      <c r="AP2" s="3">
        <v>0</v>
      </c>
      <c r="AQ2" s="3">
        <v>0</v>
      </c>
      <c r="AR2" s="3">
        <v>0</v>
      </c>
      <c r="AS2" s="3">
        <v>0</v>
      </c>
      <c r="AT2" s="3">
        <v>0</v>
      </c>
      <c r="AU2" s="3">
        <v>0</v>
      </c>
      <c r="AV2" s="3">
        <v>-1990351.96</v>
      </c>
      <c r="AW2" s="4"/>
      <c r="AX2" s="3">
        <v>0</v>
      </c>
      <c r="AY2" s="3">
        <v>0</v>
      </c>
      <c r="AZ2" s="3">
        <v>0</v>
      </c>
      <c r="BA2" s="3">
        <v>1675652.18</v>
      </c>
      <c r="BB2" s="3">
        <v>0</v>
      </c>
      <c r="BC2" s="3">
        <v>-110338.44</v>
      </c>
      <c r="BD2" s="3">
        <v>4552.82</v>
      </c>
      <c r="BE2" s="3">
        <v>0</v>
      </c>
      <c r="BF2" s="3">
        <v>1080465.17</v>
      </c>
      <c r="BG2" s="3">
        <v>657647.46</v>
      </c>
      <c r="BH2" s="3">
        <v>-717451.21</v>
      </c>
      <c r="BI2" s="3">
        <v>0</v>
      </c>
      <c r="BJ2" s="3">
        <v>2839750.07</v>
      </c>
      <c r="BK2" s="3">
        <v>-7520.44</v>
      </c>
      <c r="BL2" s="3">
        <v>0</v>
      </c>
      <c r="BM2" s="3">
        <v>468985.44</v>
      </c>
      <c r="BN2" s="3">
        <v>7823049.54</v>
      </c>
      <c r="BO2" s="3">
        <v>-1354092.01</v>
      </c>
      <c r="BP2" s="3">
        <v>530572.55000000005</v>
      </c>
      <c r="BQ2" s="3">
        <v>0</v>
      </c>
      <c r="BR2" s="3">
        <v>9011090.1799999997</v>
      </c>
      <c r="BS2" s="4"/>
      <c r="BT2" s="3">
        <v>0</v>
      </c>
      <c r="BU2" s="3">
        <v>23088630.18</v>
      </c>
      <c r="BV2" s="3">
        <v>0</v>
      </c>
      <c r="BW2" s="3">
        <v>0</v>
      </c>
      <c r="BX2" s="3">
        <v>0</v>
      </c>
      <c r="BY2" s="3">
        <v>0.88</v>
      </c>
      <c r="BZ2" s="3">
        <v>-30025302.120000001</v>
      </c>
      <c r="CA2" s="3">
        <v>0</v>
      </c>
      <c r="CB2" s="3">
        <v>-3669291.42</v>
      </c>
      <c r="CC2" s="3">
        <v>10534924.800000001</v>
      </c>
      <c r="CD2" s="3">
        <v>-12334577.560000001</v>
      </c>
      <c r="CE2" s="3">
        <v>-10113125.32</v>
      </c>
      <c r="CF2" s="3">
        <v>18587.34</v>
      </c>
      <c r="CG2" s="3">
        <v>-11370056.880000001</v>
      </c>
      <c r="CH2" s="3">
        <v>257674.22</v>
      </c>
      <c r="CI2" s="3">
        <v>0</v>
      </c>
      <c r="CJ2" s="3">
        <v>91218849.189999998</v>
      </c>
      <c r="CK2" s="3">
        <v>5919816.9199999999</v>
      </c>
      <c r="CL2" s="3">
        <v>173484634.44999999</v>
      </c>
      <c r="CM2" s="3">
        <v>3471395.75</v>
      </c>
      <c r="CN2" s="3">
        <v>0</v>
      </c>
      <c r="CO2" s="3">
        <v>0</v>
      </c>
      <c r="CP2" s="3">
        <v>0</v>
      </c>
      <c r="CQ2" s="3">
        <v>0</v>
      </c>
      <c r="CR2" s="3">
        <v>0</v>
      </c>
      <c r="CS2" s="3">
        <v>0</v>
      </c>
      <c r="CT2" s="3">
        <v>0</v>
      </c>
      <c r="CU2" s="3">
        <v>0</v>
      </c>
      <c r="CV2" s="3">
        <v>0</v>
      </c>
      <c r="CW2" s="3">
        <v>0</v>
      </c>
      <c r="CX2" s="3">
        <v>0</v>
      </c>
      <c r="CY2" s="3">
        <v>0</v>
      </c>
      <c r="CZ2" s="3">
        <v>0</v>
      </c>
      <c r="DA2" s="3">
        <v>0</v>
      </c>
      <c r="DB2" s="3">
        <v>0</v>
      </c>
      <c r="DC2" s="3">
        <v>0</v>
      </c>
      <c r="DD2" s="3">
        <v>0</v>
      </c>
      <c r="DE2" s="3">
        <v>0</v>
      </c>
      <c r="DF2" s="3">
        <v>0</v>
      </c>
      <c r="DG2" s="3">
        <v>0</v>
      </c>
      <c r="DH2" s="3">
        <v>0</v>
      </c>
      <c r="DI2" s="3">
        <v>0</v>
      </c>
      <c r="DJ2" s="3">
        <v>0</v>
      </c>
      <c r="DK2" s="3">
        <v>0</v>
      </c>
      <c r="DL2" s="3">
        <v>0</v>
      </c>
      <c r="DM2" s="3">
        <v>0</v>
      </c>
      <c r="DN2" s="3">
        <v>37006330.140000001</v>
      </c>
      <c r="DO2" s="4"/>
      <c r="DP2" s="3">
        <v>97381219.709999993</v>
      </c>
      <c r="DQ2" s="3">
        <v>0</v>
      </c>
      <c r="DR2" s="3">
        <v>151998414.53</v>
      </c>
      <c r="DS2" s="3">
        <v>145555538.56999999</v>
      </c>
      <c r="DT2" s="3">
        <v>0</v>
      </c>
      <c r="DU2" s="3">
        <v>533441279.86000001</v>
      </c>
      <c r="DV2" s="3">
        <v>306070320.20999998</v>
      </c>
      <c r="DW2" s="3">
        <v>413158256.42000002</v>
      </c>
      <c r="DX2" s="3">
        <v>957198205.21000004</v>
      </c>
      <c r="DY2" s="3">
        <v>448413970.75999999</v>
      </c>
      <c r="DZ2" s="3">
        <v>123436218.34</v>
      </c>
      <c r="EA2" s="3">
        <v>254858056.34</v>
      </c>
      <c r="EB2" s="3">
        <v>0</v>
      </c>
      <c r="EC2" s="3">
        <v>0</v>
      </c>
      <c r="ED2" s="3">
        <v>1091911.08</v>
      </c>
      <c r="EE2" s="3">
        <v>10930137.109999999</v>
      </c>
      <c r="EF2" s="4"/>
      <c r="EG2" s="3">
        <v>65007580.140000001</v>
      </c>
      <c r="EH2" s="3">
        <v>20404877.07</v>
      </c>
      <c r="EI2" s="3">
        <v>15924077.27</v>
      </c>
      <c r="EJ2" s="3">
        <v>31177430.18</v>
      </c>
      <c r="EK2" s="4"/>
      <c r="EL2" s="3">
        <v>64797743.420000002</v>
      </c>
      <c r="EM2" s="3">
        <v>925264.39</v>
      </c>
      <c r="EN2" s="3">
        <v>14581065.210000001</v>
      </c>
      <c r="EO2" s="3">
        <v>1482294.07</v>
      </c>
      <c r="EP2" s="3">
        <v>35360.080000000002</v>
      </c>
      <c r="EQ2" s="3">
        <v>6182523.3600000003</v>
      </c>
      <c r="ER2" s="3">
        <v>271989.83</v>
      </c>
      <c r="ES2" s="4"/>
      <c r="ET2" s="3">
        <v>136371.49</v>
      </c>
      <c r="EU2" s="3">
        <v>0</v>
      </c>
      <c r="EV2" s="3">
        <v>43715907.920000002</v>
      </c>
      <c r="EW2" s="3">
        <v>6157.08</v>
      </c>
      <c r="EX2" s="3">
        <v>1280607.76</v>
      </c>
      <c r="EY2" s="3">
        <v>-56819808.109999999</v>
      </c>
      <c r="EZ2" s="3">
        <v>17549082.289999999</v>
      </c>
      <c r="FA2" s="3">
        <v>0</v>
      </c>
      <c r="FB2" s="3">
        <v>0</v>
      </c>
      <c r="FC2" s="3">
        <v>0</v>
      </c>
      <c r="FD2" s="3">
        <v>5089270.2699999996</v>
      </c>
      <c r="FE2" s="3">
        <v>10969934</v>
      </c>
      <c r="FF2" s="3">
        <v>104813896.41</v>
      </c>
      <c r="FG2" s="3">
        <v>715659256.90999997</v>
      </c>
      <c r="FH2" s="3">
        <v>-2191833.41</v>
      </c>
      <c r="FI2" s="3">
        <v>398.14</v>
      </c>
      <c r="FJ2" s="3">
        <v>6165673.1399999997</v>
      </c>
      <c r="FK2" s="3">
        <v>-753534825.64999998</v>
      </c>
      <c r="FL2" s="3">
        <v>-69269492.049999997</v>
      </c>
      <c r="FM2" s="3">
        <v>0</v>
      </c>
      <c r="FN2" s="3">
        <v>-398.38</v>
      </c>
      <c r="FO2" s="3">
        <v>-4838678.92</v>
      </c>
      <c r="FP2" s="3">
        <v>-164075587.19999999</v>
      </c>
      <c r="FQ2" s="3">
        <v>-8840387.9100000001</v>
      </c>
      <c r="FR2" s="3">
        <v>-59990571.649999999</v>
      </c>
      <c r="FS2" s="3">
        <v>0</v>
      </c>
      <c r="FT2" s="3">
        <v>-130391780.98999999</v>
      </c>
      <c r="FU2" s="3">
        <v>0</v>
      </c>
      <c r="FV2" s="3">
        <v>-179028172.28999999</v>
      </c>
      <c r="FW2" s="3">
        <v>0</v>
      </c>
      <c r="FX2" s="3">
        <v>-12568.17</v>
      </c>
      <c r="FY2" s="3">
        <v>0</v>
      </c>
      <c r="FZ2" s="3">
        <v>0</v>
      </c>
      <c r="GA2" s="3">
        <v>-67740398.090000004</v>
      </c>
      <c r="GB2" s="3">
        <v>-241000000</v>
      </c>
      <c r="GC2" s="4"/>
      <c r="GD2" s="3">
        <v>-1506.44</v>
      </c>
      <c r="GE2" s="3">
        <v>0</v>
      </c>
      <c r="GF2" s="3">
        <v>-25118275</v>
      </c>
      <c r="GG2" s="3">
        <v>0</v>
      </c>
      <c r="GH2" s="3">
        <v>0</v>
      </c>
      <c r="GI2" s="3">
        <v>-1193739.3</v>
      </c>
      <c r="GJ2" s="3">
        <v>-2934267.76</v>
      </c>
      <c r="GK2" s="3">
        <v>-4018014.34</v>
      </c>
      <c r="GL2" s="3">
        <v>-443887.07</v>
      </c>
      <c r="GM2" s="4"/>
      <c r="GN2" s="3">
        <v>0</v>
      </c>
      <c r="GO2" s="3">
        <v>-71151566.75</v>
      </c>
      <c r="GP2" s="3">
        <v>0</v>
      </c>
      <c r="GQ2" s="3">
        <v>-472700</v>
      </c>
      <c r="GR2" s="3">
        <v>0</v>
      </c>
      <c r="GS2" s="3">
        <v>0</v>
      </c>
      <c r="GT2" s="3">
        <v>-172710.67</v>
      </c>
      <c r="GU2" s="3">
        <v>-2615342.48</v>
      </c>
      <c r="GV2" s="3">
        <v>-14864071.59</v>
      </c>
      <c r="GW2" s="4"/>
      <c r="GX2" s="3">
        <v>-42394901.759999998</v>
      </c>
      <c r="GY2" s="3">
        <v>0</v>
      </c>
      <c r="GZ2" s="3">
        <v>0</v>
      </c>
      <c r="HA2" s="3">
        <v>0</v>
      </c>
      <c r="HB2" s="3">
        <v>-19592796.129999999</v>
      </c>
      <c r="HC2" s="3">
        <v>0</v>
      </c>
      <c r="HD2" s="3">
        <v>0</v>
      </c>
      <c r="HE2" s="3">
        <v>0</v>
      </c>
      <c r="HF2" s="3">
        <v>-1252501.42</v>
      </c>
      <c r="HG2" s="3">
        <v>0</v>
      </c>
      <c r="HH2" s="3">
        <v>-380806381.77999997</v>
      </c>
      <c r="HI2" s="3">
        <v>-95000000</v>
      </c>
      <c r="HJ2" s="3">
        <v>0</v>
      </c>
      <c r="HK2" s="3">
        <v>0</v>
      </c>
      <c r="HL2" s="3">
        <v>0</v>
      </c>
      <c r="HM2" s="3">
        <v>0</v>
      </c>
      <c r="HN2" s="4"/>
      <c r="HO2" s="3">
        <v>-1628592040.95</v>
      </c>
      <c r="HP2" s="3">
        <v>-721087550.32000005</v>
      </c>
      <c r="HQ2" s="3">
        <v>0</v>
      </c>
      <c r="HR2" s="3">
        <v>-738720274.65999997</v>
      </c>
      <c r="HS2" s="3">
        <v>0</v>
      </c>
      <c r="HT2" s="3">
        <v>-14616583.49</v>
      </c>
      <c r="HU2" s="3">
        <v>0</v>
      </c>
      <c r="HV2" s="3">
        <v>58736928.579999998</v>
      </c>
      <c r="HW2" s="3">
        <v>0</v>
      </c>
      <c r="HX2" s="3">
        <v>0</v>
      </c>
      <c r="HY2" s="3">
        <v>-214653935.74000001</v>
      </c>
      <c r="HZ2" s="3">
        <v>-146982615.49000001</v>
      </c>
      <c r="IA2" s="3">
        <v>0</v>
      </c>
      <c r="IB2" s="3">
        <v>0</v>
      </c>
      <c r="IC2" s="3">
        <v>217900000</v>
      </c>
      <c r="ID2" s="3">
        <v>-120649823.95999999</v>
      </c>
      <c r="IE2" s="3">
        <v>0</v>
      </c>
      <c r="IF2" s="3">
        <v>0</v>
      </c>
      <c r="IG2" s="3">
        <v>0</v>
      </c>
      <c r="IH2" s="3">
        <v>0</v>
      </c>
      <c r="II2" s="3">
        <v>688875.57</v>
      </c>
      <c r="IJ2" s="3">
        <v>-666618484.40999997</v>
      </c>
      <c r="IK2" s="3">
        <v>8525904.6899999995</v>
      </c>
      <c r="IL2" s="3">
        <v>0</v>
      </c>
      <c r="IM2" s="3">
        <v>-178260945.84</v>
      </c>
      <c r="IN2" s="3">
        <v>-12649537.35</v>
      </c>
      <c r="IO2" s="3">
        <v>-64334.17</v>
      </c>
      <c r="IP2" s="3">
        <v>-1558577814.7</v>
      </c>
      <c r="IQ2" s="3">
        <v>0</v>
      </c>
      <c r="IR2" s="3">
        <v>75002536.200000003</v>
      </c>
      <c r="IS2" s="3">
        <v>-75073428.989999995</v>
      </c>
      <c r="IT2" s="3">
        <v>0</v>
      </c>
      <c r="IU2" s="3">
        <v>-74179004.75</v>
      </c>
      <c r="IV2" s="3">
        <v>0</v>
      </c>
      <c r="IW2" s="3">
        <v>-178525117.37</v>
      </c>
      <c r="IX2" s="3">
        <v>-143056621.53</v>
      </c>
      <c r="IY2" s="3">
        <v>-7039047.6500000004</v>
      </c>
      <c r="IZ2" s="3">
        <v>-6564931.9500000002</v>
      </c>
      <c r="JA2" s="3">
        <v>-564894225.13</v>
      </c>
      <c r="JB2" s="3">
        <v>-712760.19</v>
      </c>
      <c r="JC2" s="3">
        <v>-86245.84</v>
      </c>
      <c r="JD2" s="3">
        <v>-761203.67</v>
      </c>
      <c r="JE2" s="3">
        <v>0</v>
      </c>
      <c r="JF2" s="3">
        <v>0</v>
      </c>
      <c r="JG2" s="3">
        <v>0</v>
      </c>
      <c r="JH2" s="3">
        <v>0</v>
      </c>
      <c r="JI2" s="3">
        <v>-3414975.35</v>
      </c>
      <c r="JJ2" s="3">
        <v>0</v>
      </c>
      <c r="JK2" s="3">
        <v>-16800</v>
      </c>
      <c r="JL2" s="3">
        <v>-5910503.3200000003</v>
      </c>
      <c r="JM2" s="3">
        <v>0</v>
      </c>
      <c r="JN2" s="3">
        <v>-16190208.050000001</v>
      </c>
      <c r="JO2" s="3">
        <v>0</v>
      </c>
      <c r="JP2" s="3">
        <v>-8713799.5700000003</v>
      </c>
      <c r="JQ2" s="3">
        <v>0</v>
      </c>
      <c r="JR2" s="3">
        <v>0</v>
      </c>
      <c r="JS2" s="3">
        <v>0</v>
      </c>
      <c r="JT2" s="3">
        <v>0</v>
      </c>
      <c r="JU2" s="3">
        <v>0</v>
      </c>
      <c r="JV2" s="3">
        <v>-99211.94</v>
      </c>
      <c r="JW2" s="3">
        <v>0</v>
      </c>
      <c r="JX2" s="3">
        <v>0</v>
      </c>
      <c r="JY2" s="3">
        <v>0</v>
      </c>
      <c r="JZ2" s="3">
        <v>0</v>
      </c>
      <c r="KA2" s="3">
        <v>0</v>
      </c>
      <c r="KB2" s="3">
        <v>-327776.56</v>
      </c>
      <c r="KC2" s="3">
        <v>0</v>
      </c>
      <c r="KD2" s="3">
        <v>21320.98</v>
      </c>
      <c r="KE2" s="3">
        <v>4748776</v>
      </c>
      <c r="KF2" s="3">
        <v>0</v>
      </c>
      <c r="KG2" s="3">
        <v>0</v>
      </c>
      <c r="KH2" s="3">
        <v>-92747685.739999995</v>
      </c>
      <c r="KI2" s="3">
        <v>76707506.239999995</v>
      </c>
      <c r="KJ2" s="3">
        <v>0</v>
      </c>
      <c r="KK2" s="3">
        <v>-4840053.3600000003</v>
      </c>
      <c r="KL2" s="3">
        <v>0</v>
      </c>
      <c r="KM2" s="3">
        <v>0</v>
      </c>
      <c r="KN2" s="3">
        <v>-2574662.0699999998</v>
      </c>
      <c r="KO2" s="3">
        <v>0</v>
      </c>
      <c r="KP2" s="3">
        <v>0</v>
      </c>
      <c r="KQ2" s="3">
        <v>0</v>
      </c>
      <c r="KR2" s="3">
        <v>0</v>
      </c>
      <c r="KS2" s="3">
        <v>0</v>
      </c>
      <c r="KT2" s="3">
        <v>0</v>
      </c>
      <c r="KU2" s="3">
        <v>0</v>
      </c>
      <c r="KV2" s="3">
        <v>0</v>
      </c>
      <c r="KW2" s="3">
        <v>0</v>
      </c>
      <c r="KX2" s="3">
        <v>0</v>
      </c>
      <c r="KY2" s="3">
        <v>0</v>
      </c>
      <c r="KZ2" s="3">
        <v>0</v>
      </c>
      <c r="LA2" s="3">
        <v>0</v>
      </c>
      <c r="LB2" s="3">
        <v>0</v>
      </c>
      <c r="LC2" s="3">
        <v>0</v>
      </c>
      <c r="LD2" s="3">
        <v>0</v>
      </c>
      <c r="LE2" s="3">
        <v>0</v>
      </c>
      <c r="LF2" s="3">
        <v>0</v>
      </c>
      <c r="LG2" s="3">
        <v>0</v>
      </c>
      <c r="LH2" s="3">
        <v>0</v>
      </c>
      <c r="LI2" s="3">
        <v>0</v>
      </c>
      <c r="LJ2" s="3">
        <v>0</v>
      </c>
      <c r="LK2" s="3">
        <v>0</v>
      </c>
      <c r="LL2" s="3">
        <v>0</v>
      </c>
      <c r="LM2" s="3">
        <v>1273270663.6300001</v>
      </c>
      <c r="LN2" s="3">
        <v>1134452444.8800001</v>
      </c>
      <c r="LO2" s="3">
        <v>74182394.409999996</v>
      </c>
      <c r="LP2" s="3">
        <v>-10393.59</v>
      </c>
      <c r="LQ2" s="3">
        <v>0</v>
      </c>
      <c r="LR2" s="3">
        <v>178525117.36000001</v>
      </c>
      <c r="LS2" s="3">
        <v>0</v>
      </c>
      <c r="LT2" s="3">
        <v>143056621.52000001</v>
      </c>
      <c r="LU2" s="3">
        <v>0</v>
      </c>
      <c r="LV2" s="4"/>
      <c r="LW2" s="3">
        <v>7039047.6600000001</v>
      </c>
      <c r="LX2" s="3">
        <v>6564931.9400000004</v>
      </c>
      <c r="LY2" s="3">
        <v>0</v>
      </c>
      <c r="LZ2" s="3">
        <v>0</v>
      </c>
      <c r="MA2" s="3">
        <v>0</v>
      </c>
      <c r="MB2" s="3">
        <v>0</v>
      </c>
      <c r="MC2" s="3">
        <v>0</v>
      </c>
      <c r="MD2" s="3">
        <v>0</v>
      </c>
      <c r="ME2" s="3">
        <v>0</v>
      </c>
      <c r="MF2" s="3">
        <v>0</v>
      </c>
      <c r="MG2" s="3">
        <v>0</v>
      </c>
      <c r="MH2" s="3">
        <v>0</v>
      </c>
      <c r="MI2" s="3">
        <v>0</v>
      </c>
      <c r="MJ2" s="3">
        <v>0</v>
      </c>
      <c r="MK2" s="3">
        <v>0</v>
      </c>
      <c r="ML2" s="3">
        <v>0</v>
      </c>
      <c r="MM2" s="3">
        <v>0</v>
      </c>
      <c r="MN2" s="3">
        <v>0</v>
      </c>
      <c r="MO2" s="3">
        <v>0</v>
      </c>
      <c r="MP2" s="3">
        <v>0</v>
      </c>
      <c r="MQ2" s="3">
        <v>0</v>
      </c>
      <c r="MR2" s="3">
        <v>0</v>
      </c>
      <c r="MS2" s="3">
        <v>16691494.060000001</v>
      </c>
      <c r="MT2" s="3">
        <v>9610724.9299999997</v>
      </c>
      <c r="MU2" s="3">
        <v>1511905.8</v>
      </c>
      <c r="MV2" s="3">
        <v>363307.15</v>
      </c>
      <c r="MW2" s="3">
        <v>0</v>
      </c>
      <c r="MX2" s="3">
        <v>3263795.02</v>
      </c>
      <c r="MY2" s="3">
        <v>483052.69</v>
      </c>
      <c r="MZ2" s="3">
        <v>1801028.06</v>
      </c>
      <c r="NA2" s="3">
        <v>903645.82</v>
      </c>
      <c r="NB2" s="3">
        <v>1261.5899999999999</v>
      </c>
      <c r="NC2" s="3">
        <v>124292.68</v>
      </c>
      <c r="ND2" s="3">
        <v>1150265.17</v>
      </c>
      <c r="NE2" s="3">
        <v>1281770.5</v>
      </c>
      <c r="NF2" s="3">
        <v>0</v>
      </c>
      <c r="NG2" s="3">
        <v>131272.98000000001</v>
      </c>
      <c r="NH2" s="3">
        <v>5250</v>
      </c>
      <c r="NI2" s="3">
        <v>6466292.3600000003</v>
      </c>
      <c r="NJ2" s="3">
        <v>6042127.7000000002</v>
      </c>
      <c r="NK2" s="3">
        <v>645799.72</v>
      </c>
      <c r="NL2" s="3">
        <v>10078627.49</v>
      </c>
      <c r="NM2" s="3">
        <v>0</v>
      </c>
      <c r="NN2" s="3">
        <v>45625.08</v>
      </c>
      <c r="NO2" s="3">
        <v>313140.5</v>
      </c>
      <c r="NP2" s="3">
        <v>94207.679999999993</v>
      </c>
      <c r="NQ2" s="3">
        <v>141259.48000000001</v>
      </c>
      <c r="NR2" s="3">
        <v>357775.77</v>
      </c>
      <c r="NS2" s="3">
        <v>839332.52</v>
      </c>
      <c r="NT2" s="3">
        <v>435152.93</v>
      </c>
      <c r="NU2" s="3">
        <v>8689861.5600000005</v>
      </c>
      <c r="NV2" s="3">
        <v>1369948.74</v>
      </c>
      <c r="NW2" s="3">
        <v>5362715.41</v>
      </c>
      <c r="NX2" s="3">
        <v>275024.83</v>
      </c>
      <c r="NY2" s="3">
        <v>12577963.289999999</v>
      </c>
      <c r="NZ2" s="3">
        <v>1884881.13</v>
      </c>
      <c r="OA2" s="3">
        <v>534344.28</v>
      </c>
      <c r="OB2" s="3">
        <v>0</v>
      </c>
      <c r="OC2" s="3">
        <v>78</v>
      </c>
      <c r="OD2" s="3">
        <v>0</v>
      </c>
      <c r="OE2" s="3">
        <v>2001104.75</v>
      </c>
      <c r="OF2" s="3">
        <v>0</v>
      </c>
      <c r="OG2" s="4"/>
      <c r="OH2" s="4"/>
      <c r="OI2" s="4"/>
      <c r="OJ2" s="4"/>
      <c r="OK2" s="3">
        <v>0</v>
      </c>
      <c r="OL2" s="3">
        <v>0</v>
      </c>
      <c r="OM2" s="3">
        <v>0</v>
      </c>
      <c r="ON2" s="3">
        <v>0</v>
      </c>
      <c r="OO2" s="3">
        <v>8785864.9399999995</v>
      </c>
      <c r="OP2" s="3">
        <v>7197523.4199999999</v>
      </c>
      <c r="OQ2" s="3">
        <v>13939699.98</v>
      </c>
      <c r="OR2" s="3">
        <v>6029803.8499999996</v>
      </c>
      <c r="OS2" s="3">
        <v>-3561.22</v>
      </c>
      <c r="OT2" s="3">
        <v>-103659.93</v>
      </c>
      <c r="OU2" s="3">
        <v>4038779.96</v>
      </c>
      <c r="OV2" s="3">
        <v>295070.08000000002</v>
      </c>
      <c r="OW2" s="3">
        <v>1496117.7</v>
      </c>
      <c r="OX2" s="3">
        <v>1527811.66</v>
      </c>
      <c r="OY2" s="3">
        <v>87623.6</v>
      </c>
      <c r="OZ2" s="3">
        <v>3183.14</v>
      </c>
      <c r="PA2" s="3">
        <v>16162.81</v>
      </c>
      <c r="PB2" s="3">
        <v>0</v>
      </c>
      <c r="PC2" s="3">
        <v>0</v>
      </c>
      <c r="PD2" s="3">
        <v>26092.400000000001</v>
      </c>
      <c r="PE2" s="3">
        <v>0</v>
      </c>
      <c r="PF2" s="3">
        <v>4845517.72</v>
      </c>
      <c r="PG2" s="3">
        <v>18321980.210000001</v>
      </c>
      <c r="PH2" s="3">
        <v>24484624.379999999</v>
      </c>
      <c r="PI2" s="3">
        <v>2153591.31</v>
      </c>
      <c r="PJ2" s="3">
        <v>-4398334.38</v>
      </c>
      <c r="PK2" s="3">
        <v>7656681.3600000003</v>
      </c>
      <c r="PL2" s="3">
        <v>231180.16</v>
      </c>
      <c r="PM2" s="3">
        <v>396939.86</v>
      </c>
      <c r="PN2" s="3">
        <v>1811133.4</v>
      </c>
      <c r="PO2" s="3">
        <v>0</v>
      </c>
      <c r="PP2" s="3">
        <v>-45300</v>
      </c>
      <c r="PQ2" s="3">
        <v>0</v>
      </c>
      <c r="PR2" s="3">
        <v>3935449.79</v>
      </c>
      <c r="PS2" s="3">
        <v>531803.77</v>
      </c>
      <c r="PT2" s="3">
        <v>10019001.68</v>
      </c>
      <c r="PU2" s="3">
        <v>1615558.34</v>
      </c>
      <c r="PV2" s="3">
        <v>0</v>
      </c>
      <c r="PW2" s="3">
        <v>37984067.640000001</v>
      </c>
      <c r="PX2" s="3">
        <v>0</v>
      </c>
      <c r="PY2" s="3">
        <v>0</v>
      </c>
      <c r="PZ2" s="3">
        <v>0</v>
      </c>
      <c r="QA2" s="3">
        <v>0</v>
      </c>
      <c r="QB2" s="3">
        <v>120641345.94</v>
      </c>
      <c r="QC2" s="3">
        <v>0</v>
      </c>
      <c r="QD2" s="3">
        <v>17241695.390000001</v>
      </c>
      <c r="QE2" s="3">
        <v>-85313.67</v>
      </c>
      <c r="QF2" s="3">
        <v>-2100737.66</v>
      </c>
      <c r="QG2" s="3">
        <v>0</v>
      </c>
      <c r="QH2" s="4"/>
      <c r="QI2" s="3">
        <v>-609.1</v>
      </c>
      <c r="QJ2" s="3">
        <v>5610269.9199999999</v>
      </c>
      <c r="QK2" s="3">
        <v>0</v>
      </c>
      <c r="QL2" s="3">
        <v>0</v>
      </c>
      <c r="QM2" s="3">
        <v>0</v>
      </c>
      <c r="QN2" s="3">
        <v>0</v>
      </c>
      <c r="QO2" s="3">
        <v>29677466</v>
      </c>
      <c r="QP2" s="3">
        <v>36241597.310000002</v>
      </c>
      <c r="QQ2" s="3">
        <v>-3946110.61</v>
      </c>
      <c r="QR2" s="3">
        <v>0</v>
      </c>
      <c r="QS2" s="3">
        <v>1020052.5</v>
      </c>
      <c r="QT2" s="3">
        <v>3261581.1</v>
      </c>
      <c r="QU2" s="3">
        <v>9342796.6400000006</v>
      </c>
      <c r="QV2" s="3">
        <v>6957586.2599999998</v>
      </c>
      <c r="QW2" s="3">
        <v>609534.77</v>
      </c>
      <c r="QX2" s="3">
        <v>0</v>
      </c>
      <c r="QY2" s="3">
        <v>0</v>
      </c>
      <c r="QZ2" s="3">
        <v>0</v>
      </c>
      <c r="RA2" s="3">
        <v>0</v>
      </c>
      <c r="RB2" s="3">
        <v>0</v>
      </c>
      <c r="RC2" s="3">
        <v>0</v>
      </c>
      <c r="RD2" s="3">
        <v>0</v>
      </c>
      <c r="RE2" s="3">
        <v>0</v>
      </c>
      <c r="RF2" s="3">
        <v>0</v>
      </c>
      <c r="RG2" s="3">
        <v>0</v>
      </c>
      <c r="RH2" s="3">
        <v>-4174945</v>
      </c>
      <c r="RI2" s="3">
        <v>0</v>
      </c>
      <c r="RJ2" s="3">
        <v>1507647.01</v>
      </c>
      <c r="RK2" s="3">
        <v>0</v>
      </c>
    </row>
    <row r="3" spans="1:479" x14ac:dyDescent="0.25">
      <c r="A3" t="s">
        <v>2</v>
      </c>
      <c r="B3" s="1">
        <v>2018</v>
      </c>
      <c r="C3" s="3">
        <v>633727.03</v>
      </c>
      <c r="D3" s="3">
        <v>0</v>
      </c>
      <c r="E3" s="4"/>
      <c r="F3" s="3">
        <v>0</v>
      </c>
      <c r="G3" s="3">
        <v>0</v>
      </c>
      <c r="H3" s="3">
        <v>0</v>
      </c>
      <c r="I3" s="3">
        <v>0</v>
      </c>
      <c r="J3" s="3">
        <v>0</v>
      </c>
      <c r="K3" s="3">
        <v>1645975.46</v>
      </c>
      <c r="L3" s="3">
        <v>-7679.98</v>
      </c>
      <c r="M3" s="3">
        <v>0</v>
      </c>
      <c r="N3" s="3">
        <v>108188.04</v>
      </c>
      <c r="O3" s="3">
        <v>18806.02</v>
      </c>
      <c r="P3" s="4"/>
      <c r="Q3" s="3">
        <v>2745355.17</v>
      </c>
      <c r="R3" s="3">
        <v>-43102.07</v>
      </c>
      <c r="S3" s="3">
        <v>0</v>
      </c>
      <c r="T3" s="3">
        <v>208082.35</v>
      </c>
      <c r="U3" s="3">
        <v>0</v>
      </c>
      <c r="V3" s="3">
        <v>192328.87</v>
      </c>
      <c r="W3" s="3">
        <v>0</v>
      </c>
      <c r="X3" s="3">
        <v>0</v>
      </c>
      <c r="Y3" s="3">
        <v>0</v>
      </c>
      <c r="Z3" s="3">
        <v>0</v>
      </c>
      <c r="AA3" s="3">
        <v>134288.73000000001</v>
      </c>
      <c r="AB3" s="3">
        <v>0</v>
      </c>
      <c r="AC3" s="3">
        <v>0</v>
      </c>
      <c r="AD3" s="3">
        <v>0</v>
      </c>
      <c r="AF3" s="3">
        <v>0</v>
      </c>
      <c r="AG3" s="3">
        <v>0</v>
      </c>
      <c r="AH3" s="3">
        <v>0</v>
      </c>
      <c r="AI3" s="3">
        <v>0</v>
      </c>
      <c r="AJ3" s="3">
        <v>0</v>
      </c>
      <c r="AK3" s="3">
        <v>0</v>
      </c>
      <c r="AL3" s="3">
        <v>153808.46</v>
      </c>
      <c r="AM3" s="3">
        <v>0</v>
      </c>
      <c r="AN3" s="3">
        <v>0</v>
      </c>
      <c r="AO3" s="3">
        <v>0</v>
      </c>
      <c r="AP3" s="3">
        <v>0</v>
      </c>
      <c r="AR3" s="3">
        <v>0</v>
      </c>
      <c r="AS3" s="3">
        <v>0</v>
      </c>
      <c r="AU3" s="3">
        <v>0</v>
      </c>
      <c r="AV3" s="3">
        <v>-2509855.56</v>
      </c>
      <c r="AW3" s="4"/>
      <c r="AX3" s="3">
        <v>0</v>
      </c>
      <c r="AY3" s="3">
        <v>0</v>
      </c>
      <c r="AZ3" s="3">
        <v>0</v>
      </c>
      <c r="BA3" s="3">
        <v>0</v>
      </c>
      <c r="BB3" s="3">
        <v>0</v>
      </c>
      <c r="BC3" s="3">
        <v>-7451.66</v>
      </c>
      <c r="BD3" s="3">
        <v>0</v>
      </c>
      <c r="BE3" s="3">
        <v>0</v>
      </c>
      <c r="BF3" s="3">
        <v>0</v>
      </c>
      <c r="BG3" s="3">
        <v>0</v>
      </c>
      <c r="BH3" s="3">
        <v>0</v>
      </c>
      <c r="BI3" s="3">
        <v>0</v>
      </c>
      <c r="BJ3" s="3">
        <v>0</v>
      </c>
      <c r="BK3" s="3">
        <v>0</v>
      </c>
      <c r="BL3" s="3">
        <v>0</v>
      </c>
      <c r="BM3" s="3">
        <v>0</v>
      </c>
      <c r="BN3" s="3">
        <v>0</v>
      </c>
      <c r="BO3" s="3">
        <v>-3834.82</v>
      </c>
      <c r="BP3" s="3">
        <v>0</v>
      </c>
      <c r="BQ3" s="3">
        <v>0</v>
      </c>
      <c r="BR3" s="3">
        <v>0</v>
      </c>
      <c r="BS3" s="3">
        <v>0</v>
      </c>
      <c r="BT3" s="3">
        <v>0</v>
      </c>
      <c r="BU3" s="3">
        <v>0</v>
      </c>
      <c r="BV3" s="3">
        <v>0</v>
      </c>
      <c r="BW3" s="3">
        <v>0</v>
      </c>
      <c r="BX3" s="3">
        <v>0</v>
      </c>
      <c r="BY3" s="3">
        <v>-245507.78</v>
      </c>
      <c r="BZ3" s="3">
        <v>-289199.73</v>
      </c>
      <c r="CA3" s="3">
        <v>0</v>
      </c>
      <c r="CB3" s="3">
        <v>138092.96</v>
      </c>
      <c r="CC3" s="3">
        <v>252047.47</v>
      </c>
      <c r="CD3" s="3">
        <v>278263.05</v>
      </c>
      <c r="CE3" s="3">
        <v>-742360.84</v>
      </c>
      <c r="CF3" s="3">
        <v>0</v>
      </c>
      <c r="CG3" s="3">
        <v>800697.24</v>
      </c>
      <c r="CH3" s="3">
        <v>0</v>
      </c>
      <c r="CI3" s="3">
        <v>0</v>
      </c>
      <c r="CK3" s="3">
        <v>0</v>
      </c>
      <c r="CN3" s="3">
        <v>0</v>
      </c>
      <c r="CO3" s="3">
        <v>0</v>
      </c>
      <c r="CP3" s="3">
        <v>0</v>
      </c>
      <c r="CQ3" s="3">
        <v>0</v>
      </c>
      <c r="CR3" s="3">
        <v>0</v>
      </c>
      <c r="CS3" s="3">
        <v>0</v>
      </c>
      <c r="CT3" s="3">
        <v>0</v>
      </c>
      <c r="CU3" s="3">
        <v>0</v>
      </c>
      <c r="CV3" s="3">
        <v>0</v>
      </c>
      <c r="CW3" s="3">
        <v>0</v>
      </c>
      <c r="CX3" s="3">
        <v>0</v>
      </c>
      <c r="CY3" s="3">
        <v>0</v>
      </c>
      <c r="CZ3" s="3">
        <v>0</v>
      </c>
      <c r="DA3" s="3">
        <v>0</v>
      </c>
      <c r="DB3" s="3">
        <v>0</v>
      </c>
      <c r="DC3" s="3">
        <v>0</v>
      </c>
      <c r="DD3" s="3">
        <v>0</v>
      </c>
      <c r="DE3" s="3">
        <v>0</v>
      </c>
      <c r="DF3" s="3">
        <v>0</v>
      </c>
      <c r="DG3" s="3">
        <v>0</v>
      </c>
      <c r="DH3" s="3">
        <v>0</v>
      </c>
      <c r="DI3" s="3">
        <v>0</v>
      </c>
      <c r="DJ3" s="3">
        <v>0</v>
      </c>
      <c r="DK3" s="3">
        <v>0</v>
      </c>
      <c r="DL3" s="3">
        <v>0</v>
      </c>
      <c r="DM3" s="3">
        <v>0</v>
      </c>
      <c r="DN3" s="3">
        <v>710903.06</v>
      </c>
      <c r="DO3" s="3">
        <v>21081313.260000002</v>
      </c>
      <c r="DP3" s="3">
        <v>1584919.84</v>
      </c>
      <c r="DQ3" s="3">
        <v>0</v>
      </c>
      <c r="DR3" s="3">
        <v>0</v>
      </c>
      <c r="DS3" s="3">
        <v>15152115.85</v>
      </c>
      <c r="DT3" s="3">
        <v>0</v>
      </c>
      <c r="DU3" s="3">
        <v>64145044.210000001</v>
      </c>
      <c r="DV3" s="3">
        <v>40810903.289999999</v>
      </c>
      <c r="DW3" s="3">
        <v>0</v>
      </c>
      <c r="DX3" s="3">
        <v>1925915.76</v>
      </c>
      <c r="DY3" s="3">
        <v>12934451.060000001</v>
      </c>
      <c r="DZ3" s="3">
        <v>3361905.9</v>
      </c>
      <c r="EA3" s="3">
        <v>5315337.0999999996</v>
      </c>
      <c r="EB3" s="3">
        <v>194063</v>
      </c>
      <c r="EC3" s="3">
        <v>0</v>
      </c>
      <c r="ED3" s="3">
        <v>16522.64</v>
      </c>
      <c r="EE3" s="3">
        <v>0</v>
      </c>
      <c r="EF3" s="3">
        <v>0</v>
      </c>
      <c r="EG3" s="3">
        <v>0</v>
      </c>
      <c r="EH3" s="3">
        <v>75360.25</v>
      </c>
      <c r="EI3" s="3">
        <v>340030.64</v>
      </c>
      <c r="EJ3" s="3">
        <v>853643.66</v>
      </c>
      <c r="EK3" s="3">
        <v>3040420.84</v>
      </c>
      <c r="EL3" s="3">
        <v>6089966.21</v>
      </c>
      <c r="EM3" s="3">
        <v>0</v>
      </c>
      <c r="EN3" s="3">
        <v>1898480.76</v>
      </c>
      <c r="EO3" s="3">
        <v>241756.52</v>
      </c>
      <c r="EP3" s="3">
        <v>0</v>
      </c>
      <c r="EQ3" s="3">
        <v>496329.94</v>
      </c>
      <c r="ER3" s="3">
        <v>571148.32999999996</v>
      </c>
      <c r="ES3" s="3">
        <v>0</v>
      </c>
      <c r="ET3" s="3">
        <v>0</v>
      </c>
      <c r="EU3" s="3">
        <v>0</v>
      </c>
      <c r="EV3" s="3">
        <v>146550.96</v>
      </c>
      <c r="EW3" s="3">
        <v>0</v>
      </c>
      <c r="EX3" s="3">
        <v>0</v>
      </c>
      <c r="EY3" s="3">
        <v>-834685.2</v>
      </c>
      <c r="EZ3" s="3">
        <v>0</v>
      </c>
      <c r="FA3" s="3">
        <v>0</v>
      </c>
      <c r="FB3" s="3">
        <v>0</v>
      </c>
      <c r="FC3" s="3">
        <v>0</v>
      </c>
      <c r="FD3" s="3">
        <v>0</v>
      </c>
      <c r="FE3" s="3">
        <v>0</v>
      </c>
      <c r="FF3" s="3">
        <v>4829895.45</v>
      </c>
      <c r="FG3" s="3">
        <v>0</v>
      </c>
      <c r="FH3" s="3">
        <v>0</v>
      </c>
      <c r="FI3" s="3">
        <v>0</v>
      </c>
      <c r="FJ3" s="3">
        <v>0</v>
      </c>
      <c r="FK3" s="3">
        <v>-65160272.729999997</v>
      </c>
      <c r="FL3" s="3">
        <v>-7686459.54</v>
      </c>
      <c r="FM3" s="3">
        <v>0</v>
      </c>
      <c r="FN3" s="3">
        <v>0</v>
      </c>
      <c r="FO3" s="3">
        <v>0</v>
      </c>
      <c r="FP3" s="3">
        <v>-1464537.73</v>
      </c>
      <c r="FQ3" s="3">
        <v>0</v>
      </c>
      <c r="FR3" s="3">
        <v>-75198.880000000005</v>
      </c>
      <c r="FS3" s="3">
        <v>0</v>
      </c>
      <c r="FT3" s="3">
        <v>-3105392.85</v>
      </c>
      <c r="FU3" s="3">
        <v>0</v>
      </c>
      <c r="FV3" s="3">
        <v>-410694.15</v>
      </c>
      <c r="FW3" s="3">
        <v>0</v>
      </c>
      <c r="FX3" s="3">
        <v>0</v>
      </c>
      <c r="FY3" s="3">
        <v>0</v>
      </c>
      <c r="FZ3" s="3">
        <v>0</v>
      </c>
      <c r="GA3" s="3">
        <v>0</v>
      </c>
      <c r="GB3" s="3">
        <v>0</v>
      </c>
      <c r="GC3" s="3">
        <v>0</v>
      </c>
      <c r="GD3" s="3">
        <v>0</v>
      </c>
      <c r="GF3" s="3">
        <v>0</v>
      </c>
      <c r="GG3" s="3">
        <v>0</v>
      </c>
      <c r="GH3" s="3">
        <v>0</v>
      </c>
      <c r="GI3" s="3">
        <v>0</v>
      </c>
      <c r="GJ3" s="3">
        <v>-99536.58</v>
      </c>
      <c r="GK3" s="3">
        <v>-29525.62</v>
      </c>
      <c r="GL3" s="3">
        <v>-92667</v>
      </c>
      <c r="GM3" s="3">
        <v>0</v>
      </c>
      <c r="GN3" s="3">
        <v>0</v>
      </c>
      <c r="GO3" s="3">
        <v>-4773499.29</v>
      </c>
      <c r="GP3" s="3">
        <v>0</v>
      </c>
      <c r="GQ3" s="3">
        <v>0</v>
      </c>
      <c r="GT3" s="3">
        <v>0</v>
      </c>
      <c r="GU3" s="3">
        <v>-239729</v>
      </c>
      <c r="GV3" s="3">
        <v>0</v>
      </c>
      <c r="GW3" s="3">
        <v>0</v>
      </c>
      <c r="GX3" s="3">
        <v>0</v>
      </c>
      <c r="GY3" s="3">
        <v>0</v>
      </c>
      <c r="GZ3" s="3">
        <v>0</v>
      </c>
      <c r="HA3" s="3">
        <v>0</v>
      </c>
      <c r="HB3" s="3">
        <v>5144527.8</v>
      </c>
      <c r="HC3" s="3">
        <v>0</v>
      </c>
      <c r="HD3" s="3">
        <v>0</v>
      </c>
      <c r="HE3" s="3">
        <v>0</v>
      </c>
      <c r="HF3" s="3">
        <v>0</v>
      </c>
      <c r="HG3" s="3">
        <v>0</v>
      </c>
      <c r="HI3" s="3">
        <v>0</v>
      </c>
      <c r="HJ3" s="3">
        <v>0</v>
      </c>
      <c r="HK3" s="3">
        <v>0</v>
      </c>
      <c r="HL3" s="3">
        <v>-52000000</v>
      </c>
      <c r="HM3" s="3">
        <v>0</v>
      </c>
      <c r="HN3" s="3">
        <v>0</v>
      </c>
      <c r="HO3" s="3">
        <v>-12750000</v>
      </c>
      <c r="HP3" s="3">
        <v>-44007780.990000002</v>
      </c>
      <c r="HQ3" s="3">
        <v>0</v>
      </c>
      <c r="HR3" s="3">
        <v>0</v>
      </c>
      <c r="HS3" s="3">
        <v>0</v>
      </c>
      <c r="HT3" s="3">
        <v>0</v>
      </c>
      <c r="HU3" s="3">
        <v>0</v>
      </c>
      <c r="HV3" s="3">
        <v>0</v>
      </c>
      <c r="HW3" s="3">
        <v>0</v>
      </c>
      <c r="HX3" s="3">
        <v>0</v>
      </c>
      <c r="HY3" s="3">
        <v>2128924.4500000002</v>
      </c>
      <c r="HZ3" s="3">
        <v>-3821119.63</v>
      </c>
      <c r="IA3" s="3">
        <v>0</v>
      </c>
      <c r="IB3" s="3">
        <v>0</v>
      </c>
      <c r="IC3" s="3">
        <v>0</v>
      </c>
      <c r="ID3" s="3">
        <v>0</v>
      </c>
      <c r="IE3" s="3">
        <v>0</v>
      </c>
      <c r="IF3" s="3">
        <v>0</v>
      </c>
      <c r="IJ3" s="3">
        <v>-7808534.3499999996</v>
      </c>
      <c r="IK3" s="3">
        <v>-2096274</v>
      </c>
      <c r="IL3" s="3">
        <v>-8500544.8300000001</v>
      </c>
      <c r="IM3" s="3">
        <v>0</v>
      </c>
      <c r="IN3" s="3">
        <v>-55239.4</v>
      </c>
      <c r="IO3" s="3">
        <v>0</v>
      </c>
      <c r="IP3" s="3">
        <v>-31383.53</v>
      </c>
      <c r="IQ3" s="3">
        <v>0</v>
      </c>
      <c r="IR3" s="3">
        <v>1048753.92</v>
      </c>
      <c r="IS3" s="3">
        <v>-974127.46</v>
      </c>
      <c r="IT3" s="3">
        <v>-13940.38</v>
      </c>
      <c r="IU3" s="3">
        <v>-905773.67</v>
      </c>
      <c r="IV3" s="3">
        <v>0</v>
      </c>
      <c r="IW3" s="3">
        <v>-1350931.53</v>
      </c>
      <c r="IX3" s="3">
        <v>-1138956.55</v>
      </c>
      <c r="IY3" s="3">
        <v>0</v>
      </c>
      <c r="IZ3" s="3">
        <v>-79788.600000000006</v>
      </c>
      <c r="JA3" s="3">
        <v>-23405495.010000002</v>
      </c>
      <c r="JB3" s="3">
        <v>-4598.8999999999996</v>
      </c>
      <c r="JC3" s="3">
        <v>-33.75</v>
      </c>
      <c r="JD3" s="3">
        <v>-35033</v>
      </c>
      <c r="JE3" s="3">
        <v>0</v>
      </c>
      <c r="JF3" s="3">
        <v>0</v>
      </c>
      <c r="JG3" s="3">
        <v>0</v>
      </c>
      <c r="JH3" s="3">
        <v>0</v>
      </c>
      <c r="JI3" s="3">
        <v>-239514.21</v>
      </c>
      <c r="JJ3" s="3">
        <v>0</v>
      </c>
      <c r="JK3" s="3">
        <v>-77845.59</v>
      </c>
      <c r="JL3" s="3">
        <v>-42165.09</v>
      </c>
      <c r="JM3" s="3">
        <v>0</v>
      </c>
      <c r="JN3" s="3">
        <v>-63492.24</v>
      </c>
      <c r="JO3" s="3">
        <v>0</v>
      </c>
      <c r="JP3" s="3">
        <v>0</v>
      </c>
      <c r="JQ3" s="3">
        <v>92978.64</v>
      </c>
      <c r="JR3" s="3">
        <v>0</v>
      </c>
      <c r="JS3" s="3">
        <v>0</v>
      </c>
      <c r="JT3" s="3">
        <v>0</v>
      </c>
      <c r="JU3" s="3">
        <v>0</v>
      </c>
      <c r="JV3" s="3">
        <v>-104784.31</v>
      </c>
      <c r="JW3" s="3">
        <v>99063.15</v>
      </c>
      <c r="JX3" s="3">
        <v>0</v>
      </c>
      <c r="JY3" s="3">
        <v>0</v>
      </c>
      <c r="JZ3" s="3">
        <v>0</v>
      </c>
      <c r="KA3" s="3">
        <v>0</v>
      </c>
      <c r="KB3" s="3">
        <v>0</v>
      </c>
      <c r="KD3" s="3">
        <v>22190.22</v>
      </c>
      <c r="KF3" s="3">
        <v>0</v>
      </c>
      <c r="KG3" s="3">
        <v>0</v>
      </c>
      <c r="KH3" s="3">
        <v>0</v>
      </c>
      <c r="KI3" s="3">
        <v>572282.04</v>
      </c>
      <c r="KJ3" s="3">
        <v>0</v>
      </c>
      <c r="KK3" s="3">
        <v>0</v>
      </c>
      <c r="KL3" s="3">
        <v>0</v>
      </c>
      <c r="KM3" s="3">
        <v>-463.07</v>
      </c>
      <c r="KN3" s="3">
        <v>-54424.75</v>
      </c>
      <c r="KP3" s="3">
        <v>0</v>
      </c>
      <c r="KR3" s="3">
        <v>0</v>
      </c>
      <c r="KS3" s="3">
        <v>0</v>
      </c>
      <c r="KT3" s="3">
        <v>0</v>
      </c>
      <c r="KU3" s="3">
        <v>0</v>
      </c>
      <c r="KV3" s="3">
        <v>0</v>
      </c>
      <c r="KW3" s="3">
        <v>0</v>
      </c>
      <c r="KX3" s="3">
        <v>0</v>
      </c>
      <c r="KY3" s="3">
        <v>0</v>
      </c>
      <c r="KZ3" s="3">
        <v>0</v>
      </c>
      <c r="LA3" s="3">
        <v>0</v>
      </c>
      <c r="LB3" s="3">
        <v>0</v>
      </c>
      <c r="LC3" s="3">
        <v>0</v>
      </c>
      <c r="LD3" s="3">
        <v>0</v>
      </c>
      <c r="LE3" s="3">
        <v>0</v>
      </c>
      <c r="LF3" s="3">
        <v>0</v>
      </c>
      <c r="LG3" s="3">
        <v>0</v>
      </c>
      <c r="LH3" s="3">
        <v>0</v>
      </c>
      <c r="LI3" s="3">
        <v>0</v>
      </c>
      <c r="LJ3" s="3">
        <v>0</v>
      </c>
      <c r="LK3" s="3">
        <v>0</v>
      </c>
      <c r="LL3" s="3">
        <v>0</v>
      </c>
      <c r="LM3" s="3">
        <v>13063801.970000001</v>
      </c>
      <c r="LN3" s="3">
        <v>5367488.0599999996</v>
      </c>
      <c r="LO3" s="3">
        <v>905773.67</v>
      </c>
      <c r="LP3" s="3">
        <v>0</v>
      </c>
      <c r="LQ3" s="3">
        <v>0</v>
      </c>
      <c r="LR3" s="3">
        <v>1350931.53</v>
      </c>
      <c r="LS3" s="3">
        <v>0</v>
      </c>
      <c r="LT3" s="3">
        <v>1138956.55</v>
      </c>
      <c r="LU3" s="3">
        <v>0</v>
      </c>
      <c r="LV3" s="3">
        <v>0</v>
      </c>
      <c r="LW3" s="3">
        <v>0</v>
      </c>
      <c r="LX3" s="3">
        <v>79788.600000000006</v>
      </c>
      <c r="LY3" s="3">
        <v>0</v>
      </c>
      <c r="LZ3" s="3">
        <v>0</v>
      </c>
      <c r="MA3" s="3">
        <v>0</v>
      </c>
      <c r="MB3" s="3">
        <v>0</v>
      </c>
      <c r="MC3" s="3">
        <v>0</v>
      </c>
      <c r="MD3" s="3">
        <v>0</v>
      </c>
      <c r="ME3" s="3">
        <v>0</v>
      </c>
      <c r="MF3" s="3">
        <v>0</v>
      </c>
      <c r="MG3" s="3">
        <v>0</v>
      </c>
      <c r="MH3" s="3">
        <v>0</v>
      </c>
      <c r="MI3" s="3">
        <v>0</v>
      </c>
      <c r="MJ3" s="3">
        <v>0</v>
      </c>
      <c r="MK3" s="3">
        <v>0</v>
      </c>
      <c r="ML3" s="3">
        <v>0</v>
      </c>
      <c r="MM3" s="3">
        <v>0</v>
      </c>
      <c r="MN3" s="3">
        <v>0</v>
      </c>
      <c r="MO3" s="3">
        <v>0</v>
      </c>
      <c r="MP3" s="3">
        <v>0</v>
      </c>
      <c r="MQ3" s="3">
        <v>0</v>
      </c>
      <c r="MR3" s="3">
        <v>0</v>
      </c>
      <c r="MS3" s="3">
        <v>170503.62</v>
      </c>
      <c r="MT3" s="3">
        <v>135356.12</v>
      </c>
      <c r="MU3" s="3">
        <v>83660.47</v>
      </c>
      <c r="MV3" s="3">
        <v>0</v>
      </c>
      <c r="MW3" s="3">
        <v>0</v>
      </c>
      <c r="MX3" s="3">
        <v>30772.639999999999</v>
      </c>
      <c r="MY3" s="3">
        <v>28012.57</v>
      </c>
      <c r="MZ3" s="3">
        <v>131083.73000000001</v>
      </c>
      <c r="NA3" s="3">
        <v>57191.86</v>
      </c>
      <c r="NB3" s="3">
        <v>117576.12</v>
      </c>
      <c r="NC3" s="3">
        <v>3519.91</v>
      </c>
      <c r="ND3" s="3">
        <v>10075.18</v>
      </c>
      <c r="NE3" s="3">
        <v>0</v>
      </c>
      <c r="NF3" s="3">
        <v>0</v>
      </c>
      <c r="NG3" s="3">
        <v>0</v>
      </c>
      <c r="NH3" s="3">
        <v>0</v>
      </c>
      <c r="NI3" s="3">
        <v>294963.31</v>
      </c>
      <c r="NJ3" s="3">
        <v>115732.58</v>
      </c>
      <c r="NK3" s="3">
        <v>18096.509999999998</v>
      </c>
      <c r="NL3" s="3">
        <v>314897.65000000002</v>
      </c>
      <c r="NM3" s="3">
        <v>0</v>
      </c>
      <c r="NN3" s="3">
        <v>49094.7</v>
      </c>
      <c r="NO3" s="3">
        <v>5694.81</v>
      </c>
      <c r="NP3" s="3">
        <v>111435.81</v>
      </c>
      <c r="NQ3" s="3">
        <v>335.24</v>
      </c>
      <c r="NR3" s="3">
        <v>0</v>
      </c>
      <c r="NS3" s="3">
        <v>56040.26</v>
      </c>
      <c r="NT3" s="3">
        <v>101800.65</v>
      </c>
      <c r="NU3" s="3">
        <v>604776.51</v>
      </c>
      <c r="NV3" s="3">
        <v>197283.93</v>
      </c>
      <c r="NW3" s="3">
        <v>3616124.33</v>
      </c>
      <c r="NX3" s="3">
        <v>0</v>
      </c>
      <c r="NY3" s="3">
        <v>0</v>
      </c>
      <c r="NZ3" s="3">
        <v>218</v>
      </c>
      <c r="OA3" s="3">
        <v>0</v>
      </c>
      <c r="OB3" s="3">
        <v>0</v>
      </c>
      <c r="OC3" s="3">
        <v>0</v>
      </c>
      <c r="OD3" s="3">
        <v>0</v>
      </c>
      <c r="OE3" s="3">
        <v>457393.39</v>
      </c>
      <c r="OF3" s="3">
        <v>0</v>
      </c>
      <c r="OG3" s="3">
        <v>0</v>
      </c>
      <c r="OH3" s="3">
        <v>0</v>
      </c>
      <c r="OI3" s="3">
        <v>0</v>
      </c>
      <c r="OJ3" s="3">
        <v>0</v>
      </c>
      <c r="OK3" s="3">
        <v>0</v>
      </c>
      <c r="OL3" s="3">
        <v>0</v>
      </c>
      <c r="OM3" s="3">
        <v>0</v>
      </c>
      <c r="ON3" s="3">
        <v>0</v>
      </c>
      <c r="OO3" s="3">
        <v>91051.199999999997</v>
      </c>
      <c r="OP3" s="3">
        <v>124975.94</v>
      </c>
      <c r="OQ3" s="3">
        <v>159630.62</v>
      </c>
      <c r="OR3" s="3">
        <v>205136.8</v>
      </c>
      <c r="OS3" s="3">
        <v>0</v>
      </c>
      <c r="OT3" s="3">
        <v>0</v>
      </c>
      <c r="OU3" s="3">
        <v>43554.58</v>
      </c>
      <c r="OV3" s="3">
        <v>295583.74</v>
      </c>
      <c r="OW3" s="3">
        <v>628.96</v>
      </c>
      <c r="OX3" s="3">
        <v>8457.25</v>
      </c>
      <c r="OY3" s="3">
        <v>0</v>
      </c>
      <c r="OZ3" s="3">
        <v>0</v>
      </c>
      <c r="PA3" s="3">
        <v>132803.91</v>
      </c>
      <c r="PB3" s="3">
        <v>0</v>
      </c>
      <c r="PC3" s="3">
        <v>0</v>
      </c>
      <c r="PD3" s="3">
        <v>0</v>
      </c>
      <c r="PE3" s="3">
        <v>0</v>
      </c>
      <c r="PF3" s="3">
        <v>485640.08</v>
      </c>
      <c r="PG3" s="3">
        <v>395601.89</v>
      </c>
      <c r="PH3" s="3">
        <v>1871172.44</v>
      </c>
      <c r="PI3" s="3">
        <v>188468.82</v>
      </c>
      <c r="PJ3" s="3">
        <v>-463976</v>
      </c>
      <c r="PK3" s="3">
        <v>512310.02</v>
      </c>
      <c r="PL3" s="3">
        <v>40558.75</v>
      </c>
      <c r="PM3" s="3">
        <v>0</v>
      </c>
      <c r="PN3" s="3">
        <v>222368.47</v>
      </c>
      <c r="PQ3" s="3">
        <v>0</v>
      </c>
      <c r="PR3" s="3">
        <v>131126.82</v>
      </c>
      <c r="PS3" s="3">
        <v>14903.21</v>
      </c>
      <c r="PT3" s="3">
        <v>38424.81</v>
      </c>
      <c r="PU3" s="3">
        <v>248231.4</v>
      </c>
      <c r="PW3" s="3">
        <v>634750.73</v>
      </c>
      <c r="PX3" s="3">
        <v>13610</v>
      </c>
      <c r="PY3" s="3">
        <v>0</v>
      </c>
      <c r="PZ3" s="3">
        <v>0</v>
      </c>
      <c r="QA3" s="3">
        <v>0</v>
      </c>
      <c r="QB3" s="3">
        <v>2863994.59</v>
      </c>
      <c r="QC3" s="3">
        <v>0</v>
      </c>
      <c r="QD3" s="3">
        <v>736165.48</v>
      </c>
      <c r="QE3" s="3">
        <v>0</v>
      </c>
      <c r="QF3" s="3">
        <v>0</v>
      </c>
      <c r="QG3" s="3">
        <v>0</v>
      </c>
      <c r="QH3" s="3">
        <v>0</v>
      </c>
      <c r="QI3" s="3">
        <v>0</v>
      </c>
      <c r="QJ3" s="3">
        <v>2713966.02</v>
      </c>
      <c r="QK3" s="3">
        <v>16632</v>
      </c>
      <c r="QL3" s="3">
        <v>0</v>
      </c>
      <c r="QM3" s="3">
        <v>0</v>
      </c>
      <c r="QN3" s="3">
        <v>0</v>
      </c>
      <c r="QO3" s="3">
        <v>211435.4</v>
      </c>
      <c r="QP3" s="3">
        <v>33573.56</v>
      </c>
      <c r="QQ3" s="3">
        <v>0</v>
      </c>
      <c r="QR3" s="3">
        <v>0</v>
      </c>
      <c r="QS3" s="3">
        <v>0</v>
      </c>
      <c r="QT3" s="3">
        <v>115937.85</v>
      </c>
      <c r="QU3" s="3">
        <v>448198</v>
      </c>
      <c r="QV3" s="3">
        <v>111869</v>
      </c>
      <c r="QW3" s="3">
        <v>61790</v>
      </c>
      <c r="QX3" s="3">
        <v>0</v>
      </c>
      <c r="QY3" s="3">
        <v>0</v>
      </c>
      <c r="QZ3" s="3">
        <v>0</v>
      </c>
      <c r="RA3" s="3">
        <v>0</v>
      </c>
      <c r="RB3" s="3">
        <v>0</v>
      </c>
      <c r="RC3" s="3">
        <v>0</v>
      </c>
      <c r="RD3" s="3">
        <v>0</v>
      </c>
      <c r="RE3" s="3">
        <v>0</v>
      </c>
      <c r="RF3" s="3">
        <v>0</v>
      </c>
    </row>
    <row r="4" spans="1:479" x14ac:dyDescent="0.25">
      <c r="A4" t="s">
        <v>3</v>
      </c>
      <c r="B4" s="1">
        <v>2018</v>
      </c>
      <c r="C4" s="3">
        <v>522803.38</v>
      </c>
      <c r="D4" s="3">
        <v>500</v>
      </c>
      <c r="E4" s="4"/>
      <c r="F4" s="3">
        <v>0</v>
      </c>
      <c r="G4" s="3">
        <v>0</v>
      </c>
      <c r="H4" s="3">
        <v>0</v>
      </c>
      <c r="I4" s="3">
        <v>0</v>
      </c>
      <c r="J4" s="3">
        <v>0</v>
      </c>
      <c r="K4" s="3">
        <v>0</v>
      </c>
      <c r="L4" s="3">
        <v>266019.90000000002</v>
      </c>
      <c r="M4" s="3">
        <v>32736.51</v>
      </c>
      <c r="N4" s="3">
        <v>0</v>
      </c>
      <c r="O4" s="3">
        <v>0</v>
      </c>
      <c r="P4" s="4"/>
      <c r="Q4" s="3">
        <v>459773.61</v>
      </c>
      <c r="R4" s="3">
        <v>-6000</v>
      </c>
      <c r="S4" s="3">
        <v>0</v>
      </c>
      <c r="T4" s="3">
        <v>0</v>
      </c>
      <c r="U4" s="3">
        <v>0</v>
      </c>
      <c r="V4" s="3">
        <v>61524.69</v>
      </c>
      <c r="W4" s="3">
        <v>0</v>
      </c>
      <c r="X4" s="3">
        <v>0</v>
      </c>
      <c r="Y4" s="3">
        <v>0</v>
      </c>
      <c r="Z4" s="3">
        <v>0</v>
      </c>
      <c r="AA4" s="3">
        <v>121074.42</v>
      </c>
      <c r="AB4" s="3">
        <v>0</v>
      </c>
      <c r="AC4" s="3">
        <v>0</v>
      </c>
      <c r="AD4" s="3">
        <v>0</v>
      </c>
      <c r="AE4" s="3">
        <v>0</v>
      </c>
      <c r="AF4" s="3">
        <v>0</v>
      </c>
      <c r="AG4" s="3">
        <v>0</v>
      </c>
      <c r="AH4" s="3">
        <v>0</v>
      </c>
      <c r="AI4" s="3">
        <v>0</v>
      </c>
      <c r="AJ4" s="3">
        <v>0</v>
      </c>
      <c r="AK4" s="3">
        <v>0</v>
      </c>
      <c r="AL4" s="3">
        <v>0</v>
      </c>
      <c r="AP4" s="3">
        <v>0</v>
      </c>
      <c r="AQ4" s="3">
        <v>0</v>
      </c>
      <c r="AR4" s="3">
        <v>0</v>
      </c>
      <c r="AS4" s="3">
        <v>0</v>
      </c>
      <c r="AT4" s="3">
        <v>88045</v>
      </c>
      <c r="AU4" s="3">
        <v>0</v>
      </c>
      <c r="AV4" s="3">
        <v>-2792.28</v>
      </c>
      <c r="AW4" s="4"/>
      <c r="AX4" s="3">
        <v>0</v>
      </c>
      <c r="AY4" s="3">
        <v>0</v>
      </c>
      <c r="AZ4" s="3">
        <v>0</v>
      </c>
      <c r="BA4" s="3">
        <v>-2576.8200000000002</v>
      </c>
      <c r="BB4" s="3">
        <v>0</v>
      </c>
      <c r="BC4" s="3">
        <v>0</v>
      </c>
      <c r="BD4" s="3">
        <v>0</v>
      </c>
      <c r="BE4" s="3">
        <v>0</v>
      </c>
      <c r="BF4" s="3">
        <v>0</v>
      </c>
      <c r="BG4" s="3">
        <v>0</v>
      </c>
      <c r="BH4" s="3">
        <v>0</v>
      </c>
      <c r="BI4" s="3">
        <v>0</v>
      </c>
      <c r="BJ4" s="3">
        <v>0</v>
      </c>
      <c r="BK4" s="3">
        <v>0</v>
      </c>
      <c r="BL4" s="3">
        <v>0</v>
      </c>
      <c r="BM4" s="3">
        <v>3590.61</v>
      </c>
      <c r="BN4" s="3">
        <v>0</v>
      </c>
      <c r="BO4" s="3">
        <v>-978.64</v>
      </c>
      <c r="BP4" s="3">
        <v>0</v>
      </c>
      <c r="BQ4" s="3">
        <v>0</v>
      </c>
      <c r="BR4" s="3">
        <v>0</v>
      </c>
      <c r="BT4" s="3">
        <v>0</v>
      </c>
      <c r="BU4" s="3">
        <v>0</v>
      </c>
      <c r="BV4" s="3">
        <v>0</v>
      </c>
      <c r="BW4" s="3">
        <v>0</v>
      </c>
      <c r="BX4" s="3">
        <v>0</v>
      </c>
      <c r="BY4" s="3">
        <v>0</v>
      </c>
      <c r="BZ4" s="3">
        <v>-47107.11</v>
      </c>
      <c r="CA4" s="3">
        <v>0</v>
      </c>
      <c r="CB4" s="3">
        <v>40081.39</v>
      </c>
      <c r="CC4" s="3">
        <v>34034.75</v>
      </c>
      <c r="CD4" s="3">
        <v>45408.33</v>
      </c>
      <c r="CE4" s="3">
        <v>43696.78</v>
      </c>
      <c r="CF4" s="3">
        <v>0</v>
      </c>
      <c r="CG4" s="3">
        <v>-233436.22</v>
      </c>
      <c r="CH4" s="3">
        <v>0</v>
      </c>
      <c r="CI4" s="3">
        <v>0</v>
      </c>
      <c r="CJ4" s="3">
        <v>0</v>
      </c>
      <c r="CK4" s="3">
        <v>0</v>
      </c>
      <c r="CL4" s="3">
        <v>42959.42</v>
      </c>
      <c r="CM4" s="3">
        <v>0</v>
      </c>
      <c r="CN4" s="3">
        <v>0</v>
      </c>
      <c r="CO4" s="3">
        <v>0</v>
      </c>
      <c r="CP4" s="3">
        <v>0</v>
      </c>
      <c r="CQ4" s="3">
        <v>0</v>
      </c>
      <c r="CR4" s="3">
        <v>0</v>
      </c>
      <c r="CS4" s="3">
        <v>0</v>
      </c>
      <c r="CT4" s="3">
        <v>0</v>
      </c>
      <c r="CU4" s="3">
        <v>0</v>
      </c>
      <c r="CV4" s="3">
        <v>0</v>
      </c>
      <c r="CW4" s="3">
        <v>0</v>
      </c>
      <c r="CX4" s="3">
        <v>0</v>
      </c>
      <c r="CY4" s="3">
        <v>0</v>
      </c>
      <c r="CZ4" s="3">
        <v>0</v>
      </c>
      <c r="DA4" s="3">
        <v>0</v>
      </c>
      <c r="DB4" s="3">
        <v>0</v>
      </c>
      <c r="DC4" s="3">
        <v>0</v>
      </c>
      <c r="DD4" s="3">
        <v>0</v>
      </c>
      <c r="DE4" s="3">
        <v>0</v>
      </c>
      <c r="DF4" s="3">
        <v>0</v>
      </c>
      <c r="DG4" s="3">
        <v>0</v>
      </c>
      <c r="DH4" s="3">
        <v>0</v>
      </c>
      <c r="DI4" s="3">
        <v>0</v>
      </c>
      <c r="DJ4" s="3">
        <v>0</v>
      </c>
      <c r="DK4" s="3">
        <v>0</v>
      </c>
      <c r="DL4" s="3">
        <v>0</v>
      </c>
      <c r="DM4" s="3">
        <v>0</v>
      </c>
      <c r="DN4" s="3">
        <v>0</v>
      </c>
      <c r="DP4" s="3">
        <v>0</v>
      </c>
      <c r="DQ4" s="3">
        <v>0</v>
      </c>
      <c r="DR4" s="3">
        <v>0</v>
      </c>
      <c r="DS4" s="3">
        <v>509267.81</v>
      </c>
      <c r="DT4" s="3">
        <v>0</v>
      </c>
      <c r="DU4" s="3">
        <v>3750529.72</v>
      </c>
      <c r="DV4" s="3">
        <v>0</v>
      </c>
      <c r="DW4" s="3">
        <v>0</v>
      </c>
      <c r="DX4" s="3">
        <v>0</v>
      </c>
      <c r="DY4" s="3">
        <v>463441.58</v>
      </c>
      <c r="DZ4" s="3">
        <v>0</v>
      </c>
      <c r="EA4" s="3">
        <v>657932.37</v>
      </c>
      <c r="EB4" s="3">
        <v>0</v>
      </c>
      <c r="EC4" s="3">
        <v>0</v>
      </c>
      <c r="ED4" s="3">
        <v>0</v>
      </c>
      <c r="EE4" s="3">
        <v>15588.47</v>
      </c>
      <c r="EG4" s="3">
        <v>683676.88</v>
      </c>
      <c r="EH4" s="3">
        <v>0</v>
      </c>
      <c r="EI4" s="3">
        <v>58230.97</v>
      </c>
      <c r="EJ4" s="3">
        <v>31957.4</v>
      </c>
      <c r="EL4" s="3">
        <v>893338.19</v>
      </c>
      <c r="EM4" s="3">
        <v>0</v>
      </c>
      <c r="EN4" s="3">
        <v>133201.95000000001</v>
      </c>
      <c r="EO4" s="3">
        <v>0</v>
      </c>
      <c r="EP4" s="3">
        <v>0</v>
      </c>
      <c r="EQ4" s="3">
        <v>0</v>
      </c>
      <c r="ER4" s="3">
        <v>0</v>
      </c>
      <c r="ET4" s="3">
        <v>0</v>
      </c>
      <c r="EU4" s="3">
        <v>0</v>
      </c>
      <c r="EV4" s="3">
        <v>0</v>
      </c>
      <c r="EW4" s="3">
        <v>0</v>
      </c>
      <c r="EX4" s="3">
        <v>0</v>
      </c>
      <c r="EY4" s="3">
        <v>0</v>
      </c>
      <c r="EZ4" s="3">
        <v>0</v>
      </c>
      <c r="FA4" s="3">
        <v>0</v>
      </c>
      <c r="FB4" s="3">
        <v>0</v>
      </c>
      <c r="FC4" s="3">
        <v>0</v>
      </c>
      <c r="FD4" s="3">
        <v>0</v>
      </c>
      <c r="FE4" s="3">
        <v>0</v>
      </c>
      <c r="FF4" s="3">
        <v>0</v>
      </c>
      <c r="FG4" s="3">
        <v>0</v>
      </c>
      <c r="FH4" s="3">
        <v>0</v>
      </c>
      <c r="FI4" s="3">
        <v>0</v>
      </c>
      <c r="FJ4" s="3">
        <v>0</v>
      </c>
      <c r="FK4" s="3">
        <v>-3785635.87</v>
      </c>
      <c r="FL4" s="3">
        <v>0</v>
      </c>
      <c r="FM4" s="3">
        <v>0</v>
      </c>
      <c r="FN4" s="3">
        <v>0</v>
      </c>
      <c r="FO4" s="3">
        <v>0</v>
      </c>
      <c r="FP4" s="3">
        <v>-722001.52</v>
      </c>
      <c r="FQ4" s="3">
        <v>-180177.42</v>
      </c>
      <c r="FR4" s="3">
        <v>-12969.39</v>
      </c>
      <c r="FS4" s="3">
        <v>0</v>
      </c>
      <c r="FT4" s="3">
        <v>0</v>
      </c>
      <c r="FU4" s="3">
        <v>0</v>
      </c>
      <c r="FV4" s="3">
        <v>0</v>
      </c>
      <c r="FW4" s="3">
        <v>0</v>
      </c>
      <c r="FX4" s="3">
        <v>0</v>
      </c>
      <c r="FY4" s="3">
        <v>0</v>
      </c>
      <c r="FZ4" s="3">
        <v>0</v>
      </c>
      <c r="GA4" s="3">
        <v>0</v>
      </c>
      <c r="GB4" s="3">
        <v>-116486</v>
      </c>
      <c r="GD4" s="3">
        <v>0</v>
      </c>
      <c r="GE4" s="3">
        <v>0</v>
      </c>
      <c r="GF4" s="3">
        <v>0</v>
      </c>
      <c r="GG4" s="3">
        <v>0</v>
      </c>
      <c r="GH4" s="3">
        <v>0</v>
      </c>
      <c r="GI4" s="3">
        <v>0</v>
      </c>
      <c r="GJ4" s="3">
        <v>0</v>
      </c>
      <c r="GK4" s="3">
        <v>-42839.78</v>
      </c>
      <c r="GL4" s="3">
        <v>7794</v>
      </c>
      <c r="GN4" s="3">
        <v>0</v>
      </c>
      <c r="GO4" s="3">
        <v>0</v>
      </c>
      <c r="GP4" s="3">
        <v>0</v>
      </c>
      <c r="GQ4" s="3">
        <v>0</v>
      </c>
      <c r="GR4" s="3">
        <v>0</v>
      </c>
      <c r="GS4" s="3">
        <v>0</v>
      </c>
      <c r="GT4" s="3">
        <v>0</v>
      </c>
      <c r="GU4" s="3">
        <v>0</v>
      </c>
      <c r="GV4" s="3">
        <v>0</v>
      </c>
      <c r="GX4" s="3">
        <v>-116724.52</v>
      </c>
      <c r="GY4" s="3">
        <v>0</v>
      </c>
      <c r="GZ4" s="3">
        <v>0</v>
      </c>
      <c r="HA4" s="3">
        <v>0</v>
      </c>
      <c r="HB4" s="3">
        <v>-88045</v>
      </c>
      <c r="HC4" s="3">
        <v>0</v>
      </c>
      <c r="HD4" s="3">
        <v>0</v>
      </c>
      <c r="HE4" s="3">
        <v>0</v>
      </c>
      <c r="HF4" s="3">
        <v>0</v>
      </c>
      <c r="HG4" s="3">
        <v>0</v>
      </c>
      <c r="HH4" s="3">
        <v>-87033</v>
      </c>
      <c r="HI4" s="3">
        <v>0</v>
      </c>
      <c r="HJ4" s="3">
        <v>0</v>
      </c>
      <c r="HK4" s="3">
        <v>0</v>
      </c>
      <c r="HL4" s="3">
        <v>0</v>
      </c>
      <c r="HM4" s="3">
        <v>-85337.14</v>
      </c>
      <c r="HO4" s="3">
        <v>-381850.64</v>
      </c>
      <c r="HP4" s="3">
        <v>-1277900</v>
      </c>
      <c r="HQ4" s="3">
        <v>-1262063.3799999999</v>
      </c>
      <c r="HR4" s="3">
        <v>0</v>
      </c>
      <c r="HS4" s="3">
        <v>0</v>
      </c>
      <c r="HT4" s="3">
        <v>0</v>
      </c>
      <c r="HU4" s="3">
        <v>0</v>
      </c>
      <c r="HV4" s="3">
        <v>0</v>
      </c>
      <c r="HW4" s="3">
        <v>0</v>
      </c>
      <c r="HX4" s="3">
        <v>0</v>
      </c>
      <c r="HY4" s="3">
        <v>-320920.87</v>
      </c>
      <c r="HZ4" s="3">
        <v>-194332.52999999901</v>
      </c>
      <c r="IA4" s="3">
        <v>0</v>
      </c>
      <c r="IB4" s="3">
        <v>0</v>
      </c>
      <c r="IC4" s="3">
        <v>0</v>
      </c>
      <c r="ID4" s="3">
        <v>0</v>
      </c>
      <c r="IE4" s="3">
        <v>0</v>
      </c>
      <c r="IF4" s="3">
        <v>0</v>
      </c>
      <c r="IG4" s="3">
        <v>0</v>
      </c>
      <c r="IH4" s="3">
        <v>0</v>
      </c>
      <c r="II4" s="3">
        <v>0</v>
      </c>
      <c r="IJ4" s="3">
        <v>-814591.29</v>
      </c>
      <c r="IK4" s="3">
        <v>0</v>
      </c>
      <c r="IL4" s="3">
        <v>0</v>
      </c>
      <c r="IM4" s="3">
        <v>0</v>
      </c>
      <c r="IN4" s="3">
        <v>-50111.79</v>
      </c>
      <c r="IO4" s="3">
        <v>0</v>
      </c>
      <c r="IP4" s="3">
        <v>-2310153.71</v>
      </c>
      <c r="IQ4" s="3">
        <v>0</v>
      </c>
      <c r="IR4" s="3">
        <v>0</v>
      </c>
      <c r="IS4" s="3">
        <v>-152094.79</v>
      </c>
      <c r="IT4" s="3">
        <v>0</v>
      </c>
      <c r="IU4" s="3">
        <v>-119102.65</v>
      </c>
      <c r="IV4" s="3">
        <v>0</v>
      </c>
      <c r="IW4" s="3">
        <v>-218295.56</v>
      </c>
      <c r="IX4" s="3">
        <v>-160078.26999999999</v>
      </c>
      <c r="IY4" s="3">
        <v>0</v>
      </c>
      <c r="IZ4" s="3">
        <v>-10722.67</v>
      </c>
      <c r="JA4" s="3">
        <v>-1449301.1</v>
      </c>
      <c r="JB4" s="3">
        <v>-1844.88</v>
      </c>
      <c r="JC4" s="3">
        <v>-1200</v>
      </c>
      <c r="JD4" s="3">
        <v>-4871</v>
      </c>
      <c r="JE4" s="3">
        <v>0</v>
      </c>
      <c r="JF4" s="3">
        <v>0</v>
      </c>
      <c r="JG4" s="3">
        <v>0</v>
      </c>
      <c r="JH4" s="3">
        <v>0</v>
      </c>
      <c r="JI4" s="3">
        <v>-32608.65</v>
      </c>
      <c r="JJ4" s="3">
        <v>0</v>
      </c>
      <c r="JK4" s="3">
        <v>0</v>
      </c>
      <c r="JL4" s="3">
        <v>-7947.93</v>
      </c>
      <c r="JM4" s="3">
        <v>0</v>
      </c>
      <c r="JN4" s="3">
        <v>-5434.58</v>
      </c>
      <c r="JO4" s="3">
        <v>0</v>
      </c>
      <c r="JP4" s="3">
        <v>0</v>
      </c>
      <c r="JQ4" s="3">
        <v>0</v>
      </c>
      <c r="JR4" s="3">
        <v>0</v>
      </c>
      <c r="JS4" s="3">
        <v>0</v>
      </c>
      <c r="JT4" s="3">
        <v>0</v>
      </c>
      <c r="JU4" s="3">
        <v>0</v>
      </c>
      <c r="JV4" s="3">
        <v>-54406.43</v>
      </c>
      <c r="JW4" s="3">
        <v>21301.06</v>
      </c>
      <c r="JX4" s="3">
        <v>0</v>
      </c>
      <c r="JY4" s="3">
        <v>0</v>
      </c>
      <c r="JZ4" s="3">
        <v>0</v>
      </c>
      <c r="KA4" s="3">
        <v>0</v>
      </c>
      <c r="KB4" s="3">
        <v>0</v>
      </c>
      <c r="KC4" s="3">
        <v>0</v>
      </c>
      <c r="KD4" s="3">
        <v>6755.52</v>
      </c>
      <c r="KE4" s="3">
        <v>0</v>
      </c>
      <c r="KF4" s="3">
        <v>0</v>
      </c>
      <c r="KG4" s="3">
        <v>0</v>
      </c>
      <c r="KH4" s="3">
        <v>-29637.27</v>
      </c>
      <c r="KI4" s="3">
        <v>29637.27</v>
      </c>
      <c r="KJ4" s="3">
        <v>0</v>
      </c>
      <c r="KK4" s="3">
        <v>-17467.560000000001</v>
      </c>
      <c r="KL4" s="3">
        <v>0</v>
      </c>
      <c r="KM4" s="3">
        <v>0</v>
      </c>
      <c r="KN4" s="3">
        <v>-13438.24</v>
      </c>
      <c r="KO4" s="3">
        <v>0</v>
      </c>
      <c r="KP4" s="3">
        <v>0</v>
      </c>
      <c r="KQ4" s="3">
        <v>0</v>
      </c>
      <c r="KR4" s="3">
        <v>0</v>
      </c>
      <c r="KS4" s="3">
        <v>0</v>
      </c>
      <c r="KT4" s="3">
        <v>0</v>
      </c>
      <c r="KU4" s="3">
        <v>0</v>
      </c>
      <c r="KV4" s="3">
        <v>0</v>
      </c>
      <c r="KW4" s="3">
        <v>0</v>
      </c>
      <c r="KX4" s="3">
        <v>0</v>
      </c>
      <c r="KY4" s="3">
        <v>0</v>
      </c>
      <c r="KZ4" s="3">
        <v>0</v>
      </c>
      <c r="LA4" s="3">
        <v>0</v>
      </c>
      <c r="LB4" s="3">
        <v>0</v>
      </c>
      <c r="LC4" s="3">
        <v>0</v>
      </c>
      <c r="LD4" s="3">
        <v>0</v>
      </c>
      <c r="LE4" s="3">
        <v>0</v>
      </c>
      <c r="LF4" s="3">
        <v>0</v>
      </c>
      <c r="LG4" s="3">
        <v>0</v>
      </c>
      <c r="LH4" s="3">
        <v>0</v>
      </c>
      <c r="LI4" s="3">
        <v>0</v>
      </c>
      <c r="LJ4" s="3">
        <v>0</v>
      </c>
      <c r="LK4" s="3">
        <v>0</v>
      </c>
      <c r="LL4" s="3">
        <v>0</v>
      </c>
      <c r="LM4" s="3">
        <v>329699.33</v>
      </c>
      <c r="LN4" s="3">
        <v>2997252.25</v>
      </c>
      <c r="LO4" s="3">
        <v>119102.65</v>
      </c>
      <c r="LP4" s="3">
        <v>0</v>
      </c>
      <c r="LQ4" s="3">
        <v>0</v>
      </c>
      <c r="LR4" s="3">
        <v>218295.56</v>
      </c>
      <c r="LS4" s="3">
        <v>0</v>
      </c>
      <c r="LT4" s="3">
        <v>160078.26999999999</v>
      </c>
      <c r="LU4" s="3">
        <v>0</v>
      </c>
      <c r="LW4" s="3">
        <v>0</v>
      </c>
      <c r="LX4" s="3">
        <v>10722.67</v>
      </c>
      <c r="LY4" s="3">
        <v>0</v>
      </c>
      <c r="LZ4" s="3">
        <v>0</v>
      </c>
      <c r="MA4" s="3">
        <v>0</v>
      </c>
      <c r="MB4" s="3">
        <v>0</v>
      </c>
      <c r="MC4" s="3">
        <v>0</v>
      </c>
      <c r="MD4" s="3">
        <v>0</v>
      </c>
      <c r="ME4" s="3">
        <v>0</v>
      </c>
      <c r="MF4" s="3">
        <v>0</v>
      </c>
      <c r="MG4" s="3">
        <v>0</v>
      </c>
      <c r="MH4" s="3">
        <v>0</v>
      </c>
      <c r="MI4" s="3">
        <v>0</v>
      </c>
      <c r="MJ4" s="3">
        <v>0</v>
      </c>
      <c r="MK4" s="3">
        <v>0</v>
      </c>
      <c r="ML4" s="3">
        <v>0</v>
      </c>
      <c r="MM4" s="3">
        <v>0</v>
      </c>
      <c r="MN4" s="3">
        <v>0</v>
      </c>
      <c r="MO4" s="3">
        <v>0</v>
      </c>
      <c r="MP4" s="3">
        <v>0</v>
      </c>
      <c r="MQ4" s="3">
        <v>0</v>
      </c>
      <c r="MR4" s="3">
        <v>0</v>
      </c>
      <c r="MS4" s="3">
        <v>0</v>
      </c>
      <c r="MT4" s="3">
        <v>0</v>
      </c>
      <c r="MU4" s="3">
        <v>0</v>
      </c>
      <c r="MV4" s="3">
        <v>0</v>
      </c>
      <c r="MW4" s="3">
        <v>0</v>
      </c>
      <c r="MX4" s="3">
        <v>17455.009999999998</v>
      </c>
      <c r="MY4" s="3">
        <v>0</v>
      </c>
      <c r="MZ4" s="3">
        <v>337679.9</v>
      </c>
      <c r="NA4" s="3">
        <v>44188.19</v>
      </c>
      <c r="NB4" s="3">
        <v>0</v>
      </c>
      <c r="NC4" s="3">
        <v>0</v>
      </c>
      <c r="ND4" s="3">
        <v>0</v>
      </c>
      <c r="NE4" s="3">
        <v>0</v>
      </c>
      <c r="NF4" s="3">
        <v>0</v>
      </c>
      <c r="NG4" s="3">
        <v>0</v>
      </c>
      <c r="NH4" s="3">
        <v>0</v>
      </c>
      <c r="NI4" s="3">
        <v>16654.46</v>
      </c>
      <c r="NJ4" s="3">
        <v>0</v>
      </c>
      <c r="NK4" s="3">
        <v>0</v>
      </c>
      <c r="NL4" s="3">
        <v>3709.66</v>
      </c>
      <c r="NM4" s="3">
        <v>0</v>
      </c>
      <c r="NN4" s="3">
        <v>0</v>
      </c>
      <c r="NO4" s="3">
        <v>50</v>
      </c>
      <c r="NP4" s="3">
        <v>0</v>
      </c>
      <c r="NQ4" s="3">
        <v>0</v>
      </c>
      <c r="NR4" s="3">
        <v>0</v>
      </c>
      <c r="NS4" s="3">
        <v>5599.01</v>
      </c>
      <c r="NT4" s="3">
        <v>0</v>
      </c>
      <c r="NU4" s="3">
        <v>0</v>
      </c>
      <c r="NV4" s="3">
        <v>1275.3499999999999</v>
      </c>
      <c r="NW4" s="3">
        <v>41588.230000000003</v>
      </c>
      <c r="NX4" s="3">
        <v>0</v>
      </c>
      <c r="NY4" s="3">
        <v>0</v>
      </c>
      <c r="NZ4" s="3">
        <v>0</v>
      </c>
      <c r="OA4" s="3">
        <v>0</v>
      </c>
      <c r="OB4" s="3">
        <v>0</v>
      </c>
      <c r="OC4" s="3">
        <v>0</v>
      </c>
      <c r="OD4" s="3">
        <v>0</v>
      </c>
      <c r="OE4" s="3">
        <v>38284.81</v>
      </c>
      <c r="OF4" s="3">
        <v>0</v>
      </c>
      <c r="OK4" s="3">
        <v>0</v>
      </c>
      <c r="OL4" s="3">
        <v>0</v>
      </c>
      <c r="OM4" s="3">
        <v>0</v>
      </c>
      <c r="ON4" s="3">
        <v>0</v>
      </c>
      <c r="OO4" s="3">
        <v>2954.88</v>
      </c>
      <c r="OP4" s="3">
        <v>31214.68</v>
      </c>
      <c r="OQ4" s="3">
        <v>137307.71</v>
      </c>
      <c r="OR4" s="3">
        <v>0</v>
      </c>
      <c r="OS4" s="3">
        <v>-31.94</v>
      </c>
      <c r="OT4" s="3">
        <v>0</v>
      </c>
      <c r="OU4" s="3">
        <v>3955.34</v>
      </c>
      <c r="OV4" s="3">
        <v>2000</v>
      </c>
      <c r="OW4" s="3">
        <v>0</v>
      </c>
      <c r="OX4" s="3">
        <v>0</v>
      </c>
      <c r="OY4" s="3">
        <v>0</v>
      </c>
      <c r="OZ4" s="3">
        <v>0</v>
      </c>
      <c r="PA4" s="3">
        <v>0</v>
      </c>
      <c r="PB4" s="3">
        <v>0</v>
      </c>
      <c r="PC4" s="3">
        <v>0</v>
      </c>
      <c r="PD4" s="3">
        <v>0</v>
      </c>
      <c r="PE4" s="3">
        <v>0</v>
      </c>
      <c r="PF4" s="3">
        <v>8574.2000000000007</v>
      </c>
      <c r="PG4" s="3">
        <v>121678.09</v>
      </c>
      <c r="PH4" s="3">
        <v>82564.13</v>
      </c>
      <c r="PI4" s="3">
        <v>2439.84</v>
      </c>
      <c r="PJ4" s="3">
        <v>0</v>
      </c>
      <c r="PK4" s="3">
        <v>48760.1</v>
      </c>
      <c r="PL4" s="3">
        <v>6660.2</v>
      </c>
      <c r="PM4" s="3">
        <v>0</v>
      </c>
      <c r="PN4" s="3">
        <v>62839.23</v>
      </c>
      <c r="PO4" s="3">
        <v>0</v>
      </c>
      <c r="PP4" s="3">
        <v>0</v>
      </c>
      <c r="PQ4" s="3">
        <v>0</v>
      </c>
      <c r="PR4" s="3">
        <v>19117.759999999998</v>
      </c>
      <c r="PS4" s="3">
        <v>1093.5</v>
      </c>
      <c r="PT4" s="3">
        <v>22241.48</v>
      </c>
      <c r="PU4" s="3">
        <v>0</v>
      </c>
      <c r="PV4" s="3">
        <v>0</v>
      </c>
      <c r="PW4" s="3">
        <v>32292.34</v>
      </c>
      <c r="PX4" s="3">
        <v>0</v>
      </c>
      <c r="PY4" s="3">
        <v>0</v>
      </c>
      <c r="PZ4" s="3">
        <v>0</v>
      </c>
      <c r="QA4" s="3">
        <v>0</v>
      </c>
      <c r="QB4" s="3">
        <v>205390.82</v>
      </c>
      <c r="QC4" s="3">
        <v>0</v>
      </c>
      <c r="QD4" s="3">
        <v>0</v>
      </c>
      <c r="QE4" s="3">
        <v>0</v>
      </c>
      <c r="QF4" s="3">
        <v>0</v>
      </c>
      <c r="QG4" s="3">
        <v>0</v>
      </c>
      <c r="QI4" s="3">
        <v>0</v>
      </c>
      <c r="QJ4" s="3">
        <v>15859.68</v>
      </c>
      <c r="QK4" s="3">
        <v>0</v>
      </c>
      <c r="QL4" s="3">
        <v>0</v>
      </c>
      <c r="QM4" s="3">
        <v>0</v>
      </c>
      <c r="QN4" s="3">
        <v>0</v>
      </c>
      <c r="QO4" s="3">
        <v>0</v>
      </c>
      <c r="QP4" s="3">
        <v>8009.27</v>
      </c>
      <c r="QQ4" s="3">
        <v>0</v>
      </c>
      <c r="QR4" s="3">
        <v>0</v>
      </c>
      <c r="QS4" s="3">
        <v>0</v>
      </c>
      <c r="QT4" s="3">
        <v>20821.330000000002</v>
      </c>
      <c r="QU4" s="3">
        <v>23904</v>
      </c>
      <c r="QV4" s="3">
        <v>0</v>
      </c>
      <c r="QW4" s="3">
        <v>0</v>
      </c>
      <c r="QX4" s="3">
        <v>0</v>
      </c>
      <c r="QY4" s="3">
        <v>0</v>
      </c>
      <c r="QZ4" s="3">
        <v>0</v>
      </c>
      <c r="RA4" s="3">
        <v>0</v>
      </c>
      <c r="RB4" s="3">
        <v>0</v>
      </c>
      <c r="RC4" s="3">
        <v>0</v>
      </c>
      <c r="RD4" s="3">
        <v>0</v>
      </c>
      <c r="RE4" s="3">
        <v>0</v>
      </c>
      <c r="RF4" s="3">
        <v>0</v>
      </c>
      <c r="RG4" s="3">
        <v>0</v>
      </c>
      <c r="RH4" s="3">
        <v>0</v>
      </c>
      <c r="RI4" s="3">
        <v>0</v>
      </c>
      <c r="RJ4" s="3">
        <v>0</v>
      </c>
      <c r="RK4" s="3">
        <v>0</v>
      </c>
    </row>
    <row r="5" spans="1:479" x14ac:dyDescent="0.25">
      <c r="A5" t="s">
        <v>4</v>
      </c>
      <c r="B5" s="1">
        <v>2018</v>
      </c>
      <c r="C5" s="3">
        <v>0</v>
      </c>
      <c r="D5" s="3">
        <v>0</v>
      </c>
      <c r="E5" s="4"/>
      <c r="F5" s="3">
        <v>0</v>
      </c>
      <c r="G5" s="3">
        <v>0</v>
      </c>
      <c r="H5" s="3">
        <v>0</v>
      </c>
      <c r="I5" s="3">
        <v>0</v>
      </c>
      <c r="J5" s="3">
        <v>0</v>
      </c>
      <c r="K5" s="3">
        <v>6403336</v>
      </c>
      <c r="L5" s="3">
        <v>0</v>
      </c>
      <c r="M5" s="3">
        <v>360028</v>
      </c>
      <c r="N5" s="3">
        <v>0</v>
      </c>
      <c r="O5" s="3">
        <v>3090416</v>
      </c>
      <c r="P5" s="4"/>
      <c r="Q5" s="3">
        <v>11634278</v>
      </c>
      <c r="R5" s="3">
        <v>-240000</v>
      </c>
      <c r="S5" s="3">
        <v>0</v>
      </c>
      <c r="T5" s="3">
        <v>0</v>
      </c>
      <c r="U5" s="3">
        <v>0</v>
      </c>
      <c r="V5" s="3">
        <v>956583</v>
      </c>
      <c r="W5" s="3">
        <v>0</v>
      </c>
      <c r="X5" s="3">
        <v>389527</v>
      </c>
      <c r="Y5" s="3">
        <v>0</v>
      </c>
      <c r="Z5" s="3">
        <v>0</v>
      </c>
      <c r="AA5" s="3">
        <v>345561</v>
      </c>
      <c r="AB5" s="3">
        <v>0</v>
      </c>
      <c r="AC5" s="3">
        <v>0</v>
      </c>
      <c r="AD5" s="3">
        <v>0</v>
      </c>
      <c r="AE5" s="3">
        <v>0</v>
      </c>
      <c r="AF5" s="3">
        <v>0</v>
      </c>
      <c r="AG5" s="3">
        <v>0</v>
      </c>
      <c r="AH5" s="3">
        <v>0</v>
      </c>
      <c r="AI5" s="3">
        <v>0</v>
      </c>
      <c r="AJ5" s="3">
        <v>0</v>
      </c>
      <c r="AK5" s="3">
        <v>0</v>
      </c>
      <c r="AL5" s="3">
        <v>0</v>
      </c>
      <c r="AP5" s="3">
        <v>0</v>
      </c>
      <c r="AQ5" s="3">
        <v>0</v>
      </c>
      <c r="AR5" s="3">
        <v>0</v>
      </c>
      <c r="AS5" s="3">
        <v>0</v>
      </c>
      <c r="AT5" s="3">
        <v>0</v>
      </c>
      <c r="AU5" s="3">
        <v>0</v>
      </c>
      <c r="AV5" s="3">
        <v>127825</v>
      </c>
      <c r="AW5" s="4"/>
      <c r="AX5" s="3">
        <v>0</v>
      </c>
      <c r="AY5" s="3">
        <v>0</v>
      </c>
      <c r="AZ5" s="3">
        <v>0</v>
      </c>
      <c r="BA5" s="3">
        <v>0</v>
      </c>
      <c r="BB5" s="3">
        <v>0</v>
      </c>
      <c r="BC5" s="3">
        <v>0</v>
      </c>
      <c r="BD5" s="3">
        <v>0</v>
      </c>
      <c r="BE5" s="3">
        <v>0</v>
      </c>
      <c r="BF5" s="3">
        <v>0</v>
      </c>
      <c r="BG5" s="3">
        <v>0</v>
      </c>
      <c r="BH5" s="3">
        <v>0</v>
      </c>
      <c r="BI5" s="3">
        <v>359347</v>
      </c>
      <c r="BJ5" s="3">
        <v>46414</v>
      </c>
      <c r="BK5" s="3">
        <v>0</v>
      </c>
      <c r="BL5" s="3">
        <v>0</v>
      </c>
      <c r="BM5" s="3">
        <v>0</v>
      </c>
      <c r="BN5" s="3">
        <v>301807</v>
      </c>
      <c r="BO5" s="3">
        <v>-45760</v>
      </c>
      <c r="BP5" s="3">
        <v>52895</v>
      </c>
      <c r="BQ5" s="3">
        <v>0</v>
      </c>
      <c r="BR5" s="3">
        <v>0</v>
      </c>
      <c r="BT5" s="3">
        <v>0</v>
      </c>
      <c r="BU5" s="3">
        <v>0</v>
      </c>
      <c r="BV5" s="3">
        <v>0</v>
      </c>
      <c r="BW5" s="3">
        <v>0</v>
      </c>
      <c r="BX5" s="3">
        <v>0</v>
      </c>
      <c r="BY5" s="3">
        <v>0</v>
      </c>
      <c r="BZ5" s="3">
        <v>-2749578</v>
      </c>
      <c r="CA5" s="3">
        <v>0</v>
      </c>
      <c r="CB5" s="3">
        <v>174457</v>
      </c>
      <c r="CC5" s="3">
        <v>436719</v>
      </c>
      <c r="CD5" s="3">
        <v>-563670</v>
      </c>
      <c r="CE5" s="3">
        <v>-1033926</v>
      </c>
      <c r="CF5" s="3">
        <v>0</v>
      </c>
      <c r="CG5" s="3">
        <v>224598</v>
      </c>
      <c r="CH5" s="3">
        <v>0</v>
      </c>
      <c r="CI5" s="3">
        <v>0</v>
      </c>
      <c r="CJ5" s="3">
        <v>1190000</v>
      </c>
      <c r="CK5" s="3">
        <v>0</v>
      </c>
      <c r="CL5" s="3">
        <v>9598886</v>
      </c>
      <c r="CM5" s="3">
        <v>173433</v>
      </c>
      <c r="CN5" s="3">
        <v>0</v>
      </c>
      <c r="CO5" s="3">
        <v>0</v>
      </c>
      <c r="CP5" s="3">
        <v>0</v>
      </c>
      <c r="CQ5" s="3">
        <v>0</v>
      </c>
      <c r="CR5" s="3">
        <v>0</v>
      </c>
      <c r="CS5" s="3">
        <v>0</v>
      </c>
      <c r="CT5" s="3">
        <v>0</v>
      </c>
      <c r="CU5" s="3">
        <v>0</v>
      </c>
      <c r="CV5" s="3">
        <v>0</v>
      </c>
      <c r="CW5" s="3">
        <v>0</v>
      </c>
      <c r="CX5" s="3">
        <v>0</v>
      </c>
      <c r="CY5" s="3">
        <v>0</v>
      </c>
      <c r="CZ5" s="3">
        <v>0</v>
      </c>
      <c r="DA5" s="3">
        <v>0</v>
      </c>
      <c r="DB5" s="3">
        <v>0</v>
      </c>
      <c r="DC5" s="3">
        <v>0</v>
      </c>
      <c r="DD5" s="3">
        <v>0</v>
      </c>
      <c r="DE5" s="3">
        <v>0</v>
      </c>
      <c r="DF5" s="3">
        <v>0</v>
      </c>
      <c r="DG5" s="3">
        <v>0</v>
      </c>
      <c r="DH5" s="3">
        <v>0</v>
      </c>
      <c r="DI5" s="3">
        <v>0</v>
      </c>
      <c r="DJ5" s="3">
        <v>0</v>
      </c>
      <c r="DK5" s="3">
        <v>0</v>
      </c>
      <c r="DL5" s="3">
        <v>0</v>
      </c>
      <c r="DM5" s="3">
        <v>0</v>
      </c>
      <c r="DN5" s="3">
        <v>497489</v>
      </c>
      <c r="DP5" s="3">
        <v>0</v>
      </c>
      <c r="DQ5" s="3">
        <v>0</v>
      </c>
      <c r="DR5" s="3">
        <v>0</v>
      </c>
      <c r="DS5" s="3">
        <v>4694785</v>
      </c>
      <c r="DT5" s="3">
        <v>0</v>
      </c>
      <c r="DU5" s="3">
        <v>11676910</v>
      </c>
      <c r="DV5" s="3">
        <v>13854762</v>
      </c>
      <c r="DW5" s="3">
        <v>2776353</v>
      </c>
      <c r="DX5" s="3">
        <v>10679301</v>
      </c>
      <c r="DY5" s="3">
        <v>12015125</v>
      </c>
      <c r="DZ5" s="3">
        <v>1814731</v>
      </c>
      <c r="EA5" s="3">
        <v>5625362</v>
      </c>
      <c r="EB5" s="3">
        <v>0</v>
      </c>
      <c r="EC5" s="3">
        <v>0</v>
      </c>
      <c r="ED5" s="3">
        <v>0</v>
      </c>
      <c r="EE5" s="3">
        <v>0</v>
      </c>
      <c r="EG5" s="3">
        <v>6972022</v>
      </c>
      <c r="EH5" s="3">
        <v>0</v>
      </c>
      <c r="EI5" s="3">
        <v>427902</v>
      </c>
      <c r="EJ5" s="3">
        <v>3372619</v>
      </c>
      <c r="EL5" s="3">
        <v>4210613</v>
      </c>
      <c r="EM5" s="3">
        <v>274</v>
      </c>
      <c r="EN5" s="3">
        <v>659366</v>
      </c>
      <c r="EO5" s="3">
        <v>108212</v>
      </c>
      <c r="EP5" s="3">
        <v>0</v>
      </c>
      <c r="EQ5" s="3">
        <v>64962</v>
      </c>
      <c r="ER5" s="3">
        <v>153675</v>
      </c>
      <c r="ET5" s="3">
        <v>0</v>
      </c>
      <c r="EU5" s="3">
        <v>0</v>
      </c>
      <c r="EV5" s="3">
        <v>757970</v>
      </c>
      <c r="EW5" s="3">
        <v>0</v>
      </c>
      <c r="EX5" s="3">
        <v>1290619</v>
      </c>
      <c r="EY5" s="3">
        <v>-3921437</v>
      </c>
      <c r="EZ5" s="3">
        <v>0</v>
      </c>
      <c r="FA5" s="3">
        <v>0</v>
      </c>
      <c r="FB5" s="3">
        <v>0</v>
      </c>
      <c r="FC5" s="3">
        <v>0</v>
      </c>
      <c r="FD5" s="3">
        <v>0</v>
      </c>
      <c r="FE5" s="3">
        <v>0</v>
      </c>
      <c r="FF5" s="3">
        <v>782910</v>
      </c>
      <c r="FG5" s="3">
        <v>0</v>
      </c>
      <c r="FH5" s="3">
        <v>0</v>
      </c>
      <c r="FI5" s="3">
        <v>0</v>
      </c>
      <c r="FJ5" s="3">
        <v>97426</v>
      </c>
      <c r="FK5" s="3">
        <v>-9909603</v>
      </c>
      <c r="FL5" s="3">
        <v>-7592747</v>
      </c>
      <c r="FM5" s="3">
        <v>0</v>
      </c>
      <c r="FN5" s="3">
        <v>-5138328</v>
      </c>
      <c r="FO5" s="3">
        <v>-36395</v>
      </c>
      <c r="FP5" s="3">
        <v>-3071970</v>
      </c>
      <c r="FQ5" s="3">
        <v>0</v>
      </c>
      <c r="FR5" s="3">
        <v>-994286</v>
      </c>
      <c r="FS5" s="3">
        <v>-1361800</v>
      </c>
      <c r="FT5" s="3">
        <v>-1185057</v>
      </c>
      <c r="FU5" s="3">
        <v>-506644</v>
      </c>
      <c r="FV5" s="3">
        <v>-2565245</v>
      </c>
      <c r="FW5" s="3">
        <v>0</v>
      </c>
      <c r="FX5" s="3">
        <v>0</v>
      </c>
      <c r="FY5" s="3">
        <v>-6657419</v>
      </c>
      <c r="FZ5" s="3">
        <v>0</v>
      </c>
      <c r="GA5" s="3">
        <v>0</v>
      </c>
      <c r="GB5" s="3">
        <v>0</v>
      </c>
      <c r="GD5" s="3">
        <v>0</v>
      </c>
      <c r="GE5" s="3">
        <v>0</v>
      </c>
      <c r="GF5" s="3">
        <v>-23749</v>
      </c>
      <c r="GG5" s="3">
        <v>0</v>
      </c>
      <c r="GH5" s="3">
        <v>0</v>
      </c>
      <c r="GI5" s="3">
        <v>0</v>
      </c>
      <c r="GJ5" s="3">
        <v>-103040</v>
      </c>
      <c r="GK5" s="3">
        <v>-167497</v>
      </c>
      <c r="GL5" s="3">
        <v>-228198</v>
      </c>
      <c r="GN5" s="3">
        <v>0</v>
      </c>
      <c r="GO5" s="3">
        <v>-12563841</v>
      </c>
      <c r="GP5" s="3">
        <v>0</v>
      </c>
      <c r="GQ5" s="3">
        <v>0</v>
      </c>
      <c r="GR5" s="3">
        <v>0</v>
      </c>
      <c r="GS5" s="3">
        <v>0</v>
      </c>
      <c r="GT5" s="3">
        <v>0</v>
      </c>
      <c r="GU5" s="3">
        <v>0</v>
      </c>
      <c r="GV5" s="3">
        <v>0</v>
      </c>
      <c r="GX5" s="3">
        <v>-1443905</v>
      </c>
      <c r="GY5" s="3">
        <v>0</v>
      </c>
      <c r="GZ5" s="3">
        <v>0</v>
      </c>
      <c r="HA5" s="3">
        <v>0</v>
      </c>
      <c r="HB5" s="3">
        <v>0</v>
      </c>
      <c r="HC5" s="3">
        <v>0</v>
      </c>
      <c r="HD5" s="3">
        <v>0</v>
      </c>
      <c r="HE5" s="3">
        <v>0</v>
      </c>
      <c r="HF5" s="3">
        <v>0</v>
      </c>
      <c r="HG5" s="3">
        <v>0</v>
      </c>
      <c r="HH5" s="3">
        <v>-1257230</v>
      </c>
      <c r="HI5" s="3">
        <v>0</v>
      </c>
      <c r="HJ5" s="3">
        <v>0</v>
      </c>
      <c r="HK5" s="3">
        <v>0</v>
      </c>
      <c r="HL5" s="3">
        <v>-21761792</v>
      </c>
      <c r="HM5" s="3">
        <v>0</v>
      </c>
      <c r="HO5" s="3">
        <v>0</v>
      </c>
      <c r="HP5" s="3">
        <v>-13413553</v>
      </c>
      <c r="HQ5" s="3">
        <v>0</v>
      </c>
      <c r="HR5" s="3">
        <v>-4608552</v>
      </c>
      <c r="HS5" s="3">
        <v>0</v>
      </c>
      <c r="HT5" s="3">
        <v>0</v>
      </c>
      <c r="HU5" s="3">
        <v>0</v>
      </c>
      <c r="HV5" s="3">
        <v>0</v>
      </c>
      <c r="HW5" s="3">
        <v>0</v>
      </c>
      <c r="HX5" s="3">
        <v>0</v>
      </c>
      <c r="HY5" s="3">
        <v>-15384410</v>
      </c>
      <c r="HZ5" s="3">
        <v>-4085400</v>
      </c>
      <c r="IA5" s="3">
        <v>0</v>
      </c>
      <c r="IB5" s="3">
        <v>0</v>
      </c>
      <c r="IC5" s="3">
        <v>1361800</v>
      </c>
      <c r="ID5" s="3">
        <v>0</v>
      </c>
      <c r="IE5" s="3">
        <v>0</v>
      </c>
      <c r="IF5" s="3">
        <v>0</v>
      </c>
      <c r="IG5" s="3">
        <v>0</v>
      </c>
      <c r="IH5" s="3">
        <v>0</v>
      </c>
      <c r="II5" s="3">
        <v>2853734</v>
      </c>
      <c r="IJ5" s="3">
        <v>-22830011</v>
      </c>
      <c r="IK5" s="3">
        <v>0</v>
      </c>
      <c r="IL5" s="3">
        <v>0</v>
      </c>
      <c r="IM5" s="3">
        <v>-3923600</v>
      </c>
      <c r="IN5" s="3">
        <v>-68315</v>
      </c>
      <c r="IO5" s="3">
        <v>-36370</v>
      </c>
      <c r="IP5" s="3">
        <v>-48965956</v>
      </c>
      <c r="IQ5" s="3">
        <v>0</v>
      </c>
      <c r="IR5" s="3">
        <v>-1278078</v>
      </c>
      <c r="IS5" s="3">
        <v>0</v>
      </c>
      <c r="IT5" s="3">
        <v>0</v>
      </c>
      <c r="IU5" s="3">
        <v>-3101272</v>
      </c>
      <c r="IV5" s="3">
        <v>0</v>
      </c>
      <c r="IW5" s="3">
        <v>-6081410</v>
      </c>
      <c r="IX5" s="3">
        <v>-5905812</v>
      </c>
      <c r="IY5" s="3">
        <v>-185260</v>
      </c>
      <c r="IZ5" s="3">
        <v>-238384</v>
      </c>
      <c r="JA5" s="3">
        <v>-22490761</v>
      </c>
      <c r="JB5" s="3">
        <v>-18406</v>
      </c>
      <c r="JC5" s="3">
        <v>-70</v>
      </c>
      <c r="JD5" s="3">
        <v>-105909</v>
      </c>
      <c r="JE5" s="3">
        <v>0</v>
      </c>
      <c r="JF5" s="3">
        <v>0</v>
      </c>
      <c r="JG5" s="3">
        <v>0</v>
      </c>
      <c r="JH5" s="3">
        <v>0</v>
      </c>
      <c r="JI5" s="3">
        <v>-381949</v>
      </c>
      <c r="JJ5" s="3">
        <v>0</v>
      </c>
      <c r="JK5" s="3">
        <v>-79656</v>
      </c>
      <c r="JL5" s="3">
        <v>-240000</v>
      </c>
      <c r="JM5" s="3">
        <v>0</v>
      </c>
      <c r="JN5" s="3">
        <v>-162145</v>
      </c>
      <c r="JO5" s="3">
        <v>0</v>
      </c>
      <c r="JP5" s="3">
        <v>-56911</v>
      </c>
      <c r="JQ5" s="3">
        <v>0</v>
      </c>
      <c r="JR5" s="3">
        <v>0</v>
      </c>
      <c r="JS5" s="3">
        <v>0</v>
      </c>
      <c r="JT5" s="3">
        <v>0</v>
      </c>
      <c r="JU5" s="3">
        <v>0</v>
      </c>
      <c r="JV5" s="3">
        <v>-902636</v>
      </c>
      <c r="JW5" s="3">
        <v>678867</v>
      </c>
      <c r="JX5" s="3">
        <v>0</v>
      </c>
      <c r="JY5" s="3">
        <v>0</v>
      </c>
      <c r="JZ5" s="3">
        <v>0</v>
      </c>
      <c r="KA5" s="3">
        <v>0</v>
      </c>
      <c r="KB5" s="3">
        <v>-5030</v>
      </c>
      <c r="KC5" s="3">
        <v>0</v>
      </c>
      <c r="KD5" s="3">
        <v>0</v>
      </c>
      <c r="KE5" s="3">
        <v>0</v>
      </c>
      <c r="KF5" s="3">
        <v>0</v>
      </c>
      <c r="KG5" s="3">
        <v>0</v>
      </c>
      <c r="KH5" s="3">
        <v>-780295</v>
      </c>
      <c r="KI5" s="3">
        <v>774475</v>
      </c>
      <c r="KJ5" s="3">
        <v>0</v>
      </c>
      <c r="KK5" s="3">
        <v>-43214</v>
      </c>
      <c r="KL5" s="3">
        <v>0</v>
      </c>
      <c r="KM5" s="3">
        <v>0</v>
      </c>
      <c r="KN5" s="3">
        <v>-149773</v>
      </c>
      <c r="KO5" s="3">
        <v>0</v>
      </c>
      <c r="KP5" s="3">
        <v>0</v>
      </c>
      <c r="KQ5" s="3">
        <v>0</v>
      </c>
      <c r="KR5" s="3">
        <v>0</v>
      </c>
      <c r="KS5" s="3">
        <v>0</v>
      </c>
      <c r="KT5" s="3">
        <v>0</v>
      </c>
      <c r="KU5" s="3">
        <v>0</v>
      </c>
      <c r="KV5" s="3">
        <v>0</v>
      </c>
      <c r="KW5" s="3">
        <v>0</v>
      </c>
      <c r="KX5" s="3">
        <v>0</v>
      </c>
      <c r="KY5" s="3">
        <v>0</v>
      </c>
      <c r="KZ5" s="3">
        <v>0</v>
      </c>
      <c r="LA5" s="3">
        <v>0</v>
      </c>
      <c r="LB5" s="3">
        <v>0</v>
      </c>
      <c r="LC5" s="3">
        <v>0</v>
      </c>
      <c r="LD5" s="3">
        <v>0</v>
      </c>
      <c r="LE5" s="3">
        <v>0</v>
      </c>
      <c r="LF5" s="3">
        <v>0</v>
      </c>
      <c r="LG5" s="3">
        <v>0</v>
      </c>
      <c r="LH5" s="3">
        <v>0</v>
      </c>
      <c r="LI5" s="3">
        <v>0</v>
      </c>
      <c r="LJ5" s="3">
        <v>0</v>
      </c>
      <c r="LK5" s="3">
        <v>0</v>
      </c>
      <c r="LL5" s="3">
        <v>0</v>
      </c>
      <c r="LM5" s="3">
        <v>45004208</v>
      </c>
      <c r="LN5" s="3">
        <v>32098122</v>
      </c>
      <c r="LO5" s="3">
        <v>3101271</v>
      </c>
      <c r="LP5" s="3">
        <v>0</v>
      </c>
      <c r="LQ5" s="3">
        <v>0</v>
      </c>
      <c r="LR5" s="3">
        <v>6081410</v>
      </c>
      <c r="LS5" s="3">
        <v>0</v>
      </c>
      <c r="LT5" s="3">
        <v>5905812</v>
      </c>
      <c r="LU5" s="3">
        <v>0</v>
      </c>
      <c r="LW5" s="3">
        <v>185260</v>
      </c>
      <c r="LX5" s="3">
        <v>238384</v>
      </c>
      <c r="LY5" s="3">
        <v>0</v>
      </c>
      <c r="LZ5" s="3">
        <v>0</v>
      </c>
      <c r="MA5" s="3">
        <v>0</v>
      </c>
      <c r="MB5" s="3">
        <v>0</v>
      </c>
      <c r="MC5" s="3">
        <v>0</v>
      </c>
      <c r="MD5" s="3">
        <v>0</v>
      </c>
      <c r="ME5" s="3">
        <v>0</v>
      </c>
      <c r="MF5" s="3">
        <v>0</v>
      </c>
      <c r="MG5" s="3">
        <v>0</v>
      </c>
      <c r="MH5" s="3">
        <v>0</v>
      </c>
      <c r="MI5" s="3">
        <v>0</v>
      </c>
      <c r="MJ5" s="3">
        <v>0</v>
      </c>
      <c r="MK5" s="3">
        <v>0</v>
      </c>
      <c r="ML5" s="3">
        <v>0</v>
      </c>
      <c r="MM5" s="3">
        <v>0</v>
      </c>
      <c r="MN5" s="3">
        <v>0</v>
      </c>
      <c r="MO5" s="3">
        <v>0</v>
      </c>
      <c r="MP5" s="3">
        <v>0</v>
      </c>
      <c r="MQ5" s="3">
        <v>0</v>
      </c>
      <c r="MR5" s="3">
        <v>0</v>
      </c>
      <c r="MS5" s="3">
        <v>618461</v>
      </c>
      <c r="MT5" s="3">
        <v>431881</v>
      </c>
      <c r="MU5" s="3">
        <v>17298</v>
      </c>
      <c r="MV5" s="3">
        <v>0</v>
      </c>
      <c r="MW5" s="3">
        <v>0</v>
      </c>
      <c r="MX5" s="3">
        <v>27097</v>
      </c>
      <c r="MY5" s="3">
        <v>11220</v>
      </c>
      <c r="MZ5" s="3">
        <v>885157</v>
      </c>
      <c r="NA5" s="3">
        <v>181492</v>
      </c>
      <c r="NB5" s="3">
        <v>0</v>
      </c>
      <c r="NC5" s="3">
        <v>0</v>
      </c>
      <c r="ND5" s="3">
        <v>489435</v>
      </c>
      <c r="NE5" s="3">
        <v>133021</v>
      </c>
      <c r="NF5" s="3">
        <v>0</v>
      </c>
      <c r="NG5" s="3">
        <v>0</v>
      </c>
      <c r="NH5" s="3">
        <v>227</v>
      </c>
      <c r="NI5" s="3">
        <v>520355</v>
      </c>
      <c r="NJ5" s="3">
        <v>352265</v>
      </c>
      <c r="NK5" s="3">
        <v>0</v>
      </c>
      <c r="NL5" s="3">
        <v>458443</v>
      </c>
      <c r="NM5" s="3">
        <v>0</v>
      </c>
      <c r="NN5" s="3">
        <v>19111</v>
      </c>
      <c r="NO5" s="3">
        <v>0</v>
      </c>
      <c r="NP5" s="3">
        <v>0</v>
      </c>
      <c r="NQ5" s="3">
        <v>0</v>
      </c>
      <c r="NR5" s="3">
        <v>0</v>
      </c>
      <c r="NS5" s="3">
        <v>64104</v>
      </c>
      <c r="NT5" s="3">
        <v>5539</v>
      </c>
      <c r="NU5" s="3">
        <v>107457</v>
      </c>
      <c r="NV5" s="3">
        <v>0</v>
      </c>
      <c r="NW5" s="3">
        <v>277552</v>
      </c>
      <c r="NX5" s="3">
        <v>597</v>
      </c>
      <c r="NY5" s="3">
        <v>13694</v>
      </c>
      <c r="NZ5" s="3">
        <v>488</v>
      </c>
      <c r="OA5" s="3">
        <v>5579</v>
      </c>
      <c r="OB5" s="3">
        <v>0</v>
      </c>
      <c r="OC5" s="3">
        <v>0</v>
      </c>
      <c r="OD5" s="3">
        <v>0</v>
      </c>
      <c r="OE5" s="3">
        <v>512</v>
      </c>
      <c r="OF5" s="3">
        <v>0</v>
      </c>
      <c r="OK5" s="3">
        <v>0</v>
      </c>
      <c r="OL5" s="3">
        <v>0</v>
      </c>
      <c r="OM5" s="3">
        <v>0</v>
      </c>
      <c r="ON5" s="3">
        <v>0</v>
      </c>
      <c r="OO5" s="3">
        <v>204127</v>
      </c>
      <c r="OP5" s="3">
        <v>292346</v>
      </c>
      <c r="OQ5" s="3">
        <v>1024016</v>
      </c>
      <c r="OR5" s="3">
        <v>255644</v>
      </c>
      <c r="OS5" s="3">
        <v>0</v>
      </c>
      <c r="OT5" s="3">
        <v>0</v>
      </c>
      <c r="OU5" s="3">
        <v>82109</v>
      </c>
      <c r="OV5" s="3">
        <v>0</v>
      </c>
      <c r="OW5" s="3">
        <v>0</v>
      </c>
      <c r="OX5" s="3">
        <v>170278</v>
      </c>
      <c r="OY5" s="3">
        <v>91225</v>
      </c>
      <c r="OZ5" s="3">
        <v>193349</v>
      </c>
      <c r="PA5" s="3">
        <v>1323</v>
      </c>
      <c r="PB5" s="3">
        <v>0</v>
      </c>
      <c r="PC5" s="3">
        <v>0</v>
      </c>
      <c r="PD5" s="3">
        <v>0</v>
      </c>
      <c r="PE5" s="3">
        <v>0</v>
      </c>
      <c r="PF5" s="3">
        <v>1450630</v>
      </c>
      <c r="PG5" s="3">
        <v>100327</v>
      </c>
      <c r="PH5" s="3">
        <v>1907150</v>
      </c>
      <c r="PI5" s="3">
        <v>6612</v>
      </c>
      <c r="PJ5" s="3">
        <v>0</v>
      </c>
      <c r="PK5" s="3">
        <v>12665</v>
      </c>
      <c r="PL5" s="3">
        <v>188037</v>
      </c>
      <c r="PM5" s="3">
        <v>0</v>
      </c>
      <c r="PN5" s="3">
        <v>1344813</v>
      </c>
      <c r="PO5" s="3">
        <v>467625</v>
      </c>
      <c r="PP5" s="3">
        <v>0</v>
      </c>
      <c r="PQ5" s="3">
        <v>0</v>
      </c>
      <c r="PR5" s="3">
        <v>297890</v>
      </c>
      <c r="PS5" s="3">
        <v>18709</v>
      </c>
      <c r="PT5" s="3">
        <v>876025</v>
      </c>
      <c r="PU5" s="3">
        <v>0</v>
      </c>
      <c r="PV5" s="3">
        <v>0</v>
      </c>
      <c r="PW5" s="3">
        <v>255088</v>
      </c>
      <c r="PX5" s="3">
        <v>0</v>
      </c>
      <c r="PY5" s="3">
        <v>0</v>
      </c>
      <c r="PZ5" s="3">
        <v>0</v>
      </c>
      <c r="QA5" s="3">
        <v>0</v>
      </c>
      <c r="QB5" s="3">
        <v>2965452</v>
      </c>
      <c r="QC5" s="3">
        <v>0</v>
      </c>
      <c r="QD5" s="3">
        <v>869094</v>
      </c>
      <c r="QE5" s="3">
        <v>0</v>
      </c>
      <c r="QF5" s="3">
        <v>0</v>
      </c>
      <c r="QG5" s="3">
        <v>0</v>
      </c>
      <c r="QI5" s="3">
        <v>0</v>
      </c>
      <c r="QJ5" s="3">
        <v>1428409</v>
      </c>
      <c r="QK5" s="3">
        <v>0</v>
      </c>
      <c r="QL5" s="3">
        <v>0</v>
      </c>
      <c r="QM5" s="3">
        <v>0</v>
      </c>
      <c r="QN5" s="3">
        <v>0</v>
      </c>
      <c r="QO5" s="3">
        <v>0</v>
      </c>
      <c r="QP5" s="3">
        <v>94450</v>
      </c>
      <c r="QQ5" s="3">
        <v>0</v>
      </c>
      <c r="QR5" s="3">
        <v>0</v>
      </c>
      <c r="QS5" s="3">
        <v>0</v>
      </c>
      <c r="QT5" s="3">
        <v>199496</v>
      </c>
      <c r="QU5" s="3">
        <v>410000</v>
      </c>
      <c r="QV5" s="3">
        <v>0</v>
      </c>
      <c r="QW5" s="3">
        <v>50140</v>
      </c>
      <c r="QX5" s="3">
        <v>0</v>
      </c>
      <c r="QY5" s="3">
        <v>0</v>
      </c>
      <c r="QZ5" s="3">
        <v>0</v>
      </c>
      <c r="RA5" s="3">
        <v>0</v>
      </c>
      <c r="RB5" s="3">
        <v>0</v>
      </c>
      <c r="RC5" s="3">
        <v>0</v>
      </c>
      <c r="RD5" s="3">
        <v>0</v>
      </c>
      <c r="RE5" s="3">
        <v>0</v>
      </c>
      <c r="RF5" s="3">
        <v>0</v>
      </c>
      <c r="RG5" s="3">
        <v>0</v>
      </c>
      <c r="RH5" s="3">
        <v>0</v>
      </c>
      <c r="RI5" s="3">
        <v>0</v>
      </c>
      <c r="RJ5" s="3">
        <v>0</v>
      </c>
      <c r="RK5" s="3">
        <v>-1142418</v>
      </c>
    </row>
    <row r="6" spans="1:479" x14ac:dyDescent="0.25">
      <c r="A6" t="s">
        <v>5</v>
      </c>
      <c r="B6" s="1">
        <v>2018</v>
      </c>
      <c r="C6" s="3">
        <v>15057980.960000001</v>
      </c>
      <c r="D6" s="3">
        <v>1900</v>
      </c>
      <c r="E6" s="4"/>
      <c r="F6" s="3">
        <v>0</v>
      </c>
      <c r="G6" s="3">
        <v>0</v>
      </c>
      <c r="H6" s="3">
        <v>641337.81000000006</v>
      </c>
      <c r="I6" s="3">
        <v>0</v>
      </c>
      <c r="J6" s="3">
        <v>0</v>
      </c>
      <c r="K6" s="3">
        <v>10890078.32</v>
      </c>
      <c r="L6" s="3">
        <v>59955.91</v>
      </c>
      <c r="M6" s="3">
        <v>566117.96</v>
      </c>
      <c r="N6" s="3">
        <v>0</v>
      </c>
      <c r="O6" s="3">
        <v>26503.88</v>
      </c>
      <c r="P6" s="4"/>
      <c r="Q6" s="3">
        <v>10989214.199999999</v>
      </c>
      <c r="R6" s="3">
        <v>-854000</v>
      </c>
      <c r="S6" s="3">
        <v>32852.720000000001</v>
      </c>
      <c r="T6" s="3">
        <v>0</v>
      </c>
      <c r="U6" s="3">
        <v>0</v>
      </c>
      <c r="V6" s="3">
        <v>347772.68</v>
      </c>
      <c r="W6" s="3">
        <v>0</v>
      </c>
      <c r="X6" s="3">
        <v>0</v>
      </c>
      <c r="Y6" s="3">
        <v>0</v>
      </c>
      <c r="Z6" s="3">
        <v>0</v>
      </c>
      <c r="AA6" s="3">
        <v>1502220.09</v>
      </c>
      <c r="AB6" s="3">
        <v>0</v>
      </c>
      <c r="AC6" s="3">
        <v>0</v>
      </c>
      <c r="AD6" s="3">
        <v>0</v>
      </c>
      <c r="AE6" s="3">
        <v>0</v>
      </c>
      <c r="AF6" s="3">
        <v>0</v>
      </c>
      <c r="AG6" s="3">
        <v>1244980.1200000001</v>
      </c>
      <c r="AH6" s="3">
        <v>0</v>
      </c>
      <c r="AI6" s="3">
        <v>0</v>
      </c>
      <c r="AJ6" s="3">
        <v>0</v>
      </c>
      <c r="AK6" s="3">
        <v>0</v>
      </c>
      <c r="AL6" s="3">
        <v>0</v>
      </c>
      <c r="AP6" s="3">
        <v>0</v>
      </c>
      <c r="AQ6" s="3">
        <v>0</v>
      </c>
      <c r="AR6" s="3">
        <v>0</v>
      </c>
      <c r="AS6" s="3">
        <v>0</v>
      </c>
      <c r="AT6" s="3">
        <v>0</v>
      </c>
      <c r="AU6" s="3">
        <v>0</v>
      </c>
      <c r="AV6" s="3">
        <v>120184.37</v>
      </c>
      <c r="AW6" s="4"/>
      <c r="AX6" s="3">
        <v>0</v>
      </c>
      <c r="AY6" s="3">
        <v>0</v>
      </c>
      <c r="AZ6" s="3">
        <v>0</v>
      </c>
      <c r="BA6" s="3">
        <v>19142.12</v>
      </c>
      <c r="BB6" s="3">
        <v>0</v>
      </c>
      <c r="BC6" s="3">
        <v>0</v>
      </c>
      <c r="BD6" s="3">
        <v>0</v>
      </c>
      <c r="BE6" s="3">
        <v>0</v>
      </c>
      <c r="BF6" s="3">
        <v>0</v>
      </c>
      <c r="BG6" s="3">
        <v>0</v>
      </c>
      <c r="BH6" s="3">
        <v>0</v>
      </c>
      <c r="BI6" s="3">
        <v>0</v>
      </c>
      <c r="BJ6" s="3">
        <v>0</v>
      </c>
      <c r="BK6" s="3">
        <v>0</v>
      </c>
      <c r="BL6" s="3">
        <v>0</v>
      </c>
      <c r="BM6" s="3">
        <v>26307.96</v>
      </c>
      <c r="BN6" s="3">
        <v>0</v>
      </c>
      <c r="BO6" s="3">
        <v>-46284.31</v>
      </c>
      <c r="BP6" s="3">
        <v>133765.89000000001</v>
      </c>
      <c r="BQ6" s="3">
        <v>0</v>
      </c>
      <c r="BR6" s="3">
        <v>0</v>
      </c>
      <c r="BT6" s="3">
        <v>0</v>
      </c>
      <c r="BU6" s="3">
        <v>368002.48</v>
      </c>
      <c r="BV6" s="3">
        <v>0</v>
      </c>
      <c r="BW6" s="3">
        <v>0</v>
      </c>
      <c r="BX6" s="3">
        <v>0</v>
      </c>
      <c r="BY6" s="3">
        <v>0</v>
      </c>
      <c r="BZ6" s="3">
        <v>-2241423.5499999998</v>
      </c>
      <c r="CA6" s="3">
        <v>0</v>
      </c>
      <c r="CB6" s="3">
        <v>441329.52</v>
      </c>
      <c r="CC6" s="3">
        <v>548423.99</v>
      </c>
      <c r="CD6" s="3">
        <v>-1017828.78</v>
      </c>
      <c r="CE6" s="3">
        <v>-2628362.36</v>
      </c>
      <c r="CF6" s="3">
        <v>0</v>
      </c>
      <c r="CG6" s="3">
        <v>45540.58</v>
      </c>
      <c r="CH6" s="3">
        <v>0</v>
      </c>
      <c r="CI6" s="3">
        <v>0</v>
      </c>
      <c r="CJ6" s="3">
        <v>414607.99</v>
      </c>
      <c r="CK6" s="3">
        <v>0</v>
      </c>
      <c r="CL6" s="3">
        <v>1748178.35</v>
      </c>
      <c r="CM6" s="3">
        <v>98187.18</v>
      </c>
      <c r="CN6" s="3">
        <v>0</v>
      </c>
      <c r="CO6" s="3">
        <v>0</v>
      </c>
      <c r="CP6" s="3">
        <v>0</v>
      </c>
      <c r="CQ6" s="3">
        <v>0</v>
      </c>
      <c r="CR6" s="3">
        <v>0</v>
      </c>
      <c r="CS6" s="3">
        <v>0</v>
      </c>
      <c r="CT6" s="3">
        <v>0</v>
      </c>
      <c r="CU6" s="3">
        <v>0</v>
      </c>
      <c r="CV6" s="3">
        <v>0</v>
      </c>
      <c r="CW6" s="3">
        <v>0</v>
      </c>
      <c r="CX6" s="3">
        <v>0</v>
      </c>
      <c r="CY6" s="3">
        <v>0</v>
      </c>
      <c r="CZ6" s="3">
        <v>0</v>
      </c>
      <c r="DA6" s="3">
        <v>0</v>
      </c>
      <c r="DB6" s="3">
        <v>0</v>
      </c>
      <c r="DC6" s="3">
        <v>0</v>
      </c>
      <c r="DD6" s="3">
        <v>0</v>
      </c>
      <c r="DE6" s="3">
        <v>0</v>
      </c>
      <c r="DF6" s="3">
        <v>0</v>
      </c>
      <c r="DG6" s="3">
        <v>0</v>
      </c>
      <c r="DH6" s="3">
        <v>0</v>
      </c>
      <c r="DI6" s="3">
        <v>0</v>
      </c>
      <c r="DJ6" s="3">
        <v>0</v>
      </c>
      <c r="DK6" s="3">
        <v>0</v>
      </c>
      <c r="DL6" s="3">
        <v>0</v>
      </c>
      <c r="DM6" s="3">
        <v>0</v>
      </c>
      <c r="DN6" s="3">
        <v>181960.63</v>
      </c>
      <c r="DP6" s="3">
        <v>945584.81</v>
      </c>
      <c r="DQ6" s="3">
        <v>0</v>
      </c>
      <c r="DR6" s="3">
        <v>3798230.95</v>
      </c>
      <c r="DS6" s="3">
        <v>47955.73</v>
      </c>
      <c r="DT6" s="3">
        <v>0</v>
      </c>
      <c r="DU6" s="3">
        <v>13719137.49</v>
      </c>
      <c r="DV6" s="3">
        <v>11034855.82</v>
      </c>
      <c r="DW6" s="3">
        <v>10363481.970000001</v>
      </c>
      <c r="DX6" s="3">
        <v>17498979.539999999</v>
      </c>
      <c r="DY6" s="3">
        <v>14853960.619999999</v>
      </c>
      <c r="DZ6" s="3">
        <v>1967811.24</v>
      </c>
      <c r="EA6" s="3">
        <v>7650099.0199999996</v>
      </c>
      <c r="EB6" s="3">
        <v>0</v>
      </c>
      <c r="EC6" s="3">
        <v>0</v>
      </c>
      <c r="ED6" s="3">
        <v>0</v>
      </c>
      <c r="EE6" s="3">
        <v>0</v>
      </c>
      <c r="EG6" s="3">
        <v>0</v>
      </c>
      <c r="EH6" s="3">
        <v>49438.19</v>
      </c>
      <c r="EI6" s="3">
        <v>34649.49</v>
      </c>
      <c r="EJ6" s="3">
        <v>142061.57999999999</v>
      </c>
      <c r="EL6" s="3">
        <v>2439963.5699999998</v>
      </c>
      <c r="EM6" s="3">
        <v>4925.25</v>
      </c>
      <c r="EN6" s="3">
        <v>245440.76</v>
      </c>
      <c r="EO6" s="3">
        <v>16739.490000000002</v>
      </c>
      <c r="EP6" s="3">
        <v>0</v>
      </c>
      <c r="EQ6" s="3">
        <v>41506.730000000003</v>
      </c>
      <c r="ER6" s="3">
        <v>0</v>
      </c>
      <c r="ET6" s="3">
        <v>0</v>
      </c>
      <c r="EU6" s="3">
        <v>0</v>
      </c>
      <c r="EV6" s="3">
        <v>1063076.7</v>
      </c>
      <c r="EW6" s="3">
        <v>0</v>
      </c>
      <c r="EX6" s="3">
        <v>0</v>
      </c>
      <c r="EY6" s="3">
        <v>-6573821.8300000001</v>
      </c>
      <c r="EZ6" s="3">
        <v>0</v>
      </c>
      <c r="FA6" s="3">
        <v>0</v>
      </c>
      <c r="FB6" s="3">
        <v>0</v>
      </c>
      <c r="FC6" s="3">
        <v>0</v>
      </c>
      <c r="FD6" s="3">
        <v>48255.839999999997</v>
      </c>
      <c r="FE6" s="3">
        <v>0</v>
      </c>
      <c r="FF6" s="3">
        <v>2111843.2999999998</v>
      </c>
      <c r="FG6" s="3">
        <v>0</v>
      </c>
      <c r="FH6" s="3">
        <v>0</v>
      </c>
      <c r="FI6" s="3">
        <v>1677792</v>
      </c>
      <c r="FJ6" s="3">
        <v>0</v>
      </c>
      <c r="FK6" s="3">
        <v>-15208259.98</v>
      </c>
      <c r="FL6" s="3">
        <v>-1058402.82</v>
      </c>
      <c r="FM6" s="3">
        <v>0</v>
      </c>
      <c r="FN6" s="3">
        <v>0</v>
      </c>
      <c r="FO6" s="3">
        <v>0</v>
      </c>
      <c r="FP6" s="3">
        <v>-1302116</v>
      </c>
      <c r="FQ6" s="3">
        <v>-1056335.04</v>
      </c>
      <c r="FR6" s="3">
        <v>-641337.81000000006</v>
      </c>
      <c r="FS6" s="3">
        <v>0</v>
      </c>
      <c r="FT6" s="3">
        <v>-11872878.5</v>
      </c>
      <c r="FU6" s="3">
        <v>0</v>
      </c>
      <c r="FV6" s="3">
        <v>-344764.78</v>
      </c>
      <c r="FW6" s="3">
        <v>0</v>
      </c>
      <c r="FX6" s="3">
        <v>20138.650000000001</v>
      </c>
      <c r="FY6" s="3">
        <v>0</v>
      </c>
      <c r="FZ6" s="3">
        <v>0</v>
      </c>
      <c r="GA6" s="3">
        <v>0</v>
      </c>
      <c r="GB6" s="3">
        <v>-1132992.96</v>
      </c>
      <c r="GD6" s="3">
        <v>0</v>
      </c>
      <c r="GE6" s="3">
        <v>0</v>
      </c>
      <c r="GF6" s="3">
        <v>-1015945.06</v>
      </c>
      <c r="GG6" s="3">
        <v>0</v>
      </c>
      <c r="GH6" s="3">
        <v>0</v>
      </c>
      <c r="GI6" s="3">
        <v>0</v>
      </c>
      <c r="GJ6" s="3">
        <v>44680.79</v>
      </c>
      <c r="GK6" s="3">
        <v>-460845.9</v>
      </c>
      <c r="GL6" s="3">
        <v>-292639</v>
      </c>
      <c r="GN6" s="3">
        <v>0</v>
      </c>
      <c r="GO6" s="3">
        <v>-1224800</v>
      </c>
      <c r="GP6" s="3">
        <v>0</v>
      </c>
      <c r="GQ6" s="3">
        <v>-61882.97</v>
      </c>
      <c r="GR6" s="3">
        <v>0</v>
      </c>
      <c r="GS6" s="3">
        <v>0</v>
      </c>
      <c r="GT6" s="3">
        <v>0</v>
      </c>
      <c r="GU6" s="3">
        <v>-580359.89</v>
      </c>
      <c r="GV6" s="3">
        <v>0</v>
      </c>
      <c r="GX6" s="3">
        <v>-1244980.1200000001</v>
      </c>
      <c r="GY6" s="3">
        <v>0</v>
      </c>
      <c r="GZ6" s="3">
        <v>0</v>
      </c>
      <c r="HA6" s="3">
        <v>0</v>
      </c>
      <c r="HB6" s="3">
        <v>-201209</v>
      </c>
      <c r="HC6" s="3">
        <v>0</v>
      </c>
      <c r="HD6" s="3">
        <v>0</v>
      </c>
      <c r="HE6" s="3">
        <v>0</v>
      </c>
      <c r="HF6" s="3">
        <v>0</v>
      </c>
      <c r="HG6" s="3">
        <v>0</v>
      </c>
      <c r="HH6" s="3">
        <v>0</v>
      </c>
      <c r="HI6" s="3">
        <v>-12766121.66</v>
      </c>
      <c r="HJ6" s="3">
        <v>0</v>
      </c>
      <c r="HK6" s="3">
        <v>0</v>
      </c>
      <c r="HL6" s="3">
        <v>-39354</v>
      </c>
      <c r="HM6" s="3">
        <v>-720769.39</v>
      </c>
      <c r="HO6" s="3">
        <v>-24189168</v>
      </c>
      <c r="HP6" s="3">
        <v>-22437505</v>
      </c>
      <c r="HQ6" s="3">
        <v>0</v>
      </c>
      <c r="HR6" s="3">
        <v>-141319</v>
      </c>
      <c r="HS6" s="3">
        <v>0</v>
      </c>
      <c r="HT6" s="3">
        <v>0</v>
      </c>
      <c r="HU6" s="3">
        <v>0</v>
      </c>
      <c r="HV6" s="3">
        <v>0</v>
      </c>
      <c r="HW6" s="3">
        <v>0</v>
      </c>
      <c r="HX6" s="3">
        <v>0</v>
      </c>
      <c r="HY6" s="3">
        <v>-21884443.670000002</v>
      </c>
      <c r="HZ6" s="3">
        <v>-1963215.8600000101</v>
      </c>
      <c r="IA6" s="3">
        <v>0</v>
      </c>
      <c r="IB6" s="3">
        <v>0</v>
      </c>
      <c r="IC6" s="3">
        <v>750000</v>
      </c>
      <c r="ID6" s="3">
        <v>0</v>
      </c>
      <c r="IE6" s="3">
        <v>0</v>
      </c>
      <c r="IF6" s="3">
        <v>0</v>
      </c>
      <c r="IG6" s="3">
        <v>0</v>
      </c>
      <c r="IH6" s="3">
        <v>0</v>
      </c>
      <c r="II6" s="3">
        <v>-873788</v>
      </c>
      <c r="IJ6" s="3">
        <v>-25694090.609999999</v>
      </c>
      <c r="IK6" s="3">
        <v>0</v>
      </c>
      <c r="IL6" s="3">
        <v>0</v>
      </c>
      <c r="IM6" s="3">
        <v>0</v>
      </c>
      <c r="IN6" s="3">
        <v>-811300.41</v>
      </c>
      <c r="IO6" s="3">
        <v>-15145.96</v>
      </c>
      <c r="IP6" s="3">
        <v>-62005307.719999999</v>
      </c>
      <c r="IQ6" s="3">
        <v>0</v>
      </c>
      <c r="IR6" s="3">
        <v>-488113</v>
      </c>
      <c r="IS6" s="3">
        <v>-3876594.08</v>
      </c>
      <c r="IT6" s="3">
        <v>0</v>
      </c>
      <c r="IU6" s="3">
        <v>-3586895.01</v>
      </c>
      <c r="IV6" s="3">
        <v>0</v>
      </c>
      <c r="IW6" s="3">
        <v>-6911314.2400000002</v>
      </c>
      <c r="IX6" s="3">
        <v>-5606976.4299999997</v>
      </c>
      <c r="IY6" s="3">
        <v>0</v>
      </c>
      <c r="IZ6" s="3">
        <v>-294501.48</v>
      </c>
      <c r="JA6" s="3">
        <v>-17166164.800000001</v>
      </c>
      <c r="JB6" s="3">
        <v>-11858.67</v>
      </c>
      <c r="JC6" s="3">
        <v>-5124.78</v>
      </c>
      <c r="JD6" s="3">
        <v>-117153.51</v>
      </c>
      <c r="JE6" s="3">
        <v>0</v>
      </c>
      <c r="JF6" s="3">
        <v>0</v>
      </c>
      <c r="JG6" s="3">
        <v>0</v>
      </c>
      <c r="JH6" s="3">
        <v>0</v>
      </c>
      <c r="JI6" s="3">
        <v>-123555.98</v>
      </c>
      <c r="JJ6" s="3">
        <v>0</v>
      </c>
      <c r="JK6" s="3">
        <v>180</v>
      </c>
      <c r="JL6" s="3">
        <v>-235597.58</v>
      </c>
      <c r="JM6" s="3">
        <v>0</v>
      </c>
      <c r="JN6" s="3">
        <v>-335683.38</v>
      </c>
      <c r="JO6" s="3">
        <v>0</v>
      </c>
      <c r="JP6" s="3">
        <v>0</v>
      </c>
      <c r="JQ6" s="3">
        <v>0</v>
      </c>
      <c r="JR6" s="3">
        <v>0</v>
      </c>
      <c r="JS6" s="3">
        <v>0</v>
      </c>
      <c r="JT6" s="3">
        <v>0</v>
      </c>
      <c r="JU6" s="3">
        <v>0</v>
      </c>
      <c r="JV6" s="3">
        <v>0</v>
      </c>
      <c r="JW6" s="3">
        <v>0</v>
      </c>
      <c r="JX6" s="3">
        <v>0</v>
      </c>
      <c r="JY6" s="3">
        <v>0</v>
      </c>
      <c r="JZ6" s="3">
        <v>0</v>
      </c>
      <c r="KA6" s="3">
        <v>0</v>
      </c>
      <c r="KB6" s="3">
        <v>213960.79</v>
      </c>
      <c r="KC6" s="3">
        <v>0</v>
      </c>
      <c r="KD6" s="3">
        <v>0</v>
      </c>
      <c r="KE6" s="3">
        <v>0</v>
      </c>
      <c r="KF6" s="3">
        <v>0</v>
      </c>
      <c r="KG6" s="3">
        <v>0</v>
      </c>
      <c r="KH6" s="3">
        <v>-1929362.64</v>
      </c>
      <c r="KI6" s="3">
        <v>1912722.11</v>
      </c>
      <c r="KJ6" s="3">
        <v>0</v>
      </c>
      <c r="KK6" s="3">
        <v>-45904.89</v>
      </c>
      <c r="KL6" s="3">
        <v>0</v>
      </c>
      <c r="KM6" s="3">
        <v>0</v>
      </c>
      <c r="KN6" s="3">
        <v>-349446.41</v>
      </c>
      <c r="KO6" s="3">
        <v>0</v>
      </c>
      <c r="KP6" s="3">
        <v>0</v>
      </c>
      <c r="KQ6" s="3">
        <v>0</v>
      </c>
      <c r="KR6" s="3">
        <v>0</v>
      </c>
      <c r="KS6" s="3">
        <v>0</v>
      </c>
      <c r="KT6" s="3">
        <v>0</v>
      </c>
      <c r="KU6" s="3">
        <v>0</v>
      </c>
      <c r="KV6" s="3">
        <v>0</v>
      </c>
      <c r="KW6" s="3">
        <v>0</v>
      </c>
      <c r="KX6" s="3">
        <v>0</v>
      </c>
      <c r="KY6" s="3">
        <v>0</v>
      </c>
      <c r="KZ6" s="3">
        <v>0</v>
      </c>
      <c r="LA6" s="3">
        <v>0</v>
      </c>
      <c r="LB6" s="3">
        <v>0</v>
      </c>
      <c r="LC6" s="3">
        <v>0</v>
      </c>
      <c r="LD6" s="3">
        <v>0</v>
      </c>
      <c r="LE6" s="3">
        <v>0</v>
      </c>
      <c r="LF6" s="3">
        <v>0</v>
      </c>
      <c r="LG6" s="3">
        <v>0</v>
      </c>
      <c r="LH6" s="3">
        <v>0</v>
      </c>
      <c r="LI6" s="3">
        <v>0</v>
      </c>
      <c r="LJ6" s="3">
        <v>0</v>
      </c>
      <c r="LK6" s="3">
        <v>0</v>
      </c>
      <c r="LL6" s="3">
        <v>0</v>
      </c>
      <c r="LM6" s="3">
        <v>47321659.149999999</v>
      </c>
      <c r="LN6" s="3">
        <v>45568892.630000003</v>
      </c>
      <c r="LO6" s="3">
        <v>3586895.01</v>
      </c>
      <c r="LP6" s="3">
        <v>0</v>
      </c>
      <c r="LQ6" s="3">
        <v>0</v>
      </c>
      <c r="LR6" s="3">
        <v>6911314.2400000002</v>
      </c>
      <c r="LS6" s="3">
        <v>0</v>
      </c>
      <c r="LT6" s="3">
        <v>5606976.4299999997</v>
      </c>
      <c r="LU6" s="3">
        <v>0</v>
      </c>
      <c r="LW6" s="3">
        <v>0</v>
      </c>
      <c r="LX6" s="3">
        <v>294501.48</v>
      </c>
      <c r="LY6" s="3">
        <v>0</v>
      </c>
      <c r="LZ6" s="3">
        <v>0</v>
      </c>
      <c r="MA6" s="3">
        <v>0</v>
      </c>
      <c r="MB6" s="3">
        <v>0</v>
      </c>
      <c r="MC6" s="3">
        <v>0</v>
      </c>
      <c r="MD6" s="3">
        <v>0</v>
      </c>
      <c r="ME6" s="3">
        <v>0</v>
      </c>
      <c r="MF6" s="3">
        <v>0</v>
      </c>
      <c r="MG6" s="3">
        <v>0</v>
      </c>
      <c r="MH6" s="3">
        <v>0</v>
      </c>
      <c r="MI6" s="3">
        <v>0</v>
      </c>
      <c r="MJ6" s="3">
        <v>0</v>
      </c>
      <c r="MK6" s="3">
        <v>0</v>
      </c>
      <c r="ML6" s="3">
        <v>0</v>
      </c>
      <c r="MM6" s="3">
        <v>0</v>
      </c>
      <c r="MN6" s="3">
        <v>0</v>
      </c>
      <c r="MO6" s="3">
        <v>0</v>
      </c>
      <c r="MP6" s="3">
        <v>0</v>
      </c>
      <c r="MQ6" s="3">
        <v>0</v>
      </c>
      <c r="MR6" s="3">
        <v>0</v>
      </c>
      <c r="MS6" s="3">
        <v>671930.77</v>
      </c>
      <c r="MT6" s="3">
        <v>86657.78</v>
      </c>
      <c r="MU6" s="3">
        <v>16024.46</v>
      </c>
      <c r="MV6" s="3">
        <v>2489.17</v>
      </c>
      <c r="MW6" s="3">
        <v>86632.84</v>
      </c>
      <c r="MX6" s="3">
        <v>0</v>
      </c>
      <c r="MY6" s="3">
        <v>0</v>
      </c>
      <c r="MZ6" s="3">
        <v>915.06</v>
      </c>
      <c r="NA6" s="3">
        <v>17687.21</v>
      </c>
      <c r="NB6" s="3">
        <v>0</v>
      </c>
      <c r="NC6" s="3">
        <v>0</v>
      </c>
      <c r="ND6" s="3">
        <v>406.38</v>
      </c>
      <c r="NE6" s="3">
        <v>110779.93</v>
      </c>
      <c r="NF6" s="3">
        <v>0</v>
      </c>
      <c r="NG6" s="3">
        <v>0</v>
      </c>
      <c r="NH6" s="3">
        <v>0</v>
      </c>
      <c r="NI6" s="3">
        <v>176568.19</v>
      </c>
      <c r="NJ6" s="3">
        <v>0</v>
      </c>
      <c r="NK6" s="3">
        <v>0</v>
      </c>
      <c r="NL6" s="3">
        <v>254491.81</v>
      </c>
      <c r="NM6" s="3">
        <v>0</v>
      </c>
      <c r="NN6" s="3">
        <v>0</v>
      </c>
      <c r="NO6" s="3">
        <v>560</v>
      </c>
      <c r="NP6" s="3">
        <v>245948.31</v>
      </c>
      <c r="NQ6" s="3">
        <v>28366.54</v>
      </c>
      <c r="NR6" s="3">
        <v>9619.68</v>
      </c>
      <c r="NS6" s="3">
        <v>1802.08</v>
      </c>
      <c r="NT6" s="3">
        <v>34555.760000000002</v>
      </c>
      <c r="NU6" s="3">
        <v>101414.14</v>
      </c>
      <c r="NV6" s="3">
        <v>493655.59</v>
      </c>
      <c r="NW6" s="3">
        <v>380239.96</v>
      </c>
      <c r="NX6" s="3">
        <v>63856.95</v>
      </c>
      <c r="NY6" s="3">
        <v>56176.02</v>
      </c>
      <c r="NZ6" s="3">
        <v>350670.73</v>
      </c>
      <c r="OA6" s="3">
        <v>47459.19</v>
      </c>
      <c r="OB6" s="3">
        <v>0</v>
      </c>
      <c r="OC6" s="3">
        <v>0</v>
      </c>
      <c r="OD6" s="3">
        <v>0</v>
      </c>
      <c r="OE6" s="3">
        <v>0</v>
      </c>
      <c r="OF6" s="3">
        <v>0</v>
      </c>
      <c r="OK6" s="3">
        <v>0</v>
      </c>
      <c r="OL6" s="3">
        <v>0</v>
      </c>
      <c r="OM6" s="3">
        <v>0</v>
      </c>
      <c r="ON6" s="3">
        <v>0</v>
      </c>
      <c r="OO6" s="3">
        <v>354110.2</v>
      </c>
      <c r="OP6" s="3">
        <v>710370.99</v>
      </c>
      <c r="OQ6" s="3">
        <v>959903.16</v>
      </c>
      <c r="OR6" s="3">
        <v>162717.48000000001</v>
      </c>
      <c r="OS6" s="3">
        <v>191.43</v>
      </c>
      <c r="OT6" s="3">
        <v>0</v>
      </c>
      <c r="OU6" s="3">
        <v>642841.75</v>
      </c>
      <c r="OV6" s="3">
        <v>666210.65</v>
      </c>
      <c r="OW6" s="3">
        <v>0</v>
      </c>
      <c r="OX6" s="3">
        <v>62434.92</v>
      </c>
      <c r="OY6" s="3">
        <v>0</v>
      </c>
      <c r="OZ6" s="3">
        <v>20092.39</v>
      </c>
      <c r="PA6" s="3">
        <v>0</v>
      </c>
      <c r="PB6" s="3">
        <v>0</v>
      </c>
      <c r="PC6" s="3">
        <v>0</v>
      </c>
      <c r="PD6" s="3">
        <v>0</v>
      </c>
      <c r="PE6" s="3">
        <v>0</v>
      </c>
      <c r="PF6" s="3">
        <v>890728.76</v>
      </c>
      <c r="PG6" s="3">
        <v>575354</v>
      </c>
      <c r="PH6" s="3">
        <v>1306403.6200000001</v>
      </c>
      <c r="PI6" s="3">
        <v>95263.84</v>
      </c>
      <c r="PJ6" s="3">
        <v>0</v>
      </c>
      <c r="PK6" s="3">
        <v>430825.42</v>
      </c>
      <c r="PL6" s="3">
        <v>137663.25</v>
      </c>
      <c r="PM6" s="3">
        <v>0</v>
      </c>
      <c r="PN6" s="3">
        <v>112484.93</v>
      </c>
      <c r="PO6" s="3">
        <v>0</v>
      </c>
      <c r="PP6" s="3">
        <v>0</v>
      </c>
      <c r="PQ6" s="3">
        <v>64700</v>
      </c>
      <c r="PR6" s="3">
        <v>223700.83</v>
      </c>
      <c r="PS6" s="3">
        <v>399</v>
      </c>
      <c r="PT6" s="3">
        <v>33908.15</v>
      </c>
      <c r="PU6" s="3">
        <v>0</v>
      </c>
      <c r="PV6" s="3">
        <v>0</v>
      </c>
      <c r="PW6" s="3">
        <v>0</v>
      </c>
      <c r="PX6" s="3">
        <v>17334</v>
      </c>
      <c r="PY6" s="3">
        <v>0</v>
      </c>
      <c r="PZ6" s="3">
        <v>58807.14</v>
      </c>
      <c r="QA6" s="3">
        <v>0</v>
      </c>
      <c r="QB6" s="3">
        <v>2923725.93</v>
      </c>
      <c r="QC6" s="3">
        <v>0</v>
      </c>
      <c r="QD6" s="3">
        <v>192427.6</v>
      </c>
      <c r="QE6" s="3">
        <v>0</v>
      </c>
      <c r="QF6" s="3">
        <v>0</v>
      </c>
      <c r="QG6" s="3">
        <v>0</v>
      </c>
      <c r="QI6" s="3">
        <v>0</v>
      </c>
      <c r="QJ6" s="3">
        <v>673477.59</v>
      </c>
      <c r="QK6" s="3">
        <v>0</v>
      </c>
      <c r="QL6" s="3">
        <v>0</v>
      </c>
      <c r="QM6" s="3">
        <v>0</v>
      </c>
      <c r="QN6" s="3">
        <v>0</v>
      </c>
      <c r="QO6" s="3">
        <v>1015945.06</v>
      </c>
      <c r="QP6" s="3">
        <v>116721.49</v>
      </c>
      <c r="QQ6" s="3">
        <v>0</v>
      </c>
      <c r="QR6" s="3">
        <v>0</v>
      </c>
      <c r="QS6" s="3">
        <v>0</v>
      </c>
      <c r="QT6" s="3">
        <v>0</v>
      </c>
      <c r="QU6" s="3">
        <v>575283</v>
      </c>
      <c r="QV6" s="3">
        <v>-67549</v>
      </c>
      <c r="QW6" s="3">
        <v>34387.75</v>
      </c>
      <c r="QX6" s="3">
        <v>0</v>
      </c>
      <c r="QY6" s="3">
        <v>0</v>
      </c>
      <c r="QZ6" s="3">
        <v>0</v>
      </c>
      <c r="RA6" s="3">
        <v>0</v>
      </c>
      <c r="RB6" s="3">
        <v>0</v>
      </c>
      <c r="RC6" s="3">
        <v>0</v>
      </c>
      <c r="RD6" s="3">
        <v>0</v>
      </c>
      <c r="RE6" s="3">
        <v>0</v>
      </c>
      <c r="RF6" s="3">
        <v>0</v>
      </c>
      <c r="RG6" s="3">
        <v>0</v>
      </c>
      <c r="RH6" s="3">
        <v>-254469</v>
      </c>
      <c r="RI6" s="3">
        <v>0</v>
      </c>
      <c r="RJ6" s="3">
        <v>67434</v>
      </c>
      <c r="RK6" s="3">
        <v>0</v>
      </c>
    </row>
    <row r="7" spans="1:479" x14ac:dyDescent="0.25">
      <c r="A7" t="s">
        <v>6</v>
      </c>
      <c r="B7" s="1">
        <v>2018</v>
      </c>
      <c r="C7" s="3">
        <v>17801610.670000002</v>
      </c>
      <c r="D7" s="3">
        <v>600</v>
      </c>
      <c r="E7" s="4"/>
      <c r="F7" s="3">
        <v>0</v>
      </c>
      <c r="G7" s="3">
        <v>0</v>
      </c>
      <c r="H7" s="3">
        <v>0</v>
      </c>
      <c r="I7" s="3">
        <v>0</v>
      </c>
      <c r="J7" s="3">
        <v>0</v>
      </c>
      <c r="K7" s="3">
        <v>10533129.619999999</v>
      </c>
      <c r="L7" s="3">
        <v>0</v>
      </c>
      <c r="M7" s="3">
        <v>501264.76</v>
      </c>
      <c r="N7" s="3">
        <v>0</v>
      </c>
      <c r="O7" s="3">
        <v>6642673.0800000001</v>
      </c>
      <c r="P7" s="4"/>
      <c r="Q7" s="3">
        <v>19941776.43</v>
      </c>
      <c r="R7" s="3">
        <v>-230000</v>
      </c>
      <c r="S7" s="3">
        <v>0</v>
      </c>
      <c r="T7" s="3">
        <v>0</v>
      </c>
      <c r="U7" s="3">
        <v>0</v>
      </c>
      <c r="V7" s="3">
        <v>377123.2</v>
      </c>
      <c r="W7" s="3">
        <v>0</v>
      </c>
      <c r="X7" s="3">
        <v>593871.23</v>
      </c>
      <c r="Y7" s="3">
        <v>0</v>
      </c>
      <c r="Z7" s="3">
        <v>10026.799999999999</v>
      </c>
      <c r="AA7" s="3">
        <v>4556324.18</v>
      </c>
      <c r="AB7" s="3">
        <v>0</v>
      </c>
      <c r="AC7" s="3">
        <v>0</v>
      </c>
      <c r="AD7" s="3">
        <v>0</v>
      </c>
      <c r="AE7" s="3">
        <v>0</v>
      </c>
      <c r="AF7" s="3">
        <v>0</v>
      </c>
      <c r="AG7" s="3">
        <v>0</v>
      </c>
      <c r="AH7" s="3">
        <v>0</v>
      </c>
      <c r="AI7" s="3">
        <v>0</v>
      </c>
      <c r="AJ7" s="3">
        <v>0</v>
      </c>
      <c r="AK7" s="3">
        <v>0</v>
      </c>
      <c r="AL7" s="3">
        <v>28468.74</v>
      </c>
      <c r="AP7" s="3">
        <v>0</v>
      </c>
      <c r="AQ7" s="3">
        <v>0</v>
      </c>
      <c r="AR7" s="3">
        <v>0</v>
      </c>
      <c r="AS7" s="3">
        <v>0</v>
      </c>
      <c r="AT7" s="3">
        <v>0</v>
      </c>
      <c r="AU7" s="3">
        <v>0</v>
      </c>
      <c r="AV7" s="3">
        <v>1204152.58</v>
      </c>
      <c r="AW7" s="4"/>
      <c r="AX7" s="3">
        <v>0</v>
      </c>
      <c r="AY7" s="3">
        <v>0</v>
      </c>
      <c r="AZ7" s="3">
        <v>0</v>
      </c>
      <c r="BA7" s="3">
        <v>54037.89</v>
      </c>
      <c r="BB7" s="3">
        <v>0</v>
      </c>
      <c r="BC7" s="3">
        <v>0</v>
      </c>
      <c r="BD7" s="3">
        <v>0</v>
      </c>
      <c r="BE7" s="3">
        <v>0</v>
      </c>
      <c r="BF7" s="3">
        <v>0</v>
      </c>
      <c r="BG7" s="3">
        <v>0</v>
      </c>
      <c r="BH7" s="3">
        <v>0</v>
      </c>
      <c r="BI7" s="3">
        <v>0</v>
      </c>
      <c r="BJ7" s="3">
        <v>0</v>
      </c>
      <c r="BK7" s="3">
        <v>0</v>
      </c>
      <c r="BL7" s="3">
        <v>0</v>
      </c>
      <c r="BM7" s="3">
        <v>2001.57</v>
      </c>
      <c r="BN7" s="3">
        <v>0</v>
      </c>
      <c r="BO7" s="3">
        <v>-65914.22</v>
      </c>
      <c r="BP7" s="3">
        <v>0</v>
      </c>
      <c r="BQ7" s="3">
        <v>0</v>
      </c>
      <c r="BR7" s="3">
        <v>0</v>
      </c>
      <c r="BT7" s="3">
        <v>0</v>
      </c>
      <c r="BU7" s="3">
        <v>1519950.64</v>
      </c>
      <c r="BV7" s="3">
        <v>320691.81</v>
      </c>
      <c r="BW7" s="3">
        <v>0</v>
      </c>
      <c r="BX7" s="3">
        <v>524854.68999999994</v>
      </c>
      <c r="BY7" s="3">
        <v>0</v>
      </c>
      <c r="BZ7" s="3">
        <v>-1957669.51</v>
      </c>
      <c r="CA7" s="3">
        <v>0</v>
      </c>
      <c r="CB7" s="3">
        <v>124896.11</v>
      </c>
      <c r="CC7" s="3">
        <v>395351.43</v>
      </c>
      <c r="CD7" s="3">
        <v>2835924.07</v>
      </c>
      <c r="CE7" s="3">
        <v>847486.74</v>
      </c>
      <c r="CF7" s="3">
        <v>0</v>
      </c>
      <c r="CG7" s="3">
        <v>-971384.72</v>
      </c>
      <c r="CH7" s="3">
        <v>0</v>
      </c>
      <c r="CI7" s="3">
        <v>0</v>
      </c>
      <c r="CJ7" s="3">
        <v>5113602</v>
      </c>
      <c r="CK7" s="3">
        <v>0</v>
      </c>
      <c r="CL7" s="3">
        <v>8668792.7200000007</v>
      </c>
      <c r="CM7" s="3">
        <v>189350.5</v>
      </c>
      <c r="CN7" s="3">
        <v>0</v>
      </c>
      <c r="CO7" s="3">
        <v>0</v>
      </c>
      <c r="CP7" s="3">
        <v>0</v>
      </c>
      <c r="CQ7" s="3">
        <v>0</v>
      </c>
      <c r="CR7" s="3">
        <v>0</v>
      </c>
      <c r="CS7" s="3">
        <v>0</v>
      </c>
      <c r="CT7" s="3">
        <v>0</v>
      </c>
      <c r="CU7" s="3">
        <v>0</v>
      </c>
      <c r="CV7" s="3">
        <v>0</v>
      </c>
      <c r="CW7" s="3">
        <v>0</v>
      </c>
      <c r="CX7" s="3">
        <v>0</v>
      </c>
      <c r="CY7" s="3">
        <v>0</v>
      </c>
      <c r="CZ7" s="3">
        <v>0</v>
      </c>
      <c r="DA7" s="3">
        <v>0</v>
      </c>
      <c r="DB7" s="3">
        <v>0</v>
      </c>
      <c r="DC7" s="3">
        <v>0</v>
      </c>
      <c r="DD7" s="3">
        <v>0</v>
      </c>
      <c r="DE7" s="3">
        <v>0</v>
      </c>
      <c r="DF7" s="3">
        <v>0</v>
      </c>
      <c r="DG7" s="3">
        <v>0</v>
      </c>
      <c r="DH7" s="3">
        <v>0</v>
      </c>
      <c r="DI7" s="3">
        <v>0</v>
      </c>
      <c r="DJ7" s="3">
        <v>0</v>
      </c>
      <c r="DK7" s="3">
        <v>0</v>
      </c>
      <c r="DL7" s="3">
        <v>0</v>
      </c>
      <c r="DM7" s="3">
        <v>0</v>
      </c>
      <c r="DN7" s="3">
        <v>202702.95</v>
      </c>
      <c r="DP7" s="3">
        <v>0</v>
      </c>
      <c r="DQ7" s="3">
        <v>2471290.2599999998</v>
      </c>
      <c r="DR7" s="3">
        <v>0</v>
      </c>
      <c r="DS7" s="3">
        <v>14427059.24</v>
      </c>
      <c r="DT7" s="3">
        <v>0</v>
      </c>
      <c r="DU7" s="3">
        <v>42988903.289999999</v>
      </c>
      <c r="DV7" s="3">
        <v>51422200.119999997</v>
      </c>
      <c r="DW7" s="3">
        <v>23578629.510000002</v>
      </c>
      <c r="DX7" s="3">
        <v>36367501.57</v>
      </c>
      <c r="DY7" s="3">
        <v>57488183.369999997</v>
      </c>
      <c r="DZ7" s="3">
        <v>40883709.93</v>
      </c>
      <c r="EA7" s="3">
        <v>21138412.789999999</v>
      </c>
      <c r="EB7" s="3">
        <v>0</v>
      </c>
      <c r="EC7" s="3">
        <v>0</v>
      </c>
      <c r="ED7" s="3">
        <v>0</v>
      </c>
      <c r="EE7" s="3">
        <v>96299.71</v>
      </c>
      <c r="EG7" s="3">
        <v>9746555.6699999999</v>
      </c>
      <c r="EH7" s="3">
        <v>0</v>
      </c>
      <c r="EI7" s="3">
        <v>1741426.19</v>
      </c>
      <c r="EJ7" s="3">
        <v>1224857.3799999999</v>
      </c>
      <c r="EL7" s="3">
        <v>4650664.68</v>
      </c>
      <c r="EM7" s="3">
        <v>272397.36</v>
      </c>
      <c r="EN7" s="3">
        <v>1513812.81</v>
      </c>
      <c r="EO7" s="3">
        <v>412624.37</v>
      </c>
      <c r="EP7" s="3">
        <v>0</v>
      </c>
      <c r="EQ7" s="3">
        <v>362812.93</v>
      </c>
      <c r="ER7" s="3">
        <v>26607.25</v>
      </c>
      <c r="ET7" s="3">
        <v>0</v>
      </c>
      <c r="EU7" s="3">
        <v>0</v>
      </c>
      <c r="EV7" s="3">
        <v>4244994.84</v>
      </c>
      <c r="EW7" s="3">
        <v>0</v>
      </c>
      <c r="EX7" s="3">
        <v>0</v>
      </c>
      <c r="EY7" s="3">
        <v>-29277060.489999998</v>
      </c>
      <c r="EZ7" s="3">
        <v>0</v>
      </c>
      <c r="FA7" s="3">
        <v>0</v>
      </c>
      <c r="FB7" s="3">
        <v>0</v>
      </c>
      <c r="FC7" s="3">
        <v>0</v>
      </c>
      <c r="FD7" s="3">
        <v>0</v>
      </c>
      <c r="FE7" s="3">
        <v>0</v>
      </c>
      <c r="FF7" s="3">
        <v>625026.59</v>
      </c>
      <c r="FG7" s="3">
        <v>0</v>
      </c>
      <c r="FH7" s="3">
        <v>0</v>
      </c>
      <c r="FI7" s="3">
        <v>0</v>
      </c>
      <c r="FJ7" s="3">
        <v>0</v>
      </c>
      <c r="FK7" s="3">
        <v>-163276455.91</v>
      </c>
      <c r="FL7" s="3">
        <v>0</v>
      </c>
      <c r="FM7" s="3">
        <v>0</v>
      </c>
      <c r="FN7" s="3">
        <v>0</v>
      </c>
      <c r="FO7" s="3">
        <v>0</v>
      </c>
      <c r="FP7" s="3">
        <v>-1026998.53</v>
      </c>
      <c r="FQ7" s="3">
        <v>-910598.94</v>
      </c>
      <c r="FR7" s="3">
        <v>-3784013.42</v>
      </c>
      <c r="FS7" s="3">
        <v>0</v>
      </c>
      <c r="FT7" s="3">
        <v>-16148833.18</v>
      </c>
      <c r="FU7" s="3">
        <v>0</v>
      </c>
      <c r="FV7" s="3">
        <v>-59232.2</v>
      </c>
      <c r="FW7" s="3">
        <v>0</v>
      </c>
      <c r="FX7" s="3">
        <v>25207.7</v>
      </c>
      <c r="FY7" s="3">
        <v>0</v>
      </c>
      <c r="FZ7" s="3">
        <v>0</v>
      </c>
      <c r="GA7" s="3">
        <v>0</v>
      </c>
      <c r="GB7" s="3">
        <v>-1527282.77</v>
      </c>
      <c r="GD7" s="3">
        <v>0</v>
      </c>
      <c r="GE7" s="3">
        <v>0</v>
      </c>
      <c r="GF7" s="3">
        <v>0</v>
      </c>
      <c r="GG7" s="3">
        <v>0</v>
      </c>
      <c r="GH7" s="3">
        <v>0</v>
      </c>
      <c r="GI7" s="3">
        <v>0</v>
      </c>
      <c r="GJ7" s="3">
        <v>-566549.65</v>
      </c>
      <c r="GK7" s="3">
        <v>-58983.81</v>
      </c>
      <c r="GL7" s="3">
        <v>0</v>
      </c>
      <c r="GN7" s="3">
        <v>0</v>
      </c>
      <c r="GO7" s="3">
        <v>-4870343</v>
      </c>
      <c r="GP7" s="3">
        <v>0</v>
      </c>
      <c r="GQ7" s="3">
        <v>0</v>
      </c>
      <c r="GR7" s="3">
        <v>0</v>
      </c>
      <c r="GS7" s="3">
        <v>0</v>
      </c>
      <c r="GT7" s="3">
        <v>0</v>
      </c>
      <c r="GU7" s="3">
        <v>2377543.96</v>
      </c>
      <c r="GV7" s="3">
        <v>-16331.58</v>
      </c>
      <c r="GX7" s="3">
        <v>-4616374.51</v>
      </c>
      <c r="GY7" s="3">
        <v>0</v>
      </c>
      <c r="GZ7" s="3">
        <v>0</v>
      </c>
      <c r="HA7" s="3">
        <v>0</v>
      </c>
      <c r="HB7" s="3">
        <v>-1931886</v>
      </c>
      <c r="HC7" s="3">
        <v>0</v>
      </c>
      <c r="HD7" s="3">
        <v>0</v>
      </c>
      <c r="HE7" s="3">
        <v>0</v>
      </c>
      <c r="HF7" s="3">
        <v>0</v>
      </c>
      <c r="HG7" s="3">
        <v>0</v>
      </c>
      <c r="HH7" s="3">
        <v>-19282612.870000001</v>
      </c>
      <c r="HI7" s="3">
        <v>0</v>
      </c>
      <c r="HJ7" s="3">
        <v>0</v>
      </c>
      <c r="HK7" s="3">
        <v>0</v>
      </c>
      <c r="HL7" s="3">
        <v>-18196243.440000001</v>
      </c>
      <c r="HM7" s="3">
        <v>0</v>
      </c>
      <c r="HO7" s="3">
        <v>-47878608</v>
      </c>
      <c r="HP7" s="3">
        <v>-45139138.189999998</v>
      </c>
      <c r="HQ7" s="3">
        <v>0</v>
      </c>
      <c r="HR7" s="3">
        <v>0</v>
      </c>
      <c r="HS7" s="3">
        <v>0</v>
      </c>
      <c r="HT7" s="3">
        <v>-876228.03</v>
      </c>
      <c r="HU7" s="3">
        <v>0</v>
      </c>
      <c r="HV7" s="3">
        <v>0</v>
      </c>
      <c r="HW7" s="3">
        <v>0</v>
      </c>
      <c r="HX7" s="3">
        <v>0</v>
      </c>
      <c r="HY7" s="3">
        <v>-33913904.030000001</v>
      </c>
      <c r="HZ7" s="3">
        <v>-5041362.9299999801</v>
      </c>
      <c r="IA7" s="3">
        <v>0</v>
      </c>
      <c r="IB7" s="3">
        <v>0</v>
      </c>
      <c r="IC7" s="3">
        <v>0</v>
      </c>
      <c r="ID7" s="3">
        <v>0</v>
      </c>
      <c r="IE7" s="3">
        <v>0</v>
      </c>
      <c r="IF7" s="3">
        <v>0</v>
      </c>
      <c r="IG7" s="3">
        <v>0</v>
      </c>
      <c r="IH7" s="3">
        <v>0</v>
      </c>
      <c r="II7" s="3">
        <v>546624</v>
      </c>
      <c r="IJ7" s="3">
        <v>-45588543.109999999</v>
      </c>
      <c r="IK7" s="3">
        <v>0</v>
      </c>
      <c r="IL7" s="3">
        <v>0</v>
      </c>
      <c r="IM7" s="3">
        <v>0</v>
      </c>
      <c r="IN7" s="3">
        <v>-840479.27</v>
      </c>
      <c r="IO7" s="3">
        <v>0</v>
      </c>
      <c r="IP7" s="3">
        <v>-108331692.15000001</v>
      </c>
      <c r="IQ7" s="3">
        <v>0</v>
      </c>
      <c r="IR7" s="3">
        <v>0</v>
      </c>
      <c r="IS7" s="3">
        <v>-4335135.5999999996</v>
      </c>
      <c r="IT7" s="3">
        <v>0</v>
      </c>
      <c r="IU7" s="3">
        <v>-6271661.04</v>
      </c>
      <c r="IV7" s="3">
        <v>0</v>
      </c>
      <c r="IW7" s="3">
        <v>-11958442.68</v>
      </c>
      <c r="IX7" s="3">
        <v>-10906669.609999999</v>
      </c>
      <c r="IY7" s="3">
        <v>0</v>
      </c>
      <c r="IZ7" s="3">
        <v>-435984.07</v>
      </c>
      <c r="JA7" s="3">
        <v>-31012791.739999998</v>
      </c>
      <c r="JB7" s="3">
        <v>-19868.900000000001</v>
      </c>
      <c r="JC7" s="3">
        <v>-401</v>
      </c>
      <c r="JD7" s="3">
        <v>0</v>
      </c>
      <c r="JE7" s="3">
        <v>0</v>
      </c>
      <c r="JF7" s="3">
        <v>0</v>
      </c>
      <c r="JG7" s="3">
        <v>0</v>
      </c>
      <c r="JH7" s="3">
        <v>0</v>
      </c>
      <c r="JI7" s="3">
        <v>-329782.14</v>
      </c>
      <c r="JJ7" s="3">
        <v>0</v>
      </c>
      <c r="JK7" s="3">
        <v>-22527.18</v>
      </c>
      <c r="JL7" s="3">
        <v>-304816.42</v>
      </c>
      <c r="JM7" s="3">
        <v>0</v>
      </c>
      <c r="JN7" s="3">
        <v>-797598.17</v>
      </c>
      <c r="JO7" s="3">
        <v>0</v>
      </c>
      <c r="JP7" s="3">
        <v>-375497.3</v>
      </c>
      <c r="JQ7" s="3">
        <v>0</v>
      </c>
      <c r="JR7" s="3">
        <v>-332135.15999999997</v>
      </c>
      <c r="JS7" s="3">
        <v>0</v>
      </c>
      <c r="JT7" s="3">
        <v>0</v>
      </c>
      <c r="JU7" s="3">
        <v>0</v>
      </c>
      <c r="JV7" s="3">
        <v>0</v>
      </c>
      <c r="JW7" s="3">
        <v>0</v>
      </c>
      <c r="JX7" s="3">
        <v>0</v>
      </c>
      <c r="JY7" s="3">
        <v>0</v>
      </c>
      <c r="JZ7" s="3">
        <v>0</v>
      </c>
      <c r="KA7" s="3">
        <v>0</v>
      </c>
      <c r="KB7" s="3">
        <v>-35975.69</v>
      </c>
      <c r="KC7" s="3">
        <v>0</v>
      </c>
      <c r="KD7" s="3">
        <v>0</v>
      </c>
      <c r="KE7" s="3">
        <v>0</v>
      </c>
      <c r="KF7" s="3">
        <v>0</v>
      </c>
      <c r="KG7" s="3">
        <v>0</v>
      </c>
      <c r="KH7" s="3">
        <v>-1588314.94</v>
      </c>
      <c r="KI7" s="3">
        <v>757751.07</v>
      </c>
      <c r="KJ7" s="3">
        <v>0</v>
      </c>
      <c r="KK7" s="3">
        <v>-169556.36</v>
      </c>
      <c r="KL7" s="3">
        <v>0</v>
      </c>
      <c r="KM7" s="3">
        <v>0</v>
      </c>
      <c r="KN7" s="3">
        <v>-389823.17</v>
      </c>
      <c r="KO7" s="3">
        <v>0</v>
      </c>
      <c r="KP7" s="3">
        <v>0</v>
      </c>
      <c r="KQ7" s="3">
        <v>0</v>
      </c>
      <c r="KR7" s="3">
        <v>0</v>
      </c>
      <c r="KS7" s="3">
        <v>0</v>
      </c>
      <c r="KT7" s="3">
        <v>0</v>
      </c>
      <c r="KU7" s="3">
        <v>0</v>
      </c>
      <c r="KV7" s="3">
        <v>0</v>
      </c>
      <c r="KW7" s="3">
        <v>0</v>
      </c>
      <c r="KX7" s="3">
        <v>0</v>
      </c>
      <c r="KY7" s="3">
        <v>0</v>
      </c>
      <c r="KZ7" s="3">
        <v>0</v>
      </c>
      <c r="LA7" s="3">
        <v>0</v>
      </c>
      <c r="LB7" s="3">
        <v>0</v>
      </c>
      <c r="LC7" s="3">
        <v>0</v>
      </c>
      <c r="LD7" s="3">
        <v>0</v>
      </c>
      <c r="LE7" s="3">
        <v>0</v>
      </c>
      <c r="LF7" s="3">
        <v>0</v>
      </c>
      <c r="LG7" s="3">
        <v>0</v>
      </c>
      <c r="LH7" s="3">
        <v>0</v>
      </c>
      <c r="LI7" s="3">
        <v>0</v>
      </c>
      <c r="LJ7" s="3">
        <v>0</v>
      </c>
      <c r="LK7" s="3">
        <v>0</v>
      </c>
      <c r="LL7" s="3">
        <v>0</v>
      </c>
      <c r="LM7" s="3">
        <v>89918883.590000004</v>
      </c>
      <c r="LN7" s="3">
        <v>69176966.540000007</v>
      </c>
      <c r="LO7" s="3">
        <v>6271661.04</v>
      </c>
      <c r="LP7" s="3">
        <v>0</v>
      </c>
      <c r="LQ7" s="3">
        <v>0</v>
      </c>
      <c r="LR7" s="3">
        <v>11958442.68</v>
      </c>
      <c r="LS7" s="3">
        <v>0</v>
      </c>
      <c r="LT7" s="3">
        <v>10906669.609999999</v>
      </c>
      <c r="LU7" s="3">
        <v>0</v>
      </c>
      <c r="LW7" s="3">
        <v>0</v>
      </c>
      <c r="LX7" s="3">
        <v>435984.07</v>
      </c>
      <c r="LY7" s="3">
        <v>0</v>
      </c>
      <c r="LZ7" s="3">
        <v>0</v>
      </c>
      <c r="MA7" s="3">
        <v>0</v>
      </c>
      <c r="MB7" s="3">
        <v>0</v>
      </c>
      <c r="MC7" s="3">
        <v>0</v>
      </c>
      <c r="MD7" s="3">
        <v>0</v>
      </c>
      <c r="ME7" s="3">
        <v>0</v>
      </c>
      <c r="MF7" s="3">
        <v>0</v>
      </c>
      <c r="MG7" s="3">
        <v>0</v>
      </c>
      <c r="MH7" s="3">
        <v>0</v>
      </c>
      <c r="MI7" s="3">
        <v>0</v>
      </c>
      <c r="MJ7" s="3">
        <v>0</v>
      </c>
      <c r="MK7" s="3">
        <v>0</v>
      </c>
      <c r="ML7" s="3">
        <v>0</v>
      </c>
      <c r="MM7" s="3">
        <v>0</v>
      </c>
      <c r="MN7" s="3">
        <v>0</v>
      </c>
      <c r="MO7" s="3">
        <v>0</v>
      </c>
      <c r="MP7" s="3">
        <v>0</v>
      </c>
      <c r="MQ7" s="3">
        <v>0</v>
      </c>
      <c r="MR7" s="3">
        <v>0</v>
      </c>
      <c r="MS7" s="3">
        <v>0</v>
      </c>
      <c r="MT7" s="3">
        <v>2119874.66</v>
      </c>
      <c r="MU7" s="3">
        <v>109208.5</v>
      </c>
      <c r="MV7" s="3">
        <v>0</v>
      </c>
      <c r="MW7" s="3">
        <v>0</v>
      </c>
      <c r="MX7" s="3">
        <v>140412.18</v>
      </c>
      <c r="MY7" s="3">
        <v>237718.74</v>
      </c>
      <c r="MZ7" s="3">
        <v>312759.2</v>
      </c>
      <c r="NA7" s="3">
        <v>388705.52</v>
      </c>
      <c r="NB7" s="3">
        <v>0</v>
      </c>
      <c r="NC7" s="3">
        <v>-48906.559999999998</v>
      </c>
      <c r="ND7" s="3">
        <v>13716.73</v>
      </c>
      <c r="NE7" s="3">
        <v>281624.12</v>
      </c>
      <c r="NF7" s="3">
        <v>0</v>
      </c>
      <c r="NG7" s="3">
        <v>19254.490000000002</v>
      </c>
      <c r="NH7" s="3">
        <v>0</v>
      </c>
      <c r="NI7" s="3">
        <v>140801.06</v>
      </c>
      <c r="NJ7" s="3">
        <v>210907.21</v>
      </c>
      <c r="NK7" s="3">
        <v>73984.91</v>
      </c>
      <c r="NL7" s="3">
        <v>0</v>
      </c>
      <c r="NM7" s="3">
        <v>0</v>
      </c>
      <c r="NN7" s="3">
        <v>0</v>
      </c>
      <c r="NO7" s="3">
        <v>0</v>
      </c>
      <c r="NP7" s="3">
        <v>0</v>
      </c>
      <c r="NQ7" s="3">
        <v>520630.08</v>
      </c>
      <c r="NR7" s="3">
        <v>0</v>
      </c>
      <c r="NS7" s="3">
        <v>443252.3</v>
      </c>
      <c r="NT7" s="3">
        <v>86137.74</v>
      </c>
      <c r="NU7" s="3">
        <v>1822841.33</v>
      </c>
      <c r="NV7" s="3">
        <v>427308.73</v>
      </c>
      <c r="NW7" s="3">
        <v>486693.21</v>
      </c>
      <c r="NX7" s="3">
        <v>83160.61</v>
      </c>
      <c r="NY7" s="3">
        <v>562091.61</v>
      </c>
      <c r="NZ7" s="3">
        <v>560032.54</v>
      </c>
      <c r="OA7" s="3">
        <v>119225.74</v>
      </c>
      <c r="OB7" s="3">
        <v>0</v>
      </c>
      <c r="OC7" s="3">
        <v>0</v>
      </c>
      <c r="OD7" s="3">
        <v>0</v>
      </c>
      <c r="OE7" s="3">
        <v>283995.58</v>
      </c>
      <c r="OF7" s="3">
        <v>0</v>
      </c>
      <c r="OK7" s="3">
        <v>0</v>
      </c>
      <c r="OL7" s="3">
        <v>0</v>
      </c>
      <c r="OM7" s="3">
        <v>0</v>
      </c>
      <c r="ON7" s="3">
        <v>0</v>
      </c>
      <c r="OO7" s="3">
        <v>0</v>
      </c>
      <c r="OP7" s="3">
        <v>347816.83</v>
      </c>
      <c r="OQ7" s="3">
        <v>791186.79</v>
      </c>
      <c r="OR7" s="3">
        <v>276681.89</v>
      </c>
      <c r="OS7" s="3">
        <v>0</v>
      </c>
      <c r="OT7" s="3">
        <v>132786.38</v>
      </c>
      <c r="OU7" s="3">
        <v>421550.03</v>
      </c>
      <c r="OV7" s="3">
        <v>678889.18</v>
      </c>
      <c r="OW7" s="3">
        <v>0</v>
      </c>
      <c r="OX7" s="3">
        <v>0</v>
      </c>
      <c r="OY7" s="3">
        <v>0</v>
      </c>
      <c r="OZ7" s="3">
        <v>25391.96</v>
      </c>
      <c r="PA7" s="3">
        <v>0</v>
      </c>
      <c r="PB7" s="3">
        <v>0</v>
      </c>
      <c r="PC7" s="3">
        <v>0</v>
      </c>
      <c r="PD7" s="3">
        <v>0</v>
      </c>
      <c r="PE7" s="3">
        <v>0</v>
      </c>
      <c r="PF7" s="3">
        <v>2073127</v>
      </c>
      <c r="PG7" s="3">
        <v>59564.84</v>
      </c>
      <c r="PH7" s="3">
        <v>2063148.88</v>
      </c>
      <c r="PI7" s="3">
        <v>503328.94</v>
      </c>
      <c r="PJ7" s="3">
        <v>-341460.07</v>
      </c>
      <c r="PK7" s="3">
        <v>491734.87</v>
      </c>
      <c r="PL7" s="3">
        <v>26093.58</v>
      </c>
      <c r="PM7" s="3">
        <v>151937.60000000001</v>
      </c>
      <c r="PN7" s="3">
        <v>356507.79</v>
      </c>
      <c r="PO7" s="3">
        <v>0</v>
      </c>
      <c r="PP7" s="3">
        <v>0</v>
      </c>
      <c r="PQ7" s="3">
        <v>0</v>
      </c>
      <c r="PR7" s="3">
        <v>320480.13</v>
      </c>
      <c r="PS7" s="3">
        <v>75340</v>
      </c>
      <c r="PT7" s="3">
        <v>648230.03</v>
      </c>
      <c r="PU7" s="3">
        <v>32621.759999999998</v>
      </c>
      <c r="PV7" s="3">
        <v>0</v>
      </c>
      <c r="PW7" s="3">
        <v>241356.75</v>
      </c>
      <c r="PX7" s="3">
        <v>0</v>
      </c>
      <c r="PY7" s="3">
        <v>0</v>
      </c>
      <c r="PZ7" s="3">
        <v>0</v>
      </c>
      <c r="QA7" s="3">
        <v>0</v>
      </c>
      <c r="QB7" s="3">
        <v>6259401.25</v>
      </c>
      <c r="QC7" s="3">
        <v>0</v>
      </c>
      <c r="QD7" s="3">
        <v>0</v>
      </c>
      <c r="QE7" s="3">
        <v>0</v>
      </c>
      <c r="QF7" s="3">
        <v>0</v>
      </c>
      <c r="QG7" s="3">
        <v>0</v>
      </c>
      <c r="QI7" s="3">
        <v>0</v>
      </c>
      <c r="QJ7" s="3">
        <v>2408476.08</v>
      </c>
      <c r="QK7" s="3">
        <v>0</v>
      </c>
      <c r="QL7" s="3">
        <v>0</v>
      </c>
      <c r="QM7" s="3">
        <v>0</v>
      </c>
      <c r="QN7" s="3">
        <v>0</v>
      </c>
      <c r="QO7" s="3">
        <v>0</v>
      </c>
      <c r="QP7" s="3">
        <v>673343.63</v>
      </c>
      <c r="QQ7" s="3">
        <v>0</v>
      </c>
      <c r="QR7" s="3">
        <v>0</v>
      </c>
      <c r="QS7" s="3">
        <v>0</v>
      </c>
      <c r="QT7" s="3">
        <v>324576.39</v>
      </c>
      <c r="QU7" s="3">
        <v>427686.32</v>
      </c>
      <c r="QV7" s="3">
        <v>633458</v>
      </c>
      <c r="QW7" s="3">
        <v>81287.11</v>
      </c>
      <c r="QX7" s="3">
        <v>0</v>
      </c>
      <c r="QY7" s="3">
        <v>0</v>
      </c>
      <c r="QZ7" s="3">
        <v>0</v>
      </c>
      <c r="RA7" s="3">
        <v>0</v>
      </c>
      <c r="RB7" s="3">
        <v>0</v>
      </c>
      <c r="RC7" s="3">
        <v>0</v>
      </c>
      <c r="RD7" s="3">
        <v>0</v>
      </c>
      <c r="RE7" s="3">
        <v>0</v>
      </c>
      <c r="RF7" s="3">
        <v>0</v>
      </c>
      <c r="RG7" s="3">
        <v>0</v>
      </c>
      <c r="RH7" s="3">
        <v>-339549</v>
      </c>
      <c r="RI7" s="3">
        <v>0</v>
      </c>
      <c r="RJ7" s="3">
        <v>89980</v>
      </c>
      <c r="RK7" s="3">
        <v>0</v>
      </c>
    </row>
    <row r="8" spans="1:479" x14ac:dyDescent="0.25">
      <c r="A8" t="s">
        <v>7</v>
      </c>
      <c r="B8" s="1">
        <v>2018</v>
      </c>
      <c r="C8" s="3">
        <v>5070422.95</v>
      </c>
      <c r="D8" s="3">
        <v>0</v>
      </c>
      <c r="E8" s="4"/>
      <c r="F8" s="3">
        <v>0</v>
      </c>
      <c r="G8" s="3">
        <v>0</v>
      </c>
      <c r="H8" s="3">
        <v>0</v>
      </c>
      <c r="I8" s="3">
        <v>0</v>
      </c>
      <c r="J8" s="3">
        <v>0</v>
      </c>
      <c r="K8" s="3">
        <v>3232158.92</v>
      </c>
      <c r="L8" s="3">
        <v>-55559.76</v>
      </c>
      <c r="M8" s="3">
        <v>0</v>
      </c>
      <c r="N8" s="3">
        <v>327840.93</v>
      </c>
      <c r="O8" s="3">
        <v>166364.10999999999</v>
      </c>
      <c r="P8" s="4"/>
      <c r="Q8" s="3">
        <v>5583759.2400000002</v>
      </c>
      <c r="R8" s="3">
        <v>-251356.62</v>
      </c>
      <c r="S8" s="3">
        <v>0</v>
      </c>
      <c r="T8" s="3">
        <v>139379.32</v>
      </c>
      <c r="U8" s="3">
        <v>0</v>
      </c>
      <c r="V8" s="3">
        <v>618963.64</v>
      </c>
      <c r="W8" s="3">
        <v>0</v>
      </c>
      <c r="X8" s="3">
        <v>0</v>
      </c>
      <c r="Y8" s="3">
        <v>0</v>
      </c>
      <c r="Z8" s="3">
        <v>0</v>
      </c>
      <c r="AA8" s="3">
        <v>69818.350000000006</v>
      </c>
      <c r="AB8" s="3">
        <v>0</v>
      </c>
      <c r="AC8" s="3">
        <v>0</v>
      </c>
      <c r="AD8" s="3">
        <v>0</v>
      </c>
      <c r="AF8" s="3">
        <v>0</v>
      </c>
      <c r="AG8" s="3">
        <v>0</v>
      </c>
      <c r="AH8" s="3">
        <v>0</v>
      </c>
      <c r="AI8" s="3">
        <v>0</v>
      </c>
      <c r="AJ8" s="3">
        <v>0</v>
      </c>
      <c r="AK8" s="3">
        <v>0</v>
      </c>
      <c r="AL8" s="3">
        <v>4786292.07</v>
      </c>
      <c r="AM8" s="3">
        <v>0</v>
      </c>
      <c r="AN8" s="3">
        <v>0</v>
      </c>
      <c r="AO8" s="3">
        <v>0</v>
      </c>
      <c r="AP8" s="3">
        <v>0</v>
      </c>
      <c r="AR8" s="3">
        <v>0</v>
      </c>
      <c r="AS8" s="3">
        <v>0</v>
      </c>
      <c r="AU8" s="3">
        <v>0</v>
      </c>
      <c r="AV8" s="3">
        <v>-207680.58</v>
      </c>
      <c r="AW8" s="4"/>
      <c r="AX8" s="3">
        <v>0</v>
      </c>
      <c r="AY8" s="3">
        <v>0</v>
      </c>
      <c r="AZ8" s="3">
        <v>0</v>
      </c>
      <c r="BA8" s="3">
        <v>0</v>
      </c>
      <c r="BB8" s="3">
        <v>0</v>
      </c>
      <c r="BC8" s="3">
        <v>-5769.05</v>
      </c>
      <c r="BD8" s="3">
        <v>0</v>
      </c>
      <c r="BE8" s="3">
        <v>0</v>
      </c>
      <c r="BF8" s="3">
        <v>0</v>
      </c>
      <c r="BG8" s="3">
        <v>0</v>
      </c>
      <c r="BH8" s="3">
        <v>0</v>
      </c>
      <c r="BI8" s="3">
        <v>0</v>
      </c>
      <c r="BJ8" s="3">
        <v>0</v>
      </c>
      <c r="BK8" s="3">
        <v>0</v>
      </c>
      <c r="BL8" s="3">
        <v>0</v>
      </c>
      <c r="BM8" s="3">
        <v>0</v>
      </c>
      <c r="BN8" s="3">
        <v>113046.06</v>
      </c>
      <c r="BO8" s="3">
        <v>-12190.57</v>
      </c>
      <c r="BP8" s="3">
        <v>0</v>
      </c>
      <c r="BQ8" s="3">
        <v>0</v>
      </c>
      <c r="BR8" s="3">
        <v>93446.07</v>
      </c>
      <c r="BS8" s="3">
        <v>0</v>
      </c>
      <c r="BT8" s="3">
        <v>0</v>
      </c>
      <c r="BU8" s="3">
        <v>0</v>
      </c>
      <c r="BV8" s="3">
        <v>0</v>
      </c>
      <c r="BW8" s="3">
        <v>0</v>
      </c>
      <c r="BX8" s="3">
        <v>0</v>
      </c>
      <c r="BY8" s="3">
        <v>0</v>
      </c>
      <c r="BZ8" s="3">
        <v>-604491.05000000005</v>
      </c>
      <c r="CA8" s="3">
        <v>0</v>
      </c>
      <c r="CB8" s="3">
        <v>357776.09</v>
      </c>
      <c r="CC8" s="3">
        <v>619604.06999999995</v>
      </c>
      <c r="CD8" s="3">
        <v>167880.74</v>
      </c>
      <c r="CE8" s="3">
        <v>-801435.99</v>
      </c>
      <c r="CF8" s="3">
        <v>0</v>
      </c>
      <c r="CG8" s="3">
        <v>-170499.03</v>
      </c>
      <c r="CH8" s="3">
        <v>73778.41</v>
      </c>
      <c r="CI8" s="3">
        <v>156053</v>
      </c>
      <c r="CK8" s="3">
        <v>196298.03</v>
      </c>
      <c r="CN8" s="3">
        <v>0</v>
      </c>
      <c r="CO8" s="3">
        <v>0</v>
      </c>
      <c r="CP8" s="3">
        <v>0</v>
      </c>
      <c r="CQ8" s="3">
        <v>0</v>
      </c>
      <c r="CR8" s="3">
        <v>0</v>
      </c>
      <c r="CS8" s="3">
        <v>0</v>
      </c>
      <c r="CT8" s="3">
        <v>0</v>
      </c>
      <c r="CU8" s="3">
        <v>0</v>
      </c>
      <c r="CV8" s="3">
        <v>0</v>
      </c>
      <c r="CW8" s="3">
        <v>0</v>
      </c>
      <c r="CX8" s="3">
        <v>0</v>
      </c>
      <c r="CY8" s="3">
        <v>0</v>
      </c>
      <c r="CZ8" s="3">
        <v>0</v>
      </c>
      <c r="DA8" s="3">
        <v>0</v>
      </c>
      <c r="DB8" s="3">
        <v>0</v>
      </c>
      <c r="DC8" s="3">
        <v>0</v>
      </c>
      <c r="DD8" s="3">
        <v>0</v>
      </c>
      <c r="DE8" s="3">
        <v>0</v>
      </c>
      <c r="DF8" s="3">
        <v>0</v>
      </c>
      <c r="DG8" s="3">
        <v>0</v>
      </c>
      <c r="DH8" s="3">
        <v>0</v>
      </c>
      <c r="DI8" s="3">
        <v>0</v>
      </c>
      <c r="DJ8" s="3">
        <v>0</v>
      </c>
      <c r="DK8" s="3">
        <v>0</v>
      </c>
      <c r="DL8" s="3">
        <v>0</v>
      </c>
      <c r="DM8" s="3">
        <v>0</v>
      </c>
      <c r="DN8" s="3">
        <v>206653.7</v>
      </c>
      <c r="DO8" s="3">
        <v>327985.08</v>
      </c>
      <c r="DP8" s="3">
        <v>3475850.24</v>
      </c>
      <c r="DQ8" s="3">
        <v>0</v>
      </c>
      <c r="DR8" s="3">
        <v>0</v>
      </c>
      <c r="DS8" s="3">
        <v>17422829.73</v>
      </c>
      <c r="DT8" s="3">
        <v>0</v>
      </c>
      <c r="DU8" s="3">
        <v>32181930.510000002</v>
      </c>
      <c r="DV8" s="3">
        <v>42641073.789999999</v>
      </c>
      <c r="DW8" s="3">
        <v>1223556.28</v>
      </c>
      <c r="DX8" s="3">
        <v>11313178.77</v>
      </c>
      <c r="DY8" s="3">
        <v>17428133.149999999</v>
      </c>
      <c r="DZ8" s="3">
        <v>13413783.779999999</v>
      </c>
      <c r="EA8" s="3">
        <v>7338914.96</v>
      </c>
      <c r="EB8" s="3">
        <v>134426.32999999999</v>
      </c>
      <c r="EC8" s="3">
        <v>0</v>
      </c>
      <c r="ED8" s="3">
        <v>0</v>
      </c>
      <c r="EE8" s="3">
        <v>0</v>
      </c>
      <c r="EF8" s="3">
        <v>0</v>
      </c>
      <c r="EG8" s="3">
        <v>983166.71</v>
      </c>
      <c r="EH8" s="3">
        <v>1351045.09</v>
      </c>
      <c r="EI8" s="3">
        <v>1622286.17</v>
      </c>
      <c r="EJ8" s="3">
        <v>2461509.0699999998</v>
      </c>
      <c r="EK8" s="3">
        <v>12828027.32</v>
      </c>
      <c r="EL8" s="3">
        <v>4911983.6100000003</v>
      </c>
      <c r="EM8" s="3">
        <v>173575.58</v>
      </c>
      <c r="EN8" s="3">
        <v>1005545.58</v>
      </c>
      <c r="EO8" s="3">
        <v>547802.6</v>
      </c>
      <c r="EP8" s="3">
        <v>109339.4</v>
      </c>
      <c r="EQ8" s="3">
        <v>1125426.04</v>
      </c>
      <c r="ER8" s="3">
        <v>183619.3</v>
      </c>
      <c r="ES8" s="3">
        <v>0</v>
      </c>
      <c r="ET8" s="3">
        <v>0</v>
      </c>
      <c r="EU8" s="3">
        <v>0</v>
      </c>
      <c r="EV8" s="3">
        <v>1056701.19</v>
      </c>
      <c r="EW8" s="3">
        <v>0</v>
      </c>
      <c r="EX8" s="3">
        <v>0</v>
      </c>
      <c r="EY8" s="3">
        <v>-14746015.119999999</v>
      </c>
      <c r="EZ8" s="3">
        <v>0</v>
      </c>
      <c r="FA8" s="3">
        <v>0</v>
      </c>
      <c r="FB8" s="3">
        <v>0</v>
      </c>
      <c r="FC8" s="3">
        <v>0</v>
      </c>
      <c r="FD8" s="3">
        <v>0</v>
      </c>
      <c r="FE8" s="3">
        <v>0</v>
      </c>
      <c r="FF8" s="3">
        <v>6591537.8499999996</v>
      </c>
      <c r="FG8" s="3">
        <v>7232490.3099999996</v>
      </c>
      <c r="FH8" s="3">
        <v>0</v>
      </c>
      <c r="FI8" s="3">
        <v>0</v>
      </c>
      <c r="FJ8" s="3">
        <v>0</v>
      </c>
      <c r="FK8" s="3">
        <v>-59583023.640000001</v>
      </c>
      <c r="FL8" s="3">
        <v>-8739305.7200000007</v>
      </c>
      <c r="FM8" s="3">
        <v>0</v>
      </c>
      <c r="FN8" s="3">
        <v>0</v>
      </c>
      <c r="FO8" s="3">
        <v>0</v>
      </c>
      <c r="FP8" s="3">
        <v>-2632049.71</v>
      </c>
      <c r="FQ8" s="3">
        <v>0</v>
      </c>
      <c r="FR8" s="3">
        <v>-313961.53000000003</v>
      </c>
      <c r="FS8" s="3">
        <v>0</v>
      </c>
      <c r="FT8" s="3">
        <v>-7282191.29</v>
      </c>
      <c r="FU8" s="3">
        <v>0</v>
      </c>
      <c r="FV8" s="3">
        <v>-23079475.66</v>
      </c>
      <c r="FW8" s="3">
        <v>0</v>
      </c>
      <c r="FX8" s="3">
        <v>-30.8</v>
      </c>
      <c r="FY8" s="3">
        <v>0</v>
      </c>
      <c r="FZ8" s="3">
        <v>0</v>
      </c>
      <c r="GA8" s="3">
        <v>0</v>
      </c>
      <c r="GB8" s="3">
        <v>0</v>
      </c>
      <c r="GC8" s="3">
        <v>0</v>
      </c>
      <c r="GD8" s="3">
        <v>0</v>
      </c>
      <c r="GF8" s="3">
        <v>0</v>
      </c>
      <c r="GG8" s="3">
        <v>0</v>
      </c>
      <c r="GH8" s="3">
        <v>0</v>
      </c>
      <c r="GI8" s="3">
        <v>0</v>
      </c>
      <c r="GJ8" s="3">
        <v>-97256.38</v>
      </c>
      <c r="GK8" s="3">
        <v>-45585.73</v>
      </c>
      <c r="GL8" s="3">
        <v>-78078.37</v>
      </c>
      <c r="GM8" s="3">
        <v>0</v>
      </c>
      <c r="GN8" s="3">
        <v>0</v>
      </c>
      <c r="GO8" s="3">
        <v>-6217000.3499999996</v>
      </c>
      <c r="GP8" s="3">
        <v>0</v>
      </c>
      <c r="GQ8" s="3">
        <v>0</v>
      </c>
      <c r="GT8" s="3">
        <v>0</v>
      </c>
      <c r="GU8" s="3">
        <v>-1157664.1299999999</v>
      </c>
      <c r="GV8" s="3">
        <v>0</v>
      </c>
      <c r="GW8" s="3">
        <v>0</v>
      </c>
      <c r="GX8" s="3">
        <v>0</v>
      </c>
      <c r="GY8" s="3">
        <v>0</v>
      </c>
      <c r="GZ8" s="3">
        <v>0</v>
      </c>
      <c r="HA8" s="3">
        <v>0</v>
      </c>
      <c r="HB8" s="3">
        <v>-2758936.09</v>
      </c>
      <c r="HC8" s="3">
        <v>0</v>
      </c>
      <c r="HD8" s="3">
        <v>0</v>
      </c>
      <c r="HE8" s="3">
        <v>0</v>
      </c>
      <c r="HF8" s="3">
        <v>-994213.84</v>
      </c>
      <c r="HG8" s="3">
        <v>0</v>
      </c>
      <c r="HI8" s="3">
        <v>0</v>
      </c>
      <c r="HJ8" s="3">
        <v>0</v>
      </c>
      <c r="HK8" s="3">
        <v>0</v>
      </c>
      <c r="HL8" s="3">
        <v>-61050000</v>
      </c>
      <c r="HM8" s="3">
        <v>0</v>
      </c>
      <c r="HN8" s="3">
        <v>0</v>
      </c>
      <c r="HO8" s="3">
        <v>0</v>
      </c>
      <c r="HP8" s="3">
        <v>-12561317</v>
      </c>
      <c r="HQ8" s="3">
        <v>0</v>
      </c>
      <c r="HR8" s="3">
        <v>0</v>
      </c>
      <c r="HS8" s="3">
        <v>0</v>
      </c>
      <c r="HT8" s="3">
        <v>0</v>
      </c>
      <c r="HU8" s="3">
        <v>0</v>
      </c>
      <c r="HV8" s="3">
        <v>0</v>
      </c>
      <c r="HW8" s="3">
        <v>0</v>
      </c>
      <c r="HX8" s="3">
        <v>0</v>
      </c>
      <c r="HY8" s="3">
        <v>-4515629.54</v>
      </c>
      <c r="HZ8" s="3">
        <v>-3104536.59</v>
      </c>
      <c r="IA8" s="3">
        <v>0</v>
      </c>
      <c r="IB8" s="3">
        <v>0</v>
      </c>
      <c r="IC8" s="3">
        <v>0</v>
      </c>
      <c r="ID8" s="3">
        <v>0</v>
      </c>
      <c r="IE8" s="3">
        <v>0</v>
      </c>
      <c r="IF8" s="3">
        <v>0</v>
      </c>
      <c r="IJ8" s="3">
        <v>-17928916.41</v>
      </c>
      <c r="IK8" s="3">
        <v>-5132271.9000000004</v>
      </c>
      <c r="IL8" s="3">
        <v>-19511282.539999999</v>
      </c>
      <c r="IM8" s="3">
        <v>0</v>
      </c>
      <c r="IN8" s="3">
        <v>-158642.95000000001</v>
      </c>
      <c r="IO8" s="3">
        <v>-49434.01</v>
      </c>
      <c r="IP8" s="3">
        <v>-86567.35</v>
      </c>
      <c r="IQ8" s="3">
        <v>0</v>
      </c>
      <c r="IR8" s="3">
        <v>1000330.31</v>
      </c>
      <c r="IS8" s="3">
        <v>-3481230.96</v>
      </c>
      <c r="IT8" s="3">
        <v>-148433.98000000001</v>
      </c>
      <c r="IU8" s="3">
        <v>-1916190.39</v>
      </c>
      <c r="IV8" s="3">
        <v>0</v>
      </c>
      <c r="IW8" s="3">
        <v>-3234699.99</v>
      </c>
      <c r="IX8" s="3">
        <v>-2873874.1</v>
      </c>
      <c r="IY8" s="3">
        <v>-59932.92</v>
      </c>
      <c r="IZ8" s="3">
        <v>-195651.35</v>
      </c>
      <c r="JA8" s="3">
        <v>-19080876.34</v>
      </c>
      <c r="JB8" s="3">
        <v>-13670.7</v>
      </c>
      <c r="JC8" s="3">
        <v>-213.25</v>
      </c>
      <c r="JD8" s="3">
        <v>-85295.5</v>
      </c>
      <c r="JE8" s="3">
        <v>0</v>
      </c>
      <c r="JF8" s="3">
        <v>0</v>
      </c>
      <c r="JG8" s="3">
        <v>0</v>
      </c>
      <c r="JH8" s="3">
        <v>0</v>
      </c>
      <c r="JI8" s="3">
        <v>-320298.96999999997</v>
      </c>
      <c r="JJ8" s="3">
        <v>0</v>
      </c>
      <c r="JK8" s="3">
        <v>-372289.67</v>
      </c>
      <c r="JL8" s="3">
        <v>-170637.99</v>
      </c>
      <c r="JM8" s="3">
        <v>0</v>
      </c>
      <c r="JN8" s="3">
        <v>-131952.32999999999</v>
      </c>
      <c r="JO8" s="3">
        <v>0</v>
      </c>
      <c r="JP8" s="3">
        <v>0</v>
      </c>
      <c r="JQ8" s="3">
        <v>0</v>
      </c>
      <c r="JR8" s="3">
        <v>0</v>
      </c>
      <c r="JS8" s="3">
        <v>0</v>
      </c>
      <c r="JT8" s="3">
        <v>0</v>
      </c>
      <c r="JU8" s="3">
        <v>0</v>
      </c>
      <c r="JV8" s="3">
        <v>-449523.97</v>
      </c>
      <c r="JW8" s="3">
        <v>133329.1</v>
      </c>
      <c r="JX8" s="3">
        <v>0</v>
      </c>
      <c r="JY8" s="3">
        <v>0</v>
      </c>
      <c r="JZ8" s="3">
        <v>0</v>
      </c>
      <c r="KA8" s="3">
        <v>0</v>
      </c>
      <c r="KB8" s="3">
        <v>0</v>
      </c>
      <c r="KD8" s="3">
        <v>30405.21</v>
      </c>
      <c r="KF8" s="3">
        <v>0</v>
      </c>
      <c r="KG8" s="3">
        <v>0</v>
      </c>
      <c r="KH8" s="3">
        <v>-1253511.3600000001</v>
      </c>
      <c r="KI8" s="3">
        <v>122214</v>
      </c>
      <c r="KJ8" s="3">
        <v>0</v>
      </c>
      <c r="KK8" s="3">
        <v>0</v>
      </c>
      <c r="KL8" s="3">
        <v>0</v>
      </c>
      <c r="KM8" s="3">
        <v>2859.66</v>
      </c>
      <c r="KN8" s="3">
        <v>-135984</v>
      </c>
      <c r="KP8" s="3">
        <v>0</v>
      </c>
      <c r="KR8" s="3">
        <v>0</v>
      </c>
      <c r="KS8" s="3">
        <v>0</v>
      </c>
      <c r="KT8" s="3">
        <v>0</v>
      </c>
      <c r="KU8" s="3">
        <v>0</v>
      </c>
      <c r="KV8" s="3">
        <v>0</v>
      </c>
      <c r="KW8" s="3">
        <v>0</v>
      </c>
      <c r="KX8" s="3">
        <v>0</v>
      </c>
      <c r="KY8" s="3">
        <v>0</v>
      </c>
      <c r="KZ8" s="3">
        <v>0</v>
      </c>
      <c r="LA8" s="3">
        <v>0</v>
      </c>
      <c r="LB8" s="3">
        <v>0</v>
      </c>
      <c r="LC8" s="3">
        <v>0</v>
      </c>
      <c r="LD8" s="3">
        <v>0</v>
      </c>
      <c r="LE8" s="3">
        <v>0</v>
      </c>
      <c r="LF8" s="3">
        <v>0</v>
      </c>
      <c r="LG8" s="3">
        <v>0</v>
      </c>
      <c r="LH8" s="3">
        <v>0</v>
      </c>
      <c r="LI8" s="3">
        <v>0</v>
      </c>
      <c r="LJ8" s="3">
        <v>0</v>
      </c>
      <c r="LK8" s="3">
        <v>0</v>
      </c>
      <c r="LL8" s="3">
        <v>0</v>
      </c>
      <c r="LM8" s="3">
        <v>29490087.379999999</v>
      </c>
      <c r="LN8" s="3">
        <v>16006362.41</v>
      </c>
      <c r="LO8" s="3">
        <v>1916190.39</v>
      </c>
      <c r="LP8" s="3">
        <v>0</v>
      </c>
      <c r="LQ8" s="3">
        <v>0</v>
      </c>
      <c r="LR8" s="3">
        <v>3234699.99</v>
      </c>
      <c r="LS8" s="3">
        <v>0</v>
      </c>
      <c r="LT8" s="3">
        <v>2873874.1</v>
      </c>
      <c r="LU8" s="3">
        <v>0</v>
      </c>
      <c r="LV8" s="3">
        <v>0</v>
      </c>
      <c r="LW8" s="3">
        <v>59932.92</v>
      </c>
      <c r="LX8" s="3">
        <v>195651.35</v>
      </c>
      <c r="LY8" s="3">
        <v>0</v>
      </c>
      <c r="LZ8" s="3">
        <v>0</v>
      </c>
      <c r="MA8" s="3">
        <v>0</v>
      </c>
      <c r="MB8" s="3">
        <v>0</v>
      </c>
      <c r="MC8" s="3">
        <v>0</v>
      </c>
      <c r="MD8" s="3">
        <v>0</v>
      </c>
      <c r="ME8" s="3">
        <v>0</v>
      </c>
      <c r="MF8" s="3">
        <v>0</v>
      </c>
      <c r="MG8" s="3">
        <v>0</v>
      </c>
      <c r="MH8" s="3">
        <v>0</v>
      </c>
      <c r="MI8" s="3">
        <v>0</v>
      </c>
      <c r="MJ8" s="3">
        <v>0</v>
      </c>
      <c r="MK8" s="3">
        <v>0</v>
      </c>
      <c r="ML8" s="3">
        <v>0</v>
      </c>
      <c r="MM8" s="3">
        <v>0</v>
      </c>
      <c r="MN8" s="3">
        <v>0</v>
      </c>
      <c r="MO8" s="3">
        <v>0</v>
      </c>
      <c r="MP8" s="3">
        <v>0</v>
      </c>
      <c r="MQ8" s="3">
        <v>0</v>
      </c>
      <c r="MR8" s="3">
        <v>0</v>
      </c>
      <c r="MS8" s="3">
        <v>123742.7</v>
      </c>
      <c r="MT8" s="3">
        <v>281163.44</v>
      </c>
      <c r="MU8" s="3">
        <v>131040.78</v>
      </c>
      <c r="MV8" s="3">
        <v>0</v>
      </c>
      <c r="MW8" s="3">
        <v>0</v>
      </c>
      <c r="MX8" s="3">
        <v>119543.89</v>
      </c>
      <c r="MY8" s="3">
        <v>11166.55</v>
      </c>
      <c r="MZ8" s="3">
        <v>95308.9</v>
      </c>
      <c r="NA8" s="3">
        <v>24423.34</v>
      </c>
      <c r="NB8" s="3">
        <v>0</v>
      </c>
      <c r="NC8" s="3">
        <v>50123.12</v>
      </c>
      <c r="ND8" s="3">
        <v>140058.54</v>
      </c>
      <c r="NE8" s="3">
        <v>108514.3</v>
      </c>
      <c r="NF8" s="3">
        <v>0</v>
      </c>
      <c r="NG8" s="3">
        <v>6995.66</v>
      </c>
      <c r="NH8" s="3">
        <v>0</v>
      </c>
      <c r="NI8" s="3">
        <v>306813.24</v>
      </c>
      <c r="NJ8" s="3">
        <v>5475.81</v>
      </c>
      <c r="NK8" s="3">
        <v>2433.73</v>
      </c>
      <c r="NL8" s="3">
        <v>368513.63</v>
      </c>
      <c r="NM8" s="3">
        <v>0</v>
      </c>
      <c r="NN8" s="3">
        <v>35897.440000000002</v>
      </c>
      <c r="NO8" s="3">
        <v>0</v>
      </c>
      <c r="NP8" s="3">
        <v>19832.57</v>
      </c>
      <c r="NQ8" s="3">
        <v>66720.240000000005</v>
      </c>
      <c r="NR8" s="3">
        <v>0</v>
      </c>
      <c r="NS8" s="3">
        <v>34609.82</v>
      </c>
      <c r="NT8" s="3">
        <v>93519.39</v>
      </c>
      <c r="NU8" s="3">
        <v>550293.66</v>
      </c>
      <c r="NV8" s="3">
        <v>321027.71000000002</v>
      </c>
      <c r="NW8" s="3">
        <v>478200.74</v>
      </c>
      <c r="NX8" s="3">
        <v>4394.8500000000004</v>
      </c>
      <c r="NY8" s="3">
        <v>35610.97</v>
      </c>
      <c r="NZ8" s="3">
        <v>51304.95</v>
      </c>
      <c r="OA8" s="3">
        <v>86503.51</v>
      </c>
      <c r="OB8" s="3">
        <v>0</v>
      </c>
      <c r="OC8" s="3">
        <v>0</v>
      </c>
      <c r="OD8" s="3">
        <v>0</v>
      </c>
      <c r="OE8" s="3">
        <v>413301.19</v>
      </c>
      <c r="OF8" s="3">
        <v>0</v>
      </c>
      <c r="OG8" s="3">
        <v>0</v>
      </c>
      <c r="OH8" s="3">
        <v>0</v>
      </c>
      <c r="OI8" s="3">
        <v>0</v>
      </c>
      <c r="OJ8" s="3">
        <v>0</v>
      </c>
      <c r="OK8" s="3">
        <v>0</v>
      </c>
      <c r="OL8" s="3">
        <v>0</v>
      </c>
      <c r="OM8" s="3">
        <v>0</v>
      </c>
      <c r="ON8" s="3">
        <v>0</v>
      </c>
      <c r="OO8" s="3">
        <v>195764.51</v>
      </c>
      <c r="OP8" s="3">
        <v>78136.33</v>
      </c>
      <c r="OQ8" s="3">
        <v>473925.97</v>
      </c>
      <c r="OR8" s="3">
        <v>273671.99</v>
      </c>
      <c r="OS8" s="3">
        <v>0</v>
      </c>
      <c r="OT8" s="3">
        <v>0</v>
      </c>
      <c r="OU8" s="3">
        <v>304034.15000000002</v>
      </c>
      <c r="OV8" s="3">
        <v>536426.34</v>
      </c>
      <c r="OW8" s="3">
        <v>0</v>
      </c>
      <c r="OX8" s="3">
        <v>0</v>
      </c>
      <c r="OY8" s="3">
        <v>0</v>
      </c>
      <c r="OZ8" s="3">
        <v>4350</v>
      </c>
      <c r="PA8" s="3">
        <v>30601.07</v>
      </c>
      <c r="PB8" s="3">
        <v>0</v>
      </c>
      <c r="PC8" s="3">
        <v>0</v>
      </c>
      <c r="PD8" s="3">
        <v>0</v>
      </c>
      <c r="PE8" s="3">
        <v>0</v>
      </c>
      <c r="PF8" s="3">
        <v>540720.43999999994</v>
      </c>
      <c r="PG8" s="3">
        <v>538346.36</v>
      </c>
      <c r="PH8" s="3">
        <v>3277918.52</v>
      </c>
      <c r="PI8" s="3">
        <v>532167.34</v>
      </c>
      <c r="PJ8" s="3">
        <v>-3529374.58</v>
      </c>
      <c r="PK8" s="3">
        <v>644213.6</v>
      </c>
      <c r="PL8" s="3">
        <v>48257.41</v>
      </c>
      <c r="PM8" s="3">
        <v>0</v>
      </c>
      <c r="PN8" s="3">
        <v>892224.5</v>
      </c>
      <c r="PQ8" s="3">
        <v>0</v>
      </c>
      <c r="PR8" s="3">
        <v>232353.5</v>
      </c>
      <c r="PS8" s="3">
        <v>3323.37</v>
      </c>
      <c r="PT8" s="3">
        <v>513632.37</v>
      </c>
      <c r="PU8" s="3">
        <v>349352.88</v>
      </c>
      <c r="PW8" s="3">
        <v>615454.28</v>
      </c>
      <c r="PX8" s="3">
        <v>14130.41</v>
      </c>
      <c r="PY8" s="3">
        <v>0</v>
      </c>
      <c r="PZ8" s="3">
        <v>0</v>
      </c>
      <c r="QA8" s="3">
        <v>0</v>
      </c>
      <c r="QB8" s="3">
        <v>3408934.75</v>
      </c>
      <c r="QC8" s="3">
        <v>0</v>
      </c>
      <c r="QD8" s="3">
        <v>1034905.96</v>
      </c>
      <c r="QE8" s="3">
        <v>0</v>
      </c>
      <c r="QF8" s="3">
        <v>0</v>
      </c>
      <c r="QG8" s="3">
        <v>0</v>
      </c>
      <c r="QH8" s="3">
        <v>0</v>
      </c>
      <c r="QI8" s="3">
        <v>0</v>
      </c>
      <c r="QJ8" s="3">
        <v>2090005.64</v>
      </c>
      <c r="QK8" s="3">
        <v>22946.02</v>
      </c>
      <c r="QL8" s="3">
        <v>0</v>
      </c>
      <c r="QM8" s="3">
        <v>0</v>
      </c>
      <c r="QN8" s="3">
        <v>0</v>
      </c>
      <c r="QO8" s="3">
        <v>653143.53</v>
      </c>
      <c r="QP8" s="3">
        <v>90101.5</v>
      </c>
      <c r="QQ8" s="3">
        <v>0</v>
      </c>
      <c r="QR8" s="3">
        <v>0</v>
      </c>
      <c r="QS8" s="3">
        <v>0</v>
      </c>
      <c r="QT8" s="3">
        <v>97530.69</v>
      </c>
      <c r="QU8" s="3">
        <v>598230</v>
      </c>
      <c r="QV8" s="3">
        <v>61504</v>
      </c>
      <c r="QW8" s="3">
        <v>27442</v>
      </c>
      <c r="QX8" s="3">
        <v>0</v>
      </c>
      <c r="QY8" s="3">
        <v>0</v>
      </c>
      <c r="QZ8" s="3">
        <v>0</v>
      </c>
      <c r="RA8" s="3">
        <v>0</v>
      </c>
      <c r="RB8" s="3">
        <v>0</v>
      </c>
      <c r="RC8" s="3">
        <v>0</v>
      </c>
      <c r="RD8" s="3">
        <v>0</v>
      </c>
      <c r="RE8" s="3">
        <v>0</v>
      </c>
      <c r="RF8" s="3">
        <v>0</v>
      </c>
    </row>
    <row r="9" spans="1:479" x14ac:dyDescent="0.25">
      <c r="A9" t="s">
        <v>8</v>
      </c>
      <c r="B9" s="1">
        <v>2018</v>
      </c>
      <c r="C9" s="3">
        <v>1428091.97</v>
      </c>
      <c r="D9" s="3">
        <v>847.29</v>
      </c>
      <c r="E9" s="4"/>
      <c r="F9" s="3">
        <v>0</v>
      </c>
      <c r="G9" s="3">
        <v>0</v>
      </c>
      <c r="H9" s="3">
        <v>0</v>
      </c>
      <c r="I9" s="3">
        <v>0</v>
      </c>
      <c r="J9" s="3">
        <v>0</v>
      </c>
      <c r="K9" s="3">
        <v>2529266.6800000002</v>
      </c>
      <c r="L9" s="3">
        <v>-8987.4500000000007</v>
      </c>
      <c r="M9" s="3">
        <v>23915.89</v>
      </c>
      <c r="N9" s="3">
        <v>186974.19</v>
      </c>
      <c r="O9" s="3">
        <v>61472.28</v>
      </c>
      <c r="P9" s="4"/>
      <c r="Q9" s="3">
        <v>1793679.93</v>
      </c>
      <c r="R9" s="3">
        <v>-18600</v>
      </c>
      <c r="S9" s="3">
        <v>0</v>
      </c>
      <c r="T9" s="3">
        <v>0</v>
      </c>
      <c r="U9" s="3">
        <v>0</v>
      </c>
      <c r="V9" s="3">
        <v>214580.44</v>
      </c>
      <c r="W9" s="3">
        <v>6421.4</v>
      </c>
      <c r="X9" s="3">
        <v>0</v>
      </c>
      <c r="Y9" s="3">
        <v>0</v>
      </c>
      <c r="Z9" s="3">
        <v>0</v>
      </c>
      <c r="AA9" s="3">
        <v>310780.84000000003</v>
      </c>
      <c r="AB9" s="3">
        <v>0</v>
      </c>
      <c r="AC9" s="3">
        <v>0</v>
      </c>
      <c r="AD9" s="3">
        <v>30299.01</v>
      </c>
      <c r="AE9" s="3">
        <v>0</v>
      </c>
      <c r="AF9" s="3">
        <v>0</v>
      </c>
      <c r="AG9" s="3">
        <v>0</v>
      </c>
      <c r="AH9" s="3">
        <v>0</v>
      </c>
      <c r="AI9" s="3">
        <v>0</v>
      </c>
      <c r="AJ9" s="3">
        <v>0</v>
      </c>
      <c r="AK9" s="3">
        <v>0</v>
      </c>
      <c r="AL9" s="3">
        <v>0</v>
      </c>
      <c r="AP9" s="3">
        <v>0</v>
      </c>
      <c r="AQ9" s="3">
        <v>0</v>
      </c>
      <c r="AR9" s="3">
        <v>0</v>
      </c>
      <c r="AS9" s="3">
        <v>0</v>
      </c>
      <c r="AT9" s="3">
        <v>0</v>
      </c>
      <c r="AU9" s="3">
        <v>0</v>
      </c>
      <c r="AV9" s="3">
        <v>8153.89</v>
      </c>
      <c r="AW9" s="4"/>
      <c r="AX9" s="3">
        <v>0</v>
      </c>
      <c r="AY9" s="3">
        <v>0</v>
      </c>
      <c r="AZ9" s="3">
        <v>0</v>
      </c>
      <c r="BA9" s="3">
        <v>20908.89</v>
      </c>
      <c r="BB9" s="3">
        <v>0</v>
      </c>
      <c r="BC9" s="3">
        <v>0</v>
      </c>
      <c r="BD9" s="3">
        <v>0</v>
      </c>
      <c r="BE9" s="3">
        <v>0</v>
      </c>
      <c r="BF9" s="3">
        <v>0</v>
      </c>
      <c r="BG9" s="3">
        <v>0</v>
      </c>
      <c r="BH9" s="3">
        <v>0</v>
      </c>
      <c r="BI9" s="3">
        <v>0</v>
      </c>
      <c r="BJ9" s="3">
        <v>0</v>
      </c>
      <c r="BK9" s="3">
        <v>0</v>
      </c>
      <c r="BL9" s="3">
        <v>0</v>
      </c>
      <c r="BM9" s="3">
        <v>141.59</v>
      </c>
      <c r="BN9" s="3">
        <v>165918.51999999999</v>
      </c>
      <c r="BO9" s="3">
        <v>-7550</v>
      </c>
      <c r="BP9" s="3">
        <v>2030.66</v>
      </c>
      <c r="BQ9" s="3">
        <v>0</v>
      </c>
      <c r="BR9" s="3">
        <v>0</v>
      </c>
      <c r="BT9" s="3">
        <v>0</v>
      </c>
      <c r="BU9" s="3">
        <v>89049.23</v>
      </c>
      <c r="BV9" s="3">
        <v>0</v>
      </c>
      <c r="BW9" s="3">
        <v>0</v>
      </c>
      <c r="BX9" s="3">
        <v>0</v>
      </c>
      <c r="BY9" s="3">
        <v>0</v>
      </c>
      <c r="BZ9" s="3">
        <v>-67217.62</v>
      </c>
      <c r="CA9" s="3">
        <v>0</v>
      </c>
      <c r="CB9" s="3">
        <v>-26194.54</v>
      </c>
      <c r="CC9" s="3">
        <v>-18778.14</v>
      </c>
      <c r="CD9" s="3">
        <v>53537.43</v>
      </c>
      <c r="CE9" s="3">
        <v>10840.24</v>
      </c>
      <c r="CF9" s="3">
        <v>0</v>
      </c>
      <c r="CG9" s="3">
        <v>110835.31</v>
      </c>
      <c r="CH9" s="3">
        <v>0</v>
      </c>
      <c r="CI9" s="3">
        <v>0</v>
      </c>
      <c r="CJ9" s="3">
        <v>38995.199999999997</v>
      </c>
      <c r="CK9" s="3">
        <v>0</v>
      </c>
      <c r="CL9" s="3">
        <v>371833.91</v>
      </c>
      <c r="CM9" s="3">
        <v>37132.160000000003</v>
      </c>
      <c r="CN9" s="3">
        <v>0</v>
      </c>
      <c r="CO9" s="3">
        <v>0</v>
      </c>
      <c r="CP9" s="3">
        <v>0</v>
      </c>
      <c r="CQ9" s="3">
        <v>0</v>
      </c>
      <c r="CR9" s="3">
        <v>0</v>
      </c>
      <c r="CS9" s="3">
        <v>0</v>
      </c>
      <c r="CT9" s="3">
        <v>0</v>
      </c>
      <c r="CU9" s="3">
        <v>0</v>
      </c>
      <c r="CV9" s="3">
        <v>0</v>
      </c>
      <c r="CW9" s="3">
        <v>0</v>
      </c>
      <c r="CX9" s="3">
        <v>0</v>
      </c>
      <c r="CY9" s="3">
        <v>0</v>
      </c>
      <c r="CZ9" s="3">
        <v>0</v>
      </c>
      <c r="DA9" s="3">
        <v>0</v>
      </c>
      <c r="DB9" s="3">
        <v>0</v>
      </c>
      <c r="DC9" s="3">
        <v>0</v>
      </c>
      <c r="DD9" s="3">
        <v>0</v>
      </c>
      <c r="DE9" s="3">
        <v>0</v>
      </c>
      <c r="DF9" s="3">
        <v>0</v>
      </c>
      <c r="DG9" s="3">
        <v>0</v>
      </c>
      <c r="DH9" s="3">
        <v>0</v>
      </c>
      <c r="DI9" s="3">
        <v>0</v>
      </c>
      <c r="DJ9" s="3">
        <v>0</v>
      </c>
      <c r="DK9" s="3">
        <v>0</v>
      </c>
      <c r="DL9" s="3">
        <v>0</v>
      </c>
      <c r="DM9" s="3">
        <v>0</v>
      </c>
      <c r="DN9" s="3">
        <v>46065.54</v>
      </c>
      <c r="DP9" s="3">
        <v>0</v>
      </c>
      <c r="DQ9" s="3">
        <v>0</v>
      </c>
      <c r="DR9" s="3">
        <v>0</v>
      </c>
      <c r="DS9" s="3">
        <v>6928644.0499999998</v>
      </c>
      <c r="DT9" s="3">
        <v>0</v>
      </c>
      <c r="DU9" s="3">
        <v>3031546.93</v>
      </c>
      <c r="DV9" s="3">
        <v>2162595.77</v>
      </c>
      <c r="DW9" s="3">
        <v>2201153.86</v>
      </c>
      <c r="DX9" s="3">
        <v>2512179.29</v>
      </c>
      <c r="DY9" s="3">
        <v>3676490.21</v>
      </c>
      <c r="DZ9" s="3">
        <v>3878821.22</v>
      </c>
      <c r="EA9" s="3">
        <v>1411512.86</v>
      </c>
      <c r="EB9" s="3">
        <v>0</v>
      </c>
      <c r="EC9" s="3">
        <v>0</v>
      </c>
      <c r="ED9" s="3">
        <v>0</v>
      </c>
      <c r="EE9" s="3">
        <v>8639.65</v>
      </c>
      <c r="EG9" s="3">
        <v>1297393.6399999999</v>
      </c>
      <c r="EH9" s="3">
        <v>0</v>
      </c>
      <c r="EI9" s="3">
        <v>129518.16</v>
      </c>
      <c r="EJ9" s="3">
        <v>298936.59999999998</v>
      </c>
      <c r="EL9" s="3">
        <v>1325630.93</v>
      </c>
      <c r="EM9" s="3">
        <v>14318.24</v>
      </c>
      <c r="EN9" s="3">
        <v>107293.97</v>
      </c>
      <c r="EO9" s="3">
        <v>43497.52</v>
      </c>
      <c r="EP9" s="3">
        <v>59971.27</v>
      </c>
      <c r="EQ9" s="3">
        <v>18411.75</v>
      </c>
      <c r="ER9" s="3">
        <v>18986.63</v>
      </c>
      <c r="ET9" s="3">
        <v>0</v>
      </c>
      <c r="EU9" s="3">
        <v>0</v>
      </c>
      <c r="EV9" s="3">
        <v>246714.55</v>
      </c>
      <c r="EW9" s="3">
        <v>2516.21</v>
      </c>
      <c r="EX9" s="3">
        <v>0</v>
      </c>
      <c r="EY9" s="3">
        <v>-1738113.8</v>
      </c>
      <c r="EZ9" s="3">
        <v>0</v>
      </c>
      <c r="FA9" s="3">
        <v>0</v>
      </c>
      <c r="FB9" s="3">
        <v>0</v>
      </c>
      <c r="FC9" s="3">
        <v>0</v>
      </c>
      <c r="FD9" s="3">
        <v>0</v>
      </c>
      <c r="FE9" s="3">
        <v>0</v>
      </c>
      <c r="FF9" s="3">
        <v>0</v>
      </c>
      <c r="FG9" s="3">
        <v>0</v>
      </c>
      <c r="FH9" s="3">
        <v>0</v>
      </c>
      <c r="FI9" s="3">
        <v>0</v>
      </c>
      <c r="FJ9" s="3">
        <v>0</v>
      </c>
      <c r="FK9" s="3">
        <v>-11350874.92</v>
      </c>
      <c r="FL9" s="3">
        <v>-378350.11</v>
      </c>
      <c r="FM9" s="3">
        <v>0</v>
      </c>
      <c r="FN9" s="3">
        <v>0</v>
      </c>
      <c r="FO9" s="3">
        <v>0</v>
      </c>
      <c r="FP9" s="3">
        <v>-1575659.71</v>
      </c>
      <c r="FQ9" s="3">
        <v>-62241.61</v>
      </c>
      <c r="FR9" s="3">
        <v>-75000</v>
      </c>
      <c r="FS9" s="3">
        <v>0</v>
      </c>
      <c r="FT9" s="3">
        <v>-2175293.9500000002</v>
      </c>
      <c r="FU9" s="3">
        <v>0</v>
      </c>
      <c r="FV9" s="3">
        <v>0</v>
      </c>
      <c r="FW9" s="3">
        <v>0</v>
      </c>
      <c r="FX9" s="3">
        <v>0</v>
      </c>
      <c r="FY9" s="3">
        <v>0</v>
      </c>
      <c r="FZ9" s="3">
        <v>0</v>
      </c>
      <c r="GA9" s="3">
        <v>-204732.63</v>
      </c>
      <c r="GB9" s="3">
        <v>-127878.2</v>
      </c>
      <c r="GD9" s="3">
        <v>0</v>
      </c>
      <c r="GE9" s="3">
        <v>0</v>
      </c>
      <c r="GF9" s="3">
        <v>0</v>
      </c>
      <c r="GG9" s="3">
        <v>0</v>
      </c>
      <c r="GH9" s="3">
        <v>0</v>
      </c>
      <c r="GI9" s="3">
        <v>0</v>
      </c>
      <c r="GJ9" s="3">
        <v>-64477.09</v>
      </c>
      <c r="GK9" s="3">
        <v>-22129.68</v>
      </c>
      <c r="GL9" s="3">
        <v>5512</v>
      </c>
      <c r="GN9" s="3">
        <v>0</v>
      </c>
      <c r="GO9" s="3">
        <v>-232466</v>
      </c>
      <c r="GP9" s="3">
        <v>0</v>
      </c>
      <c r="GQ9" s="3">
        <v>0</v>
      </c>
      <c r="GR9" s="3">
        <v>0</v>
      </c>
      <c r="GS9" s="3">
        <v>0</v>
      </c>
      <c r="GT9" s="3">
        <v>0</v>
      </c>
      <c r="GU9" s="3">
        <v>-1086558</v>
      </c>
      <c r="GV9" s="3">
        <v>0</v>
      </c>
      <c r="GX9" s="3">
        <v>-121209.66</v>
      </c>
      <c r="GY9" s="3">
        <v>0</v>
      </c>
      <c r="GZ9" s="3">
        <v>0</v>
      </c>
      <c r="HA9" s="3">
        <v>0</v>
      </c>
      <c r="HB9" s="3">
        <v>571066.74</v>
      </c>
      <c r="HC9" s="3">
        <v>0</v>
      </c>
      <c r="HD9" s="3">
        <v>0</v>
      </c>
      <c r="HE9" s="3">
        <v>0</v>
      </c>
      <c r="HF9" s="3">
        <v>0</v>
      </c>
      <c r="HG9" s="3">
        <v>0</v>
      </c>
      <c r="HH9" s="3">
        <v>-721164.44</v>
      </c>
      <c r="HI9" s="3">
        <v>0</v>
      </c>
      <c r="HJ9" s="3">
        <v>0</v>
      </c>
      <c r="HK9" s="3">
        <v>0</v>
      </c>
      <c r="HL9" s="3">
        <v>0</v>
      </c>
      <c r="HM9" s="3">
        <v>-3885837.84</v>
      </c>
      <c r="HO9" s="3">
        <v>-5046753.21</v>
      </c>
      <c r="HP9" s="3">
        <v>0</v>
      </c>
      <c r="HQ9" s="3">
        <v>0</v>
      </c>
      <c r="HR9" s="3">
        <v>0</v>
      </c>
      <c r="HS9" s="3">
        <v>0</v>
      </c>
      <c r="HT9" s="3">
        <v>0</v>
      </c>
      <c r="HU9" s="3">
        <v>0</v>
      </c>
      <c r="HV9" s="3">
        <v>0</v>
      </c>
      <c r="HW9" s="3">
        <v>-5035065.66</v>
      </c>
      <c r="HX9" s="3">
        <v>0</v>
      </c>
      <c r="HY9" s="3">
        <v>-2995948.16</v>
      </c>
      <c r="HZ9" s="3">
        <v>-464467.370000005</v>
      </c>
      <c r="IA9" s="3">
        <v>0</v>
      </c>
      <c r="IB9" s="3">
        <v>0</v>
      </c>
      <c r="IC9" s="3">
        <v>0</v>
      </c>
      <c r="ID9" s="3">
        <v>0</v>
      </c>
      <c r="IE9" s="3">
        <v>0</v>
      </c>
      <c r="IF9" s="3">
        <v>0</v>
      </c>
      <c r="IG9" s="3">
        <v>0</v>
      </c>
      <c r="IH9" s="3">
        <v>0</v>
      </c>
      <c r="II9" s="3">
        <v>18425.25</v>
      </c>
      <c r="IJ9" s="3">
        <v>-3878271.03</v>
      </c>
      <c r="IK9" s="3">
        <v>0</v>
      </c>
      <c r="IL9" s="3">
        <v>0</v>
      </c>
      <c r="IM9" s="3">
        <v>0</v>
      </c>
      <c r="IN9" s="3">
        <v>-59148.19</v>
      </c>
      <c r="IO9" s="3">
        <v>-1991.43</v>
      </c>
      <c r="IP9" s="3">
        <v>-8804296.7599999998</v>
      </c>
      <c r="IQ9" s="3">
        <v>0</v>
      </c>
      <c r="IR9" s="3">
        <v>-48619.08</v>
      </c>
      <c r="IS9" s="3">
        <v>-1847215.01</v>
      </c>
      <c r="IT9" s="3">
        <v>0</v>
      </c>
      <c r="IU9" s="3">
        <v>-557650.63</v>
      </c>
      <c r="IV9" s="3">
        <v>0</v>
      </c>
      <c r="IW9" s="3">
        <v>-917118.92</v>
      </c>
      <c r="IX9" s="3">
        <v>-723618.06</v>
      </c>
      <c r="IY9" s="3">
        <v>-400543.38</v>
      </c>
      <c r="IZ9" s="3">
        <v>-46163.15</v>
      </c>
      <c r="JA9" s="3">
        <v>-3770615.59</v>
      </c>
      <c r="JB9" s="3">
        <v>-6508.2</v>
      </c>
      <c r="JC9" s="3">
        <v>-46.75</v>
      </c>
      <c r="JD9" s="3">
        <v>-20177.759999999998</v>
      </c>
      <c r="JE9" s="3">
        <v>0</v>
      </c>
      <c r="JF9" s="3">
        <v>0</v>
      </c>
      <c r="JG9" s="3">
        <v>0</v>
      </c>
      <c r="JH9" s="3">
        <v>0</v>
      </c>
      <c r="JI9" s="3">
        <v>-79642.41</v>
      </c>
      <c r="JJ9" s="3">
        <v>0</v>
      </c>
      <c r="JK9" s="3">
        <v>0</v>
      </c>
      <c r="JL9" s="3">
        <v>-10834.45</v>
      </c>
      <c r="JM9" s="3">
        <v>0</v>
      </c>
      <c r="JN9" s="3">
        <v>-126029.8</v>
      </c>
      <c r="JO9" s="3">
        <v>0</v>
      </c>
      <c r="JP9" s="3">
        <v>-11095.55</v>
      </c>
      <c r="JQ9" s="3">
        <v>0</v>
      </c>
      <c r="JR9" s="3">
        <v>0</v>
      </c>
      <c r="JS9" s="3">
        <v>0</v>
      </c>
      <c r="JT9" s="3">
        <v>0</v>
      </c>
      <c r="JU9" s="3">
        <v>0</v>
      </c>
      <c r="JV9" s="3">
        <v>0</v>
      </c>
      <c r="JW9" s="3">
        <v>0</v>
      </c>
      <c r="JX9" s="3">
        <v>0</v>
      </c>
      <c r="JY9" s="3">
        <v>0</v>
      </c>
      <c r="JZ9" s="3">
        <v>0</v>
      </c>
      <c r="KA9" s="3">
        <v>0</v>
      </c>
      <c r="KB9" s="3">
        <v>-29031.21</v>
      </c>
      <c r="KC9" s="3">
        <v>0</v>
      </c>
      <c r="KD9" s="3">
        <v>30579.09</v>
      </c>
      <c r="KE9" s="3">
        <v>0</v>
      </c>
      <c r="KF9" s="3">
        <v>0</v>
      </c>
      <c r="KG9" s="3">
        <v>0</v>
      </c>
      <c r="KH9" s="3">
        <v>-445139.24</v>
      </c>
      <c r="KI9" s="3">
        <v>334518.76</v>
      </c>
      <c r="KJ9" s="3">
        <v>0</v>
      </c>
      <c r="KK9" s="3">
        <v>-6057.96</v>
      </c>
      <c r="KL9" s="3">
        <v>0</v>
      </c>
      <c r="KM9" s="3">
        <v>0</v>
      </c>
      <c r="KN9" s="3">
        <v>-53463.46</v>
      </c>
      <c r="KO9" s="3">
        <v>0</v>
      </c>
      <c r="KP9" s="3">
        <v>0</v>
      </c>
      <c r="KQ9" s="3">
        <v>0</v>
      </c>
      <c r="KR9" s="3">
        <v>0</v>
      </c>
      <c r="KS9" s="3">
        <v>0</v>
      </c>
      <c r="KT9" s="3">
        <v>0</v>
      </c>
      <c r="KU9" s="3">
        <v>0</v>
      </c>
      <c r="KV9" s="3">
        <v>0</v>
      </c>
      <c r="KW9" s="3">
        <v>0</v>
      </c>
      <c r="KX9" s="3">
        <v>0</v>
      </c>
      <c r="KY9" s="3">
        <v>0</v>
      </c>
      <c r="KZ9" s="3">
        <v>0</v>
      </c>
      <c r="LA9" s="3">
        <v>0</v>
      </c>
      <c r="LB9" s="3">
        <v>0</v>
      </c>
      <c r="LC9" s="3">
        <v>0</v>
      </c>
      <c r="LD9" s="3">
        <v>0</v>
      </c>
      <c r="LE9" s="3">
        <v>0</v>
      </c>
      <c r="LF9" s="3">
        <v>0</v>
      </c>
      <c r="LG9" s="3">
        <v>0</v>
      </c>
      <c r="LH9" s="3">
        <v>0</v>
      </c>
      <c r="LI9" s="3">
        <v>0</v>
      </c>
      <c r="LJ9" s="3">
        <v>0</v>
      </c>
      <c r="LK9" s="3">
        <v>0</v>
      </c>
      <c r="LL9" s="3">
        <v>0</v>
      </c>
      <c r="LM9" s="3">
        <v>7599130.8200000003</v>
      </c>
      <c r="LN9" s="3">
        <v>7040410.6799999997</v>
      </c>
      <c r="LO9" s="3">
        <v>557650.63</v>
      </c>
      <c r="LP9" s="3">
        <v>0</v>
      </c>
      <c r="LQ9" s="3">
        <v>0</v>
      </c>
      <c r="LR9" s="3">
        <v>917118.92</v>
      </c>
      <c r="LS9" s="3">
        <v>0</v>
      </c>
      <c r="LT9" s="3">
        <v>723618.06</v>
      </c>
      <c r="LU9" s="3">
        <v>0</v>
      </c>
      <c r="LW9" s="3">
        <v>400543.38</v>
      </c>
      <c r="LX9" s="3">
        <v>46163.15</v>
      </c>
      <c r="LY9" s="3">
        <v>0</v>
      </c>
      <c r="LZ9" s="3">
        <v>0</v>
      </c>
      <c r="MA9" s="3">
        <v>0</v>
      </c>
      <c r="MB9" s="3">
        <v>0</v>
      </c>
      <c r="MC9" s="3">
        <v>0</v>
      </c>
      <c r="MD9" s="3">
        <v>0</v>
      </c>
      <c r="ME9" s="3">
        <v>0</v>
      </c>
      <c r="MF9" s="3">
        <v>0</v>
      </c>
      <c r="MG9" s="3">
        <v>0</v>
      </c>
      <c r="MH9" s="3">
        <v>0</v>
      </c>
      <c r="MI9" s="3">
        <v>0</v>
      </c>
      <c r="MJ9" s="3">
        <v>0</v>
      </c>
      <c r="MK9" s="3">
        <v>0</v>
      </c>
      <c r="ML9" s="3">
        <v>0</v>
      </c>
      <c r="MM9" s="3">
        <v>0</v>
      </c>
      <c r="MN9" s="3">
        <v>0</v>
      </c>
      <c r="MO9" s="3">
        <v>0</v>
      </c>
      <c r="MP9" s="3">
        <v>0</v>
      </c>
      <c r="MQ9" s="3">
        <v>0</v>
      </c>
      <c r="MR9" s="3">
        <v>0</v>
      </c>
      <c r="MS9" s="3">
        <v>68732.2</v>
      </c>
      <c r="MT9" s="3">
        <v>12710.21</v>
      </c>
      <c r="MU9" s="3">
        <v>89529.96</v>
      </c>
      <c r="MV9" s="3">
        <v>0</v>
      </c>
      <c r="MW9" s="3">
        <v>0</v>
      </c>
      <c r="MX9" s="3">
        <v>0</v>
      </c>
      <c r="MY9" s="3">
        <v>14117.76</v>
      </c>
      <c r="MZ9" s="3">
        <v>4653.1899999999996</v>
      </c>
      <c r="NA9" s="3">
        <v>6672.47</v>
      </c>
      <c r="NB9" s="3">
        <v>939.36</v>
      </c>
      <c r="NC9" s="3">
        <v>195.96</v>
      </c>
      <c r="ND9" s="3">
        <v>0</v>
      </c>
      <c r="NE9" s="3">
        <v>337.5</v>
      </c>
      <c r="NF9" s="3">
        <v>0</v>
      </c>
      <c r="NG9" s="3">
        <v>12791.81</v>
      </c>
      <c r="NH9" s="3">
        <v>0</v>
      </c>
      <c r="NI9" s="3">
        <v>87195.82</v>
      </c>
      <c r="NJ9" s="3">
        <v>0</v>
      </c>
      <c r="NK9" s="3">
        <v>0</v>
      </c>
      <c r="NL9" s="3">
        <v>55299.51</v>
      </c>
      <c r="NM9" s="3">
        <v>0</v>
      </c>
      <c r="NN9" s="3">
        <v>0</v>
      </c>
      <c r="NO9" s="3">
        <v>0</v>
      </c>
      <c r="NP9" s="3">
        <v>20899.29</v>
      </c>
      <c r="NQ9" s="3">
        <v>0</v>
      </c>
      <c r="NR9" s="3">
        <v>0</v>
      </c>
      <c r="NS9" s="3">
        <v>33263.25</v>
      </c>
      <c r="NT9" s="3">
        <v>50260.95</v>
      </c>
      <c r="NU9" s="3">
        <v>23623.33</v>
      </c>
      <c r="NV9" s="3">
        <v>46627.7</v>
      </c>
      <c r="NW9" s="3">
        <v>47220.36</v>
      </c>
      <c r="NX9" s="3">
        <v>2966.27</v>
      </c>
      <c r="NY9" s="3">
        <v>11394.22</v>
      </c>
      <c r="NZ9" s="3">
        <v>135875.82</v>
      </c>
      <c r="OA9" s="3">
        <v>46534.080000000002</v>
      </c>
      <c r="OB9" s="3">
        <v>0</v>
      </c>
      <c r="OC9" s="3">
        <v>0</v>
      </c>
      <c r="OD9" s="3">
        <v>0</v>
      </c>
      <c r="OE9" s="3">
        <v>0</v>
      </c>
      <c r="OF9" s="3">
        <v>0</v>
      </c>
      <c r="OK9" s="3">
        <v>0</v>
      </c>
      <c r="OL9" s="3">
        <v>0</v>
      </c>
      <c r="OM9" s="3">
        <v>0</v>
      </c>
      <c r="ON9" s="3">
        <v>0</v>
      </c>
      <c r="OO9" s="3">
        <v>64260.7</v>
      </c>
      <c r="OP9" s="3">
        <v>115138.1</v>
      </c>
      <c r="OQ9" s="3">
        <v>234581.7</v>
      </c>
      <c r="OR9" s="3">
        <v>84857.09</v>
      </c>
      <c r="OS9" s="3">
        <v>-2.56</v>
      </c>
      <c r="OT9" s="3">
        <v>0</v>
      </c>
      <c r="OU9" s="3">
        <v>9744</v>
      </c>
      <c r="OV9" s="3">
        <v>0</v>
      </c>
      <c r="OW9" s="3">
        <v>0</v>
      </c>
      <c r="OX9" s="3">
        <v>25882.76</v>
      </c>
      <c r="OY9" s="3">
        <v>0</v>
      </c>
      <c r="OZ9" s="3">
        <v>0</v>
      </c>
      <c r="PA9" s="3">
        <v>9278.52</v>
      </c>
      <c r="PB9" s="3">
        <v>0</v>
      </c>
      <c r="PC9" s="3">
        <v>0</v>
      </c>
      <c r="PD9" s="3">
        <v>0</v>
      </c>
      <c r="PE9" s="3">
        <v>0</v>
      </c>
      <c r="PF9" s="3">
        <v>0</v>
      </c>
      <c r="PG9" s="3">
        <v>378155.33</v>
      </c>
      <c r="PH9" s="3">
        <v>272341.90000000002</v>
      </c>
      <c r="PI9" s="3">
        <v>90861.17</v>
      </c>
      <c r="PJ9" s="3">
        <v>0</v>
      </c>
      <c r="PK9" s="3">
        <v>53889.279999999999</v>
      </c>
      <c r="PL9" s="3">
        <v>5725.08</v>
      </c>
      <c r="PM9" s="3">
        <v>39528.43</v>
      </c>
      <c r="PN9" s="3">
        <v>0</v>
      </c>
      <c r="PO9" s="3">
        <v>17785.060000000001</v>
      </c>
      <c r="PP9" s="3">
        <v>0</v>
      </c>
      <c r="PQ9" s="3">
        <v>0</v>
      </c>
      <c r="PR9" s="3">
        <v>121824.01</v>
      </c>
      <c r="PS9" s="3">
        <v>0</v>
      </c>
      <c r="PT9" s="3">
        <v>90731.43</v>
      </c>
      <c r="PU9" s="3">
        <v>0</v>
      </c>
      <c r="PV9" s="3">
        <v>0</v>
      </c>
      <c r="PW9" s="3">
        <v>23102.53</v>
      </c>
      <c r="PX9" s="3">
        <v>10303.68</v>
      </c>
      <c r="PY9" s="3">
        <v>0</v>
      </c>
      <c r="PZ9" s="3">
        <v>0</v>
      </c>
      <c r="QA9" s="3">
        <v>0</v>
      </c>
      <c r="QB9" s="3">
        <v>560476.6</v>
      </c>
      <c r="QC9" s="3">
        <v>0</v>
      </c>
      <c r="QD9" s="3">
        <v>13713.85</v>
      </c>
      <c r="QE9" s="3">
        <v>0</v>
      </c>
      <c r="QF9" s="3">
        <v>0</v>
      </c>
      <c r="QG9" s="3">
        <v>0</v>
      </c>
      <c r="QI9" s="3">
        <v>0</v>
      </c>
      <c r="QJ9" s="3">
        <v>158262.76</v>
      </c>
      <c r="QK9" s="3">
        <v>0</v>
      </c>
      <c r="QL9" s="3">
        <v>0</v>
      </c>
      <c r="QM9" s="3">
        <v>0</v>
      </c>
      <c r="QN9" s="3">
        <v>0</v>
      </c>
      <c r="QO9" s="3">
        <v>365889.6</v>
      </c>
      <c r="QP9" s="3">
        <v>14142.11</v>
      </c>
      <c r="QQ9" s="3">
        <v>0</v>
      </c>
      <c r="QR9" s="3">
        <v>0</v>
      </c>
      <c r="QS9" s="3">
        <v>0</v>
      </c>
      <c r="QT9" s="3">
        <v>15522.93</v>
      </c>
      <c r="QU9" s="3">
        <v>-2829</v>
      </c>
      <c r="QV9" s="3">
        <v>164725</v>
      </c>
      <c r="QW9" s="3">
        <v>17330</v>
      </c>
      <c r="QX9" s="3">
        <v>0</v>
      </c>
      <c r="QY9" s="3">
        <v>0</v>
      </c>
      <c r="QZ9" s="3">
        <v>2014.08</v>
      </c>
      <c r="RA9" s="3">
        <v>0</v>
      </c>
      <c r="RB9" s="3">
        <v>0</v>
      </c>
      <c r="RC9" s="3">
        <v>0</v>
      </c>
      <c r="RD9" s="3">
        <v>0</v>
      </c>
      <c r="RE9" s="3">
        <v>0</v>
      </c>
      <c r="RF9" s="3">
        <v>0</v>
      </c>
      <c r="RG9" s="3">
        <v>4408.71</v>
      </c>
      <c r="RH9" s="3">
        <v>0</v>
      </c>
      <c r="RI9" s="3">
        <v>0</v>
      </c>
      <c r="RJ9" s="3">
        <v>0</v>
      </c>
      <c r="RK9" s="3">
        <v>0</v>
      </c>
    </row>
    <row r="10" spans="1:479" x14ac:dyDescent="0.25">
      <c r="A10" t="s">
        <v>9</v>
      </c>
      <c r="B10" s="1">
        <v>2018</v>
      </c>
      <c r="C10" s="3">
        <v>409833.34</v>
      </c>
      <c r="D10" s="3">
        <v>0</v>
      </c>
      <c r="E10" s="4"/>
      <c r="F10" s="3">
        <v>0</v>
      </c>
      <c r="G10" s="3">
        <v>0</v>
      </c>
      <c r="H10" s="3">
        <v>0</v>
      </c>
      <c r="I10" s="3">
        <v>0</v>
      </c>
      <c r="J10" s="3">
        <v>339844.23</v>
      </c>
      <c r="K10" s="3">
        <v>218212.59</v>
      </c>
      <c r="L10" s="3">
        <v>0</v>
      </c>
      <c r="M10" s="3">
        <v>0</v>
      </c>
      <c r="N10" s="3">
        <v>14040.85</v>
      </c>
      <c r="O10" s="3">
        <v>32308.76</v>
      </c>
      <c r="P10" s="4"/>
      <c r="Q10" s="3">
        <v>354952.92</v>
      </c>
      <c r="R10" s="3">
        <v>-39724.39</v>
      </c>
      <c r="S10" s="3">
        <v>267.04000000000002</v>
      </c>
      <c r="T10" s="3">
        <v>0</v>
      </c>
      <c r="U10" s="3">
        <v>0</v>
      </c>
      <c r="V10" s="3">
        <v>1721.84</v>
      </c>
      <c r="W10" s="3">
        <v>0</v>
      </c>
      <c r="X10" s="3">
        <v>0</v>
      </c>
      <c r="Y10" s="3">
        <v>0</v>
      </c>
      <c r="Z10" s="3">
        <v>0</v>
      </c>
      <c r="AA10" s="3">
        <v>117528.85</v>
      </c>
      <c r="AB10" s="3">
        <v>0</v>
      </c>
      <c r="AC10" s="3">
        <v>0</v>
      </c>
      <c r="AD10" s="3">
        <v>0</v>
      </c>
      <c r="AE10" s="3">
        <v>0</v>
      </c>
      <c r="AF10" s="3">
        <v>0</v>
      </c>
      <c r="AG10" s="3">
        <v>0</v>
      </c>
      <c r="AH10" s="3">
        <v>0</v>
      </c>
      <c r="AI10" s="3">
        <v>0</v>
      </c>
      <c r="AJ10" s="3">
        <v>0</v>
      </c>
      <c r="AK10" s="3">
        <v>0</v>
      </c>
      <c r="AL10" s="3">
        <v>0</v>
      </c>
      <c r="AP10" s="3">
        <v>0</v>
      </c>
      <c r="AQ10" s="3">
        <v>0</v>
      </c>
      <c r="AR10" s="3">
        <v>0</v>
      </c>
      <c r="AS10" s="3">
        <v>0</v>
      </c>
      <c r="AT10" s="3">
        <v>0</v>
      </c>
      <c r="AU10" s="3">
        <v>0</v>
      </c>
      <c r="AV10" s="3">
        <v>10746.47</v>
      </c>
      <c r="AW10" s="4"/>
      <c r="AX10" s="3">
        <v>0</v>
      </c>
      <c r="AY10" s="3">
        <v>0</v>
      </c>
      <c r="AZ10" s="3">
        <v>0</v>
      </c>
      <c r="BA10" s="3">
        <v>9225.61</v>
      </c>
      <c r="BB10" s="3">
        <v>-36.58</v>
      </c>
      <c r="BC10" s="3">
        <v>0</v>
      </c>
      <c r="BD10" s="3">
        <v>0</v>
      </c>
      <c r="BE10" s="3">
        <v>0</v>
      </c>
      <c r="BF10" s="3">
        <v>0</v>
      </c>
      <c r="BG10" s="3">
        <v>0</v>
      </c>
      <c r="BH10" s="3">
        <v>0</v>
      </c>
      <c r="BI10" s="3">
        <v>0</v>
      </c>
      <c r="BJ10" s="3">
        <v>0</v>
      </c>
      <c r="BK10" s="3">
        <v>0</v>
      </c>
      <c r="BL10" s="3">
        <v>0</v>
      </c>
      <c r="BM10" s="3">
        <v>0</v>
      </c>
      <c r="BN10" s="3">
        <v>227785.62</v>
      </c>
      <c r="BO10" s="3">
        <v>-452.85</v>
      </c>
      <c r="BP10" s="3">
        <v>4354.8500000000004</v>
      </c>
      <c r="BQ10" s="3">
        <v>0</v>
      </c>
      <c r="BR10" s="3">
        <v>0</v>
      </c>
      <c r="BT10" s="3">
        <v>0</v>
      </c>
      <c r="BU10" s="3">
        <v>-9753.85</v>
      </c>
      <c r="BV10" s="3">
        <v>0</v>
      </c>
      <c r="BW10" s="3">
        <v>0</v>
      </c>
      <c r="BX10" s="3">
        <v>0</v>
      </c>
      <c r="BY10" s="3">
        <v>-125703</v>
      </c>
      <c r="BZ10" s="3">
        <v>-115852.95</v>
      </c>
      <c r="CA10" s="3">
        <v>0</v>
      </c>
      <c r="CB10" s="3">
        <v>-17206.650000000001</v>
      </c>
      <c r="CC10" s="3">
        <v>6865.57</v>
      </c>
      <c r="CD10" s="3">
        <v>-240675.05</v>
      </c>
      <c r="CE10" s="3">
        <v>134848.15</v>
      </c>
      <c r="CF10" s="3">
        <v>0</v>
      </c>
      <c r="CG10" s="3">
        <v>-9205.16</v>
      </c>
      <c r="CH10" s="3">
        <v>0</v>
      </c>
      <c r="CI10" s="3">
        <v>0</v>
      </c>
      <c r="CJ10" s="3">
        <v>0</v>
      </c>
      <c r="CK10" s="3">
        <v>0</v>
      </c>
      <c r="CL10" s="3">
        <v>188461.77</v>
      </c>
      <c r="CM10" s="3">
        <v>0</v>
      </c>
      <c r="CN10" s="3">
        <v>0</v>
      </c>
      <c r="CO10" s="3">
        <v>0</v>
      </c>
      <c r="CP10" s="3">
        <v>0</v>
      </c>
      <c r="CQ10" s="3">
        <v>0</v>
      </c>
      <c r="CR10" s="3">
        <v>0</v>
      </c>
      <c r="CS10" s="3">
        <v>0</v>
      </c>
      <c r="CT10" s="3">
        <v>0</v>
      </c>
      <c r="CU10" s="3">
        <v>0</v>
      </c>
      <c r="CV10" s="3">
        <v>0</v>
      </c>
      <c r="CW10" s="3">
        <v>0</v>
      </c>
      <c r="CX10" s="3">
        <v>0</v>
      </c>
      <c r="CY10" s="3">
        <v>0</v>
      </c>
      <c r="CZ10" s="3">
        <v>0</v>
      </c>
      <c r="DA10" s="3">
        <v>0</v>
      </c>
      <c r="DB10" s="3">
        <v>0</v>
      </c>
      <c r="DC10" s="3">
        <v>0</v>
      </c>
      <c r="DD10" s="3">
        <v>0</v>
      </c>
      <c r="DE10" s="3">
        <v>0</v>
      </c>
      <c r="DF10" s="3">
        <v>0</v>
      </c>
      <c r="DG10" s="3">
        <v>0</v>
      </c>
      <c r="DH10" s="3">
        <v>0</v>
      </c>
      <c r="DI10" s="3">
        <v>0</v>
      </c>
      <c r="DJ10" s="3">
        <v>0</v>
      </c>
      <c r="DK10" s="3">
        <v>0</v>
      </c>
      <c r="DL10" s="3">
        <v>0</v>
      </c>
      <c r="DM10" s="3">
        <v>0</v>
      </c>
      <c r="DN10" s="3">
        <v>30140.5</v>
      </c>
      <c r="DP10" s="3">
        <v>135084.85999999999</v>
      </c>
      <c r="DQ10" s="3">
        <v>0</v>
      </c>
      <c r="DR10" s="3">
        <v>0</v>
      </c>
      <c r="DS10" s="3">
        <v>565923.04</v>
      </c>
      <c r="DT10" s="3">
        <v>0</v>
      </c>
      <c r="DU10" s="3">
        <v>1278709.8</v>
      </c>
      <c r="DV10" s="3">
        <v>0</v>
      </c>
      <c r="DW10" s="3">
        <v>77510.59</v>
      </c>
      <c r="DX10" s="3">
        <v>3515.64</v>
      </c>
      <c r="DY10" s="3">
        <v>412611.08</v>
      </c>
      <c r="DZ10" s="3">
        <v>0</v>
      </c>
      <c r="EA10" s="3">
        <v>443261.68</v>
      </c>
      <c r="EB10" s="3">
        <v>0</v>
      </c>
      <c r="EC10" s="3">
        <v>0</v>
      </c>
      <c r="ED10" s="3">
        <v>0</v>
      </c>
      <c r="EE10" s="3">
        <v>0</v>
      </c>
      <c r="EG10" s="3">
        <v>0</v>
      </c>
      <c r="EH10" s="3">
        <v>0</v>
      </c>
      <c r="EI10" s="3">
        <v>49776.12</v>
      </c>
      <c r="EJ10" s="3">
        <v>20889.11</v>
      </c>
      <c r="EL10" s="3">
        <v>528651.59</v>
      </c>
      <c r="EM10" s="3">
        <v>0</v>
      </c>
      <c r="EN10" s="3">
        <v>0</v>
      </c>
      <c r="EO10" s="3">
        <v>0</v>
      </c>
      <c r="EP10" s="3">
        <v>0</v>
      </c>
      <c r="EQ10" s="3">
        <v>0</v>
      </c>
      <c r="ER10" s="3">
        <v>0</v>
      </c>
      <c r="ET10" s="3">
        <v>0</v>
      </c>
      <c r="EU10" s="3">
        <v>0</v>
      </c>
      <c r="EV10" s="3">
        <v>0</v>
      </c>
      <c r="EW10" s="3">
        <v>0</v>
      </c>
      <c r="EX10" s="3">
        <v>0</v>
      </c>
      <c r="EY10" s="3">
        <v>0</v>
      </c>
      <c r="EZ10" s="3">
        <v>0</v>
      </c>
      <c r="FA10" s="3">
        <v>0</v>
      </c>
      <c r="FB10" s="3">
        <v>0</v>
      </c>
      <c r="FC10" s="3">
        <v>0</v>
      </c>
      <c r="FD10" s="3">
        <v>0</v>
      </c>
      <c r="FE10" s="3">
        <v>0</v>
      </c>
      <c r="FF10" s="3">
        <v>0</v>
      </c>
      <c r="FG10" s="3">
        <v>0</v>
      </c>
      <c r="FH10" s="3">
        <v>0</v>
      </c>
      <c r="FI10" s="3">
        <v>0</v>
      </c>
      <c r="FJ10" s="3">
        <v>0</v>
      </c>
      <c r="FK10" s="3">
        <v>-1967080.34</v>
      </c>
      <c r="FL10" s="3">
        <v>-178085.77</v>
      </c>
      <c r="FM10" s="3">
        <v>0</v>
      </c>
      <c r="FN10" s="3">
        <v>0</v>
      </c>
      <c r="FO10" s="3">
        <v>0</v>
      </c>
      <c r="FP10" s="3">
        <v>-323418.25</v>
      </c>
      <c r="FQ10" s="3">
        <v>-77357.210000000006</v>
      </c>
      <c r="FR10" s="3">
        <v>0</v>
      </c>
      <c r="FS10" s="3">
        <v>0</v>
      </c>
      <c r="FT10" s="3">
        <v>-35222.07</v>
      </c>
      <c r="FU10" s="3">
        <v>0</v>
      </c>
      <c r="FV10" s="3">
        <v>-53075.45</v>
      </c>
      <c r="FW10" s="3">
        <v>0</v>
      </c>
      <c r="FX10" s="3">
        <v>0</v>
      </c>
      <c r="FY10" s="3">
        <v>0</v>
      </c>
      <c r="FZ10" s="3">
        <v>0</v>
      </c>
      <c r="GA10" s="3">
        <v>0</v>
      </c>
      <c r="GB10" s="3">
        <v>0</v>
      </c>
      <c r="GD10" s="3">
        <v>0</v>
      </c>
      <c r="GE10" s="3">
        <v>0</v>
      </c>
      <c r="GF10" s="3">
        <v>0</v>
      </c>
      <c r="GG10" s="3">
        <v>0</v>
      </c>
      <c r="GH10" s="3">
        <v>0</v>
      </c>
      <c r="GI10" s="3">
        <v>0</v>
      </c>
      <c r="GJ10" s="3">
        <v>-9969.35</v>
      </c>
      <c r="GK10" s="3">
        <v>0</v>
      </c>
      <c r="GL10" s="3">
        <v>-0.04</v>
      </c>
      <c r="GN10" s="3">
        <v>0</v>
      </c>
      <c r="GO10" s="3">
        <v>0</v>
      </c>
      <c r="GP10" s="3">
        <v>0</v>
      </c>
      <c r="GQ10" s="3">
        <v>0</v>
      </c>
      <c r="GR10" s="3">
        <v>0</v>
      </c>
      <c r="GS10" s="3">
        <v>0</v>
      </c>
      <c r="GT10" s="3">
        <v>0</v>
      </c>
      <c r="GU10" s="3">
        <v>0</v>
      </c>
      <c r="GV10" s="3">
        <v>0</v>
      </c>
      <c r="GX10" s="3">
        <v>-18998.61</v>
      </c>
      <c r="GY10" s="3">
        <v>0</v>
      </c>
      <c r="GZ10" s="3">
        <v>0</v>
      </c>
      <c r="HA10" s="3">
        <v>0</v>
      </c>
      <c r="HB10" s="3">
        <v>0</v>
      </c>
      <c r="HC10" s="3">
        <v>0</v>
      </c>
      <c r="HD10" s="3">
        <v>0</v>
      </c>
      <c r="HE10" s="3">
        <v>0</v>
      </c>
      <c r="HF10" s="3">
        <v>0</v>
      </c>
      <c r="HG10" s="3">
        <v>0</v>
      </c>
      <c r="HH10" s="3">
        <v>-44490.05</v>
      </c>
      <c r="HI10" s="3">
        <v>0</v>
      </c>
      <c r="HJ10" s="3">
        <v>0</v>
      </c>
      <c r="HK10" s="3">
        <v>0</v>
      </c>
      <c r="HL10" s="3">
        <v>0</v>
      </c>
      <c r="HM10" s="3">
        <v>0</v>
      </c>
      <c r="HO10" s="3">
        <v>0</v>
      </c>
      <c r="HP10" s="3">
        <v>-1442442.45</v>
      </c>
      <c r="HQ10" s="3">
        <v>-1442442.43</v>
      </c>
      <c r="HR10" s="3">
        <v>0</v>
      </c>
      <c r="HS10" s="3">
        <v>0</v>
      </c>
      <c r="HT10" s="3">
        <v>0</v>
      </c>
      <c r="HU10" s="3">
        <v>0</v>
      </c>
      <c r="HV10" s="3">
        <v>0</v>
      </c>
      <c r="HW10" s="3">
        <v>0</v>
      </c>
      <c r="HX10" s="3">
        <v>0</v>
      </c>
      <c r="HY10" s="3">
        <v>511413.72</v>
      </c>
      <c r="HZ10" s="3">
        <v>22706.3100000005</v>
      </c>
      <c r="IA10" s="3">
        <v>0</v>
      </c>
      <c r="IB10" s="3">
        <v>0</v>
      </c>
      <c r="IC10" s="3">
        <v>0</v>
      </c>
      <c r="ID10" s="3">
        <v>0</v>
      </c>
      <c r="IE10" s="3">
        <v>0</v>
      </c>
      <c r="IF10" s="3">
        <v>0</v>
      </c>
      <c r="IG10" s="3">
        <v>0</v>
      </c>
      <c r="IH10" s="3">
        <v>0</v>
      </c>
      <c r="II10" s="3">
        <v>0</v>
      </c>
      <c r="IJ10" s="3">
        <v>-1152190.01</v>
      </c>
      <c r="IK10" s="3">
        <v>0</v>
      </c>
      <c r="IL10" s="3">
        <v>0</v>
      </c>
      <c r="IM10" s="3">
        <v>0</v>
      </c>
      <c r="IN10" s="3">
        <v>-25998.62</v>
      </c>
      <c r="IO10" s="3">
        <v>-1667.16</v>
      </c>
      <c r="IP10" s="3">
        <v>-1140204.53</v>
      </c>
      <c r="IQ10" s="3">
        <v>0</v>
      </c>
      <c r="IR10" s="3">
        <v>0</v>
      </c>
      <c r="IS10" s="3">
        <v>-11639.11</v>
      </c>
      <c r="IT10" s="3">
        <v>0</v>
      </c>
      <c r="IU10" s="3">
        <v>-93359.13</v>
      </c>
      <c r="IV10" s="3">
        <v>0</v>
      </c>
      <c r="IW10" s="3">
        <v>-163410.44</v>
      </c>
      <c r="IX10" s="3">
        <v>-41180.04</v>
      </c>
      <c r="IY10" s="3">
        <v>-14914.81</v>
      </c>
      <c r="IZ10" s="3">
        <v>-8180.59</v>
      </c>
      <c r="JA10" s="3">
        <v>-768873.82</v>
      </c>
      <c r="JB10" s="3">
        <v>-2723.28</v>
      </c>
      <c r="JC10" s="3">
        <v>0</v>
      </c>
      <c r="JD10" s="3">
        <v>-4642.74</v>
      </c>
      <c r="JE10" s="3">
        <v>0</v>
      </c>
      <c r="JF10" s="3">
        <v>0</v>
      </c>
      <c r="JG10" s="3">
        <v>0</v>
      </c>
      <c r="JH10" s="3">
        <v>0</v>
      </c>
      <c r="JI10" s="3">
        <v>-17944.39</v>
      </c>
      <c r="JJ10" s="3">
        <v>0</v>
      </c>
      <c r="JK10" s="3">
        <v>0</v>
      </c>
      <c r="JL10" s="3">
        <v>-5114.87</v>
      </c>
      <c r="JM10" s="3">
        <v>0</v>
      </c>
      <c r="JN10" s="3">
        <v>-10324.07</v>
      </c>
      <c r="JO10" s="3">
        <v>0</v>
      </c>
      <c r="JP10" s="3">
        <v>0</v>
      </c>
      <c r="JQ10" s="3">
        <v>12435</v>
      </c>
      <c r="JR10" s="3">
        <v>0</v>
      </c>
      <c r="JS10" s="3">
        <v>0</v>
      </c>
      <c r="JT10" s="3">
        <v>0</v>
      </c>
      <c r="JU10" s="3">
        <v>0</v>
      </c>
      <c r="JV10" s="3">
        <v>-0.02</v>
      </c>
      <c r="JW10" s="3">
        <v>0</v>
      </c>
      <c r="JX10" s="3">
        <v>0</v>
      </c>
      <c r="JY10" s="3">
        <v>0</v>
      </c>
      <c r="JZ10" s="3">
        <v>0</v>
      </c>
      <c r="KA10" s="3">
        <v>0</v>
      </c>
      <c r="KB10" s="3">
        <v>-50000</v>
      </c>
      <c r="KC10" s="3">
        <v>0</v>
      </c>
      <c r="KD10" s="3">
        <v>0</v>
      </c>
      <c r="KE10" s="3">
        <v>0</v>
      </c>
      <c r="KF10" s="3">
        <v>0</v>
      </c>
      <c r="KG10" s="3">
        <v>0</v>
      </c>
      <c r="KH10" s="3">
        <v>-150106.84</v>
      </c>
      <c r="KI10" s="3">
        <v>127249.89</v>
      </c>
      <c r="KJ10" s="3">
        <v>0</v>
      </c>
      <c r="KK10" s="3">
        <v>0</v>
      </c>
      <c r="KL10" s="3">
        <v>0</v>
      </c>
      <c r="KM10" s="3">
        <v>0</v>
      </c>
      <c r="KN10" s="3">
        <v>-3021.43</v>
      </c>
      <c r="KO10" s="3">
        <v>0</v>
      </c>
      <c r="KP10" s="3">
        <v>0</v>
      </c>
      <c r="KQ10" s="3">
        <v>0</v>
      </c>
      <c r="KR10" s="3">
        <v>0</v>
      </c>
      <c r="KS10" s="3">
        <v>0</v>
      </c>
      <c r="KT10" s="3">
        <v>0</v>
      </c>
      <c r="KU10" s="3">
        <v>0</v>
      </c>
      <c r="KV10" s="3">
        <v>0</v>
      </c>
      <c r="KW10" s="3">
        <v>0</v>
      </c>
      <c r="KX10" s="3">
        <v>0</v>
      </c>
      <c r="KY10" s="3">
        <v>0</v>
      </c>
      <c r="KZ10" s="3">
        <v>0</v>
      </c>
      <c r="LA10" s="3">
        <v>0</v>
      </c>
      <c r="LB10" s="3">
        <v>0</v>
      </c>
      <c r="LC10" s="3">
        <v>0</v>
      </c>
      <c r="LD10" s="3">
        <v>0</v>
      </c>
      <c r="LE10" s="3">
        <v>0</v>
      </c>
      <c r="LF10" s="3">
        <v>0</v>
      </c>
      <c r="LG10" s="3">
        <v>0</v>
      </c>
      <c r="LH10" s="3">
        <v>0</v>
      </c>
      <c r="LI10" s="3">
        <v>0</v>
      </c>
      <c r="LJ10" s="3">
        <v>0</v>
      </c>
      <c r="LK10" s="3">
        <v>0</v>
      </c>
      <c r="LL10" s="3">
        <v>0</v>
      </c>
      <c r="LM10" s="3">
        <v>1745868.6</v>
      </c>
      <c r="LN10" s="3">
        <v>585830.82999999996</v>
      </c>
      <c r="LO10" s="3">
        <v>93359.13</v>
      </c>
      <c r="LP10" s="3">
        <v>0</v>
      </c>
      <c r="LQ10" s="3">
        <v>0</v>
      </c>
      <c r="LR10" s="3">
        <v>163410.44</v>
      </c>
      <c r="LS10" s="3">
        <v>0</v>
      </c>
      <c r="LT10" s="3">
        <v>41180.04</v>
      </c>
      <c r="LU10" s="3">
        <v>0</v>
      </c>
      <c r="LW10" s="3">
        <v>14914.81</v>
      </c>
      <c r="LX10" s="3">
        <v>8180.59</v>
      </c>
      <c r="LY10" s="3">
        <v>0</v>
      </c>
      <c r="LZ10" s="3">
        <v>0</v>
      </c>
      <c r="MA10" s="3">
        <v>0</v>
      </c>
      <c r="MB10" s="3">
        <v>0</v>
      </c>
      <c r="MC10" s="3">
        <v>0</v>
      </c>
      <c r="MD10" s="3">
        <v>0</v>
      </c>
      <c r="ME10" s="3">
        <v>0</v>
      </c>
      <c r="MF10" s="3">
        <v>0</v>
      </c>
      <c r="MG10" s="3">
        <v>0</v>
      </c>
      <c r="MH10" s="3">
        <v>0</v>
      </c>
      <c r="MI10" s="3">
        <v>0</v>
      </c>
      <c r="MJ10" s="3">
        <v>0</v>
      </c>
      <c r="MK10" s="3">
        <v>0</v>
      </c>
      <c r="ML10" s="3">
        <v>0</v>
      </c>
      <c r="MM10" s="3">
        <v>0</v>
      </c>
      <c r="MN10" s="3">
        <v>0</v>
      </c>
      <c r="MO10" s="3">
        <v>0</v>
      </c>
      <c r="MP10" s="3">
        <v>0</v>
      </c>
      <c r="MQ10" s="3">
        <v>0</v>
      </c>
      <c r="MR10" s="3">
        <v>0</v>
      </c>
      <c r="MS10" s="3">
        <v>0</v>
      </c>
      <c r="MT10" s="3">
        <v>0</v>
      </c>
      <c r="MU10" s="3">
        <v>0</v>
      </c>
      <c r="MV10" s="3">
        <v>0</v>
      </c>
      <c r="MW10" s="3">
        <v>0</v>
      </c>
      <c r="MX10" s="3">
        <v>2281.09</v>
      </c>
      <c r="MY10" s="3">
        <v>50</v>
      </c>
      <c r="MZ10" s="3">
        <v>164676.78</v>
      </c>
      <c r="NA10" s="3">
        <v>-774.7</v>
      </c>
      <c r="NB10" s="3">
        <v>0</v>
      </c>
      <c r="NC10" s="3">
        <v>0</v>
      </c>
      <c r="ND10" s="3">
        <v>0</v>
      </c>
      <c r="NE10" s="3">
        <v>0</v>
      </c>
      <c r="NF10" s="3">
        <v>0</v>
      </c>
      <c r="NG10" s="3">
        <v>0</v>
      </c>
      <c r="NH10" s="3">
        <v>0</v>
      </c>
      <c r="NI10" s="3">
        <v>392.43</v>
      </c>
      <c r="NJ10" s="3">
        <v>0</v>
      </c>
      <c r="NK10" s="3">
        <v>0</v>
      </c>
      <c r="NL10" s="3">
        <v>373.98</v>
      </c>
      <c r="NM10" s="3">
        <v>0</v>
      </c>
      <c r="NN10" s="3">
        <v>2495.85</v>
      </c>
      <c r="NO10" s="3">
        <v>0</v>
      </c>
      <c r="NP10" s="3">
        <v>0</v>
      </c>
      <c r="NQ10" s="3">
        <v>0</v>
      </c>
      <c r="NR10" s="3">
        <v>0</v>
      </c>
      <c r="NS10" s="3">
        <v>0</v>
      </c>
      <c r="NT10" s="3">
        <v>306.57</v>
      </c>
      <c r="NU10" s="3">
        <v>0</v>
      </c>
      <c r="NV10" s="3">
        <v>0</v>
      </c>
      <c r="NW10" s="3">
        <v>0</v>
      </c>
      <c r="NX10" s="3">
        <v>0</v>
      </c>
      <c r="NY10" s="3">
        <v>0</v>
      </c>
      <c r="NZ10" s="3">
        <v>0</v>
      </c>
      <c r="OA10" s="3">
        <v>0</v>
      </c>
      <c r="OB10" s="3">
        <v>0</v>
      </c>
      <c r="OC10" s="3">
        <v>0</v>
      </c>
      <c r="OD10" s="3">
        <v>0</v>
      </c>
      <c r="OE10" s="3">
        <v>0</v>
      </c>
      <c r="OF10" s="3">
        <v>0</v>
      </c>
      <c r="OK10" s="3">
        <v>0</v>
      </c>
      <c r="OL10" s="3">
        <v>0</v>
      </c>
      <c r="OM10" s="3">
        <v>0</v>
      </c>
      <c r="ON10" s="3">
        <v>0</v>
      </c>
      <c r="OO10" s="3">
        <v>0</v>
      </c>
      <c r="OP10" s="3">
        <v>41226.620000000003</v>
      </c>
      <c r="OQ10" s="3">
        <v>71976.98</v>
      </c>
      <c r="OR10" s="3">
        <v>0</v>
      </c>
      <c r="OS10" s="3">
        <v>0</v>
      </c>
      <c r="OT10" s="3">
        <v>0</v>
      </c>
      <c r="OU10" s="3">
        <v>24887.86</v>
      </c>
      <c r="OV10" s="3">
        <v>0</v>
      </c>
      <c r="OW10" s="3">
        <v>0</v>
      </c>
      <c r="OX10" s="3">
        <v>0</v>
      </c>
      <c r="OY10" s="3">
        <v>0</v>
      </c>
      <c r="OZ10" s="3">
        <v>0</v>
      </c>
      <c r="PA10" s="3">
        <v>0</v>
      </c>
      <c r="PB10" s="3">
        <v>0</v>
      </c>
      <c r="PC10" s="3">
        <v>0</v>
      </c>
      <c r="PD10" s="3">
        <v>0</v>
      </c>
      <c r="PE10" s="3">
        <v>0</v>
      </c>
      <c r="PF10" s="3">
        <v>13200</v>
      </c>
      <c r="PG10" s="3">
        <v>143711.64000000001</v>
      </c>
      <c r="PH10" s="3">
        <v>18693.03</v>
      </c>
      <c r="PI10" s="3">
        <v>27564.240000000002</v>
      </c>
      <c r="PJ10" s="3">
        <v>0</v>
      </c>
      <c r="PK10" s="3">
        <v>46929.47</v>
      </c>
      <c r="PL10" s="3">
        <v>9373.07</v>
      </c>
      <c r="PM10" s="3">
        <v>11103.5</v>
      </c>
      <c r="PN10" s="3">
        <v>94734.91</v>
      </c>
      <c r="PO10" s="3">
        <v>0</v>
      </c>
      <c r="PP10" s="3">
        <v>0</v>
      </c>
      <c r="PQ10" s="3">
        <v>0</v>
      </c>
      <c r="PR10" s="3">
        <v>72345.42</v>
      </c>
      <c r="PS10" s="3">
        <v>0</v>
      </c>
      <c r="PT10" s="3">
        <v>24210.82</v>
      </c>
      <c r="PU10" s="3">
        <v>0</v>
      </c>
      <c r="PV10" s="3">
        <v>0</v>
      </c>
      <c r="PW10" s="3">
        <v>0</v>
      </c>
      <c r="PX10" s="3">
        <v>0</v>
      </c>
      <c r="PY10" s="3">
        <v>0</v>
      </c>
      <c r="PZ10" s="3">
        <v>0</v>
      </c>
      <c r="QA10" s="3">
        <v>0</v>
      </c>
      <c r="QB10" s="3">
        <v>107639.7</v>
      </c>
      <c r="QC10" s="3">
        <v>0</v>
      </c>
      <c r="QD10" s="3">
        <v>0</v>
      </c>
      <c r="QE10" s="3">
        <v>0</v>
      </c>
      <c r="QF10" s="3">
        <v>0</v>
      </c>
      <c r="QG10" s="3">
        <v>0</v>
      </c>
      <c r="QI10" s="3">
        <v>0</v>
      </c>
      <c r="QJ10" s="3">
        <v>0</v>
      </c>
      <c r="QK10" s="3">
        <v>0</v>
      </c>
      <c r="QL10" s="3">
        <v>0</v>
      </c>
      <c r="QM10" s="3">
        <v>0</v>
      </c>
      <c r="QN10" s="3">
        <v>0</v>
      </c>
      <c r="QO10" s="3">
        <v>0</v>
      </c>
      <c r="QP10" s="3">
        <v>6588.81</v>
      </c>
      <c r="QQ10" s="3">
        <v>0</v>
      </c>
      <c r="QR10" s="3">
        <v>0</v>
      </c>
      <c r="QS10" s="3">
        <v>0</v>
      </c>
      <c r="QT10" s="3">
        <v>8662.36</v>
      </c>
      <c r="QU10" s="3">
        <v>0</v>
      </c>
      <c r="QV10" s="3">
        <v>0</v>
      </c>
      <c r="QW10" s="3">
        <v>3122.45</v>
      </c>
      <c r="QX10" s="3">
        <v>0</v>
      </c>
      <c r="QY10" s="3">
        <v>0</v>
      </c>
      <c r="QZ10" s="3">
        <v>0</v>
      </c>
      <c r="RA10" s="3">
        <v>0</v>
      </c>
      <c r="RB10" s="3">
        <v>0</v>
      </c>
      <c r="RC10" s="3">
        <v>0</v>
      </c>
      <c r="RD10" s="3">
        <v>0</v>
      </c>
      <c r="RE10" s="3">
        <v>0</v>
      </c>
      <c r="RF10" s="3">
        <v>0</v>
      </c>
      <c r="RG10" s="3">
        <v>0</v>
      </c>
      <c r="RH10" s="3">
        <v>0</v>
      </c>
      <c r="RI10" s="3">
        <v>0</v>
      </c>
      <c r="RJ10" s="3">
        <v>0</v>
      </c>
      <c r="RK10" s="3">
        <v>0</v>
      </c>
    </row>
    <row r="11" spans="1:479" x14ac:dyDescent="0.25">
      <c r="A11" t="s">
        <v>10</v>
      </c>
      <c r="B11" s="1">
        <v>2018</v>
      </c>
      <c r="C11" s="3">
        <v>891758.76</v>
      </c>
      <c r="D11" s="3">
        <v>400</v>
      </c>
      <c r="E11" s="4"/>
      <c r="F11" s="3">
        <v>0</v>
      </c>
      <c r="G11" s="3">
        <v>0</v>
      </c>
      <c r="H11" s="3">
        <v>0</v>
      </c>
      <c r="I11" s="3">
        <v>0</v>
      </c>
      <c r="J11" s="3">
        <v>0</v>
      </c>
      <c r="K11" s="3">
        <v>352942.54</v>
      </c>
      <c r="L11" s="3">
        <v>0</v>
      </c>
      <c r="M11" s="3">
        <v>39706.300000000003</v>
      </c>
      <c r="N11" s="3">
        <v>0</v>
      </c>
      <c r="O11" s="3">
        <v>0</v>
      </c>
      <c r="P11" s="4"/>
      <c r="Q11" s="3">
        <v>406455.9</v>
      </c>
      <c r="R11" s="3">
        <v>0</v>
      </c>
      <c r="S11" s="3">
        <v>714.82</v>
      </c>
      <c r="T11" s="3">
        <v>0</v>
      </c>
      <c r="U11" s="3">
        <v>0</v>
      </c>
      <c r="V11" s="3">
        <v>0</v>
      </c>
      <c r="W11" s="3">
        <v>0</v>
      </c>
      <c r="X11" s="3">
        <v>0</v>
      </c>
      <c r="Y11" s="3">
        <v>0</v>
      </c>
      <c r="Z11" s="3">
        <v>0</v>
      </c>
      <c r="AA11" s="3">
        <v>0</v>
      </c>
      <c r="AB11" s="3">
        <v>0</v>
      </c>
      <c r="AC11" s="3">
        <v>0</v>
      </c>
      <c r="AD11" s="3">
        <v>0</v>
      </c>
      <c r="AE11" s="3">
        <v>0</v>
      </c>
      <c r="AF11" s="3">
        <v>0</v>
      </c>
      <c r="AG11" s="3">
        <v>0</v>
      </c>
      <c r="AH11" s="3">
        <v>0</v>
      </c>
      <c r="AI11" s="3">
        <v>0</v>
      </c>
      <c r="AJ11" s="3">
        <v>0</v>
      </c>
      <c r="AK11" s="3">
        <v>0</v>
      </c>
      <c r="AL11" s="3">
        <v>46363.08</v>
      </c>
      <c r="AP11" s="3">
        <v>0</v>
      </c>
      <c r="AQ11" s="3">
        <v>0</v>
      </c>
      <c r="AR11" s="3">
        <v>0</v>
      </c>
      <c r="AS11" s="3">
        <v>0</v>
      </c>
      <c r="AT11" s="3">
        <v>0</v>
      </c>
      <c r="AU11" s="3">
        <v>0</v>
      </c>
      <c r="AV11" s="3">
        <v>0</v>
      </c>
      <c r="AW11" s="4"/>
      <c r="AX11" s="3">
        <v>0</v>
      </c>
      <c r="AY11" s="3">
        <v>0</v>
      </c>
      <c r="AZ11" s="3">
        <v>0</v>
      </c>
      <c r="BA11" s="3">
        <v>0</v>
      </c>
      <c r="BB11" s="3">
        <v>0</v>
      </c>
      <c r="BC11" s="3">
        <v>0</v>
      </c>
      <c r="BD11" s="3">
        <v>0</v>
      </c>
      <c r="BE11" s="3">
        <v>0</v>
      </c>
      <c r="BF11" s="3">
        <v>0</v>
      </c>
      <c r="BG11" s="3">
        <v>0</v>
      </c>
      <c r="BH11" s="3">
        <v>0</v>
      </c>
      <c r="BI11" s="3">
        <v>0</v>
      </c>
      <c r="BJ11" s="3">
        <v>0</v>
      </c>
      <c r="BK11" s="3">
        <v>0</v>
      </c>
      <c r="BL11" s="3">
        <v>0</v>
      </c>
      <c r="BM11" s="3">
        <v>0</v>
      </c>
      <c r="BN11" s="3">
        <v>36498.86</v>
      </c>
      <c r="BO11" s="3">
        <v>-1019.08</v>
      </c>
      <c r="BP11" s="3">
        <v>0</v>
      </c>
      <c r="BQ11" s="3">
        <v>0</v>
      </c>
      <c r="BR11" s="3">
        <v>0</v>
      </c>
      <c r="BT11" s="3">
        <v>0</v>
      </c>
      <c r="BU11" s="3">
        <v>0</v>
      </c>
      <c r="BV11" s="3">
        <v>0</v>
      </c>
      <c r="BW11" s="3">
        <v>0</v>
      </c>
      <c r="BX11" s="3">
        <v>0</v>
      </c>
      <c r="BY11" s="3">
        <v>0</v>
      </c>
      <c r="BZ11" s="3">
        <v>15032.16</v>
      </c>
      <c r="CA11" s="3">
        <v>0</v>
      </c>
      <c r="CB11" s="3">
        <v>-6019.36</v>
      </c>
      <c r="CC11" s="3">
        <v>2367.35</v>
      </c>
      <c r="CD11" s="3">
        <v>-63579.01</v>
      </c>
      <c r="CE11" s="3">
        <v>-7663.16</v>
      </c>
      <c r="CF11" s="3">
        <v>44438.44</v>
      </c>
      <c r="CG11" s="3">
        <v>128971.2</v>
      </c>
      <c r="CH11" s="3">
        <v>374.03</v>
      </c>
      <c r="CI11" s="3">
        <v>0</v>
      </c>
      <c r="CJ11" s="3">
        <v>0</v>
      </c>
      <c r="CK11" s="3">
        <v>0</v>
      </c>
      <c r="CL11" s="3">
        <v>140732.81</v>
      </c>
      <c r="CM11" s="3">
        <v>0</v>
      </c>
      <c r="CN11" s="3">
        <v>0</v>
      </c>
      <c r="CO11" s="3">
        <v>0</v>
      </c>
      <c r="CP11" s="3">
        <v>0</v>
      </c>
      <c r="CQ11" s="3">
        <v>0</v>
      </c>
      <c r="CR11" s="3">
        <v>0</v>
      </c>
      <c r="CS11" s="3">
        <v>0</v>
      </c>
      <c r="CT11" s="3">
        <v>0</v>
      </c>
      <c r="CU11" s="3">
        <v>0</v>
      </c>
      <c r="CV11" s="3">
        <v>0</v>
      </c>
      <c r="CW11" s="3">
        <v>0</v>
      </c>
      <c r="CX11" s="3">
        <v>0</v>
      </c>
      <c r="CY11" s="3">
        <v>0</v>
      </c>
      <c r="CZ11" s="3">
        <v>0</v>
      </c>
      <c r="DA11" s="3">
        <v>0</v>
      </c>
      <c r="DB11" s="3">
        <v>0</v>
      </c>
      <c r="DC11" s="3">
        <v>0</v>
      </c>
      <c r="DD11" s="3">
        <v>0</v>
      </c>
      <c r="DE11" s="3">
        <v>0</v>
      </c>
      <c r="DF11" s="3">
        <v>0</v>
      </c>
      <c r="DG11" s="3">
        <v>0</v>
      </c>
      <c r="DH11" s="3">
        <v>0</v>
      </c>
      <c r="DI11" s="3">
        <v>0</v>
      </c>
      <c r="DJ11" s="3">
        <v>0</v>
      </c>
      <c r="DK11" s="3">
        <v>0</v>
      </c>
      <c r="DL11" s="3">
        <v>0</v>
      </c>
      <c r="DM11" s="3">
        <v>0</v>
      </c>
      <c r="DN11" s="3">
        <v>56900</v>
      </c>
      <c r="DP11" s="3">
        <v>0</v>
      </c>
      <c r="DQ11" s="3">
        <v>0</v>
      </c>
      <c r="DR11" s="3">
        <v>0</v>
      </c>
      <c r="DS11" s="3">
        <v>1950338.74</v>
      </c>
      <c r="DT11" s="3">
        <v>0</v>
      </c>
      <c r="DU11" s="3">
        <v>836105.15</v>
      </c>
      <c r="DV11" s="3">
        <v>1002371.66</v>
      </c>
      <c r="DW11" s="3">
        <v>0</v>
      </c>
      <c r="DX11" s="3">
        <v>1899835.52</v>
      </c>
      <c r="DY11" s="3">
        <v>1288187.0900000001</v>
      </c>
      <c r="DZ11" s="3">
        <v>330799.01</v>
      </c>
      <c r="EA11" s="3">
        <v>386479.16</v>
      </c>
      <c r="EB11" s="3">
        <v>0</v>
      </c>
      <c r="EC11" s="3">
        <v>0</v>
      </c>
      <c r="ED11" s="3">
        <v>0</v>
      </c>
      <c r="EE11" s="3">
        <v>0</v>
      </c>
      <c r="EG11" s="3">
        <v>0</v>
      </c>
      <c r="EH11" s="3">
        <v>0</v>
      </c>
      <c r="EI11" s="3">
        <v>56992.59</v>
      </c>
      <c r="EJ11" s="3">
        <v>31938.63</v>
      </c>
      <c r="EL11" s="3">
        <v>0</v>
      </c>
      <c r="EM11" s="3">
        <v>4320</v>
      </c>
      <c r="EN11" s="3">
        <v>0</v>
      </c>
      <c r="EO11" s="3">
        <v>15901.08</v>
      </c>
      <c r="EP11" s="3">
        <v>0</v>
      </c>
      <c r="EQ11" s="3">
        <v>0</v>
      </c>
      <c r="ER11" s="3">
        <v>0</v>
      </c>
      <c r="ET11" s="3">
        <v>0</v>
      </c>
      <c r="EU11" s="3">
        <v>0</v>
      </c>
      <c r="EV11" s="3">
        <v>0</v>
      </c>
      <c r="EW11" s="3">
        <v>0</v>
      </c>
      <c r="EX11" s="3">
        <v>0</v>
      </c>
      <c r="EY11" s="3">
        <v>-1751888.18</v>
      </c>
      <c r="EZ11" s="3">
        <v>0</v>
      </c>
      <c r="FA11" s="3">
        <v>0</v>
      </c>
      <c r="FB11" s="3">
        <v>0</v>
      </c>
      <c r="FC11" s="3">
        <v>0</v>
      </c>
      <c r="FD11" s="3">
        <v>0</v>
      </c>
      <c r="FE11" s="3">
        <v>0</v>
      </c>
      <c r="FF11" s="3">
        <v>0</v>
      </c>
      <c r="FG11" s="3">
        <v>0</v>
      </c>
      <c r="FH11" s="3">
        <v>0</v>
      </c>
      <c r="FI11" s="3">
        <v>0</v>
      </c>
      <c r="FJ11" s="3">
        <v>0</v>
      </c>
      <c r="FK11" s="3">
        <v>-1945100.25</v>
      </c>
      <c r="FL11" s="3">
        <v>0</v>
      </c>
      <c r="FM11" s="3">
        <v>0</v>
      </c>
      <c r="FN11" s="3">
        <v>0</v>
      </c>
      <c r="FO11" s="3">
        <v>-374.03</v>
      </c>
      <c r="FP11" s="3">
        <v>-632396.76</v>
      </c>
      <c r="FQ11" s="3">
        <v>-142790.25</v>
      </c>
      <c r="FR11" s="3">
        <v>0</v>
      </c>
      <c r="FS11" s="3">
        <v>0</v>
      </c>
      <c r="FT11" s="3">
        <v>-35000</v>
      </c>
      <c r="FU11" s="3">
        <v>0</v>
      </c>
      <c r="FV11" s="3">
        <v>0</v>
      </c>
      <c r="FW11" s="3">
        <v>0</v>
      </c>
      <c r="FX11" s="3">
        <v>0</v>
      </c>
      <c r="FY11" s="3">
        <v>0</v>
      </c>
      <c r="FZ11" s="3">
        <v>0</v>
      </c>
      <c r="GA11" s="3">
        <v>0</v>
      </c>
      <c r="GB11" s="3">
        <v>0</v>
      </c>
      <c r="GD11" s="3">
        <v>0</v>
      </c>
      <c r="GE11" s="3">
        <v>0</v>
      </c>
      <c r="GF11" s="3">
        <v>0</v>
      </c>
      <c r="GG11" s="3">
        <v>0</v>
      </c>
      <c r="GH11" s="3">
        <v>0</v>
      </c>
      <c r="GI11" s="3">
        <v>0</v>
      </c>
      <c r="GJ11" s="3">
        <v>0</v>
      </c>
      <c r="GK11" s="3">
        <v>0</v>
      </c>
      <c r="GL11" s="3">
        <v>-53505</v>
      </c>
      <c r="GN11" s="3">
        <v>0</v>
      </c>
      <c r="GO11" s="3">
        <v>0</v>
      </c>
      <c r="GP11" s="3">
        <v>0</v>
      </c>
      <c r="GQ11" s="3">
        <v>0</v>
      </c>
      <c r="GR11" s="3">
        <v>0</v>
      </c>
      <c r="GS11" s="3">
        <v>0</v>
      </c>
      <c r="GT11" s="3">
        <v>0</v>
      </c>
      <c r="GU11" s="3">
        <v>0</v>
      </c>
      <c r="GV11" s="3">
        <v>0</v>
      </c>
      <c r="GX11" s="3">
        <v>-33432.76</v>
      </c>
      <c r="GY11" s="3">
        <v>0</v>
      </c>
      <c r="GZ11" s="3">
        <v>0</v>
      </c>
      <c r="HA11" s="3">
        <v>0</v>
      </c>
      <c r="HB11" s="3">
        <v>0</v>
      </c>
      <c r="HC11" s="3">
        <v>0</v>
      </c>
      <c r="HD11" s="3">
        <v>0</v>
      </c>
      <c r="HE11" s="3">
        <v>0</v>
      </c>
      <c r="HF11" s="3">
        <v>0</v>
      </c>
      <c r="HG11" s="3">
        <v>0</v>
      </c>
      <c r="HH11" s="3">
        <v>0</v>
      </c>
      <c r="HI11" s="3">
        <v>0</v>
      </c>
      <c r="HJ11" s="3">
        <v>0</v>
      </c>
      <c r="HK11" s="3">
        <v>0</v>
      </c>
      <c r="HL11" s="3">
        <v>0</v>
      </c>
      <c r="HM11" s="3">
        <v>-581337.72</v>
      </c>
      <c r="HO11" s="3">
        <v>0</v>
      </c>
      <c r="HP11" s="3">
        <v>0</v>
      </c>
      <c r="HQ11" s="3">
        <v>0</v>
      </c>
      <c r="HR11" s="3">
        <v>0</v>
      </c>
      <c r="HS11" s="3">
        <v>-2862993.7</v>
      </c>
      <c r="HT11" s="3">
        <v>0</v>
      </c>
      <c r="HU11" s="3">
        <v>0</v>
      </c>
      <c r="HV11" s="3">
        <v>0</v>
      </c>
      <c r="HW11" s="3">
        <v>0</v>
      </c>
      <c r="HX11" s="3">
        <v>0</v>
      </c>
      <c r="HY11" s="3">
        <v>0</v>
      </c>
      <c r="HZ11" s="3">
        <v>-200548</v>
      </c>
      <c r="IA11" s="3">
        <v>0</v>
      </c>
      <c r="IB11" s="3">
        <v>0</v>
      </c>
      <c r="IC11" s="3">
        <v>0</v>
      </c>
      <c r="ID11" s="3">
        <v>-1649277.62</v>
      </c>
      <c r="IE11" s="3">
        <v>0</v>
      </c>
      <c r="IF11" s="3">
        <v>0</v>
      </c>
      <c r="IG11" s="3">
        <v>0</v>
      </c>
      <c r="IH11" s="3">
        <v>0</v>
      </c>
      <c r="II11" s="3">
        <v>0</v>
      </c>
      <c r="IJ11" s="3">
        <v>-2064779.62</v>
      </c>
      <c r="IK11" s="3">
        <v>-378032.03</v>
      </c>
      <c r="IL11" s="3">
        <v>-35431.519999999997</v>
      </c>
      <c r="IM11" s="3">
        <v>0</v>
      </c>
      <c r="IN11" s="3">
        <v>-4169.2299999999996</v>
      </c>
      <c r="IO11" s="3">
        <v>0</v>
      </c>
      <c r="IP11" s="3">
        <v>-38046.980000000003</v>
      </c>
      <c r="IQ11" s="3">
        <v>0</v>
      </c>
      <c r="IR11" s="3">
        <v>0</v>
      </c>
      <c r="IS11" s="3">
        <v>-24084.33</v>
      </c>
      <c r="IT11" s="3">
        <v>0</v>
      </c>
      <c r="IU11" s="3">
        <v>-122862.69</v>
      </c>
      <c r="IV11" s="3">
        <v>0</v>
      </c>
      <c r="IW11" s="3">
        <v>-209584.09</v>
      </c>
      <c r="IX11" s="3">
        <v>-167506.9</v>
      </c>
      <c r="IY11" s="3">
        <v>-90878.44</v>
      </c>
      <c r="IZ11" s="3">
        <v>-13365.71</v>
      </c>
      <c r="JA11" s="3">
        <v>-1058655.6599999999</v>
      </c>
      <c r="JB11" s="3">
        <v>-2238.4</v>
      </c>
      <c r="JC11" s="3">
        <v>-0.25</v>
      </c>
      <c r="JD11" s="3">
        <v>0</v>
      </c>
      <c r="JE11" s="3">
        <v>0</v>
      </c>
      <c r="JF11" s="3">
        <v>0</v>
      </c>
      <c r="JG11" s="3">
        <v>0</v>
      </c>
      <c r="JH11" s="3">
        <v>0</v>
      </c>
      <c r="JI11" s="3">
        <v>-6988.91</v>
      </c>
      <c r="JJ11" s="3">
        <v>0</v>
      </c>
      <c r="JK11" s="3">
        <v>0</v>
      </c>
      <c r="JL11" s="3">
        <v>-12495.49</v>
      </c>
      <c r="JM11" s="3">
        <v>0</v>
      </c>
      <c r="JN11" s="3">
        <v>-13655</v>
      </c>
      <c r="JO11" s="3">
        <v>35000</v>
      </c>
      <c r="JP11" s="3">
        <v>0</v>
      </c>
      <c r="JQ11" s="3">
        <v>0</v>
      </c>
      <c r="JR11" s="3">
        <v>0</v>
      </c>
      <c r="JS11" s="3">
        <v>0</v>
      </c>
      <c r="JT11" s="3">
        <v>0</v>
      </c>
      <c r="JU11" s="3">
        <v>0</v>
      </c>
      <c r="JV11" s="3">
        <v>0</v>
      </c>
      <c r="JW11" s="3">
        <v>0</v>
      </c>
      <c r="JX11" s="3">
        <v>0</v>
      </c>
      <c r="JY11" s="3">
        <v>0</v>
      </c>
      <c r="JZ11" s="3">
        <v>0</v>
      </c>
      <c r="KA11" s="3">
        <v>0</v>
      </c>
      <c r="KB11" s="3">
        <v>0</v>
      </c>
      <c r="KC11" s="3">
        <v>0</v>
      </c>
      <c r="KD11" s="3">
        <v>10481.36</v>
      </c>
      <c r="KE11" s="3">
        <v>0</v>
      </c>
      <c r="KF11" s="3">
        <v>0</v>
      </c>
      <c r="KG11" s="3">
        <v>0</v>
      </c>
      <c r="KH11" s="3">
        <v>-22814.83</v>
      </c>
      <c r="KI11" s="3">
        <v>22814.83</v>
      </c>
      <c r="KJ11" s="3">
        <v>0</v>
      </c>
      <c r="KK11" s="3">
        <v>-24977.89</v>
      </c>
      <c r="KL11" s="3">
        <v>0</v>
      </c>
      <c r="KM11" s="3">
        <v>0</v>
      </c>
      <c r="KN11" s="3">
        <v>-13755.76</v>
      </c>
      <c r="KO11" s="3">
        <v>0</v>
      </c>
      <c r="KP11" s="3">
        <v>0</v>
      </c>
      <c r="KQ11" s="3">
        <v>0</v>
      </c>
      <c r="KR11" s="3">
        <v>0</v>
      </c>
      <c r="KS11" s="3">
        <v>0</v>
      </c>
      <c r="KT11" s="3">
        <v>0</v>
      </c>
      <c r="KU11" s="3">
        <v>0</v>
      </c>
      <c r="KV11" s="3">
        <v>0</v>
      </c>
      <c r="KW11" s="3">
        <v>0</v>
      </c>
      <c r="KX11" s="3">
        <v>0</v>
      </c>
      <c r="KY11" s="3">
        <v>0</v>
      </c>
      <c r="KZ11" s="3">
        <v>0</v>
      </c>
      <c r="LA11" s="3">
        <v>0</v>
      </c>
      <c r="LB11" s="3">
        <v>0</v>
      </c>
      <c r="LC11" s="3">
        <v>0</v>
      </c>
      <c r="LD11" s="3">
        <v>0</v>
      </c>
      <c r="LE11" s="3">
        <v>0</v>
      </c>
      <c r="LF11" s="3">
        <v>0</v>
      </c>
      <c r="LG11" s="3">
        <v>0</v>
      </c>
      <c r="LH11" s="3">
        <v>0</v>
      </c>
      <c r="LI11" s="3">
        <v>0</v>
      </c>
      <c r="LJ11" s="3">
        <v>0</v>
      </c>
      <c r="LK11" s="3">
        <v>0</v>
      </c>
      <c r="LL11" s="3">
        <v>0</v>
      </c>
      <c r="LM11" s="3">
        <v>2544543.5099999998</v>
      </c>
      <c r="LN11" s="3">
        <v>0</v>
      </c>
      <c r="LO11" s="3">
        <v>122862.99</v>
      </c>
      <c r="LP11" s="3">
        <v>0</v>
      </c>
      <c r="LQ11" s="3">
        <v>0</v>
      </c>
      <c r="LR11" s="3">
        <v>209584.09</v>
      </c>
      <c r="LS11" s="3">
        <v>0</v>
      </c>
      <c r="LT11" s="3">
        <v>167506.9</v>
      </c>
      <c r="LU11" s="3">
        <v>0</v>
      </c>
      <c r="LW11" s="3">
        <v>90878.34</v>
      </c>
      <c r="LX11" s="3">
        <v>13365.71</v>
      </c>
      <c r="LY11" s="3">
        <v>0</v>
      </c>
      <c r="LZ11" s="3">
        <v>0</v>
      </c>
      <c r="MA11" s="3">
        <v>0</v>
      </c>
      <c r="MB11" s="3">
        <v>0</v>
      </c>
      <c r="MC11" s="3">
        <v>0</v>
      </c>
      <c r="MD11" s="3">
        <v>0</v>
      </c>
      <c r="ME11" s="3">
        <v>0</v>
      </c>
      <c r="MF11" s="3">
        <v>0</v>
      </c>
      <c r="MG11" s="3">
        <v>0</v>
      </c>
      <c r="MH11" s="3">
        <v>0</v>
      </c>
      <c r="MI11" s="3">
        <v>0</v>
      </c>
      <c r="MJ11" s="3">
        <v>0</v>
      </c>
      <c r="MK11" s="3">
        <v>0</v>
      </c>
      <c r="ML11" s="3">
        <v>0</v>
      </c>
      <c r="MM11" s="3">
        <v>0</v>
      </c>
      <c r="MN11" s="3">
        <v>0</v>
      </c>
      <c r="MO11" s="3">
        <v>0</v>
      </c>
      <c r="MP11" s="3">
        <v>0</v>
      </c>
      <c r="MQ11" s="3">
        <v>0</v>
      </c>
      <c r="MR11" s="3">
        <v>0</v>
      </c>
      <c r="MS11" s="3">
        <v>0</v>
      </c>
      <c r="MT11" s="3">
        <v>0</v>
      </c>
      <c r="MU11" s="3">
        <v>1187.07</v>
      </c>
      <c r="MV11" s="3">
        <v>0</v>
      </c>
      <c r="MW11" s="3">
        <v>0</v>
      </c>
      <c r="MX11" s="3">
        <v>0</v>
      </c>
      <c r="MY11" s="3">
        <v>0</v>
      </c>
      <c r="MZ11" s="3">
        <v>0</v>
      </c>
      <c r="NA11" s="3">
        <v>0</v>
      </c>
      <c r="NB11" s="3">
        <v>0</v>
      </c>
      <c r="NC11" s="3">
        <v>7666.61</v>
      </c>
      <c r="ND11" s="3">
        <v>0</v>
      </c>
      <c r="NE11" s="3">
        <v>0</v>
      </c>
      <c r="NF11" s="3">
        <v>0</v>
      </c>
      <c r="NG11" s="3">
        <v>1309.18</v>
      </c>
      <c r="NH11" s="3">
        <v>0</v>
      </c>
      <c r="NI11" s="3">
        <v>0</v>
      </c>
      <c r="NJ11" s="3">
        <v>0</v>
      </c>
      <c r="NK11" s="3">
        <v>19664.439999999999</v>
      </c>
      <c r="NL11" s="3">
        <v>8275.4699999999993</v>
      </c>
      <c r="NM11" s="3">
        <v>0</v>
      </c>
      <c r="NN11" s="3">
        <v>0</v>
      </c>
      <c r="NO11" s="3">
        <v>0</v>
      </c>
      <c r="NP11" s="3">
        <v>0</v>
      </c>
      <c r="NQ11" s="3">
        <v>8100.97</v>
      </c>
      <c r="NR11" s="3">
        <v>0</v>
      </c>
      <c r="NS11" s="3">
        <v>6846.95</v>
      </c>
      <c r="NT11" s="3">
        <v>5675.5</v>
      </c>
      <c r="NU11" s="3">
        <v>5553</v>
      </c>
      <c r="NV11" s="3">
        <v>0</v>
      </c>
      <c r="NW11" s="3">
        <v>17127.5</v>
      </c>
      <c r="NX11" s="3">
        <v>0</v>
      </c>
      <c r="NY11" s="3">
        <v>7720.5</v>
      </c>
      <c r="NZ11" s="3">
        <v>325</v>
      </c>
      <c r="OA11" s="3">
        <v>330</v>
      </c>
      <c r="OB11" s="3">
        <v>0</v>
      </c>
      <c r="OC11" s="3">
        <v>0</v>
      </c>
      <c r="OD11" s="3">
        <v>0</v>
      </c>
      <c r="OE11" s="3">
        <v>0</v>
      </c>
      <c r="OF11" s="3">
        <v>0</v>
      </c>
      <c r="OK11" s="3">
        <v>0</v>
      </c>
      <c r="OL11" s="3">
        <v>0</v>
      </c>
      <c r="OM11" s="3">
        <v>0</v>
      </c>
      <c r="ON11" s="3">
        <v>0</v>
      </c>
      <c r="OO11" s="3">
        <v>0</v>
      </c>
      <c r="OP11" s="3">
        <v>0</v>
      </c>
      <c r="OQ11" s="3">
        <v>190010.41</v>
      </c>
      <c r="OR11" s="3">
        <v>0</v>
      </c>
      <c r="OS11" s="3">
        <v>0</v>
      </c>
      <c r="OT11" s="3">
        <v>1780</v>
      </c>
      <c r="OU11" s="3">
        <v>7917.2</v>
      </c>
      <c r="OV11" s="3">
        <v>0</v>
      </c>
      <c r="OW11" s="3">
        <v>0</v>
      </c>
      <c r="OX11" s="3">
        <v>2749.67</v>
      </c>
      <c r="OY11" s="3">
        <v>0</v>
      </c>
      <c r="OZ11" s="3">
        <v>0</v>
      </c>
      <c r="PA11" s="3">
        <v>0</v>
      </c>
      <c r="PB11" s="3">
        <v>0</v>
      </c>
      <c r="PC11" s="3">
        <v>0</v>
      </c>
      <c r="PD11" s="3">
        <v>2400</v>
      </c>
      <c r="PE11" s="3">
        <v>0</v>
      </c>
      <c r="PF11" s="3">
        <v>33635.279999999999</v>
      </c>
      <c r="PG11" s="3">
        <v>96330</v>
      </c>
      <c r="PH11" s="3">
        <v>60168.11</v>
      </c>
      <c r="PI11" s="3">
        <v>40115.53</v>
      </c>
      <c r="PJ11" s="3">
        <v>0</v>
      </c>
      <c r="PK11" s="3">
        <v>63795.4</v>
      </c>
      <c r="PL11" s="3">
        <v>2846.81</v>
      </c>
      <c r="PM11" s="3">
        <v>3575.66</v>
      </c>
      <c r="PN11" s="3">
        <v>0</v>
      </c>
      <c r="PO11" s="3">
        <v>0</v>
      </c>
      <c r="PP11" s="3">
        <v>0</v>
      </c>
      <c r="PQ11" s="3">
        <v>0</v>
      </c>
      <c r="PR11" s="3">
        <v>74947.16</v>
      </c>
      <c r="PS11" s="3">
        <v>0</v>
      </c>
      <c r="PT11" s="3">
        <v>0</v>
      </c>
      <c r="PU11" s="3">
        <v>15900</v>
      </c>
      <c r="PV11" s="3">
        <v>0</v>
      </c>
      <c r="PW11" s="3">
        <v>0</v>
      </c>
      <c r="PX11" s="3">
        <v>1922</v>
      </c>
      <c r="PY11" s="3">
        <v>0</v>
      </c>
      <c r="PZ11" s="3">
        <v>0</v>
      </c>
      <c r="QA11" s="3">
        <v>0</v>
      </c>
      <c r="QB11" s="3">
        <v>163632.49</v>
      </c>
      <c r="QC11" s="3">
        <v>0</v>
      </c>
      <c r="QD11" s="3">
        <v>0</v>
      </c>
      <c r="QE11" s="3">
        <v>0</v>
      </c>
      <c r="QF11" s="3">
        <v>0</v>
      </c>
      <c r="QG11" s="3">
        <v>0</v>
      </c>
      <c r="QI11" s="3">
        <v>0</v>
      </c>
      <c r="QJ11" s="3">
        <v>19528.79</v>
      </c>
      <c r="QK11" s="3">
        <v>0</v>
      </c>
      <c r="QL11" s="3">
        <v>0</v>
      </c>
      <c r="QM11" s="3">
        <v>0</v>
      </c>
      <c r="QN11" s="3">
        <v>0</v>
      </c>
      <c r="QO11" s="3">
        <v>0</v>
      </c>
      <c r="QP11" s="3">
        <v>25.33</v>
      </c>
      <c r="QQ11" s="3">
        <v>0</v>
      </c>
      <c r="QR11" s="3">
        <v>0</v>
      </c>
      <c r="QS11" s="3">
        <v>0</v>
      </c>
      <c r="QT11" s="3">
        <v>0</v>
      </c>
      <c r="QU11" s="3">
        <v>11175.97</v>
      </c>
      <c r="QV11" s="3">
        <v>0</v>
      </c>
      <c r="QW11" s="3">
        <v>4500</v>
      </c>
      <c r="QX11" s="3">
        <v>0</v>
      </c>
      <c r="QY11" s="3">
        <v>0</v>
      </c>
      <c r="QZ11" s="3">
        <v>0</v>
      </c>
      <c r="RA11" s="3">
        <v>0</v>
      </c>
      <c r="RB11" s="3">
        <v>0</v>
      </c>
      <c r="RC11" s="3">
        <v>0</v>
      </c>
      <c r="RD11" s="3">
        <v>0</v>
      </c>
      <c r="RE11" s="3">
        <v>0</v>
      </c>
      <c r="RF11" s="3">
        <v>0</v>
      </c>
      <c r="RG11" s="3">
        <v>0</v>
      </c>
      <c r="RH11" s="3">
        <v>0</v>
      </c>
      <c r="RI11" s="3">
        <v>0</v>
      </c>
      <c r="RJ11" s="3">
        <v>0</v>
      </c>
      <c r="RK11" s="3">
        <v>0</v>
      </c>
    </row>
    <row r="12" spans="1:479" x14ac:dyDescent="0.25">
      <c r="A12" t="s">
        <v>11</v>
      </c>
      <c r="B12" s="1">
        <v>2018</v>
      </c>
      <c r="C12" s="3">
        <v>4537151.3099999996</v>
      </c>
      <c r="D12" s="3">
        <v>650</v>
      </c>
      <c r="E12" s="4"/>
      <c r="F12" s="3">
        <v>0</v>
      </c>
      <c r="G12" s="3">
        <v>0</v>
      </c>
      <c r="H12" s="3">
        <v>0</v>
      </c>
      <c r="I12" s="3">
        <v>0</v>
      </c>
      <c r="J12" s="3">
        <v>0</v>
      </c>
      <c r="K12" s="3">
        <v>1611044.2</v>
      </c>
      <c r="L12" s="3">
        <v>0</v>
      </c>
      <c r="M12" s="3">
        <v>439213.44</v>
      </c>
      <c r="N12" s="3">
        <v>0</v>
      </c>
      <c r="O12" s="3">
        <v>20881.599999999999</v>
      </c>
      <c r="P12" s="4"/>
      <c r="Q12" s="3">
        <v>4339503.0599999996</v>
      </c>
      <c r="R12" s="3">
        <v>-669984.22</v>
      </c>
      <c r="S12" s="3">
        <v>2889.51</v>
      </c>
      <c r="T12" s="3">
        <v>0</v>
      </c>
      <c r="U12" s="3">
        <v>0</v>
      </c>
      <c r="V12" s="3">
        <v>90219.53</v>
      </c>
      <c r="W12" s="3">
        <v>0</v>
      </c>
      <c r="X12" s="3">
        <v>87386.14</v>
      </c>
      <c r="Y12" s="3">
        <v>0</v>
      </c>
      <c r="Z12" s="3">
        <v>0</v>
      </c>
      <c r="AA12" s="3">
        <v>309056.73</v>
      </c>
      <c r="AB12" s="3">
        <v>0</v>
      </c>
      <c r="AC12" s="3">
        <v>0</v>
      </c>
      <c r="AD12" s="3">
        <v>66849.039999999994</v>
      </c>
      <c r="AE12" s="3">
        <v>0</v>
      </c>
      <c r="AF12" s="3">
        <v>0</v>
      </c>
      <c r="AG12" s="3">
        <v>0</v>
      </c>
      <c r="AH12" s="3">
        <v>0</v>
      </c>
      <c r="AI12" s="3">
        <v>0</v>
      </c>
      <c r="AJ12" s="3">
        <v>0</v>
      </c>
      <c r="AK12" s="3">
        <v>0</v>
      </c>
      <c r="AL12" s="3">
        <v>0</v>
      </c>
      <c r="AP12" s="3">
        <v>0</v>
      </c>
      <c r="AQ12" s="3">
        <v>0</v>
      </c>
      <c r="AR12" s="3">
        <v>0</v>
      </c>
      <c r="AS12" s="3">
        <v>100</v>
      </c>
      <c r="AT12" s="3">
        <v>0</v>
      </c>
      <c r="AU12" s="3">
        <v>0</v>
      </c>
      <c r="AV12" s="3">
        <v>-65088.21</v>
      </c>
      <c r="AW12" s="4"/>
      <c r="AX12" s="3">
        <v>0</v>
      </c>
      <c r="AY12" s="3">
        <v>0</v>
      </c>
      <c r="AZ12" s="3">
        <v>0</v>
      </c>
      <c r="BA12" s="3">
        <v>-1840.43</v>
      </c>
      <c r="BB12" s="3">
        <v>-436.54</v>
      </c>
      <c r="BC12" s="3">
        <v>0</v>
      </c>
      <c r="BD12" s="3">
        <v>-73.849999999999994</v>
      </c>
      <c r="BE12" s="3">
        <v>0</v>
      </c>
      <c r="BF12" s="3">
        <v>176493</v>
      </c>
      <c r="BG12" s="3">
        <v>0</v>
      </c>
      <c r="BH12" s="3">
        <v>0</v>
      </c>
      <c r="BI12" s="3">
        <v>0</v>
      </c>
      <c r="BJ12" s="3">
        <v>0</v>
      </c>
      <c r="BK12" s="3">
        <v>0</v>
      </c>
      <c r="BL12" s="3">
        <v>0</v>
      </c>
      <c r="BM12" s="3">
        <v>-687.76</v>
      </c>
      <c r="BN12" s="3">
        <v>739974.06</v>
      </c>
      <c r="BO12" s="3">
        <v>-9149.68</v>
      </c>
      <c r="BP12" s="3">
        <v>0</v>
      </c>
      <c r="BQ12" s="3">
        <v>0</v>
      </c>
      <c r="BR12" s="3">
        <v>0</v>
      </c>
      <c r="BT12" s="3">
        <v>0</v>
      </c>
      <c r="BU12" s="3">
        <v>0</v>
      </c>
      <c r="BV12" s="3">
        <v>0</v>
      </c>
      <c r="BW12" s="3">
        <v>11705</v>
      </c>
      <c r="BX12" s="3">
        <v>21600.83</v>
      </c>
      <c r="BY12" s="3">
        <v>17984.39</v>
      </c>
      <c r="BZ12" s="3">
        <v>-391277.36</v>
      </c>
      <c r="CA12" s="3">
        <v>0</v>
      </c>
      <c r="CB12" s="3">
        <v>222599</v>
      </c>
      <c r="CC12" s="3">
        <v>269941.99</v>
      </c>
      <c r="CD12" s="3">
        <v>-2548273.0299999998</v>
      </c>
      <c r="CE12" s="3">
        <v>-1125014.96</v>
      </c>
      <c r="CF12" s="3">
        <v>0</v>
      </c>
      <c r="CG12" s="3">
        <v>2642298.21</v>
      </c>
      <c r="CH12" s="3">
        <v>0</v>
      </c>
      <c r="CI12" s="3">
        <v>0</v>
      </c>
      <c r="CJ12" s="3">
        <v>0</v>
      </c>
      <c r="CK12" s="3">
        <v>0</v>
      </c>
      <c r="CL12" s="3">
        <v>0</v>
      </c>
      <c r="CM12" s="3">
        <v>0</v>
      </c>
      <c r="CN12" s="3">
        <v>0</v>
      </c>
      <c r="CO12" s="3">
        <v>0</v>
      </c>
      <c r="CP12" s="3">
        <v>0</v>
      </c>
      <c r="CQ12" s="3">
        <v>0</v>
      </c>
      <c r="CR12" s="3">
        <v>0</v>
      </c>
      <c r="CS12" s="3">
        <v>0</v>
      </c>
      <c r="CT12" s="3">
        <v>0</v>
      </c>
      <c r="CU12" s="3">
        <v>0</v>
      </c>
      <c r="CV12" s="3">
        <v>0</v>
      </c>
      <c r="CW12" s="3">
        <v>0</v>
      </c>
      <c r="CX12" s="3">
        <v>0</v>
      </c>
      <c r="CY12" s="3">
        <v>0</v>
      </c>
      <c r="CZ12" s="3">
        <v>0</v>
      </c>
      <c r="DA12" s="3">
        <v>0</v>
      </c>
      <c r="DB12" s="3">
        <v>0</v>
      </c>
      <c r="DC12" s="3">
        <v>0</v>
      </c>
      <c r="DD12" s="3">
        <v>0</v>
      </c>
      <c r="DE12" s="3">
        <v>0</v>
      </c>
      <c r="DF12" s="3">
        <v>0</v>
      </c>
      <c r="DG12" s="3">
        <v>0</v>
      </c>
      <c r="DH12" s="3">
        <v>0</v>
      </c>
      <c r="DI12" s="3">
        <v>0</v>
      </c>
      <c r="DJ12" s="3">
        <v>0</v>
      </c>
      <c r="DK12" s="3">
        <v>0</v>
      </c>
      <c r="DL12" s="3">
        <v>0</v>
      </c>
      <c r="DM12" s="3">
        <v>0</v>
      </c>
      <c r="DN12" s="3">
        <v>2112</v>
      </c>
      <c r="DP12" s="3">
        <v>0</v>
      </c>
      <c r="DQ12" s="3">
        <v>0</v>
      </c>
      <c r="DR12" s="3">
        <v>0</v>
      </c>
      <c r="DS12" s="3">
        <v>142098.48000000001</v>
      </c>
      <c r="DT12" s="3">
        <v>0</v>
      </c>
      <c r="DU12" s="3">
        <v>1229287.0900000001</v>
      </c>
      <c r="DV12" s="3">
        <v>6571980.9900000002</v>
      </c>
      <c r="DW12" s="3">
        <v>2680096.06</v>
      </c>
      <c r="DX12" s="3">
        <v>8973750.4199999999</v>
      </c>
      <c r="DY12" s="3">
        <v>7243160.1399999997</v>
      </c>
      <c r="DZ12" s="3">
        <v>1408412.77</v>
      </c>
      <c r="EA12" s="3">
        <v>1908328.72</v>
      </c>
      <c r="EB12" s="3">
        <v>0</v>
      </c>
      <c r="EC12" s="3">
        <v>0</v>
      </c>
      <c r="ED12" s="3">
        <v>0</v>
      </c>
      <c r="EE12" s="3">
        <v>85344.2</v>
      </c>
      <c r="EG12" s="3">
        <v>426408.66</v>
      </c>
      <c r="EH12" s="3">
        <v>0</v>
      </c>
      <c r="EI12" s="3">
        <v>297579.59999999998</v>
      </c>
      <c r="EJ12" s="3">
        <v>431572.45</v>
      </c>
      <c r="EL12" s="3">
        <v>704570.71</v>
      </c>
      <c r="EM12" s="3">
        <v>0</v>
      </c>
      <c r="EN12" s="3">
        <v>409792.92</v>
      </c>
      <c r="EO12" s="3">
        <v>0</v>
      </c>
      <c r="EP12" s="3">
        <v>0</v>
      </c>
      <c r="EQ12" s="3">
        <v>36872.480000000003</v>
      </c>
      <c r="ER12" s="3">
        <v>0</v>
      </c>
      <c r="ET12" s="3">
        <v>0</v>
      </c>
      <c r="EU12" s="3">
        <v>0</v>
      </c>
      <c r="EV12" s="3">
        <v>0</v>
      </c>
      <c r="EW12" s="3">
        <v>15.22</v>
      </c>
      <c r="EX12" s="3">
        <v>0</v>
      </c>
      <c r="EY12" s="3">
        <v>-7196407.6900000004</v>
      </c>
      <c r="EZ12" s="3">
        <v>0</v>
      </c>
      <c r="FA12" s="3">
        <v>0</v>
      </c>
      <c r="FB12" s="3">
        <v>0</v>
      </c>
      <c r="FC12" s="3">
        <v>0</v>
      </c>
      <c r="FD12" s="3">
        <v>0</v>
      </c>
      <c r="FE12" s="3">
        <v>0</v>
      </c>
      <c r="FF12" s="3">
        <v>0</v>
      </c>
      <c r="FG12" s="3">
        <v>0</v>
      </c>
      <c r="FH12" s="3">
        <v>0</v>
      </c>
      <c r="FI12" s="3">
        <v>0</v>
      </c>
      <c r="FJ12" s="3">
        <v>0</v>
      </c>
      <c r="FK12" s="3">
        <v>-15968218.68</v>
      </c>
      <c r="FL12" s="3">
        <v>0</v>
      </c>
      <c r="FM12" s="3">
        <v>0</v>
      </c>
      <c r="FN12" s="3">
        <v>0</v>
      </c>
      <c r="FO12" s="3">
        <v>0</v>
      </c>
      <c r="FP12" s="3">
        <v>-2929374.37</v>
      </c>
      <c r="FQ12" s="3">
        <v>-612225.04</v>
      </c>
      <c r="FR12" s="3">
        <v>-136930.32</v>
      </c>
      <c r="FS12" s="3">
        <v>0</v>
      </c>
      <c r="FT12" s="3">
        <v>-59205.33</v>
      </c>
      <c r="FU12" s="3">
        <v>0</v>
      </c>
      <c r="FV12" s="3">
        <v>-531832.61</v>
      </c>
      <c r="FW12" s="3">
        <v>0</v>
      </c>
      <c r="FX12" s="3">
        <v>0</v>
      </c>
      <c r="FY12" s="3">
        <v>0</v>
      </c>
      <c r="FZ12" s="3">
        <v>0</v>
      </c>
      <c r="GA12" s="3">
        <v>152.97</v>
      </c>
      <c r="GB12" s="3">
        <v>0</v>
      </c>
      <c r="GD12" s="3">
        <v>0</v>
      </c>
      <c r="GE12" s="3">
        <v>0</v>
      </c>
      <c r="GF12" s="3">
        <v>0</v>
      </c>
      <c r="GG12" s="3">
        <v>0</v>
      </c>
      <c r="GH12" s="3">
        <v>0</v>
      </c>
      <c r="GI12" s="3">
        <v>0</v>
      </c>
      <c r="GJ12" s="3">
        <v>266.44</v>
      </c>
      <c r="GK12" s="3">
        <v>-27521.26</v>
      </c>
      <c r="GL12" s="3">
        <v>7084.62</v>
      </c>
      <c r="GN12" s="3">
        <v>0</v>
      </c>
      <c r="GO12" s="3">
        <v>-457382</v>
      </c>
      <c r="GP12" s="3">
        <v>0</v>
      </c>
      <c r="GQ12" s="3">
        <v>0</v>
      </c>
      <c r="GR12" s="3">
        <v>0</v>
      </c>
      <c r="GS12" s="3">
        <v>0</v>
      </c>
      <c r="GT12" s="3">
        <v>0</v>
      </c>
      <c r="GU12" s="3">
        <v>0</v>
      </c>
      <c r="GV12" s="3">
        <v>0</v>
      </c>
      <c r="GX12" s="3">
        <v>-1418287.05</v>
      </c>
      <c r="GY12" s="3">
        <v>0</v>
      </c>
      <c r="GZ12" s="3">
        <v>0</v>
      </c>
      <c r="HA12" s="3">
        <v>0</v>
      </c>
      <c r="HB12" s="3">
        <v>92000</v>
      </c>
      <c r="HC12" s="3">
        <v>-92000</v>
      </c>
      <c r="HD12" s="3">
        <v>0</v>
      </c>
      <c r="HE12" s="3">
        <v>0</v>
      </c>
      <c r="HF12" s="3">
        <v>0</v>
      </c>
      <c r="HG12" s="3">
        <v>0</v>
      </c>
      <c r="HH12" s="3">
        <v>0</v>
      </c>
      <c r="HI12" s="3">
        <v>0</v>
      </c>
      <c r="HJ12" s="3">
        <v>0</v>
      </c>
      <c r="HK12" s="3">
        <v>0</v>
      </c>
      <c r="HL12" s="3">
        <v>-3600000</v>
      </c>
      <c r="HM12" s="3">
        <v>0</v>
      </c>
      <c r="HO12" s="3">
        <v>0</v>
      </c>
      <c r="HP12" s="3">
        <v>-2000100</v>
      </c>
      <c r="HQ12" s="3">
        <v>0</v>
      </c>
      <c r="HR12" s="3">
        <v>0</v>
      </c>
      <c r="HS12" s="3">
        <v>0</v>
      </c>
      <c r="HT12" s="3">
        <v>0</v>
      </c>
      <c r="HU12" s="3">
        <v>0</v>
      </c>
      <c r="HV12" s="3">
        <v>-4402374.9000000004</v>
      </c>
      <c r="HW12" s="3">
        <v>0</v>
      </c>
      <c r="HX12" s="3">
        <v>-3107631.85</v>
      </c>
      <c r="HY12" s="3">
        <v>0</v>
      </c>
      <c r="HZ12" s="3">
        <v>-866560.83999999205</v>
      </c>
      <c r="IA12" s="3">
        <v>0</v>
      </c>
      <c r="IB12" s="3">
        <v>0</v>
      </c>
      <c r="IC12" s="3">
        <v>0</v>
      </c>
      <c r="ID12" s="3">
        <v>0</v>
      </c>
      <c r="IE12" s="3">
        <v>0</v>
      </c>
      <c r="IF12" s="3">
        <v>0</v>
      </c>
      <c r="IG12" s="3">
        <v>0</v>
      </c>
      <c r="IH12" s="3">
        <v>0</v>
      </c>
      <c r="II12" s="3">
        <v>-40550</v>
      </c>
      <c r="IJ12" s="3">
        <v>-10244007.07</v>
      </c>
      <c r="IK12" s="3">
        <v>-2664528.02</v>
      </c>
      <c r="IL12" s="3">
        <v>0</v>
      </c>
      <c r="IM12" s="3">
        <v>0</v>
      </c>
      <c r="IN12" s="3">
        <v>0</v>
      </c>
      <c r="IO12" s="3">
        <v>0</v>
      </c>
      <c r="IP12" s="3">
        <v>0</v>
      </c>
      <c r="IQ12" s="3">
        <v>0</v>
      </c>
      <c r="IR12" s="3">
        <v>-11887138.390000001</v>
      </c>
      <c r="IS12" s="3">
        <v>0</v>
      </c>
      <c r="IT12" s="3">
        <v>0</v>
      </c>
      <c r="IU12" s="3">
        <v>-976547.2</v>
      </c>
      <c r="IV12" s="3">
        <v>0</v>
      </c>
      <c r="IW12" s="3">
        <v>-1805455.22</v>
      </c>
      <c r="IX12" s="3">
        <v>-1297135.0900000001</v>
      </c>
      <c r="IY12" s="3">
        <v>-312716.24</v>
      </c>
      <c r="IZ12" s="3">
        <v>-77802.789999999994</v>
      </c>
      <c r="JA12" s="3">
        <v>-3463642.66</v>
      </c>
      <c r="JB12" s="3">
        <v>0</v>
      </c>
      <c r="JC12" s="3">
        <v>0</v>
      </c>
      <c r="JD12" s="3">
        <v>0</v>
      </c>
      <c r="JE12" s="3">
        <v>0</v>
      </c>
      <c r="JF12" s="3">
        <v>0</v>
      </c>
      <c r="JG12" s="3">
        <v>0</v>
      </c>
      <c r="JH12" s="3">
        <v>0</v>
      </c>
      <c r="JI12" s="3">
        <v>-49745.29</v>
      </c>
      <c r="JJ12" s="3">
        <v>0</v>
      </c>
      <c r="JK12" s="3">
        <v>0</v>
      </c>
      <c r="JL12" s="3">
        <v>-97310.01</v>
      </c>
      <c r="JM12" s="3">
        <v>0</v>
      </c>
      <c r="JN12" s="3">
        <v>-117559.9</v>
      </c>
      <c r="JO12" s="3">
        <v>0</v>
      </c>
      <c r="JP12" s="3">
        <v>0</v>
      </c>
      <c r="JQ12" s="3">
        <v>0</v>
      </c>
      <c r="JR12" s="3">
        <v>0</v>
      </c>
      <c r="JS12" s="3">
        <v>0</v>
      </c>
      <c r="JT12" s="3">
        <v>0</v>
      </c>
      <c r="JU12" s="3">
        <v>0</v>
      </c>
      <c r="JV12" s="3">
        <v>0</v>
      </c>
      <c r="JW12" s="3">
        <v>0</v>
      </c>
      <c r="JX12" s="3">
        <v>0</v>
      </c>
      <c r="JY12" s="3">
        <v>0</v>
      </c>
      <c r="JZ12" s="3">
        <v>0</v>
      </c>
      <c r="KA12" s="3">
        <v>0</v>
      </c>
      <c r="KB12" s="3">
        <v>0</v>
      </c>
      <c r="KC12" s="3">
        <v>0</v>
      </c>
      <c r="KD12" s="3">
        <v>0</v>
      </c>
      <c r="KE12" s="3">
        <v>0</v>
      </c>
      <c r="KF12" s="3">
        <v>0</v>
      </c>
      <c r="KG12" s="3">
        <v>0</v>
      </c>
      <c r="KH12" s="3">
        <v>-816571.96</v>
      </c>
      <c r="KI12" s="3">
        <v>418032.07</v>
      </c>
      <c r="KJ12" s="3">
        <v>0</v>
      </c>
      <c r="KK12" s="3">
        <v>0</v>
      </c>
      <c r="KL12" s="3">
        <v>0</v>
      </c>
      <c r="KM12" s="3">
        <v>0</v>
      </c>
      <c r="KN12" s="3">
        <v>-128219.96</v>
      </c>
      <c r="KO12" s="3">
        <v>0</v>
      </c>
      <c r="KP12" s="3">
        <v>0</v>
      </c>
      <c r="KQ12" s="3">
        <v>0</v>
      </c>
      <c r="KR12" s="3">
        <v>0</v>
      </c>
      <c r="KS12" s="3">
        <v>0</v>
      </c>
      <c r="KT12" s="3">
        <v>0</v>
      </c>
      <c r="KU12" s="3">
        <v>0</v>
      </c>
      <c r="KV12" s="3">
        <v>0</v>
      </c>
      <c r="KW12" s="3">
        <v>0</v>
      </c>
      <c r="KX12" s="3">
        <v>0</v>
      </c>
      <c r="KY12" s="3">
        <v>0</v>
      </c>
      <c r="KZ12" s="3">
        <v>0</v>
      </c>
      <c r="LA12" s="3">
        <v>0</v>
      </c>
      <c r="LB12" s="3">
        <v>0</v>
      </c>
      <c r="LC12" s="3">
        <v>0</v>
      </c>
      <c r="LD12" s="3">
        <v>0</v>
      </c>
      <c r="LE12" s="3">
        <v>0</v>
      </c>
      <c r="LF12" s="3">
        <v>0</v>
      </c>
      <c r="LG12" s="3">
        <v>0</v>
      </c>
      <c r="LH12" s="3">
        <v>0</v>
      </c>
      <c r="LI12" s="3">
        <v>0</v>
      </c>
      <c r="LJ12" s="3">
        <v>0</v>
      </c>
      <c r="LK12" s="3">
        <v>0</v>
      </c>
      <c r="LL12" s="3">
        <v>0</v>
      </c>
      <c r="LM12" s="3">
        <v>12890539.93</v>
      </c>
      <c r="LN12" s="3">
        <v>11905137.91</v>
      </c>
      <c r="LO12" s="3">
        <v>976547.68</v>
      </c>
      <c r="LP12" s="3">
        <v>0</v>
      </c>
      <c r="LQ12" s="3">
        <v>0</v>
      </c>
      <c r="LR12" s="3">
        <v>1805452.82</v>
      </c>
      <c r="LS12" s="3">
        <v>0</v>
      </c>
      <c r="LT12" s="3">
        <v>1297133.3400000001</v>
      </c>
      <c r="LU12" s="3">
        <v>0</v>
      </c>
      <c r="LW12" s="3">
        <v>312716.24</v>
      </c>
      <c r="LX12" s="3">
        <v>77802.100000000006</v>
      </c>
      <c r="LY12" s="3">
        <v>0</v>
      </c>
      <c r="LZ12" s="3">
        <v>0</v>
      </c>
      <c r="MA12" s="3">
        <v>0</v>
      </c>
      <c r="MB12" s="3">
        <v>0</v>
      </c>
      <c r="MC12" s="3">
        <v>0</v>
      </c>
      <c r="MD12" s="3">
        <v>0</v>
      </c>
      <c r="ME12" s="3">
        <v>0</v>
      </c>
      <c r="MF12" s="3">
        <v>0</v>
      </c>
      <c r="MG12" s="3">
        <v>0</v>
      </c>
      <c r="MH12" s="3">
        <v>0</v>
      </c>
      <c r="MI12" s="3">
        <v>0</v>
      </c>
      <c r="MJ12" s="3">
        <v>0</v>
      </c>
      <c r="MK12" s="3">
        <v>0</v>
      </c>
      <c r="ML12" s="3">
        <v>0</v>
      </c>
      <c r="MM12" s="3">
        <v>0</v>
      </c>
      <c r="MN12" s="3">
        <v>0</v>
      </c>
      <c r="MO12" s="3">
        <v>0</v>
      </c>
      <c r="MP12" s="3">
        <v>0</v>
      </c>
      <c r="MQ12" s="3">
        <v>0</v>
      </c>
      <c r="MR12" s="3">
        <v>0</v>
      </c>
      <c r="MS12" s="3">
        <v>15461.93</v>
      </c>
      <c r="MT12" s="3">
        <v>525.02</v>
      </c>
      <c r="MU12" s="3">
        <v>0</v>
      </c>
      <c r="MV12" s="3">
        <v>0</v>
      </c>
      <c r="MW12" s="3">
        <v>0</v>
      </c>
      <c r="MX12" s="3">
        <v>8567.44</v>
      </c>
      <c r="MY12" s="3">
        <v>0</v>
      </c>
      <c r="MZ12" s="3">
        <v>21775.03</v>
      </c>
      <c r="NA12" s="3">
        <v>-723.21</v>
      </c>
      <c r="NB12" s="3">
        <v>0</v>
      </c>
      <c r="NC12" s="3">
        <v>8882.14</v>
      </c>
      <c r="ND12" s="3">
        <v>155928.51999999999</v>
      </c>
      <c r="NE12" s="3">
        <v>0</v>
      </c>
      <c r="NF12" s="3">
        <v>0</v>
      </c>
      <c r="NG12" s="3">
        <v>16252.02</v>
      </c>
      <c r="NH12" s="3">
        <v>0</v>
      </c>
      <c r="NI12" s="3">
        <v>16892.439999999999</v>
      </c>
      <c r="NJ12" s="3">
        <v>0</v>
      </c>
      <c r="NK12" s="3">
        <v>0</v>
      </c>
      <c r="NL12" s="3">
        <v>0</v>
      </c>
      <c r="NM12" s="3">
        <v>0</v>
      </c>
      <c r="NN12" s="3">
        <v>29676.22</v>
      </c>
      <c r="NO12" s="3">
        <v>0</v>
      </c>
      <c r="NP12" s="3">
        <v>0</v>
      </c>
      <c r="NQ12" s="3">
        <v>0</v>
      </c>
      <c r="NR12" s="3">
        <v>0</v>
      </c>
      <c r="NS12" s="3">
        <v>0</v>
      </c>
      <c r="NT12" s="3">
        <v>23900.37</v>
      </c>
      <c r="NU12" s="3">
        <v>151797.64000000001</v>
      </c>
      <c r="NV12" s="3">
        <v>70283.87</v>
      </c>
      <c r="NW12" s="3">
        <v>59604.82</v>
      </c>
      <c r="NX12" s="3">
        <v>0</v>
      </c>
      <c r="NY12" s="3">
        <v>76419.95</v>
      </c>
      <c r="NZ12" s="3">
        <v>112910.59</v>
      </c>
      <c r="OA12" s="3">
        <v>35057.120000000003</v>
      </c>
      <c r="OB12" s="3">
        <v>0</v>
      </c>
      <c r="OC12" s="3">
        <v>1110.92</v>
      </c>
      <c r="OD12" s="3">
        <v>0</v>
      </c>
      <c r="OE12" s="3">
        <v>165199.09</v>
      </c>
      <c r="OF12" s="3">
        <v>0</v>
      </c>
      <c r="OK12" s="3">
        <v>0</v>
      </c>
      <c r="OL12" s="3">
        <v>0</v>
      </c>
      <c r="OM12" s="3">
        <v>0</v>
      </c>
      <c r="ON12" s="3">
        <v>0</v>
      </c>
      <c r="OO12" s="3">
        <v>99694.15</v>
      </c>
      <c r="OP12" s="3">
        <v>62496.51</v>
      </c>
      <c r="OQ12" s="3">
        <v>395631.51</v>
      </c>
      <c r="OR12" s="3">
        <v>91053.31</v>
      </c>
      <c r="OS12" s="3">
        <v>0</v>
      </c>
      <c r="OT12" s="3">
        <v>7010.11</v>
      </c>
      <c r="OU12" s="3">
        <v>63763.58</v>
      </c>
      <c r="OV12" s="3">
        <v>0</v>
      </c>
      <c r="OW12" s="3">
        <v>0</v>
      </c>
      <c r="OX12" s="3">
        <v>20966.53</v>
      </c>
      <c r="OY12" s="3">
        <v>0</v>
      </c>
      <c r="OZ12" s="3">
        <v>0</v>
      </c>
      <c r="PA12" s="3">
        <v>0</v>
      </c>
      <c r="PB12" s="3">
        <v>0</v>
      </c>
      <c r="PC12" s="3">
        <v>0</v>
      </c>
      <c r="PD12" s="3">
        <v>0</v>
      </c>
      <c r="PE12" s="3">
        <v>0</v>
      </c>
      <c r="PF12" s="3">
        <v>23859.48</v>
      </c>
      <c r="PG12" s="3">
        <v>335588.99</v>
      </c>
      <c r="PH12" s="3">
        <v>47153.15</v>
      </c>
      <c r="PI12" s="3">
        <v>101875.79</v>
      </c>
      <c r="PJ12" s="3">
        <v>0</v>
      </c>
      <c r="PK12" s="3">
        <v>167361.79999999999</v>
      </c>
      <c r="PL12" s="3">
        <v>30784.560000000001</v>
      </c>
      <c r="PM12" s="3">
        <v>34805.22</v>
      </c>
      <c r="PN12" s="3">
        <v>42331</v>
      </c>
      <c r="PO12" s="3">
        <v>0</v>
      </c>
      <c r="PP12" s="3">
        <v>0</v>
      </c>
      <c r="PQ12" s="3">
        <v>0</v>
      </c>
      <c r="PR12" s="3">
        <v>92110.76</v>
      </c>
      <c r="PS12" s="3">
        <v>0</v>
      </c>
      <c r="PT12" s="3">
        <v>2082.0500000000002</v>
      </c>
      <c r="PU12" s="3">
        <v>0</v>
      </c>
      <c r="PV12" s="3">
        <v>0</v>
      </c>
      <c r="PW12" s="3">
        <v>54306.73</v>
      </c>
      <c r="PX12" s="3">
        <v>5076</v>
      </c>
      <c r="PY12" s="3">
        <v>0</v>
      </c>
      <c r="PZ12" s="3">
        <v>0</v>
      </c>
      <c r="QA12" s="3">
        <v>0</v>
      </c>
      <c r="QB12" s="3">
        <v>366333.17</v>
      </c>
      <c r="QC12" s="3">
        <v>0</v>
      </c>
      <c r="QD12" s="3">
        <v>0</v>
      </c>
      <c r="QE12" s="3">
        <v>0</v>
      </c>
      <c r="QF12" s="3">
        <v>0</v>
      </c>
      <c r="QG12" s="3">
        <v>0</v>
      </c>
      <c r="QI12" s="3">
        <v>0</v>
      </c>
      <c r="QJ12" s="3">
        <v>0</v>
      </c>
      <c r="QK12" s="3">
        <v>0</v>
      </c>
      <c r="QL12" s="3">
        <v>0</v>
      </c>
      <c r="QM12" s="3">
        <v>0</v>
      </c>
      <c r="QN12" s="3">
        <v>0</v>
      </c>
      <c r="QO12" s="3">
        <v>0</v>
      </c>
      <c r="QP12" s="3">
        <v>76173.63</v>
      </c>
      <c r="QQ12" s="3">
        <v>81803.28</v>
      </c>
      <c r="QR12" s="3">
        <v>0</v>
      </c>
      <c r="QS12" s="3">
        <v>0</v>
      </c>
      <c r="QT12" s="3">
        <v>17767.54</v>
      </c>
      <c r="QU12" s="3">
        <v>184000</v>
      </c>
      <c r="QV12" s="3">
        <v>133000</v>
      </c>
      <c r="QW12" s="3">
        <v>5179.26</v>
      </c>
      <c r="QX12" s="3">
        <v>0</v>
      </c>
      <c r="QY12" s="3">
        <v>0</v>
      </c>
      <c r="QZ12" s="3">
        <v>0</v>
      </c>
      <c r="RA12" s="3">
        <v>-123273.16</v>
      </c>
      <c r="RB12" s="3">
        <v>0</v>
      </c>
      <c r="RC12" s="3">
        <v>0</v>
      </c>
      <c r="RD12" s="3">
        <v>0</v>
      </c>
      <c r="RE12" s="3">
        <v>0</v>
      </c>
      <c r="RF12" s="3">
        <v>0</v>
      </c>
      <c r="RG12" s="3">
        <v>0</v>
      </c>
      <c r="RH12" s="3">
        <v>-54550</v>
      </c>
      <c r="RI12" s="3">
        <v>0</v>
      </c>
      <c r="RJ12" s="3">
        <v>14000</v>
      </c>
      <c r="RK12" s="3">
        <v>0</v>
      </c>
    </row>
    <row r="13" spans="1:479" x14ac:dyDescent="0.25">
      <c r="A13" t="s">
        <v>12</v>
      </c>
      <c r="B13" s="1">
        <v>2018</v>
      </c>
      <c r="C13" s="3">
        <v>755103.24</v>
      </c>
      <c r="D13" s="3">
        <v>0</v>
      </c>
      <c r="E13" s="4"/>
      <c r="F13" s="3">
        <v>0</v>
      </c>
      <c r="G13" s="3">
        <v>0</v>
      </c>
      <c r="H13" s="3">
        <v>0</v>
      </c>
      <c r="I13" s="3">
        <v>0</v>
      </c>
      <c r="J13" s="3">
        <v>0</v>
      </c>
      <c r="K13" s="3">
        <v>3844008.11</v>
      </c>
      <c r="L13" s="3">
        <v>0</v>
      </c>
      <c r="M13" s="3">
        <v>499253.7</v>
      </c>
      <c r="N13" s="3">
        <v>0</v>
      </c>
      <c r="O13" s="3">
        <v>437122.56</v>
      </c>
      <c r="P13" s="4"/>
      <c r="Q13" s="3">
        <v>4069550.94</v>
      </c>
      <c r="R13" s="3">
        <v>-132046.24</v>
      </c>
      <c r="S13" s="3">
        <v>0</v>
      </c>
      <c r="T13" s="3">
        <v>0</v>
      </c>
      <c r="U13" s="3">
        <v>0</v>
      </c>
      <c r="V13" s="3">
        <v>244085.44</v>
      </c>
      <c r="W13" s="3">
        <v>0</v>
      </c>
      <c r="X13" s="3">
        <v>1088338.68</v>
      </c>
      <c r="Y13" s="3">
        <v>0</v>
      </c>
      <c r="Z13" s="3">
        <v>0</v>
      </c>
      <c r="AA13" s="3">
        <v>541492.72</v>
      </c>
      <c r="AB13" s="3">
        <v>0</v>
      </c>
      <c r="AC13" s="3">
        <v>0</v>
      </c>
      <c r="AD13" s="3">
        <v>0</v>
      </c>
      <c r="AE13" s="3">
        <v>0</v>
      </c>
      <c r="AF13" s="3">
        <v>0</v>
      </c>
      <c r="AG13" s="3">
        <v>0</v>
      </c>
      <c r="AH13" s="3">
        <v>0</v>
      </c>
      <c r="AI13" s="3">
        <v>0</v>
      </c>
      <c r="AJ13" s="3">
        <v>0</v>
      </c>
      <c r="AK13" s="3">
        <v>0</v>
      </c>
      <c r="AL13" s="3">
        <v>0</v>
      </c>
      <c r="AP13" s="3">
        <v>0</v>
      </c>
      <c r="AQ13" s="3">
        <v>0</v>
      </c>
      <c r="AR13" s="3">
        <v>0</v>
      </c>
      <c r="AS13" s="3">
        <v>0</v>
      </c>
      <c r="AT13" s="3">
        <v>0</v>
      </c>
      <c r="AU13" s="3">
        <v>0</v>
      </c>
      <c r="AV13" s="3">
        <v>841702.36</v>
      </c>
      <c r="AW13" s="4"/>
      <c r="AX13" s="3">
        <v>0</v>
      </c>
      <c r="AY13" s="3">
        <v>0</v>
      </c>
      <c r="AZ13" s="3">
        <v>0</v>
      </c>
      <c r="BA13" s="3">
        <v>0</v>
      </c>
      <c r="BB13" s="3">
        <v>0</v>
      </c>
      <c r="BC13" s="3">
        <v>0</v>
      </c>
      <c r="BD13" s="3">
        <v>40745</v>
      </c>
      <c r="BE13" s="3">
        <v>0</v>
      </c>
      <c r="BF13" s="3">
        <v>1421.41</v>
      </c>
      <c r="BG13" s="3">
        <v>16980.46</v>
      </c>
      <c r="BH13" s="3">
        <v>0</v>
      </c>
      <c r="BI13" s="3">
        <v>4848.8100000000004</v>
      </c>
      <c r="BJ13" s="3">
        <v>0</v>
      </c>
      <c r="BK13" s="3">
        <v>0</v>
      </c>
      <c r="BL13" s="3">
        <v>0</v>
      </c>
      <c r="BM13" s="3">
        <v>0</v>
      </c>
      <c r="BN13" s="3">
        <v>941328.27</v>
      </c>
      <c r="BO13" s="3">
        <v>-25518.43</v>
      </c>
      <c r="BP13" s="3">
        <v>10003.23</v>
      </c>
      <c r="BQ13" s="3">
        <v>0</v>
      </c>
      <c r="BR13" s="3">
        <v>214516.77</v>
      </c>
      <c r="BT13" s="3">
        <v>0</v>
      </c>
      <c r="BU13" s="3">
        <v>368984.77</v>
      </c>
      <c r="BV13" s="3">
        <v>0</v>
      </c>
      <c r="BW13" s="3">
        <v>0</v>
      </c>
      <c r="BX13" s="3">
        <v>0</v>
      </c>
      <c r="BY13" s="3">
        <v>0</v>
      </c>
      <c r="BZ13" s="3">
        <v>-328002.14</v>
      </c>
      <c r="CA13" s="3">
        <v>0</v>
      </c>
      <c r="CB13" s="3">
        <v>56605.599999999999</v>
      </c>
      <c r="CC13" s="3">
        <v>20460.939999999999</v>
      </c>
      <c r="CD13" s="3">
        <v>-523531.02</v>
      </c>
      <c r="CE13" s="3">
        <v>667348.37</v>
      </c>
      <c r="CF13" s="3">
        <v>36644.42</v>
      </c>
      <c r="CG13" s="3">
        <v>1218009.6200000001</v>
      </c>
      <c r="CH13" s="3">
        <v>0</v>
      </c>
      <c r="CI13" s="3">
        <v>0</v>
      </c>
      <c r="CJ13" s="3">
        <v>553415.42000000004</v>
      </c>
      <c r="CK13" s="3">
        <v>0</v>
      </c>
      <c r="CL13" s="3">
        <v>169860.37</v>
      </c>
      <c r="CM13" s="3">
        <v>0</v>
      </c>
      <c r="CN13" s="3">
        <v>0</v>
      </c>
      <c r="CO13" s="3">
        <v>0</v>
      </c>
      <c r="CP13" s="3">
        <v>0</v>
      </c>
      <c r="CQ13" s="3">
        <v>0</v>
      </c>
      <c r="CR13" s="3">
        <v>0</v>
      </c>
      <c r="CS13" s="3">
        <v>0</v>
      </c>
      <c r="CT13" s="3">
        <v>0</v>
      </c>
      <c r="CU13" s="3">
        <v>0</v>
      </c>
      <c r="CV13" s="3">
        <v>0</v>
      </c>
      <c r="CW13" s="3">
        <v>0</v>
      </c>
      <c r="CX13" s="3">
        <v>0</v>
      </c>
      <c r="CY13" s="3">
        <v>0</v>
      </c>
      <c r="CZ13" s="3">
        <v>0</v>
      </c>
      <c r="DA13" s="3">
        <v>0</v>
      </c>
      <c r="DB13" s="3">
        <v>0</v>
      </c>
      <c r="DC13" s="3">
        <v>0</v>
      </c>
      <c r="DD13" s="3">
        <v>0</v>
      </c>
      <c r="DE13" s="3">
        <v>0</v>
      </c>
      <c r="DF13" s="3">
        <v>0</v>
      </c>
      <c r="DG13" s="3">
        <v>0</v>
      </c>
      <c r="DH13" s="3">
        <v>0</v>
      </c>
      <c r="DI13" s="3">
        <v>0</v>
      </c>
      <c r="DJ13" s="3">
        <v>0</v>
      </c>
      <c r="DK13" s="3">
        <v>0</v>
      </c>
      <c r="DL13" s="3">
        <v>0</v>
      </c>
      <c r="DM13" s="3">
        <v>0</v>
      </c>
      <c r="DN13" s="3">
        <v>349661.87</v>
      </c>
      <c r="DP13" s="3">
        <v>405535</v>
      </c>
      <c r="DQ13" s="3">
        <v>0</v>
      </c>
      <c r="DR13" s="3">
        <v>0</v>
      </c>
      <c r="DS13" s="3">
        <v>3472168.55</v>
      </c>
      <c r="DT13" s="3">
        <v>0</v>
      </c>
      <c r="DU13" s="3">
        <v>8792833.0500000007</v>
      </c>
      <c r="DV13" s="3">
        <v>2039345.18</v>
      </c>
      <c r="DW13" s="3">
        <v>857728.19</v>
      </c>
      <c r="DX13" s="3">
        <v>3328885.61</v>
      </c>
      <c r="DY13" s="3">
        <v>2539618.9500000002</v>
      </c>
      <c r="DZ13" s="3">
        <v>1246406.96</v>
      </c>
      <c r="EA13" s="3">
        <v>2598783.31</v>
      </c>
      <c r="EB13" s="3">
        <v>0</v>
      </c>
      <c r="EC13" s="3">
        <v>0</v>
      </c>
      <c r="ED13" s="3">
        <v>0</v>
      </c>
      <c r="EE13" s="3">
        <v>0</v>
      </c>
      <c r="EG13" s="3">
        <v>0</v>
      </c>
      <c r="EH13" s="3">
        <v>0</v>
      </c>
      <c r="EI13" s="3">
        <v>84550.44</v>
      </c>
      <c r="EJ13" s="3">
        <v>134306.89000000001</v>
      </c>
      <c r="EL13" s="3">
        <v>1833631.13</v>
      </c>
      <c r="EM13" s="3">
        <v>64913.99</v>
      </c>
      <c r="EN13" s="3">
        <v>0</v>
      </c>
      <c r="EO13" s="3">
        <v>46440.01</v>
      </c>
      <c r="EP13" s="3">
        <v>26354.53</v>
      </c>
      <c r="EQ13" s="3">
        <v>37645.870000000003</v>
      </c>
      <c r="ER13" s="3">
        <v>18281.689999999999</v>
      </c>
      <c r="ET13" s="3">
        <v>0</v>
      </c>
      <c r="EU13" s="3">
        <v>0</v>
      </c>
      <c r="EV13" s="3">
        <v>331356.65999999997</v>
      </c>
      <c r="EW13" s="3">
        <v>0</v>
      </c>
      <c r="EX13" s="3">
        <v>0</v>
      </c>
      <c r="EY13" s="3">
        <v>0</v>
      </c>
      <c r="EZ13" s="3">
        <v>0</v>
      </c>
      <c r="FA13" s="3">
        <v>0</v>
      </c>
      <c r="FB13" s="3">
        <v>0</v>
      </c>
      <c r="FC13" s="3">
        <v>0</v>
      </c>
      <c r="FD13" s="3">
        <v>0</v>
      </c>
      <c r="FE13" s="3">
        <v>0</v>
      </c>
      <c r="FF13" s="3">
        <v>693329.01</v>
      </c>
      <c r="FG13" s="3">
        <v>276703.90999999997</v>
      </c>
      <c r="FH13" s="3">
        <v>0</v>
      </c>
      <c r="FI13" s="3">
        <v>0</v>
      </c>
      <c r="FJ13" s="3">
        <v>0</v>
      </c>
      <c r="FK13" s="3">
        <v>-5225533.1900000004</v>
      </c>
      <c r="FL13" s="3">
        <v>-18447.14</v>
      </c>
      <c r="FM13" s="3">
        <v>0</v>
      </c>
      <c r="FN13" s="3">
        <v>0</v>
      </c>
      <c r="FO13" s="3">
        <v>0</v>
      </c>
      <c r="FP13" s="3">
        <v>-5364778.93</v>
      </c>
      <c r="FQ13" s="3">
        <v>-527927.16</v>
      </c>
      <c r="FR13" s="3">
        <v>-185318.37</v>
      </c>
      <c r="FS13" s="3">
        <v>0</v>
      </c>
      <c r="FT13" s="3">
        <v>-583119.44999999995</v>
      </c>
      <c r="FU13" s="3">
        <v>0</v>
      </c>
      <c r="FV13" s="3">
        <v>0</v>
      </c>
      <c r="FW13" s="3">
        <v>-1774332</v>
      </c>
      <c r="FX13" s="3">
        <v>0</v>
      </c>
      <c r="FY13" s="3">
        <v>0</v>
      </c>
      <c r="FZ13" s="3">
        <v>0</v>
      </c>
      <c r="GA13" s="3">
        <v>0</v>
      </c>
      <c r="GB13" s="3">
        <v>-458685.18</v>
      </c>
      <c r="GD13" s="3">
        <v>0</v>
      </c>
      <c r="GE13" s="3">
        <v>0</v>
      </c>
      <c r="GF13" s="3">
        <v>-67350.22</v>
      </c>
      <c r="GG13" s="3">
        <v>0</v>
      </c>
      <c r="GH13" s="3">
        <v>0</v>
      </c>
      <c r="GI13" s="3">
        <v>0</v>
      </c>
      <c r="GJ13" s="3">
        <v>-485597.28</v>
      </c>
      <c r="GK13" s="3">
        <v>-26419.01</v>
      </c>
      <c r="GL13" s="3">
        <v>-82486</v>
      </c>
      <c r="GN13" s="3">
        <v>0</v>
      </c>
      <c r="GO13" s="3">
        <v>-845464</v>
      </c>
      <c r="GP13" s="3">
        <v>0</v>
      </c>
      <c r="GQ13" s="3">
        <v>0</v>
      </c>
      <c r="GR13" s="3">
        <v>0</v>
      </c>
      <c r="GS13" s="3">
        <v>0</v>
      </c>
      <c r="GT13" s="3">
        <v>0</v>
      </c>
      <c r="GU13" s="3">
        <v>0</v>
      </c>
      <c r="GV13" s="3">
        <v>0</v>
      </c>
      <c r="GX13" s="3">
        <v>-256025.23</v>
      </c>
      <c r="GY13" s="3">
        <v>0</v>
      </c>
      <c r="GZ13" s="3">
        <v>0</v>
      </c>
      <c r="HA13" s="3">
        <v>0</v>
      </c>
      <c r="HB13" s="3">
        <v>301253</v>
      </c>
      <c r="HC13" s="3">
        <v>0</v>
      </c>
      <c r="HD13" s="3">
        <v>0</v>
      </c>
      <c r="HE13" s="3">
        <v>0</v>
      </c>
      <c r="HF13" s="3">
        <v>0</v>
      </c>
      <c r="HG13" s="3">
        <v>0</v>
      </c>
      <c r="HH13" s="3">
        <v>-4045588.12</v>
      </c>
      <c r="HI13" s="3">
        <v>0</v>
      </c>
      <c r="HJ13" s="3">
        <v>0</v>
      </c>
      <c r="HK13" s="3">
        <v>0</v>
      </c>
      <c r="HL13" s="3">
        <v>-7543784.2800000003</v>
      </c>
      <c r="HM13" s="3">
        <v>0</v>
      </c>
      <c r="HO13" s="3">
        <v>-8100000</v>
      </c>
      <c r="HP13" s="3">
        <v>-5101340</v>
      </c>
      <c r="HQ13" s="3">
        <v>0</v>
      </c>
      <c r="HR13" s="3">
        <v>0</v>
      </c>
      <c r="HS13" s="3">
        <v>0</v>
      </c>
      <c r="HT13" s="3">
        <v>-2966013.72</v>
      </c>
      <c r="HU13" s="3">
        <v>0</v>
      </c>
      <c r="HV13" s="3">
        <v>0</v>
      </c>
      <c r="HW13" s="3">
        <v>0</v>
      </c>
      <c r="HX13" s="3">
        <v>0</v>
      </c>
      <c r="HY13" s="3">
        <v>-3112395.27</v>
      </c>
      <c r="HZ13" s="3">
        <v>-1135514.04999999</v>
      </c>
      <c r="IA13" s="3">
        <v>0</v>
      </c>
      <c r="IB13" s="3">
        <v>0</v>
      </c>
      <c r="IC13" s="3">
        <v>2665975.42</v>
      </c>
      <c r="ID13" s="3">
        <v>0</v>
      </c>
      <c r="IE13" s="3">
        <v>0</v>
      </c>
      <c r="IF13" s="3">
        <v>0</v>
      </c>
      <c r="IG13" s="3">
        <v>0</v>
      </c>
      <c r="IH13" s="3">
        <v>0</v>
      </c>
      <c r="II13" s="3">
        <v>127676</v>
      </c>
      <c r="IJ13" s="3">
        <v>-10671125.66</v>
      </c>
      <c r="IK13" s="3">
        <v>0</v>
      </c>
      <c r="IL13" s="3">
        <v>0</v>
      </c>
      <c r="IM13" s="3">
        <v>0</v>
      </c>
      <c r="IN13" s="3">
        <v>-143485.34</v>
      </c>
      <c r="IO13" s="3">
        <v>0</v>
      </c>
      <c r="IP13" s="3">
        <v>-15302882.449999999</v>
      </c>
      <c r="IQ13" s="3">
        <v>0</v>
      </c>
      <c r="IR13" s="3">
        <v>0</v>
      </c>
      <c r="IS13" s="3">
        <v>-3803031.3</v>
      </c>
      <c r="IT13" s="3">
        <v>0</v>
      </c>
      <c r="IU13" s="3">
        <v>-1245379.7</v>
      </c>
      <c r="IV13" s="3">
        <v>0</v>
      </c>
      <c r="IW13" s="3">
        <v>-1940985.8</v>
      </c>
      <c r="IX13" s="3">
        <v>-1119415.25</v>
      </c>
      <c r="IY13" s="3">
        <v>-431464.1</v>
      </c>
      <c r="IZ13" s="3">
        <v>-111221.78</v>
      </c>
      <c r="JA13" s="3">
        <v>-7331049.0599999996</v>
      </c>
      <c r="JB13" s="3">
        <v>-9736.5</v>
      </c>
      <c r="JC13" s="3">
        <v>-142.5</v>
      </c>
      <c r="JD13" s="3">
        <v>-49907.73</v>
      </c>
      <c r="JE13" s="3">
        <v>0</v>
      </c>
      <c r="JF13" s="3">
        <v>0</v>
      </c>
      <c r="JG13" s="3">
        <v>0</v>
      </c>
      <c r="JH13" s="3">
        <v>0</v>
      </c>
      <c r="JI13" s="3">
        <v>-144665.51999999999</v>
      </c>
      <c r="JJ13" s="3">
        <v>0</v>
      </c>
      <c r="JK13" s="3">
        <v>0</v>
      </c>
      <c r="JL13" s="3">
        <v>-50125.9</v>
      </c>
      <c r="JM13" s="3">
        <v>0</v>
      </c>
      <c r="JN13" s="3">
        <v>-105550.88</v>
      </c>
      <c r="JO13" s="3">
        <v>0</v>
      </c>
      <c r="JP13" s="3">
        <v>-84825.86</v>
      </c>
      <c r="JQ13" s="3">
        <v>0</v>
      </c>
      <c r="JR13" s="3">
        <v>0</v>
      </c>
      <c r="JS13" s="3">
        <v>0</v>
      </c>
      <c r="JT13" s="3">
        <v>0</v>
      </c>
      <c r="JU13" s="3">
        <v>0</v>
      </c>
      <c r="JV13" s="3">
        <v>0</v>
      </c>
      <c r="JW13" s="3">
        <v>0</v>
      </c>
      <c r="JX13" s="3">
        <v>0</v>
      </c>
      <c r="JY13" s="3">
        <v>0</v>
      </c>
      <c r="JZ13" s="3">
        <v>0</v>
      </c>
      <c r="KA13" s="3">
        <v>0</v>
      </c>
      <c r="KB13" s="3">
        <v>-9194.64</v>
      </c>
      <c r="KC13" s="3">
        <v>0</v>
      </c>
      <c r="KD13" s="3">
        <v>58949.53</v>
      </c>
      <c r="KE13" s="3">
        <v>0</v>
      </c>
      <c r="KF13" s="3">
        <v>0</v>
      </c>
      <c r="KG13" s="3">
        <v>0</v>
      </c>
      <c r="KH13" s="3">
        <v>-908252.82</v>
      </c>
      <c r="KI13" s="3">
        <v>709034.74</v>
      </c>
      <c r="KJ13" s="3">
        <v>0</v>
      </c>
      <c r="KK13" s="3">
        <v>0</v>
      </c>
      <c r="KL13" s="3">
        <v>0</v>
      </c>
      <c r="KM13" s="3">
        <v>0</v>
      </c>
      <c r="KN13" s="3">
        <v>-179897.11</v>
      </c>
      <c r="KO13" s="3">
        <v>0</v>
      </c>
      <c r="KP13" s="3">
        <v>0</v>
      </c>
      <c r="KQ13" s="3">
        <v>0</v>
      </c>
      <c r="KR13" s="3">
        <v>0</v>
      </c>
      <c r="KS13" s="3">
        <v>0</v>
      </c>
      <c r="KT13" s="3">
        <v>0</v>
      </c>
      <c r="KU13" s="3">
        <v>0</v>
      </c>
      <c r="KV13" s="3">
        <v>0</v>
      </c>
      <c r="KW13" s="3">
        <v>0</v>
      </c>
      <c r="KX13" s="3">
        <v>0</v>
      </c>
      <c r="KY13" s="3">
        <v>0</v>
      </c>
      <c r="KZ13" s="3">
        <v>0</v>
      </c>
      <c r="LA13" s="3">
        <v>0</v>
      </c>
      <c r="LB13" s="3">
        <v>0</v>
      </c>
      <c r="LC13" s="3">
        <v>0</v>
      </c>
      <c r="LD13" s="3">
        <v>0</v>
      </c>
      <c r="LE13" s="3">
        <v>0</v>
      </c>
      <c r="LF13" s="3">
        <v>0</v>
      </c>
      <c r="LG13" s="3">
        <v>0</v>
      </c>
      <c r="LH13" s="3">
        <v>0</v>
      </c>
      <c r="LI13" s="3">
        <v>0</v>
      </c>
      <c r="LJ13" s="3">
        <v>0</v>
      </c>
      <c r="LK13" s="3">
        <v>0</v>
      </c>
      <c r="LL13" s="3">
        <v>0</v>
      </c>
      <c r="LM13" s="3">
        <v>18275384.34</v>
      </c>
      <c r="LN13" s="3">
        <v>11645140.41</v>
      </c>
      <c r="LO13" s="3">
        <v>1245379.7</v>
      </c>
      <c r="LP13" s="3">
        <v>0</v>
      </c>
      <c r="LQ13" s="3">
        <v>0</v>
      </c>
      <c r="LR13" s="3">
        <v>1940985.8</v>
      </c>
      <c r="LS13" s="3">
        <v>0</v>
      </c>
      <c r="LT13" s="3">
        <v>1119415.25</v>
      </c>
      <c r="LU13" s="3">
        <v>0</v>
      </c>
      <c r="LW13" s="3">
        <v>431464.1</v>
      </c>
      <c r="LX13" s="3">
        <v>111221.78</v>
      </c>
      <c r="LY13" s="3">
        <v>0</v>
      </c>
      <c r="LZ13" s="3">
        <v>0</v>
      </c>
      <c r="MA13" s="3">
        <v>0</v>
      </c>
      <c r="MB13" s="3">
        <v>0</v>
      </c>
      <c r="MC13" s="3">
        <v>0</v>
      </c>
      <c r="MD13" s="3">
        <v>0</v>
      </c>
      <c r="ME13" s="3">
        <v>0</v>
      </c>
      <c r="MF13" s="3">
        <v>0</v>
      </c>
      <c r="MG13" s="3">
        <v>0</v>
      </c>
      <c r="MH13" s="3">
        <v>0</v>
      </c>
      <c r="MI13" s="3">
        <v>0</v>
      </c>
      <c r="MJ13" s="3">
        <v>0</v>
      </c>
      <c r="MK13" s="3">
        <v>0</v>
      </c>
      <c r="ML13" s="3">
        <v>0</v>
      </c>
      <c r="MM13" s="3">
        <v>0</v>
      </c>
      <c r="MN13" s="3">
        <v>0</v>
      </c>
      <c r="MO13" s="3">
        <v>0</v>
      </c>
      <c r="MP13" s="3">
        <v>0</v>
      </c>
      <c r="MQ13" s="3">
        <v>0</v>
      </c>
      <c r="MR13" s="3">
        <v>0</v>
      </c>
      <c r="MS13" s="3">
        <v>313672.53000000003</v>
      </c>
      <c r="MT13" s="3">
        <v>131865.9</v>
      </c>
      <c r="MU13" s="3">
        <v>31006.03</v>
      </c>
      <c r="MV13" s="3">
        <v>0</v>
      </c>
      <c r="MW13" s="3">
        <v>0</v>
      </c>
      <c r="MX13" s="3">
        <v>0</v>
      </c>
      <c r="MY13" s="3">
        <v>0</v>
      </c>
      <c r="MZ13" s="3">
        <v>34882.559999999998</v>
      </c>
      <c r="NA13" s="3">
        <v>60435.85</v>
      </c>
      <c r="NB13" s="3">
        <v>4853.17</v>
      </c>
      <c r="NC13" s="3">
        <v>214.72</v>
      </c>
      <c r="ND13" s="3">
        <v>8677.64</v>
      </c>
      <c r="NE13" s="3">
        <v>1982.4</v>
      </c>
      <c r="NF13" s="3">
        <v>0</v>
      </c>
      <c r="NG13" s="3">
        <v>591.04999999999995</v>
      </c>
      <c r="NH13" s="3">
        <v>0</v>
      </c>
      <c r="NI13" s="3">
        <v>257.77999999999997</v>
      </c>
      <c r="NJ13" s="3">
        <v>0</v>
      </c>
      <c r="NK13" s="3">
        <v>0</v>
      </c>
      <c r="NL13" s="3">
        <v>124099.88</v>
      </c>
      <c r="NM13" s="3">
        <v>0</v>
      </c>
      <c r="NN13" s="3">
        <v>0</v>
      </c>
      <c r="NO13" s="3">
        <v>173254.48</v>
      </c>
      <c r="NP13" s="3">
        <v>171266.04</v>
      </c>
      <c r="NQ13" s="3">
        <v>35735.660000000003</v>
      </c>
      <c r="NR13" s="3">
        <v>0</v>
      </c>
      <c r="NS13" s="3">
        <v>77454.09</v>
      </c>
      <c r="NT13" s="3">
        <v>101513.21</v>
      </c>
      <c r="NU13" s="3">
        <v>180381.84</v>
      </c>
      <c r="NV13" s="3">
        <v>81855.56</v>
      </c>
      <c r="NW13" s="3">
        <v>169641.25</v>
      </c>
      <c r="NX13" s="3">
        <v>186.16</v>
      </c>
      <c r="NY13" s="3">
        <v>90764.34</v>
      </c>
      <c r="NZ13" s="3">
        <v>163425.22</v>
      </c>
      <c r="OA13" s="3">
        <v>71901.039999999994</v>
      </c>
      <c r="OB13" s="3">
        <v>0</v>
      </c>
      <c r="OC13" s="3">
        <v>0</v>
      </c>
      <c r="OD13" s="3">
        <v>0</v>
      </c>
      <c r="OE13" s="3">
        <v>280124.82</v>
      </c>
      <c r="OF13" s="3">
        <v>0</v>
      </c>
      <c r="OK13" s="3">
        <v>0</v>
      </c>
      <c r="OL13" s="3">
        <v>0</v>
      </c>
      <c r="OM13" s="3">
        <v>0</v>
      </c>
      <c r="ON13" s="3">
        <v>0</v>
      </c>
      <c r="OO13" s="3">
        <v>111719.67999999999</v>
      </c>
      <c r="OP13" s="3">
        <v>221601.6</v>
      </c>
      <c r="OQ13" s="3">
        <v>441714.73</v>
      </c>
      <c r="OR13" s="3">
        <v>103984.94</v>
      </c>
      <c r="OS13" s="3">
        <v>8.84</v>
      </c>
      <c r="OT13" s="3">
        <v>0</v>
      </c>
      <c r="OU13" s="3">
        <v>69951.31</v>
      </c>
      <c r="OV13" s="3">
        <v>482.92</v>
      </c>
      <c r="OW13" s="3">
        <v>0</v>
      </c>
      <c r="OX13" s="3">
        <v>0</v>
      </c>
      <c r="OY13" s="3">
        <v>0</v>
      </c>
      <c r="OZ13" s="3">
        <v>9900</v>
      </c>
      <c r="PA13" s="3">
        <v>217891.18</v>
      </c>
      <c r="PB13" s="3">
        <v>0</v>
      </c>
      <c r="PC13" s="3">
        <v>0</v>
      </c>
      <c r="PD13" s="3">
        <v>0</v>
      </c>
      <c r="PE13" s="3">
        <v>0</v>
      </c>
      <c r="PF13" s="3">
        <v>209559.03</v>
      </c>
      <c r="PG13" s="3">
        <v>218391.4</v>
      </c>
      <c r="PH13" s="3">
        <v>482486.19</v>
      </c>
      <c r="PI13" s="3">
        <v>0</v>
      </c>
      <c r="PJ13" s="3">
        <v>0</v>
      </c>
      <c r="PK13" s="3">
        <v>178245.16</v>
      </c>
      <c r="PL13" s="3">
        <v>14109.17</v>
      </c>
      <c r="PM13" s="3">
        <v>60532.06</v>
      </c>
      <c r="PN13" s="3">
        <v>0</v>
      </c>
      <c r="PO13" s="3">
        <v>1133</v>
      </c>
      <c r="PP13" s="3">
        <v>0</v>
      </c>
      <c r="PQ13" s="3">
        <v>0</v>
      </c>
      <c r="PR13" s="3">
        <v>49217.29</v>
      </c>
      <c r="PS13" s="3">
        <v>9156.14</v>
      </c>
      <c r="PT13" s="3">
        <v>89768.31</v>
      </c>
      <c r="PU13" s="3">
        <v>43200</v>
      </c>
      <c r="PV13" s="3">
        <v>0</v>
      </c>
      <c r="PW13" s="3">
        <v>0</v>
      </c>
      <c r="PX13" s="3">
        <v>7687</v>
      </c>
      <c r="PY13" s="3">
        <v>0</v>
      </c>
      <c r="PZ13" s="3">
        <v>0</v>
      </c>
      <c r="QA13" s="3">
        <v>0</v>
      </c>
      <c r="QB13" s="3">
        <v>987617.35</v>
      </c>
      <c r="QC13" s="3">
        <v>0</v>
      </c>
      <c r="QD13" s="3">
        <v>12298.08</v>
      </c>
      <c r="QE13" s="3">
        <v>0</v>
      </c>
      <c r="QF13" s="3">
        <v>0</v>
      </c>
      <c r="QG13" s="3">
        <v>0</v>
      </c>
      <c r="QI13" s="3">
        <v>8160</v>
      </c>
      <c r="QJ13" s="3">
        <v>534538.43000000005</v>
      </c>
      <c r="QK13" s="3">
        <v>0</v>
      </c>
      <c r="QL13" s="3">
        <v>0</v>
      </c>
      <c r="QM13" s="3">
        <v>0</v>
      </c>
      <c r="QN13" s="3">
        <v>0</v>
      </c>
      <c r="QO13" s="3">
        <v>120750.58</v>
      </c>
      <c r="QP13" s="3">
        <v>42700.2</v>
      </c>
      <c r="QQ13" s="3">
        <v>0</v>
      </c>
      <c r="QR13" s="3">
        <v>0</v>
      </c>
      <c r="QS13" s="3">
        <v>0</v>
      </c>
      <c r="QT13" s="3">
        <v>0</v>
      </c>
      <c r="QU13" s="3">
        <v>262486</v>
      </c>
      <c r="QV13" s="3">
        <v>141235</v>
      </c>
      <c r="QW13" s="3">
        <v>9281.39</v>
      </c>
      <c r="QX13" s="3">
        <v>0</v>
      </c>
      <c r="QY13" s="3">
        <v>0</v>
      </c>
      <c r="QZ13" s="3">
        <v>0</v>
      </c>
      <c r="RA13" s="3">
        <v>0</v>
      </c>
      <c r="RB13" s="3">
        <v>0</v>
      </c>
      <c r="RC13" s="3">
        <v>0</v>
      </c>
      <c r="RD13" s="3">
        <v>0</v>
      </c>
      <c r="RE13" s="3">
        <v>0</v>
      </c>
      <c r="RF13" s="3">
        <v>0</v>
      </c>
      <c r="RG13" s="3">
        <v>0</v>
      </c>
      <c r="RH13" s="3">
        <v>0</v>
      </c>
      <c r="RI13" s="3">
        <v>0</v>
      </c>
      <c r="RJ13" s="3">
        <v>0</v>
      </c>
      <c r="RK13" s="3">
        <v>0</v>
      </c>
    </row>
    <row r="14" spans="1:479" x14ac:dyDescent="0.25">
      <c r="A14" t="s">
        <v>13</v>
      </c>
      <c r="B14" s="1">
        <v>2018</v>
      </c>
      <c r="C14" s="3">
        <v>1046803</v>
      </c>
      <c r="D14" s="3">
        <v>585</v>
      </c>
      <c r="E14" s="4"/>
      <c r="F14" s="3">
        <v>0</v>
      </c>
      <c r="G14" s="3">
        <v>0</v>
      </c>
      <c r="H14" s="3">
        <v>0</v>
      </c>
      <c r="I14" s="3">
        <v>0</v>
      </c>
      <c r="J14" s="3">
        <v>0</v>
      </c>
      <c r="K14" s="3">
        <v>6457299.5800000001</v>
      </c>
      <c r="L14" s="3">
        <v>110153.93</v>
      </c>
      <c r="M14" s="3">
        <v>-174579</v>
      </c>
      <c r="N14" s="3">
        <v>0</v>
      </c>
      <c r="O14" s="3">
        <v>2592495.4700000002</v>
      </c>
      <c r="P14" s="4"/>
      <c r="Q14" s="3">
        <v>6352445.9199999999</v>
      </c>
      <c r="R14" s="3">
        <v>-326063.19</v>
      </c>
      <c r="S14" s="3">
        <v>0</v>
      </c>
      <c r="T14" s="3">
        <v>0</v>
      </c>
      <c r="U14" s="3">
        <v>0</v>
      </c>
      <c r="V14" s="3">
        <v>108441.16</v>
      </c>
      <c r="W14" s="3">
        <v>0</v>
      </c>
      <c r="X14" s="3">
        <v>99328.58</v>
      </c>
      <c r="Y14" s="3">
        <v>0</v>
      </c>
      <c r="Z14" s="3">
        <v>0</v>
      </c>
      <c r="AA14" s="3">
        <v>403831.02</v>
      </c>
      <c r="AB14" s="3">
        <v>0</v>
      </c>
      <c r="AC14" s="3">
        <v>0</v>
      </c>
      <c r="AD14" s="3">
        <v>22262.22</v>
      </c>
      <c r="AE14" s="3">
        <v>0</v>
      </c>
      <c r="AF14" s="3">
        <v>0</v>
      </c>
      <c r="AG14" s="3">
        <v>0</v>
      </c>
      <c r="AH14" s="3">
        <v>0</v>
      </c>
      <c r="AI14" s="3">
        <v>0</v>
      </c>
      <c r="AJ14" s="3">
        <v>0</v>
      </c>
      <c r="AK14" s="3">
        <v>0</v>
      </c>
      <c r="AL14" s="3">
        <v>0</v>
      </c>
      <c r="AP14" s="3">
        <v>0</v>
      </c>
      <c r="AQ14" s="3">
        <v>0</v>
      </c>
      <c r="AR14" s="3">
        <v>0</v>
      </c>
      <c r="AS14" s="3">
        <v>0</v>
      </c>
      <c r="AT14" s="3">
        <v>0</v>
      </c>
      <c r="AU14" s="3">
        <v>0</v>
      </c>
      <c r="AV14" s="3">
        <v>370619.75</v>
      </c>
      <c r="AW14" s="4"/>
      <c r="AX14" s="3">
        <v>0</v>
      </c>
      <c r="AY14" s="3">
        <v>0</v>
      </c>
      <c r="AZ14" s="3">
        <v>0</v>
      </c>
      <c r="BA14" s="3">
        <v>0</v>
      </c>
      <c r="BB14" s="3">
        <v>0</v>
      </c>
      <c r="BC14" s="3">
        <v>0</v>
      </c>
      <c r="BD14" s="3">
        <v>0</v>
      </c>
      <c r="BE14" s="3">
        <v>0</v>
      </c>
      <c r="BF14" s="3">
        <v>0</v>
      </c>
      <c r="BG14" s="3">
        <v>0</v>
      </c>
      <c r="BH14" s="3">
        <v>0</v>
      </c>
      <c r="BI14" s="3">
        <v>0</v>
      </c>
      <c r="BJ14" s="3">
        <v>0</v>
      </c>
      <c r="BK14" s="3">
        <v>0</v>
      </c>
      <c r="BL14" s="3">
        <v>0</v>
      </c>
      <c r="BM14" s="3">
        <v>0</v>
      </c>
      <c r="BN14" s="3">
        <v>2515328.08</v>
      </c>
      <c r="BO14" s="3">
        <v>-35676.720000000001</v>
      </c>
      <c r="BP14" s="3">
        <v>-3075</v>
      </c>
      <c r="BQ14" s="3">
        <v>0</v>
      </c>
      <c r="BR14" s="3">
        <v>0</v>
      </c>
      <c r="BT14" s="3">
        <v>0</v>
      </c>
      <c r="BU14" s="3">
        <v>358570.27</v>
      </c>
      <c r="BV14" s="3">
        <v>4408</v>
      </c>
      <c r="BW14" s="3">
        <v>0</v>
      </c>
      <c r="BX14" s="3">
        <v>0</v>
      </c>
      <c r="BY14" s="3">
        <v>-1126498.93</v>
      </c>
      <c r="BZ14" s="3">
        <v>-2122319.37</v>
      </c>
      <c r="CA14" s="3">
        <v>0</v>
      </c>
      <c r="CB14" s="3">
        <v>-372362.66</v>
      </c>
      <c r="CC14" s="3">
        <v>252724.01</v>
      </c>
      <c r="CD14" s="3">
        <v>2298834.4</v>
      </c>
      <c r="CE14" s="3">
        <v>2255294.11</v>
      </c>
      <c r="CF14" s="3">
        <v>0</v>
      </c>
      <c r="CG14" s="3">
        <v>-507605.03</v>
      </c>
      <c r="CH14" s="3">
        <v>144785.68</v>
      </c>
      <c r="CI14" s="3">
        <v>0</v>
      </c>
      <c r="CJ14" s="3">
        <v>0</v>
      </c>
      <c r="CK14" s="3">
        <v>0</v>
      </c>
      <c r="CL14" s="3">
        <v>951882.42</v>
      </c>
      <c r="CM14" s="3">
        <v>47178.52</v>
      </c>
      <c r="CN14" s="3">
        <v>0</v>
      </c>
      <c r="CO14" s="3">
        <v>0</v>
      </c>
      <c r="CP14" s="3">
        <v>0</v>
      </c>
      <c r="CQ14" s="3">
        <v>0</v>
      </c>
      <c r="CR14" s="3">
        <v>0</v>
      </c>
      <c r="CS14" s="3">
        <v>0</v>
      </c>
      <c r="CT14" s="3">
        <v>0</v>
      </c>
      <c r="CU14" s="3">
        <v>0</v>
      </c>
      <c r="CV14" s="3">
        <v>0</v>
      </c>
      <c r="CW14" s="3">
        <v>0</v>
      </c>
      <c r="CX14" s="3">
        <v>0</v>
      </c>
      <c r="CY14" s="3">
        <v>0</v>
      </c>
      <c r="CZ14" s="3">
        <v>0</v>
      </c>
      <c r="DA14" s="3">
        <v>0</v>
      </c>
      <c r="DB14" s="3">
        <v>0</v>
      </c>
      <c r="DC14" s="3">
        <v>0</v>
      </c>
      <c r="DD14" s="3">
        <v>0</v>
      </c>
      <c r="DE14" s="3">
        <v>0</v>
      </c>
      <c r="DF14" s="3">
        <v>0</v>
      </c>
      <c r="DG14" s="3">
        <v>0</v>
      </c>
      <c r="DH14" s="3">
        <v>0</v>
      </c>
      <c r="DI14" s="3">
        <v>0</v>
      </c>
      <c r="DJ14" s="3">
        <v>0</v>
      </c>
      <c r="DK14" s="3">
        <v>0</v>
      </c>
      <c r="DL14" s="3">
        <v>0</v>
      </c>
      <c r="DM14" s="3">
        <v>0</v>
      </c>
      <c r="DN14" s="3">
        <v>128041.08</v>
      </c>
      <c r="DP14" s="3">
        <v>1084946.82</v>
      </c>
      <c r="DQ14" s="3">
        <v>0</v>
      </c>
      <c r="DR14" s="3">
        <v>0</v>
      </c>
      <c r="DS14" s="3">
        <v>447744</v>
      </c>
      <c r="DT14" s="3">
        <v>0</v>
      </c>
      <c r="DU14" s="3">
        <v>9744107.2599999998</v>
      </c>
      <c r="DV14" s="3">
        <v>13775303.77</v>
      </c>
      <c r="DW14" s="3">
        <v>3333026.03</v>
      </c>
      <c r="DX14" s="3">
        <v>9063017.0600000005</v>
      </c>
      <c r="DY14" s="3">
        <v>9331875.9900000002</v>
      </c>
      <c r="DZ14" s="3">
        <v>5943080.2199999997</v>
      </c>
      <c r="EA14" s="3">
        <v>5352351.22</v>
      </c>
      <c r="EB14" s="3">
        <v>0</v>
      </c>
      <c r="EC14" s="3">
        <v>0</v>
      </c>
      <c r="ED14" s="3">
        <v>0</v>
      </c>
      <c r="EE14" s="3">
        <v>0</v>
      </c>
      <c r="EG14" s="3">
        <v>0</v>
      </c>
      <c r="EH14" s="3">
        <v>511384.19</v>
      </c>
      <c r="EI14" s="3">
        <v>71460.31</v>
      </c>
      <c r="EJ14" s="3">
        <v>223036.88</v>
      </c>
      <c r="EL14" s="3">
        <v>2306910.2999999998</v>
      </c>
      <c r="EM14" s="3">
        <v>8820</v>
      </c>
      <c r="EN14" s="3">
        <v>315953.36</v>
      </c>
      <c r="EO14" s="3">
        <v>44868.160000000003</v>
      </c>
      <c r="EP14" s="3">
        <v>224659.37</v>
      </c>
      <c r="EQ14" s="3">
        <v>85012.3</v>
      </c>
      <c r="ER14" s="3">
        <v>0</v>
      </c>
      <c r="ET14" s="3">
        <v>0</v>
      </c>
      <c r="EU14" s="3">
        <v>0</v>
      </c>
      <c r="EV14" s="3">
        <v>429539.39</v>
      </c>
      <c r="EW14" s="3">
        <v>0</v>
      </c>
      <c r="EX14" s="3">
        <v>0</v>
      </c>
      <c r="EY14" s="3">
        <v>-5826181.6399999997</v>
      </c>
      <c r="EZ14" s="3">
        <v>0</v>
      </c>
      <c r="FA14" s="3">
        <v>0</v>
      </c>
      <c r="FB14" s="3">
        <v>0</v>
      </c>
      <c r="FC14" s="3">
        <v>0</v>
      </c>
      <c r="FD14" s="3">
        <v>0</v>
      </c>
      <c r="FE14" s="3">
        <v>0</v>
      </c>
      <c r="FF14" s="3">
        <v>1599778.44</v>
      </c>
      <c r="FG14" s="3">
        <v>0</v>
      </c>
      <c r="FH14" s="3">
        <v>0</v>
      </c>
      <c r="FI14" s="3">
        <v>0</v>
      </c>
      <c r="FJ14" s="3">
        <v>166228.26</v>
      </c>
      <c r="FK14" s="3">
        <v>-8041962.4800000004</v>
      </c>
      <c r="FL14" s="3">
        <v>-621890.81000000006</v>
      </c>
      <c r="FM14" s="3">
        <v>0</v>
      </c>
      <c r="FN14" s="3">
        <v>0</v>
      </c>
      <c r="FO14" s="3">
        <v>-7362.41</v>
      </c>
      <c r="FP14" s="3">
        <v>-12874043.35</v>
      </c>
      <c r="FQ14" s="3">
        <v>0</v>
      </c>
      <c r="FR14" s="3">
        <v>-213226</v>
      </c>
      <c r="FS14" s="3">
        <v>0</v>
      </c>
      <c r="FT14" s="3">
        <v>-490166.44</v>
      </c>
      <c r="FU14" s="3">
        <v>-2922086.05</v>
      </c>
      <c r="FV14" s="3">
        <v>-276044.26</v>
      </c>
      <c r="FW14" s="3">
        <v>-2000000</v>
      </c>
      <c r="FX14" s="3">
        <v>20</v>
      </c>
      <c r="FY14" s="3">
        <v>0</v>
      </c>
      <c r="FZ14" s="3">
        <v>0</v>
      </c>
      <c r="GA14" s="3">
        <v>0</v>
      </c>
      <c r="GB14" s="3">
        <v>-1072588.8500000001</v>
      </c>
      <c r="GD14" s="3">
        <v>-9039</v>
      </c>
      <c r="GE14" s="3">
        <v>0</v>
      </c>
      <c r="GF14" s="3">
        <v>0</v>
      </c>
      <c r="GG14" s="3">
        <v>0</v>
      </c>
      <c r="GH14" s="3">
        <v>0</v>
      </c>
      <c r="GI14" s="3">
        <v>0</v>
      </c>
      <c r="GJ14" s="3">
        <v>531799.98</v>
      </c>
      <c r="GK14" s="3">
        <v>-98402.21</v>
      </c>
      <c r="GL14" s="3">
        <v>22944.04</v>
      </c>
      <c r="GN14" s="3">
        <v>0</v>
      </c>
      <c r="GO14" s="3">
        <v>-263574</v>
      </c>
      <c r="GP14" s="3">
        <v>0</v>
      </c>
      <c r="GQ14" s="3">
        <v>0</v>
      </c>
      <c r="GR14" s="3">
        <v>-880900</v>
      </c>
      <c r="GS14" s="3">
        <v>0</v>
      </c>
      <c r="GT14" s="3">
        <v>0</v>
      </c>
      <c r="GU14" s="3">
        <v>0</v>
      </c>
      <c r="GV14" s="3">
        <v>-493694.26</v>
      </c>
      <c r="GX14" s="3">
        <v>-779795.88</v>
      </c>
      <c r="GY14" s="3">
        <v>0</v>
      </c>
      <c r="GZ14" s="3">
        <v>0</v>
      </c>
      <c r="HA14" s="3">
        <v>0</v>
      </c>
      <c r="HB14" s="3">
        <v>-707201</v>
      </c>
      <c r="HC14" s="3">
        <v>43264.4</v>
      </c>
      <c r="HD14" s="3">
        <v>0</v>
      </c>
      <c r="HE14" s="3">
        <v>0</v>
      </c>
      <c r="HF14" s="3">
        <v>0</v>
      </c>
      <c r="HG14" s="3">
        <v>0</v>
      </c>
      <c r="HH14" s="3">
        <v>-4117851.67</v>
      </c>
      <c r="HI14" s="3">
        <v>0</v>
      </c>
      <c r="HJ14" s="3">
        <v>0</v>
      </c>
      <c r="HK14" s="3">
        <v>0</v>
      </c>
      <c r="HL14" s="3">
        <v>-20948421.75</v>
      </c>
      <c r="HM14" s="3">
        <v>-1279265</v>
      </c>
      <c r="HO14" s="3">
        <v>0</v>
      </c>
      <c r="HP14" s="3">
        <v>-14265676.699999999</v>
      </c>
      <c r="HQ14" s="3">
        <v>0</v>
      </c>
      <c r="HR14" s="3">
        <v>0</v>
      </c>
      <c r="HS14" s="3">
        <v>0</v>
      </c>
      <c r="HT14" s="3">
        <v>0</v>
      </c>
      <c r="HU14" s="3">
        <v>0</v>
      </c>
      <c r="HV14" s="3">
        <v>0</v>
      </c>
      <c r="HW14" s="3">
        <v>0</v>
      </c>
      <c r="HX14" s="3">
        <v>-24324.94</v>
      </c>
      <c r="HY14" s="3">
        <v>-1536348.88</v>
      </c>
      <c r="HZ14" s="3">
        <v>-1454158.71999999</v>
      </c>
      <c r="IA14" s="3">
        <v>0</v>
      </c>
      <c r="IB14" s="3">
        <v>0</v>
      </c>
      <c r="IC14" s="3">
        <v>113000</v>
      </c>
      <c r="ID14" s="3">
        <v>-5595963.7599999998</v>
      </c>
      <c r="IE14" s="3">
        <v>0</v>
      </c>
      <c r="IF14" s="3">
        <v>0</v>
      </c>
      <c r="IG14" s="3">
        <v>0</v>
      </c>
      <c r="IH14" s="3">
        <v>0</v>
      </c>
      <c r="II14" s="3">
        <v>172906.01</v>
      </c>
      <c r="IJ14" s="3">
        <v>-14011129</v>
      </c>
      <c r="IK14" s="3">
        <v>-4997500.16</v>
      </c>
      <c r="IL14" s="3">
        <v>-3486380.6</v>
      </c>
      <c r="IM14" s="3">
        <v>-1939175.92</v>
      </c>
      <c r="IN14" s="3">
        <v>-114868.9</v>
      </c>
      <c r="IO14" s="3">
        <v>-53513</v>
      </c>
      <c r="IP14" s="3">
        <v>-27990979.329999998</v>
      </c>
      <c r="IQ14" s="3">
        <v>0</v>
      </c>
      <c r="IR14" s="3">
        <v>1046727.02</v>
      </c>
      <c r="IS14" s="3">
        <v>-1789848</v>
      </c>
      <c r="IT14" s="3">
        <v>0</v>
      </c>
      <c r="IU14" s="3">
        <v>-1961594.74</v>
      </c>
      <c r="IV14" s="3">
        <v>0</v>
      </c>
      <c r="IW14" s="3">
        <v>-3967158.08</v>
      </c>
      <c r="IX14" s="3">
        <v>-3438001.07</v>
      </c>
      <c r="IY14" s="3">
        <v>-791148.93</v>
      </c>
      <c r="IZ14" s="3">
        <v>-144991.47</v>
      </c>
      <c r="JA14" s="3">
        <v>-13072259.27</v>
      </c>
      <c r="JB14" s="3">
        <v>-16005.5</v>
      </c>
      <c r="JC14" s="3">
        <v>-6671.2</v>
      </c>
      <c r="JD14" s="3">
        <v>-82488.66</v>
      </c>
      <c r="JE14" s="3">
        <v>0</v>
      </c>
      <c r="JF14" s="3">
        <v>0</v>
      </c>
      <c r="JG14" s="3">
        <v>0</v>
      </c>
      <c r="JH14" s="3">
        <v>0</v>
      </c>
      <c r="JI14" s="3">
        <v>-118768.9</v>
      </c>
      <c r="JJ14" s="3">
        <v>-62321.87</v>
      </c>
      <c r="JK14" s="3">
        <v>-159.63</v>
      </c>
      <c r="JL14" s="3">
        <v>-114505.51</v>
      </c>
      <c r="JM14" s="3">
        <v>0</v>
      </c>
      <c r="JN14" s="3">
        <v>-107955</v>
      </c>
      <c r="JO14" s="3">
        <v>0</v>
      </c>
      <c r="JP14" s="3">
        <v>-16891</v>
      </c>
      <c r="JQ14" s="3">
        <v>0</v>
      </c>
      <c r="JR14" s="3">
        <v>-198017.09</v>
      </c>
      <c r="JS14" s="3">
        <v>0</v>
      </c>
      <c r="JT14" s="3">
        <v>0</v>
      </c>
      <c r="JU14" s="3">
        <v>0</v>
      </c>
      <c r="JV14" s="3">
        <v>0</v>
      </c>
      <c r="JW14" s="3">
        <v>0</v>
      </c>
      <c r="JX14" s="3">
        <v>0</v>
      </c>
      <c r="JY14" s="3">
        <v>0</v>
      </c>
      <c r="JZ14" s="3">
        <v>0</v>
      </c>
      <c r="KA14" s="3">
        <v>0</v>
      </c>
      <c r="KB14" s="3">
        <v>-4908.1000000000004</v>
      </c>
      <c r="KC14" s="3">
        <v>0</v>
      </c>
      <c r="KD14" s="3">
        <v>56139</v>
      </c>
      <c r="KE14" s="3">
        <v>0</v>
      </c>
      <c r="KF14" s="3">
        <v>0</v>
      </c>
      <c r="KG14" s="3">
        <v>0</v>
      </c>
      <c r="KH14" s="3">
        <v>-1080598.19</v>
      </c>
      <c r="KI14" s="3">
        <v>851725.32</v>
      </c>
      <c r="KJ14" s="3">
        <v>0</v>
      </c>
      <c r="KK14" s="3">
        <v>-106643.74</v>
      </c>
      <c r="KL14" s="3">
        <v>0</v>
      </c>
      <c r="KM14" s="3">
        <v>0</v>
      </c>
      <c r="KN14" s="3">
        <v>-138422.94</v>
      </c>
      <c r="KO14" s="3">
        <v>0</v>
      </c>
      <c r="KP14" s="3">
        <v>0</v>
      </c>
      <c r="KQ14" s="3">
        <v>0</v>
      </c>
      <c r="KR14" s="3">
        <v>0</v>
      </c>
      <c r="KS14" s="3">
        <v>0</v>
      </c>
      <c r="KT14" s="3">
        <v>0</v>
      </c>
      <c r="KU14" s="3">
        <v>0</v>
      </c>
      <c r="KV14" s="3">
        <v>0</v>
      </c>
      <c r="KW14" s="3">
        <v>0</v>
      </c>
      <c r="KX14" s="3">
        <v>0</v>
      </c>
      <c r="KY14" s="3">
        <v>0</v>
      </c>
      <c r="KZ14" s="3">
        <v>0</v>
      </c>
      <c r="LA14" s="3">
        <v>0</v>
      </c>
      <c r="LB14" s="3">
        <v>0</v>
      </c>
      <c r="LC14" s="3">
        <v>0</v>
      </c>
      <c r="LD14" s="3">
        <v>0</v>
      </c>
      <c r="LE14" s="3">
        <v>0</v>
      </c>
      <c r="LF14" s="3">
        <v>0</v>
      </c>
      <c r="LG14" s="3">
        <v>0</v>
      </c>
      <c r="LH14" s="3">
        <v>0</v>
      </c>
      <c r="LI14" s="3">
        <v>0</v>
      </c>
      <c r="LJ14" s="3">
        <v>0</v>
      </c>
      <c r="LK14" s="3">
        <v>0</v>
      </c>
      <c r="LL14" s="3">
        <v>0</v>
      </c>
      <c r="LM14" s="3">
        <v>9782250.4000000004</v>
      </c>
      <c r="LN14" s="3">
        <v>43554417.579999998</v>
      </c>
      <c r="LO14" s="3">
        <v>1961595.74</v>
      </c>
      <c r="LP14" s="3">
        <v>0</v>
      </c>
      <c r="LQ14" s="3">
        <v>0</v>
      </c>
      <c r="LR14" s="3">
        <v>3967158.07</v>
      </c>
      <c r="LS14" s="3">
        <v>2470503.0699999998</v>
      </c>
      <c r="LT14" s="3">
        <v>967498</v>
      </c>
      <c r="LU14" s="3">
        <v>0</v>
      </c>
      <c r="LW14" s="3">
        <v>791148.94</v>
      </c>
      <c r="LX14" s="3">
        <v>144991.47</v>
      </c>
      <c r="LY14" s="3">
        <v>0</v>
      </c>
      <c r="LZ14" s="3">
        <v>0</v>
      </c>
      <c r="MA14" s="3">
        <v>0</v>
      </c>
      <c r="MB14" s="3">
        <v>0</v>
      </c>
      <c r="MC14" s="3">
        <v>0</v>
      </c>
      <c r="MD14" s="3">
        <v>0</v>
      </c>
      <c r="ME14" s="3">
        <v>0</v>
      </c>
      <c r="MF14" s="3">
        <v>0</v>
      </c>
      <c r="MG14" s="3">
        <v>0</v>
      </c>
      <c r="MH14" s="3">
        <v>0</v>
      </c>
      <c r="MI14" s="3">
        <v>0</v>
      </c>
      <c r="MJ14" s="3">
        <v>0</v>
      </c>
      <c r="MK14" s="3">
        <v>0</v>
      </c>
      <c r="ML14" s="3">
        <v>0</v>
      </c>
      <c r="MM14" s="3">
        <v>0</v>
      </c>
      <c r="MN14" s="3">
        <v>0</v>
      </c>
      <c r="MO14" s="3">
        <v>0</v>
      </c>
      <c r="MP14" s="3">
        <v>0</v>
      </c>
      <c r="MQ14" s="3">
        <v>0</v>
      </c>
      <c r="MR14" s="3">
        <v>0</v>
      </c>
      <c r="MS14" s="3">
        <v>305157.26</v>
      </c>
      <c r="MT14" s="3">
        <v>5220</v>
      </c>
      <c r="MU14" s="3">
        <v>0</v>
      </c>
      <c r="MV14" s="3">
        <v>0</v>
      </c>
      <c r="MW14" s="3">
        <v>0</v>
      </c>
      <c r="MX14" s="3">
        <v>830</v>
      </c>
      <c r="MY14" s="3">
        <v>3245</v>
      </c>
      <c r="MZ14" s="3">
        <v>40088</v>
      </c>
      <c r="NA14" s="3">
        <v>6548</v>
      </c>
      <c r="NB14" s="3">
        <v>0</v>
      </c>
      <c r="NC14" s="3">
        <v>0</v>
      </c>
      <c r="ND14" s="3">
        <v>0</v>
      </c>
      <c r="NE14" s="3">
        <v>0</v>
      </c>
      <c r="NF14" s="3">
        <v>7138</v>
      </c>
      <c r="NG14" s="3">
        <v>0</v>
      </c>
      <c r="NH14" s="3">
        <v>0</v>
      </c>
      <c r="NI14" s="3">
        <v>24575</v>
      </c>
      <c r="NJ14" s="3">
        <v>0</v>
      </c>
      <c r="NK14" s="3">
        <v>0</v>
      </c>
      <c r="NL14" s="3">
        <v>158563.4</v>
      </c>
      <c r="NM14" s="3">
        <v>0</v>
      </c>
      <c r="NN14" s="3">
        <v>0</v>
      </c>
      <c r="NO14" s="3">
        <v>891</v>
      </c>
      <c r="NP14" s="3">
        <v>0</v>
      </c>
      <c r="NQ14" s="3">
        <v>149098.53</v>
      </c>
      <c r="NR14" s="3">
        <v>0</v>
      </c>
      <c r="NS14" s="3">
        <v>55721.81</v>
      </c>
      <c r="NT14" s="3">
        <v>74546.78</v>
      </c>
      <c r="NU14" s="3">
        <v>13550</v>
      </c>
      <c r="NV14" s="3">
        <v>204016.17</v>
      </c>
      <c r="NW14" s="3">
        <v>205381.32</v>
      </c>
      <c r="NX14" s="3">
        <v>0</v>
      </c>
      <c r="NY14" s="3">
        <v>99167.15</v>
      </c>
      <c r="NZ14" s="3">
        <v>244662.08</v>
      </c>
      <c r="OA14" s="3">
        <v>114986.84</v>
      </c>
      <c r="OB14" s="3">
        <v>0</v>
      </c>
      <c r="OC14" s="3">
        <v>176</v>
      </c>
      <c r="OD14" s="3">
        <v>0</v>
      </c>
      <c r="OE14" s="3">
        <v>234171.03</v>
      </c>
      <c r="OF14" s="3">
        <v>0</v>
      </c>
      <c r="OK14" s="3">
        <v>0</v>
      </c>
      <c r="OL14" s="3">
        <v>0</v>
      </c>
      <c r="OM14" s="3">
        <v>0</v>
      </c>
      <c r="ON14" s="3">
        <v>0</v>
      </c>
      <c r="OO14" s="3">
        <v>0</v>
      </c>
      <c r="OP14" s="3">
        <v>71079</v>
      </c>
      <c r="OQ14" s="3">
        <v>1224455.6100000001</v>
      </c>
      <c r="OR14" s="3">
        <v>133326.85</v>
      </c>
      <c r="OS14" s="3">
        <v>0</v>
      </c>
      <c r="OT14" s="3">
        <v>0</v>
      </c>
      <c r="OU14" s="3">
        <v>103351.74</v>
      </c>
      <c r="OV14" s="3">
        <v>0</v>
      </c>
      <c r="OW14" s="3">
        <v>0</v>
      </c>
      <c r="OX14" s="3">
        <v>65053.51</v>
      </c>
      <c r="OY14" s="3">
        <v>0</v>
      </c>
      <c r="OZ14" s="3">
        <v>5520</v>
      </c>
      <c r="PA14" s="3">
        <v>41559.01</v>
      </c>
      <c r="PB14" s="3">
        <v>0</v>
      </c>
      <c r="PC14" s="3">
        <v>0</v>
      </c>
      <c r="PD14" s="3">
        <v>14900.17</v>
      </c>
      <c r="PE14" s="3">
        <v>0</v>
      </c>
      <c r="PF14" s="3">
        <v>197186.48</v>
      </c>
      <c r="PG14" s="3">
        <v>971920.7</v>
      </c>
      <c r="PH14" s="3">
        <v>380033.89</v>
      </c>
      <c r="PI14" s="3">
        <v>83442.83</v>
      </c>
      <c r="PJ14" s="3">
        <v>0</v>
      </c>
      <c r="PK14" s="3">
        <v>544568.63</v>
      </c>
      <c r="PL14" s="3">
        <v>111017.15</v>
      </c>
      <c r="PM14" s="3">
        <v>0</v>
      </c>
      <c r="PN14" s="3">
        <v>752516.89</v>
      </c>
      <c r="PO14" s="3">
        <v>0</v>
      </c>
      <c r="PP14" s="3">
        <v>0</v>
      </c>
      <c r="PQ14" s="3">
        <v>0</v>
      </c>
      <c r="PR14" s="3">
        <v>172404.53</v>
      </c>
      <c r="PS14" s="3">
        <v>0</v>
      </c>
      <c r="PT14" s="3">
        <v>460659.26</v>
      </c>
      <c r="PU14" s="3">
        <v>351606.96</v>
      </c>
      <c r="PV14" s="3">
        <v>0</v>
      </c>
      <c r="PW14" s="3">
        <v>334479.13</v>
      </c>
      <c r="PX14" s="3">
        <v>9521</v>
      </c>
      <c r="PY14" s="3">
        <v>0</v>
      </c>
      <c r="PZ14" s="3">
        <v>0</v>
      </c>
      <c r="QA14" s="3">
        <v>0</v>
      </c>
      <c r="QB14" s="3">
        <v>2236635.9</v>
      </c>
      <c r="QC14" s="3">
        <v>0</v>
      </c>
      <c r="QD14" s="3">
        <v>104294.65</v>
      </c>
      <c r="QE14" s="3">
        <v>0</v>
      </c>
      <c r="QF14" s="3">
        <v>0</v>
      </c>
      <c r="QG14" s="3">
        <v>0</v>
      </c>
      <c r="QI14" s="3">
        <v>0</v>
      </c>
      <c r="QJ14" s="3">
        <v>733838.76</v>
      </c>
      <c r="QK14" s="3">
        <v>0</v>
      </c>
      <c r="QL14" s="3">
        <v>0</v>
      </c>
      <c r="QM14" s="3">
        <v>0</v>
      </c>
      <c r="QN14" s="3">
        <v>0</v>
      </c>
      <c r="QO14" s="3">
        <v>861500</v>
      </c>
      <c r="QP14" s="3">
        <v>398578.12</v>
      </c>
      <c r="QQ14" s="3">
        <v>0</v>
      </c>
      <c r="QR14" s="3">
        <v>0</v>
      </c>
      <c r="QS14" s="3">
        <v>0</v>
      </c>
      <c r="QT14" s="3">
        <v>70780.33</v>
      </c>
      <c r="QU14" s="3">
        <v>135491</v>
      </c>
      <c r="QV14" s="3">
        <v>230000</v>
      </c>
      <c r="QW14" s="3">
        <v>17137</v>
      </c>
      <c r="QX14" s="3">
        <v>0</v>
      </c>
      <c r="QY14" s="3">
        <v>0</v>
      </c>
      <c r="QZ14" s="3">
        <v>0</v>
      </c>
      <c r="RA14" s="3">
        <v>0</v>
      </c>
      <c r="RB14" s="3">
        <v>0</v>
      </c>
      <c r="RC14" s="3">
        <v>0</v>
      </c>
      <c r="RD14" s="3">
        <v>0</v>
      </c>
      <c r="RE14" s="3">
        <v>0</v>
      </c>
      <c r="RF14" s="3">
        <v>0</v>
      </c>
      <c r="RG14" s="3">
        <v>3239</v>
      </c>
      <c r="RH14" s="3">
        <v>-33200</v>
      </c>
      <c r="RI14" s="3">
        <v>0</v>
      </c>
      <c r="RJ14" s="3">
        <v>0</v>
      </c>
      <c r="RK14" s="3">
        <v>0</v>
      </c>
    </row>
    <row r="15" spans="1:479" x14ac:dyDescent="0.25">
      <c r="A15" t="s">
        <v>14</v>
      </c>
      <c r="B15" s="1">
        <v>2018</v>
      </c>
      <c r="C15" s="3">
        <v>1871596.69</v>
      </c>
      <c r="D15" s="3">
        <v>3500</v>
      </c>
      <c r="E15" s="4"/>
      <c r="F15" s="3">
        <v>0</v>
      </c>
      <c r="G15" s="3">
        <v>0</v>
      </c>
      <c r="H15" s="3">
        <v>0</v>
      </c>
      <c r="I15" s="3">
        <v>0</v>
      </c>
      <c r="J15" s="3">
        <v>0</v>
      </c>
      <c r="K15" s="3">
        <v>29797210.219999999</v>
      </c>
      <c r="L15" s="3">
        <v>0</v>
      </c>
      <c r="M15" s="3">
        <v>18338</v>
      </c>
      <c r="N15" s="3">
        <v>0</v>
      </c>
      <c r="O15" s="3">
        <v>4127194.14</v>
      </c>
      <c r="P15" s="4"/>
      <c r="Q15" s="3">
        <v>42393164.710000001</v>
      </c>
      <c r="R15" s="3">
        <v>-1152724.73</v>
      </c>
      <c r="S15" s="3">
        <v>0</v>
      </c>
      <c r="T15" s="3">
        <v>0</v>
      </c>
      <c r="U15" s="3">
        <v>0</v>
      </c>
      <c r="V15" s="3">
        <v>1427028.26</v>
      </c>
      <c r="W15" s="3">
        <v>973710.53</v>
      </c>
      <c r="X15" s="3">
        <v>321678</v>
      </c>
      <c r="Y15" s="3">
        <v>0</v>
      </c>
      <c r="Z15" s="3">
        <v>0</v>
      </c>
      <c r="AA15" s="3">
        <v>4700321.0599999996</v>
      </c>
      <c r="AB15" s="3">
        <v>0</v>
      </c>
      <c r="AC15" s="3">
        <v>0</v>
      </c>
      <c r="AD15" s="3">
        <v>0</v>
      </c>
      <c r="AE15" s="3">
        <v>0</v>
      </c>
      <c r="AF15" s="3">
        <v>0</v>
      </c>
      <c r="AG15" s="3">
        <v>0</v>
      </c>
      <c r="AH15" s="3">
        <v>0</v>
      </c>
      <c r="AI15" s="3">
        <v>0</v>
      </c>
      <c r="AJ15" s="3">
        <v>0</v>
      </c>
      <c r="AK15" s="3">
        <v>0</v>
      </c>
      <c r="AL15" s="3">
        <v>4138574</v>
      </c>
      <c r="AP15" s="3">
        <v>0</v>
      </c>
      <c r="AQ15" s="3">
        <v>0</v>
      </c>
      <c r="AR15" s="3">
        <v>0</v>
      </c>
      <c r="AS15" s="3">
        <v>0</v>
      </c>
      <c r="AT15" s="3">
        <v>112532</v>
      </c>
      <c r="AU15" s="3">
        <v>0</v>
      </c>
      <c r="AV15" s="3">
        <v>1072676.42</v>
      </c>
      <c r="AW15" s="4"/>
      <c r="AX15" s="3">
        <v>0</v>
      </c>
      <c r="AY15" s="3">
        <v>0</v>
      </c>
      <c r="AZ15" s="3">
        <v>0</v>
      </c>
      <c r="BA15" s="3">
        <v>-326650.21000000002</v>
      </c>
      <c r="BB15" s="3">
        <v>0</v>
      </c>
      <c r="BC15" s="3">
        <v>0</v>
      </c>
      <c r="BD15" s="3">
        <v>0</v>
      </c>
      <c r="BE15" s="3">
        <v>0</v>
      </c>
      <c r="BF15" s="3">
        <v>0</v>
      </c>
      <c r="BG15" s="3">
        <v>0</v>
      </c>
      <c r="BH15" s="3">
        <v>0</v>
      </c>
      <c r="BI15" s="3">
        <v>0</v>
      </c>
      <c r="BJ15" s="3">
        <v>110731</v>
      </c>
      <c r="BK15" s="3">
        <v>0</v>
      </c>
      <c r="BL15" s="3">
        <v>0</v>
      </c>
      <c r="BM15" s="3">
        <v>885829.12</v>
      </c>
      <c r="BN15" s="3">
        <v>2129418.36</v>
      </c>
      <c r="BO15" s="3">
        <v>-142461.4</v>
      </c>
      <c r="BP15" s="3">
        <v>375389.37</v>
      </c>
      <c r="BQ15" s="3">
        <v>0</v>
      </c>
      <c r="BR15" s="3">
        <v>0</v>
      </c>
      <c r="BT15" s="3">
        <v>0</v>
      </c>
      <c r="BU15" s="3">
        <v>2956855.24</v>
      </c>
      <c r="BV15" s="3">
        <v>0</v>
      </c>
      <c r="BW15" s="3">
        <v>0</v>
      </c>
      <c r="BX15" s="3">
        <v>1526254</v>
      </c>
      <c r="BY15" s="3">
        <v>-803000</v>
      </c>
      <c r="BZ15" s="3">
        <v>-4405450.6399999997</v>
      </c>
      <c r="CA15" s="3">
        <v>0</v>
      </c>
      <c r="CB15" s="3">
        <v>-572898.49</v>
      </c>
      <c r="CC15" s="3">
        <v>202527.64</v>
      </c>
      <c r="CD15" s="3">
        <v>-2073972.97</v>
      </c>
      <c r="CE15" s="3">
        <v>418374.37</v>
      </c>
      <c r="CF15" s="3">
        <v>0</v>
      </c>
      <c r="CG15" s="3">
        <v>-3424695.34</v>
      </c>
      <c r="CH15" s="3">
        <v>0</v>
      </c>
      <c r="CI15" s="3">
        <v>0</v>
      </c>
      <c r="CJ15" s="3">
        <v>0</v>
      </c>
      <c r="CK15" s="3">
        <v>4833207.09</v>
      </c>
      <c r="CL15" s="3">
        <v>12324200.58</v>
      </c>
      <c r="CM15" s="3">
        <v>446685</v>
      </c>
      <c r="CN15" s="3">
        <v>0</v>
      </c>
      <c r="CO15" s="3">
        <v>0</v>
      </c>
      <c r="CP15" s="3">
        <v>0</v>
      </c>
      <c r="CQ15" s="3">
        <v>0</v>
      </c>
      <c r="CR15" s="3">
        <v>0</v>
      </c>
      <c r="CS15" s="3">
        <v>0</v>
      </c>
      <c r="CT15" s="3">
        <v>0</v>
      </c>
      <c r="CU15" s="3">
        <v>0</v>
      </c>
      <c r="CV15" s="3">
        <v>0</v>
      </c>
      <c r="CW15" s="3">
        <v>0</v>
      </c>
      <c r="CX15" s="3">
        <v>0</v>
      </c>
      <c r="CY15" s="3">
        <v>0</v>
      </c>
      <c r="CZ15" s="3">
        <v>0</v>
      </c>
      <c r="DA15" s="3">
        <v>0</v>
      </c>
      <c r="DB15" s="3">
        <v>0</v>
      </c>
      <c r="DC15" s="3">
        <v>0</v>
      </c>
      <c r="DD15" s="3">
        <v>0</v>
      </c>
      <c r="DE15" s="3">
        <v>0</v>
      </c>
      <c r="DF15" s="3">
        <v>0</v>
      </c>
      <c r="DG15" s="3">
        <v>0</v>
      </c>
      <c r="DH15" s="3">
        <v>0</v>
      </c>
      <c r="DI15" s="3">
        <v>0</v>
      </c>
      <c r="DJ15" s="3">
        <v>0</v>
      </c>
      <c r="DK15" s="3">
        <v>0</v>
      </c>
      <c r="DL15" s="3">
        <v>0</v>
      </c>
      <c r="DM15" s="3">
        <v>0</v>
      </c>
      <c r="DN15" s="3">
        <v>981172.59</v>
      </c>
      <c r="DP15" s="3">
        <v>1398183.59</v>
      </c>
      <c r="DQ15" s="3">
        <v>0</v>
      </c>
      <c r="DR15" s="3">
        <v>225105</v>
      </c>
      <c r="DS15" s="3">
        <v>54050839.469999999</v>
      </c>
      <c r="DT15" s="3">
        <v>0</v>
      </c>
      <c r="DU15" s="3">
        <v>90699246.510000005</v>
      </c>
      <c r="DV15" s="3">
        <v>67078051.909999996</v>
      </c>
      <c r="DW15" s="3">
        <v>46215650.530000001</v>
      </c>
      <c r="DX15" s="3">
        <v>72930066.079999998</v>
      </c>
      <c r="DY15" s="3">
        <v>69201225.650000006</v>
      </c>
      <c r="DZ15" s="3">
        <v>57087921.399999999</v>
      </c>
      <c r="EA15" s="3">
        <v>24082146.370000001</v>
      </c>
      <c r="EB15" s="3">
        <v>81548</v>
      </c>
      <c r="EC15" s="3">
        <v>0</v>
      </c>
      <c r="ED15" s="3">
        <v>0</v>
      </c>
      <c r="EE15" s="3">
        <v>1195030.8799999999</v>
      </c>
      <c r="EG15" s="3">
        <v>25126683.75</v>
      </c>
      <c r="EH15" s="3">
        <v>0</v>
      </c>
      <c r="EI15" s="3">
        <v>2861756.45</v>
      </c>
      <c r="EJ15" s="3">
        <v>5391328.7599999998</v>
      </c>
      <c r="EL15" s="3">
        <v>8264206.2199999997</v>
      </c>
      <c r="EM15" s="3">
        <v>64244.63</v>
      </c>
      <c r="EN15" s="3">
        <v>1208863.94</v>
      </c>
      <c r="EO15" s="3">
        <v>182075.01</v>
      </c>
      <c r="EP15" s="3">
        <v>0</v>
      </c>
      <c r="EQ15" s="3">
        <v>1915323.6</v>
      </c>
      <c r="ER15" s="3">
        <v>295978</v>
      </c>
      <c r="ET15" s="3">
        <v>0</v>
      </c>
      <c r="EU15" s="3">
        <v>0</v>
      </c>
      <c r="EV15" s="3">
        <v>8611783.8800000008</v>
      </c>
      <c r="EW15" s="3">
        <v>0</v>
      </c>
      <c r="EX15" s="3">
        <v>0</v>
      </c>
      <c r="EY15" s="3">
        <v>-31597791.41</v>
      </c>
      <c r="EZ15" s="3">
        <v>248998</v>
      </c>
      <c r="FA15" s="3">
        <v>0</v>
      </c>
      <c r="FB15" s="3">
        <v>0</v>
      </c>
      <c r="FC15" s="3">
        <v>0</v>
      </c>
      <c r="FD15" s="3">
        <v>0</v>
      </c>
      <c r="FE15" s="3">
        <v>0</v>
      </c>
      <c r="FF15" s="3">
        <v>18040266.73</v>
      </c>
      <c r="FG15" s="3">
        <v>8909173</v>
      </c>
      <c r="FH15" s="3">
        <v>0</v>
      </c>
      <c r="FI15" s="3">
        <v>0</v>
      </c>
      <c r="FJ15" s="3">
        <v>1182042.75</v>
      </c>
      <c r="FK15" s="3">
        <v>-157248910.52000001</v>
      </c>
      <c r="FL15" s="3">
        <v>-3427650.56</v>
      </c>
      <c r="FM15" s="3">
        <v>-162975</v>
      </c>
      <c r="FN15" s="3">
        <v>0</v>
      </c>
      <c r="FO15" s="3">
        <v>-243406.81</v>
      </c>
      <c r="FP15" s="3">
        <v>-32354862.940000001</v>
      </c>
      <c r="FQ15" s="3">
        <v>-8998572.7799999993</v>
      </c>
      <c r="FR15" s="3">
        <v>-1064144.73</v>
      </c>
      <c r="FS15" s="3">
        <v>0</v>
      </c>
      <c r="FT15" s="3">
        <v>-6224790.5899999999</v>
      </c>
      <c r="FU15" s="3">
        <v>0</v>
      </c>
      <c r="FV15" s="3">
        <v>-9925949.3200000003</v>
      </c>
      <c r="FW15" s="3">
        <v>0</v>
      </c>
      <c r="FX15" s="3">
        <v>-229</v>
      </c>
      <c r="FY15" s="3">
        <v>0</v>
      </c>
      <c r="FZ15" s="3">
        <v>0</v>
      </c>
      <c r="GA15" s="3">
        <v>-7966717.29</v>
      </c>
      <c r="GB15" s="3">
        <v>-36276922.93</v>
      </c>
      <c r="GD15" s="3">
        <v>0</v>
      </c>
      <c r="GE15" s="3">
        <v>0</v>
      </c>
      <c r="GF15" s="3">
        <v>-152936</v>
      </c>
      <c r="GG15" s="3">
        <v>0</v>
      </c>
      <c r="GH15" s="3">
        <v>0</v>
      </c>
      <c r="GI15" s="3">
        <v>-70609</v>
      </c>
      <c r="GJ15" s="3">
        <v>-343104.78</v>
      </c>
      <c r="GK15" s="3">
        <v>-321181</v>
      </c>
      <c r="GL15" s="3">
        <v>-970205</v>
      </c>
      <c r="GN15" s="3">
        <v>-2699205</v>
      </c>
      <c r="GO15" s="3">
        <v>0</v>
      </c>
      <c r="GP15" s="3">
        <v>0</v>
      </c>
      <c r="GQ15" s="3">
        <v>-866383</v>
      </c>
      <c r="GR15" s="3">
        <v>0</v>
      </c>
      <c r="GS15" s="3">
        <v>0</v>
      </c>
      <c r="GT15" s="3">
        <v>0</v>
      </c>
      <c r="GU15" s="3">
        <v>-4652570.8</v>
      </c>
      <c r="GV15" s="3">
        <v>-132678</v>
      </c>
      <c r="GX15" s="3">
        <v>-7719344.7199999997</v>
      </c>
      <c r="GY15" s="3">
        <v>-195455.83</v>
      </c>
      <c r="GZ15" s="3">
        <v>0</v>
      </c>
      <c r="HA15" s="3">
        <v>0</v>
      </c>
      <c r="HB15" s="3">
        <v>-3697016</v>
      </c>
      <c r="HC15" s="3">
        <v>-324398</v>
      </c>
      <c r="HD15" s="3">
        <v>0</v>
      </c>
      <c r="HE15" s="3">
        <v>0</v>
      </c>
      <c r="HF15" s="3">
        <v>0</v>
      </c>
      <c r="HG15" s="3">
        <v>0</v>
      </c>
      <c r="HH15" s="3">
        <v>-43171124.479999997</v>
      </c>
      <c r="HI15" s="3">
        <v>-2800000.32</v>
      </c>
      <c r="HJ15" s="3">
        <v>0</v>
      </c>
      <c r="HK15" s="3">
        <v>0</v>
      </c>
      <c r="HL15" s="3">
        <v>-37218446</v>
      </c>
      <c r="HM15" s="3">
        <v>0</v>
      </c>
      <c r="HO15" s="3">
        <v>-101625942.11</v>
      </c>
      <c r="HP15" s="3">
        <v>-98796044.109999999</v>
      </c>
      <c r="HQ15" s="3">
        <v>0</v>
      </c>
      <c r="HR15" s="3">
        <v>0</v>
      </c>
      <c r="HS15" s="3">
        <v>0</v>
      </c>
      <c r="HT15" s="3">
        <v>0</v>
      </c>
      <c r="HU15" s="3">
        <v>0</v>
      </c>
      <c r="HV15" s="3">
        <v>-22765</v>
      </c>
      <c r="HW15" s="3">
        <v>0</v>
      </c>
      <c r="HX15" s="3">
        <v>0</v>
      </c>
      <c r="HY15" s="3">
        <v>-132091951.16</v>
      </c>
      <c r="HZ15" s="3">
        <v>-15616160.140000001</v>
      </c>
      <c r="IA15" s="3">
        <v>0</v>
      </c>
      <c r="IB15" s="3">
        <v>0</v>
      </c>
      <c r="IC15" s="3">
        <v>77646443</v>
      </c>
      <c r="ID15" s="3">
        <v>0</v>
      </c>
      <c r="IE15" s="3">
        <v>0</v>
      </c>
      <c r="IF15" s="3">
        <v>-513100.39</v>
      </c>
      <c r="IG15" s="3">
        <v>0</v>
      </c>
      <c r="IH15" s="3">
        <v>0</v>
      </c>
      <c r="II15" s="3">
        <v>53047</v>
      </c>
      <c r="IJ15" s="3">
        <v>-108776875.16</v>
      </c>
      <c r="IK15" s="3">
        <v>0</v>
      </c>
      <c r="IL15" s="3">
        <v>0</v>
      </c>
      <c r="IM15" s="3">
        <v>-4834596</v>
      </c>
      <c r="IN15" s="3">
        <v>-314613.78000000003</v>
      </c>
      <c r="IO15" s="3">
        <v>-15425.96</v>
      </c>
      <c r="IP15" s="3">
        <v>-94130387.060000002</v>
      </c>
      <c r="IQ15" s="3">
        <v>-97621351</v>
      </c>
      <c r="IR15" s="3">
        <v>-1570110.71</v>
      </c>
      <c r="IS15" s="3">
        <v>-17100400.77</v>
      </c>
      <c r="IT15" s="3">
        <v>0</v>
      </c>
      <c r="IU15" s="3">
        <v>-11290769.369999999</v>
      </c>
      <c r="IV15" s="3">
        <v>0</v>
      </c>
      <c r="IW15" s="3">
        <v>-22986099.52</v>
      </c>
      <c r="IX15" s="3">
        <v>-17971233.149999999</v>
      </c>
      <c r="IY15" s="3">
        <v>-3076084.81</v>
      </c>
      <c r="IZ15" s="3">
        <v>-986189.83</v>
      </c>
      <c r="JA15" s="3">
        <v>-78707449.909999996</v>
      </c>
      <c r="JB15" s="3">
        <v>-35405.800000000003</v>
      </c>
      <c r="JC15" s="3">
        <v>-983.5</v>
      </c>
      <c r="JD15" s="3">
        <v>-585676</v>
      </c>
      <c r="JE15" s="3">
        <v>0</v>
      </c>
      <c r="JF15" s="3">
        <v>0</v>
      </c>
      <c r="JG15" s="3">
        <v>0</v>
      </c>
      <c r="JH15" s="3">
        <v>0</v>
      </c>
      <c r="JI15" s="3">
        <v>-643874.78</v>
      </c>
      <c r="JJ15" s="3">
        <v>0</v>
      </c>
      <c r="JK15" s="3">
        <v>0</v>
      </c>
      <c r="JL15" s="3">
        <v>-628273.47</v>
      </c>
      <c r="JM15" s="3">
        <v>0</v>
      </c>
      <c r="JN15" s="3">
        <v>-1059126.32</v>
      </c>
      <c r="JO15" s="3">
        <v>0</v>
      </c>
      <c r="JP15" s="3">
        <v>-1607391.82</v>
      </c>
      <c r="JQ15" s="3">
        <v>939486.27</v>
      </c>
      <c r="JR15" s="3">
        <v>-316822</v>
      </c>
      <c r="JS15" s="3">
        <v>0</v>
      </c>
      <c r="JT15" s="3">
        <v>0</v>
      </c>
      <c r="JU15" s="3">
        <v>0</v>
      </c>
      <c r="JV15" s="3">
        <v>-1169094</v>
      </c>
      <c r="JW15" s="3">
        <v>1030806</v>
      </c>
      <c r="JX15" s="3">
        <v>-50444</v>
      </c>
      <c r="JY15" s="3">
        <v>-470746</v>
      </c>
      <c r="JZ15" s="3">
        <v>0</v>
      </c>
      <c r="KA15" s="3">
        <v>0</v>
      </c>
      <c r="KB15" s="3">
        <v>-45228</v>
      </c>
      <c r="KC15" s="3">
        <v>0</v>
      </c>
      <c r="KD15" s="3">
        <v>0</v>
      </c>
      <c r="KE15" s="3">
        <v>529743.32999999996</v>
      </c>
      <c r="KF15" s="3">
        <v>0</v>
      </c>
      <c r="KG15" s="3">
        <v>0</v>
      </c>
      <c r="KH15" s="3">
        <v>-8626381.0600000005</v>
      </c>
      <c r="KI15" s="3">
        <v>10725189.93</v>
      </c>
      <c r="KJ15" s="3">
        <v>0</v>
      </c>
      <c r="KK15" s="3">
        <v>-330046.99</v>
      </c>
      <c r="KL15" s="3">
        <v>0</v>
      </c>
      <c r="KM15" s="3">
        <v>-26097</v>
      </c>
      <c r="KN15" s="3">
        <v>-350896</v>
      </c>
      <c r="KO15" s="3">
        <v>0</v>
      </c>
      <c r="KP15" s="3">
        <v>0</v>
      </c>
      <c r="KQ15" s="3">
        <v>0</v>
      </c>
      <c r="KR15" s="3">
        <v>0</v>
      </c>
      <c r="KS15" s="3">
        <v>0</v>
      </c>
      <c r="KT15" s="3">
        <v>0</v>
      </c>
      <c r="KU15" s="3">
        <v>0</v>
      </c>
      <c r="KV15" s="3">
        <v>0</v>
      </c>
      <c r="KW15" s="3">
        <v>0</v>
      </c>
      <c r="KX15" s="3">
        <v>0</v>
      </c>
      <c r="KY15" s="3">
        <v>0</v>
      </c>
      <c r="KZ15" s="3">
        <v>0</v>
      </c>
      <c r="LA15" s="3">
        <v>0</v>
      </c>
      <c r="LB15" s="3">
        <v>0</v>
      </c>
      <c r="LC15" s="3">
        <v>0</v>
      </c>
      <c r="LD15" s="3">
        <v>0</v>
      </c>
      <c r="LE15" s="3">
        <v>0</v>
      </c>
      <c r="LF15" s="3">
        <v>0</v>
      </c>
      <c r="LG15" s="3">
        <v>0</v>
      </c>
      <c r="LH15" s="3">
        <v>0</v>
      </c>
      <c r="LI15" s="3">
        <v>0</v>
      </c>
      <c r="LJ15" s="3">
        <v>0</v>
      </c>
      <c r="LK15" s="3">
        <v>0</v>
      </c>
      <c r="LL15" s="3">
        <v>0</v>
      </c>
      <c r="LM15" s="3">
        <v>192612412.16</v>
      </c>
      <c r="LN15" s="3">
        <v>131751346.22</v>
      </c>
      <c r="LO15" s="3">
        <v>11290769.310000001</v>
      </c>
      <c r="LP15" s="3">
        <v>0</v>
      </c>
      <c r="LQ15" s="3">
        <v>0</v>
      </c>
      <c r="LR15" s="3">
        <v>22986099.52</v>
      </c>
      <c r="LS15" s="3">
        <v>0</v>
      </c>
      <c r="LT15" s="3">
        <v>17971233.149999999</v>
      </c>
      <c r="LU15" s="3">
        <v>0</v>
      </c>
      <c r="LW15" s="3">
        <v>3076084.81</v>
      </c>
      <c r="LX15" s="3">
        <v>986189.83</v>
      </c>
      <c r="LY15" s="3">
        <v>0</v>
      </c>
      <c r="LZ15" s="3">
        <v>0</v>
      </c>
      <c r="MA15" s="3">
        <v>0</v>
      </c>
      <c r="MB15" s="3">
        <v>0</v>
      </c>
      <c r="MC15" s="3">
        <v>0</v>
      </c>
      <c r="MD15" s="3">
        <v>0</v>
      </c>
      <c r="ME15" s="3">
        <v>0</v>
      </c>
      <c r="MF15" s="3">
        <v>0</v>
      </c>
      <c r="MG15" s="3">
        <v>0</v>
      </c>
      <c r="MH15" s="3">
        <v>0</v>
      </c>
      <c r="MI15" s="3">
        <v>0</v>
      </c>
      <c r="MJ15" s="3">
        <v>0</v>
      </c>
      <c r="MK15" s="3">
        <v>0</v>
      </c>
      <c r="ML15" s="3">
        <v>0</v>
      </c>
      <c r="MM15" s="3">
        <v>0</v>
      </c>
      <c r="MN15" s="3">
        <v>0</v>
      </c>
      <c r="MO15" s="3">
        <v>0</v>
      </c>
      <c r="MP15" s="3">
        <v>0</v>
      </c>
      <c r="MQ15" s="3">
        <v>0</v>
      </c>
      <c r="MR15" s="3">
        <v>0</v>
      </c>
      <c r="MS15" s="3">
        <v>1403856.48</v>
      </c>
      <c r="MT15" s="3">
        <v>1445631.11</v>
      </c>
      <c r="MU15" s="3">
        <v>491609.05</v>
      </c>
      <c r="MV15" s="3">
        <v>103274</v>
      </c>
      <c r="MW15" s="3">
        <v>0</v>
      </c>
      <c r="MX15" s="3">
        <v>135085</v>
      </c>
      <c r="MY15" s="3">
        <v>143884.49</v>
      </c>
      <c r="MZ15" s="3">
        <v>877528</v>
      </c>
      <c r="NA15" s="3">
        <v>411057.61</v>
      </c>
      <c r="NB15" s="3">
        <v>26494.23</v>
      </c>
      <c r="NC15" s="3">
        <v>183524.86</v>
      </c>
      <c r="ND15" s="3">
        <v>590802</v>
      </c>
      <c r="NE15" s="3">
        <v>1227943.94</v>
      </c>
      <c r="NF15" s="3">
        <v>22</v>
      </c>
      <c r="NG15" s="3">
        <v>232710.9</v>
      </c>
      <c r="NH15" s="3">
        <v>0</v>
      </c>
      <c r="NI15" s="3">
        <v>563403.63</v>
      </c>
      <c r="NJ15" s="3">
        <v>655146</v>
      </c>
      <c r="NK15" s="3">
        <v>250516.14</v>
      </c>
      <c r="NL15" s="3">
        <v>1384298.52</v>
      </c>
      <c r="NM15" s="3">
        <v>0</v>
      </c>
      <c r="NN15" s="3">
        <v>12015.93</v>
      </c>
      <c r="NO15" s="3">
        <v>0</v>
      </c>
      <c r="NP15" s="3">
        <v>721567.6</v>
      </c>
      <c r="NQ15" s="3">
        <v>656</v>
      </c>
      <c r="NR15" s="3">
        <v>0</v>
      </c>
      <c r="NS15" s="3">
        <v>763158.7</v>
      </c>
      <c r="NT15" s="3">
        <v>195977.64</v>
      </c>
      <c r="NU15" s="3">
        <v>825898.81</v>
      </c>
      <c r="NV15" s="3">
        <v>82476.12</v>
      </c>
      <c r="NW15" s="3">
        <v>1259634.1299999999</v>
      </c>
      <c r="NX15" s="3">
        <v>20752</v>
      </c>
      <c r="NY15" s="3">
        <v>446235.19</v>
      </c>
      <c r="NZ15" s="3">
        <v>650400.13</v>
      </c>
      <c r="OA15" s="3">
        <v>278683.12</v>
      </c>
      <c r="OB15" s="3">
        <v>0</v>
      </c>
      <c r="OC15" s="3">
        <v>0</v>
      </c>
      <c r="OD15" s="3">
        <v>0</v>
      </c>
      <c r="OE15" s="3">
        <v>585435.28</v>
      </c>
      <c r="OF15" s="3">
        <v>0</v>
      </c>
      <c r="OK15" s="3">
        <v>0</v>
      </c>
      <c r="OL15" s="3">
        <v>0</v>
      </c>
      <c r="OM15" s="3">
        <v>0</v>
      </c>
      <c r="ON15" s="3">
        <v>0</v>
      </c>
      <c r="OO15" s="3">
        <v>134608.03</v>
      </c>
      <c r="OP15" s="3">
        <v>595166.76</v>
      </c>
      <c r="OQ15" s="3">
        <v>4734904.03</v>
      </c>
      <c r="OR15" s="3">
        <v>1245003.3799999999</v>
      </c>
      <c r="OS15" s="3">
        <v>0</v>
      </c>
      <c r="OT15" s="3">
        <v>7689.23</v>
      </c>
      <c r="OU15" s="3">
        <v>-233101.49</v>
      </c>
      <c r="OV15" s="3">
        <v>1890571.51</v>
      </c>
      <c r="OW15" s="3">
        <v>0</v>
      </c>
      <c r="OX15" s="3">
        <v>137194</v>
      </c>
      <c r="OY15" s="3">
        <v>5140</v>
      </c>
      <c r="OZ15" s="3">
        <v>27490</v>
      </c>
      <c r="PA15" s="3">
        <v>110883.12</v>
      </c>
      <c r="PB15" s="3">
        <v>0</v>
      </c>
      <c r="PC15" s="3">
        <v>0</v>
      </c>
      <c r="PD15" s="3">
        <v>0</v>
      </c>
      <c r="PE15" s="3">
        <v>0</v>
      </c>
      <c r="PF15" s="3">
        <v>2097222.89</v>
      </c>
      <c r="PG15" s="3">
        <v>1321173.5</v>
      </c>
      <c r="PH15" s="3">
        <v>5468073.0499999998</v>
      </c>
      <c r="PI15" s="3">
        <v>667081.75</v>
      </c>
      <c r="PJ15" s="3">
        <v>-194944</v>
      </c>
      <c r="PK15" s="3">
        <v>363958.47</v>
      </c>
      <c r="PL15" s="3">
        <v>190614.82</v>
      </c>
      <c r="PM15" s="3">
        <v>440164.73</v>
      </c>
      <c r="PN15" s="3">
        <v>0</v>
      </c>
      <c r="PO15" s="3">
        <v>0</v>
      </c>
      <c r="PP15" s="3">
        <v>0</v>
      </c>
      <c r="PQ15" s="3">
        <v>0</v>
      </c>
      <c r="PR15" s="3">
        <v>1050525.24</v>
      </c>
      <c r="PS15" s="3">
        <v>51271.56</v>
      </c>
      <c r="PT15" s="3">
        <v>772365.14</v>
      </c>
      <c r="PU15" s="3">
        <v>0</v>
      </c>
      <c r="PV15" s="3">
        <v>0</v>
      </c>
      <c r="PW15" s="3">
        <v>1300779.6399999999</v>
      </c>
      <c r="PX15" s="3">
        <v>0</v>
      </c>
      <c r="PY15" s="3">
        <v>0</v>
      </c>
      <c r="PZ15" s="3">
        <v>34500</v>
      </c>
      <c r="QA15" s="3">
        <v>0</v>
      </c>
      <c r="QB15" s="3">
        <v>16762654.07</v>
      </c>
      <c r="QC15" s="3">
        <v>0</v>
      </c>
      <c r="QD15" s="3">
        <v>562203.48</v>
      </c>
      <c r="QE15" s="3">
        <v>0</v>
      </c>
      <c r="QF15" s="3">
        <v>0</v>
      </c>
      <c r="QG15" s="3">
        <v>0</v>
      </c>
      <c r="QI15" s="3">
        <v>-10</v>
      </c>
      <c r="QJ15" s="3">
        <v>5603579.9900000002</v>
      </c>
      <c r="QK15" s="3">
        <v>0</v>
      </c>
      <c r="QL15" s="3">
        <v>0</v>
      </c>
      <c r="QM15" s="3">
        <v>0</v>
      </c>
      <c r="QN15" s="3">
        <v>0</v>
      </c>
      <c r="QO15" s="3">
        <v>0</v>
      </c>
      <c r="QP15" s="3">
        <v>2376734.7200000002</v>
      </c>
      <c r="QQ15" s="3">
        <v>-382937</v>
      </c>
      <c r="QR15" s="3">
        <v>0</v>
      </c>
      <c r="QS15" s="3">
        <v>2637</v>
      </c>
      <c r="QT15" s="3">
        <v>0</v>
      </c>
      <c r="QU15" s="3">
        <v>1915318.87</v>
      </c>
      <c r="QV15" s="3">
        <v>343099</v>
      </c>
      <c r="QW15" s="3">
        <v>431075</v>
      </c>
      <c r="QX15" s="3">
        <v>0</v>
      </c>
      <c r="QY15" s="3">
        <v>10184</v>
      </c>
      <c r="QZ15" s="3">
        <v>0</v>
      </c>
      <c r="RA15" s="3">
        <v>0</v>
      </c>
      <c r="RB15" s="3">
        <v>0</v>
      </c>
      <c r="RC15" s="3">
        <v>0</v>
      </c>
      <c r="RD15" s="3">
        <v>0</v>
      </c>
      <c r="RE15" s="3">
        <v>0</v>
      </c>
      <c r="RF15" s="3">
        <v>0</v>
      </c>
      <c r="RG15" s="3">
        <v>0</v>
      </c>
      <c r="RH15" s="3">
        <v>-262817</v>
      </c>
      <c r="RI15" s="3">
        <v>0</v>
      </c>
      <c r="RJ15" s="3">
        <v>0</v>
      </c>
      <c r="RK15" s="3">
        <v>0</v>
      </c>
    </row>
    <row r="16" spans="1:479" x14ac:dyDescent="0.25">
      <c r="A16" t="s">
        <v>15</v>
      </c>
      <c r="B16" s="1">
        <v>2018</v>
      </c>
      <c r="C16" s="3">
        <v>34927597.539999999</v>
      </c>
      <c r="D16" s="3">
        <v>1250</v>
      </c>
      <c r="E16" s="4"/>
      <c r="F16" s="3">
        <v>0</v>
      </c>
      <c r="G16" s="3">
        <v>0</v>
      </c>
      <c r="H16" s="3">
        <v>0</v>
      </c>
      <c r="I16" s="3">
        <v>0</v>
      </c>
      <c r="J16" s="3">
        <v>0</v>
      </c>
      <c r="K16" s="3">
        <v>22121203.960000001</v>
      </c>
      <c r="L16" s="3">
        <v>0</v>
      </c>
      <c r="M16" s="3">
        <v>1315990.4099999999</v>
      </c>
      <c r="N16" s="3">
        <v>0</v>
      </c>
      <c r="O16" s="3">
        <v>312438.53000000003</v>
      </c>
      <c r="P16" s="4"/>
      <c r="Q16" s="3">
        <v>25887706.359999999</v>
      </c>
      <c r="R16" s="3">
        <v>-985065.5</v>
      </c>
      <c r="S16" s="3">
        <v>0</v>
      </c>
      <c r="T16" s="3">
        <v>0</v>
      </c>
      <c r="U16" s="3">
        <v>0</v>
      </c>
      <c r="V16" s="3">
        <v>766551.93</v>
      </c>
      <c r="W16" s="3">
        <v>0</v>
      </c>
      <c r="X16" s="3">
        <v>2326084.75</v>
      </c>
      <c r="Y16" s="3">
        <v>0</v>
      </c>
      <c r="Z16" s="3">
        <v>18719.400000000001</v>
      </c>
      <c r="AA16" s="3">
        <v>3461178.07</v>
      </c>
      <c r="AB16" s="3">
        <v>0</v>
      </c>
      <c r="AC16" s="3">
        <v>269317.71999999997</v>
      </c>
      <c r="AD16" s="3">
        <v>0</v>
      </c>
      <c r="AE16" s="3">
        <v>0</v>
      </c>
      <c r="AF16" s="3">
        <v>0</v>
      </c>
      <c r="AG16" s="3">
        <v>0</v>
      </c>
      <c r="AH16" s="3">
        <v>0</v>
      </c>
      <c r="AI16" s="3">
        <v>530292.92000000004</v>
      </c>
      <c r="AJ16" s="3">
        <v>0</v>
      </c>
      <c r="AK16" s="3">
        <v>0</v>
      </c>
      <c r="AL16" s="3">
        <v>304457.46999999997</v>
      </c>
      <c r="AP16" s="3">
        <v>0</v>
      </c>
      <c r="AQ16" s="3">
        <v>0</v>
      </c>
      <c r="AR16" s="3">
        <v>2054765</v>
      </c>
      <c r="AS16" s="3">
        <v>0</v>
      </c>
      <c r="AT16" s="3">
        <v>7248371.4400000004</v>
      </c>
      <c r="AU16" s="3">
        <v>0</v>
      </c>
      <c r="AV16" s="3">
        <v>966651.61</v>
      </c>
      <c r="AW16" s="4"/>
      <c r="AX16" s="3">
        <v>0</v>
      </c>
      <c r="AY16" s="3">
        <v>0</v>
      </c>
      <c r="AZ16" s="3">
        <v>0</v>
      </c>
      <c r="BA16" s="3">
        <v>312924.17</v>
      </c>
      <c r="BB16" s="3">
        <v>0</v>
      </c>
      <c r="BC16" s="3">
        <v>0</v>
      </c>
      <c r="BD16" s="3">
        <v>0</v>
      </c>
      <c r="BE16" s="3">
        <v>0</v>
      </c>
      <c r="BF16" s="3">
        <v>0</v>
      </c>
      <c r="BG16" s="3">
        <v>0</v>
      </c>
      <c r="BH16" s="3">
        <v>0</v>
      </c>
      <c r="BI16" s="3">
        <v>53904.11</v>
      </c>
      <c r="BJ16" s="3">
        <v>386221.39</v>
      </c>
      <c r="BK16" s="3">
        <v>0</v>
      </c>
      <c r="BL16" s="3">
        <v>0</v>
      </c>
      <c r="BM16" s="3">
        <v>-31360.33</v>
      </c>
      <c r="BN16" s="3">
        <v>0</v>
      </c>
      <c r="BO16" s="3">
        <v>-93382.53</v>
      </c>
      <c r="BP16" s="3">
        <v>488309.32</v>
      </c>
      <c r="BQ16" s="3">
        <v>0</v>
      </c>
      <c r="BR16" s="3">
        <v>658089.84</v>
      </c>
      <c r="BT16" s="3">
        <v>0</v>
      </c>
      <c r="BU16" s="3">
        <v>2716363.99</v>
      </c>
      <c r="BV16" s="3">
        <v>0</v>
      </c>
      <c r="BW16" s="3">
        <v>316491.42</v>
      </c>
      <c r="BX16" s="3">
        <v>-21594606.030000001</v>
      </c>
      <c r="BY16" s="3">
        <v>0</v>
      </c>
      <c r="BZ16" s="3">
        <v>-2834708.99</v>
      </c>
      <c r="CA16" s="3">
        <v>0</v>
      </c>
      <c r="CB16" s="3">
        <v>1584356.86</v>
      </c>
      <c r="CC16" s="3">
        <v>1155286.1100000001</v>
      </c>
      <c r="CD16" s="3">
        <v>-446095.57</v>
      </c>
      <c r="CE16" s="3">
        <v>-1071921.44</v>
      </c>
      <c r="CF16" s="3">
        <v>-407197.89</v>
      </c>
      <c r="CG16" s="3">
        <v>-123888.35</v>
      </c>
      <c r="CH16" s="3">
        <v>0</v>
      </c>
      <c r="CI16" s="3">
        <v>0</v>
      </c>
      <c r="CJ16" s="3">
        <v>0</v>
      </c>
      <c r="CK16" s="3">
        <v>0</v>
      </c>
      <c r="CL16" s="3">
        <v>29936232.300000001</v>
      </c>
      <c r="CM16" s="3">
        <v>30889.15</v>
      </c>
      <c r="CN16" s="3">
        <v>0</v>
      </c>
      <c r="CO16" s="3">
        <v>0</v>
      </c>
      <c r="CP16" s="3">
        <v>0</v>
      </c>
      <c r="CQ16" s="3">
        <v>0</v>
      </c>
      <c r="CR16" s="3">
        <v>0</v>
      </c>
      <c r="CS16" s="3">
        <v>0</v>
      </c>
      <c r="CT16" s="3">
        <v>0</v>
      </c>
      <c r="CU16" s="3">
        <v>0</v>
      </c>
      <c r="CV16" s="3">
        <v>0</v>
      </c>
      <c r="CW16" s="3">
        <v>0</v>
      </c>
      <c r="CX16" s="3">
        <v>0</v>
      </c>
      <c r="CY16" s="3">
        <v>0</v>
      </c>
      <c r="CZ16" s="3">
        <v>0</v>
      </c>
      <c r="DA16" s="3">
        <v>0</v>
      </c>
      <c r="DB16" s="3">
        <v>0</v>
      </c>
      <c r="DC16" s="3">
        <v>0</v>
      </c>
      <c r="DD16" s="3">
        <v>0</v>
      </c>
      <c r="DE16" s="3">
        <v>0</v>
      </c>
      <c r="DF16" s="3">
        <v>0</v>
      </c>
      <c r="DG16" s="3">
        <v>0</v>
      </c>
      <c r="DH16" s="3">
        <v>0</v>
      </c>
      <c r="DI16" s="3">
        <v>0</v>
      </c>
      <c r="DJ16" s="3">
        <v>0</v>
      </c>
      <c r="DK16" s="3">
        <v>0</v>
      </c>
      <c r="DL16" s="3">
        <v>0</v>
      </c>
      <c r="DM16" s="3">
        <v>0</v>
      </c>
      <c r="DN16" s="3">
        <v>40041.629999999997</v>
      </c>
      <c r="DP16" s="3">
        <v>308128.32</v>
      </c>
      <c r="DQ16" s="3">
        <v>0</v>
      </c>
      <c r="DR16" s="3">
        <v>24909712.260000002</v>
      </c>
      <c r="DS16" s="3">
        <v>1163658.55</v>
      </c>
      <c r="DT16" s="3">
        <v>0</v>
      </c>
      <c r="DU16" s="3">
        <v>96348981.670000002</v>
      </c>
      <c r="DV16" s="3">
        <v>0</v>
      </c>
      <c r="DW16" s="3">
        <v>65102788.700000003</v>
      </c>
      <c r="DX16" s="3">
        <v>0</v>
      </c>
      <c r="DY16" s="3">
        <v>48920362.390000001</v>
      </c>
      <c r="DZ16" s="3">
        <v>13869909.02</v>
      </c>
      <c r="EA16" s="3">
        <v>14923815.09</v>
      </c>
      <c r="EB16" s="3">
        <v>0</v>
      </c>
      <c r="EC16" s="3">
        <v>0</v>
      </c>
      <c r="ED16" s="3">
        <v>0</v>
      </c>
      <c r="EE16" s="3">
        <v>1322514.43</v>
      </c>
      <c r="EG16" s="3">
        <v>19626631.02</v>
      </c>
      <c r="EH16" s="3">
        <v>0</v>
      </c>
      <c r="EI16" s="3">
        <v>692354.28</v>
      </c>
      <c r="EJ16" s="3">
        <v>5358058.24</v>
      </c>
      <c r="EL16" s="3">
        <v>4503897.12</v>
      </c>
      <c r="EM16" s="3">
        <v>222712.16</v>
      </c>
      <c r="EN16" s="3">
        <v>777970.67</v>
      </c>
      <c r="EO16" s="3">
        <v>3756745.7</v>
      </c>
      <c r="EP16" s="3">
        <v>175.19</v>
      </c>
      <c r="EQ16" s="3">
        <v>585459.25</v>
      </c>
      <c r="ER16" s="3">
        <v>1836006.21</v>
      </c>
      <c r="ET16" s="3">
        <v>0</v>
      </c>
      <c r="EU16" s="3">
        <v>0</v>
      </c>
      <c r="EV16" s="3">
        <v>0</v>
      </c>
      <c r="EW16" s="3">
        <v>0</v>
      </c>
      <c r="EX16" s="3">
        <v>0</v>
      </c>
      <c r="EY16" s="3">
        <v>-9426948.4700000007</v>
      </c>
      <c r="EZ16" s="3">
        <v>0</v>
      </c>
      <c r="FA16" s="3">
        <v>0</v>
      </c>
      <c r="FB16" s="3">
        <v>0</v>
      </c>
      <c r="FC16" s="3">
        <v>0</v>
      </c>
      <c r="FD16" s="3">
        <v>0</v>
      </c>
      <c r="FE16" s="3">
        <v>0</v>
      </c>
      <c r="FF16" s="3">
        <v>1889477.78</v>
      </c>
      <c r="FG16" s="3">
        <v>0</v>
      </c>
      <c r="FH16" s="3">
        <v>0</v>
      </c>
      <c r="FI16" s="3">
        <v>0</v>
      </c>
      <c r="FJ16" s="3">
        <v>0</v>
      </c>
      <c r="FK16" s="3">
        <v>-67620411.060000002</v>
      </c>
      <c r="FL16" s="3">
        <v>-25050978.370000001</v>
      </c>
      <c r="FM16" s="3">
        <v>0</v>
      </c>
      <c r="FN16" s="3">
        <v>0</v>
      </c>
      <c r="FO16" s="3">
        <v>0</v>
      </c>
      <c r="FP16" s="3">
        <v>-22950814.469999999</v>
      </c>
      <c r="FQ16" s="3">
        <v>0</v>
      </c>
      <c r="FR16" s="3">
        <v>-918688.45</v>
      </c>
      <c r="FS16" s="3">
        <v>0</v>
      </c>
      <c r="FT16" s="3">
        <v>-9694617.1300000008</v>
      </c>
      <c r="FU16" s="3">
        <v>0</v>
      </c>
      <c r="FV16" s="3">
        <v>-5659927.9500000002</v>
      </c>
      <c r="FW16" s="3">
        <v>0</v>
      </c>
      <c r="FX16" s="3">
        <v>-6.59</v>
      </c>
      <c r="FY16" s="3">
        <v>0</v>
      </c>
      <c r="FZ16" s="3">
        <v>0</v>
      </c>
      <c r="GA16" s="3">
        <v>0</v>
      </c>
      <c r="GB16" s="3">
        <v>0</v>
      </c>
      <c r="GD16" s="3">
        <v>-106604.68</v>
      </c>
      <c r="GE16" s="3">
        <v>0</v>
      </c>
      <c r="GF16" s="3">
        <v>-326359.49</v>
      </c>
      <c r="GG16" s="3">
        <v>0</v>
      </c>
      <c r="GH16" s="3">
        <v>0</v>
      </c>
      <c r="GI16" s="3">
        <v>0</v>
      </c>
      <c r="GJ16" s="3">
        <v>-367239</v>
      </c>
      <c r="GK16" s="3">
        <v>-231214</v>
      </c>
      <c r="GL16" s="3">
        <v>-123248.64</v>
      </c>
      <c r="GN16" s="3">
        <v>0</v>
      </c>
      <c r="GO16" s="3">
        <v>-64397300.009999998</v>
      </c>
      <c r="GP16" s="3">
        <v>0</v>
      </c>
      <c r="GQ16" s="3">
        <v>0</v>
      </c>
      <c r="GR16" s="3">
        <v>0</v>
      </c>
      <c r="GS16" s="3">
        <v>0</v>
      </c>
      <c r="GT16" s="3">
        <v>0</v>
      </c>
      <c r="GU16" s="3">
        <v>-8697221.6699999999</v>
      </c>
      <c r="GV16" s="3">
        <v>0</v>
      </c>
      <c r="GX16" s="3">
        <v>-5919053.4299999997</v>
      </c>
      <c r="GY16" s="3">
        <v>0</v>
      </c>
      <c r="GZ16" s="3">
        <v>0</v>
      </c>
      <c r="HA16" s="3">
        <v>0</v>
      </c>
      <c r="HB16" s="3">
        <v>0</v>
      </c>
      <c r="HC16" s="3">
        <v>0</v>
      </c>
      <c r="HD16" s="3">
        <v>0</v>
      </c>
      <c r="HE16" s="3">
        <v>0</v>
      </c>
      <c r="HF16" s="3">
        <v>0</v>
      </c>
      <c r="HG16" s="3">
        <v>0</v>
      </c>
      <c r="HH16" s="3">
        <v>-14447085.58</v>
      </c>
      <c r="HI16" s="3">
        <v>-51000000</v>
      </c>
      <c r="HJ16" s="3">
        <v>0</v>
      </c>
      <c r="HK16" s="3">
        <v>0</v>
      </c>
      <c r="HL16" s="3">
        <v>0</v>
      </c>
      <c r="HM16" s="3">
        <v>0</v>
      </c>
      <c r="HO16" s="3">
        <v>-29032294.350000001</v>
      </c>
      <c r="HP16" s="3">
        <v>-31008479</v>
      </c>
      <c r="HQ16" s="3">
        <v>0</v>
      </c>
      <c r="HR16" s="3">
        <v>0</v>
      </c>
      <c r="HS16" s="3">
        <v>0</v>
      </c>
      <c r="HT16" s="3">
        <v>0</v>
      </c>
      <c r="HU16" s="3">
        <v>0</v>
      </c>
      <c r="HV16" s="3">
        <v>-516527.43</v>
      </c>
      <c r="HW16" s="3">
        <v>0</v>
      </c>
      <c r="HX16" s="3">
        <v>0</v>
      </c>
      <c r="HY16" s="3">
        <v>-63956591.520000003</v>
      </c>
      <c r="HZ16" s="3">
        <v>-12954058.630000001</v>
      </c>
      <c r="IA16" s="3">
        <v>0</v>
      </c>
      <c r="IB16" s="3">
        <v>0</v>
      </c>
      <c r="IC16" s="3">
        <v>3000000</v>
      </c>
      <c r="ID16" s="3">
        <v>0</v>
      </c>
      <c r="IE16" s="3">
        <v>0</v>
      </c>
      <c r="IF16" s="3">
        <v>0</v>
      </c>
      <c r="IG16" s="3">
        <v>0</v>
      </c>
      <c r="IH16" s="3">
        <v>0</v>
      </c>
      <c r="II16" s="3">
        <v>2682851.1</v>
      </c>
      <c r="IJ16" s="3">
        <v>-52903924.109999999</v>
      </c>
      <c r="IK16" s="3">
        <v>-16336680.43</v>
      </c>
      <c r="IL16" s="3">
        <v>-8562007.5999999996</v>
      </c>
      <c r="IM16" s="3">
        <v>-969986.81</v>
      </c>
      <c r="IN16" s="3">
        <v>-89622.77</v>
      </c>
      <c r="IO16" s="3">
        <v>-58107.88</v>
      </c>
      <c r="IP16" s="3">
        <v>-130870210.55</v>
      </c>
      <c r="IQ16" s="3">
        <v>0</v>
      </c>
      <c r="IR16" s="3">
        <v>0</v>
      </c>
      <c r="IS16" s="3">
        <v>0</v>
      </c>
      <c r="IT16" s="3">
        <v>0</v>
      </c>
      <c r="IU16" s="3">
        <v>-8371537.9400000004</v>
      </c>
      <c r="IV16" s="3">
        <v>0</v>
      </c>
      <c r="IW16" s="3">
        <v>-16625408.210000001</v>
      </c>
      <c r="IX16" s="3">
        <v>-11124431.35</v>
      </c>
      <c r="IY16" s="3">
        <v>0</v>
      </c>
      <c r="IZ16" s="3">
        <v>-592603.92000000004</v>
      </c>
      <c r="JA16" s="3">
        <v>-52771838.200000003</v>
      </c>
      <c r="JB16" s="3">
        <v>0</v>
      </c>
      <c r="JC16" s="3">
        <v>0</v>
      </c>
      <c r="JD16" s="3">
        <v>-258321.98</v>
      </c>
      <c r="JE16" s="3">
        <v>0</v>
      </c>
      <c r="JF16" s="3">
        <v>0</v>
      </c>
      <c r="JG16" s="3">
        <v>0</v>
      </c>
      <c r="JH16" s="3">
        <v>0</v>
      </c>
      <c r="JI16" s="3">
        <v>-732128.84</v>
      </c>
      <c r="JJ16" s="3">
        <v>-2779.79</v>
      </c>
      <c r="JK16" s="3">
        <v>0</v>
      </c>
      <c r="JL16" s="3">
        <v>-378243.38</v>
      </c>
      <c r="JM16" s="3">
        <v>0</v>
      </c>
      <c r="JN16" s="3">
        <v>-768761.77</v>
      </c>
      <c r="JO16" s="3">
        <v>0</v>
      </c>
      <c r="JP16" s="3">
        <v>-353872.1</v>
      </c>
      <c r="JQ16" s="3">
        <v>0</v>
      </c>
      <c r="JR16" s="3">
        <v>2373768.48</v>
      </c>
      <c r="JS16" s="3">
        <v>0</v>
      </c>
      <c r="JT16" s="3">
        <v>0</v>
      </c>
      <c r="JU16" s="3">
        <v>0</v>
      </c>
      <c r="JV16" s="3">
        <v>0</v>
      </c>
      <c r="JW16" s="3">
        <v>0</v>
      </c>
      <c r="JX16" s="3">
        <v>0</v>
      </c>
      <c r="JY16" s="3">
        <v>0</v>
      </c>
      <c r="JZ16" s="3">
        <v>0</v>
      </c>
      <c r="KA16" s="3">
        <v>0</v>
      </c>
      <c r="KB16" s="3">
        <v>-346960.63</v>
      </c>
      <c r="KC16" s="3">
        <v>0</v>
      </c>
      <c r="KD16" s="3">
        <v>509809.02</v>
      </c>
      <c r="KE16" s="3">
        <v>0</v>
      </c>
      <c r="KF16" s="3">
        <v>0</v>
      </c>
      <c r="KG16" s="3">
        <v>0</v>
      </c>
      <c r="KH16" s="3">
        <v>-23529194.539999999</v>
      </c>
      <c r="KI16" s="3">
        <v>22773953.059999999</v>
      </c>
      <c r="KJ16" s="3">
        <v>0</v>
      </c>
      <c r="KK16" s="3">
        <v>-123539.06</v>
      </c>
      <c r="KL16" s="3">
        <v>0</v>
      </c>
      <c r="KM16" s="3">
        <v>471.22</v>
      </c>
      <c r="KN16" s="3">
        <v>-973931.26</v>
      </c>
      <c r="KO16" s="3">
        <v>0</v>
      </c>
      <c r="KP16" s="3">
        <v>0</v>
      </c>
      <c r="KQ16" s="3">
        <v>0</v>
      </c>
      <c r="KR16" s="3">
        <v>0</v>
      </c>
      <c r="KS16" s="3">
        <v>0</v>
      </c>
      <c r="KT16" s="3">
        <v>0</v>
      </c>
      <c r="KU16" s="3">
        <v>0</v>
      </c>
      <c r="KV16" s="3">
        <v>0</v>
      </c>
      <c r="KW16" s="3">
        <v>0</v>
      </c>
      <c r="KX16" s="3">
        <v>0</v>
      </c>
      <c r="KY16" s="3">
        <v>0</v>
      </c>
      <c r="KZ16" s="3">
        <v>0</v>
      </c>
      <c r="LA16" s="3">
        <v>0</v>
      </c>
      <c r="LB16" s="3">
        <v>0</v>
      </c>
      <c r="LC16" s="3">
        <v>0</v>
      </c>
      <c r="LD16" s="3">
        <v>0</v>
      </c>
      <c r="LE16" s="3">
        <v>0</v>
      </c>
      <c r="LF16" s="3">
        <v>0</v>
      </c>
      <c r="LG16" s="3">
        <v>0</v>
      </c>
      <c r="LH16" s="3">
        <v>0</v>
      </c>
      <c r="LI16" s="3">
        <v>0</v>
      </c>
      <c r="LJ16" s="3">
        <v>0</v>
      </c>
      <c r="LK16" s="3">
        <v>0</v>
      </c>
      <c r="LL16" s="3">
        <v>0</v>
      </c>
      <c r="LM16" s="3">
        <v>112529652</v>
      </c>
      <c r="LN16" s="3">
        <v>97260888.150000006</v>
      </c>
      <c r="LO16" s="3">
        <v>8371537.9400000004</v>
      </c>
      <c r="LP16" s="3">
        <v>0</v>
      </c>
      <c r="LQ16" s="3">
        <v>0</v>
      </c>
      <c r="LR16" s="3">
        <v>16625408.210000001</v>
      </c>
      <c r="LS16" s="3">
        <v>0</v>
      </c>
      <c r="LT16" s="3">
        <v>11124431.35</v>
      </c>
      <c r="LU16" s="3">
        <v>0</v>
      </c>
      <c r="LW16" s="3">
        <v>0</v>
      </c>
      <c r="LX16" s="3">
        <v>592603.92000000004</v>
      </c>
      <c r="LY16" s="3">
        <v>0</v>
      </c>
      <c r="LZ16" s="3">
        <v>0</v>
      </c>
      <c r="MA16" s="3">
        <v>0</v>
      </c>
      <c r="MB16" s="3">
        <v>0</v>
      </c>
      <c r="MC16" s="3">
        <v>0</v>
      </c>
      <c r="MD16" s="3">
        <v>0</v>
      </c>
      <c r="ME16" s="3">
        <v>0</v>
      </c>
      <c r="MF16" s="3">
        <v>0</v>
      </c>
      <c r="MG16" s="3">
        <v>0</v>
      </c>
      <c r="MH16" s="3">
        <v>0</v>
      </c>
      <c r="MI16" s="3">
        <v>0</v>
      </c>
      <c r="MJ16" s="3">
        <v>0</v>
      </c>
      <c r="MK16" s="3">
        <v>0</v>
      </c>
      <c r="ML16" s="3">
        <v>0</v>
      </c>
      <c r="MM16" s="3">
        <v>0</v>
      </c>
      <c r="MN16" s="3">
        <v>0</v>
      </c>
      <c r="MO16" s="3">
        <v>0</v>
      </c>
      <c r="MP16" s="3">
        <v>0</v>
      </c>
      <c r="MQ16" s="3">
        <v>0</v>
      </c>
      <c r="MR16" s="3">
        <v>0</v>
      </c>
      <c r="MS16" s="3">
        <v>2324939.1</v>
      </c>
      <c r="MT16" s="3">
        <v>198631.33</v>
      </c>
      <c r="MU16" s="3">
        <v>0</v>
      </c>
      <c r="MV16" s="3">
        <v>270171.8</v>
      </c>
      <c r="MW16" s="3">
        <v>1889.06</v>
      </c>
      <c r="MX16" s="3">
        <v>0</v>
      </c>
      <c r="MY16" s="3">
        <v>0</v>
      </c>
      <c r="MZ16" s="3">
        <v>1870961.56</v>
      </c>
      <c r="NA16" s="3">
        <v>166321.4</v>
      </c>
      <c r="NB16" s="3">
        <v>0</v>
      </c>
      <c r="NC16" s="3">
        <v>62092.480000000003</v>
      </c>
      <c r="ND16" s="3">
        <v>986133.41</v>
      </c>
      <c r="NE16" s="3">
        <v>276621.18</v>
      </c>
      <c r="NF16" s="3">
        <v>0</v>
      </c>
      <c r="NG16" s="3">
        <v>239238.08</v>
      </c>
      <c r="NH16" s="3">
        <v>0</v>
      </c>
      <c r="NI16" s="3">
        <v>565196.07999999996</v>
      </c>
      <c r="NJ16" s="3">
        <v>106726.15</v>
      </c>
      <c r="NK16" s="3">
        <v>10528.45</v>
      </c>
      <c r="NL16" s="3">
        <v>20453.09</v>
      </c>
      <c r="NM16" s="3">
        <v>0</v>
      </c>
      <c r="NN16" s="3">
        <v>0</v>
      </c>
      <c r="NO16" s="3">
        <v>0</v>
      </c>
      <c r="NP16" s="3">
        <v>0</v>
      </c>
      <c r="NQ16" s="3">
        <v>0</v>
      </c>
      <c r="NR16" s="3">
        <v>349316.43</v>
      </c>
      <c r="NS16" s="3">
        <v>27430.73</v>
      </c>
      <c r="NT16" s="3">
        <v>554347.02</v>
      </c>
      <c r="NU16" s="3">
        <v>0</v>
      </c>
      <c r="NV16" s="3">
        <v>146762.07999999999</v>
      </c>
      <c r="NW16" s="3">
        <v>940596.14</v>
      </c>
      <c r="NX16" s="3">
        <v>0</v>
      </c>
      <c r="NY16" s="3">
        <v>0</v>
      </c>
      <c r="NZ16" s="3">
        <v>510588.17</v>
      </c>
      <c r="OA16" s="3">
        <v>57156.66</v>
      </c>
      <c r="OB16" s="3">
        <v>0</v>
      </c>
      <c r="OC16" s="3">
        <v>0</v>
      </c>
      <c r="OD16" s="3">
        <v>0</v>
      </c>
      <c r="OE16" s="3">
        <v>0</v>
      </c>
      <c r="OF16" s="3">
        <v>0</v>
      </c>
      <c r="OK16" s="3">
        <v>0</v>
      </c>
      <c r="OL16" s="3">
        <v>0</v>
      </c>
      <c r="OM16" s="3">
        <v>0</v>
      </c>
      <c r="ON16" s="3">
        <v>0</v>
      </c>
      <c r="OO16" s="3">
        <v>0</v>
      </c>
      <c r="OP16" s="3">
        <v>735999.52</v>
      </c>
      <c r="OQ16" s="3">
        <v>1457174.45</v>
      </c>
      <c r="OR16" s="3">
        <v>99469.45</v>
      </c>
      <c r="OS16" s="3">
        <v>0</v>
      </c>
      <c r="OT16" s="3">
        <v>0</v>
      </c>
      <c r="OU16" s="3">
        <v>332633.46999999997</v>
      </c>
      <c r="OV16" s="3">
        <v>0</v>
      </c>
      <c r="OW16" s="3">
        <v>0</v>
      </c>
      <c r="OX16" s="3">
        <v>147722.56</v>
      </c>
      <c r="OY16" s="3">
        <v>0</v>
      </c>
      <c r="OZ16" s="3">
        <v>0</v>
      </c>
      <c r="PA16" s="3">
        <v>0</v>
      </c>
      <c r="PB16" s="3">
        <v>0</v>
      </c>
      <c r="PC16" s="3">
        <v>0</v>
      </c>
      <c r="PD16" s="3">
        <v>0</v>
      </c>
      <c r="PE16" s="3">
        <v>0</v>
      </c>
      <c r="PF16" s="3">
        <v>0</v>
      </c>
      <c r="PG16" s="3">
        <v>1596362.59</v>
      </c>
      <c r="PH16" s="3">
        <v>3707299.95</v>
      </c>
      <c r="PI16" s="3">
        <v>591234.18000000005</v>
      </c>
      <c r="PJ16" s="3">
        <v>0</v>
      </c>
      <c r="PK16" s="3">
        <v>1731742.8</v>
      </c>
      <c r="PL16" s="3">
        <v>453115.29</v>
      </c>
      <c r="PM16" s="3">
        <v>290559.25</v>
      </c>
      <c r="PN16" s="3">
        <v>0</v>
      </c>
      <c r="PO16" s="3">
        <v>2998163.14</v>
      </c>
      <c r="PP16" s="3">
        <v>0</v>
      </c>
      <c r="PQ16" s="3">
        <v>0</v>
      </c>
      <c r="PR16" s="3">
        <v>378796.51</v>
      </c>
      <c r="PS16" s="3">
        <v>65422.5</v>
      </c>
      <c r="PT16" s="3">
        <v>130664.88</v>
      </c>
      <c r="PU16" s="3">
        <v>0</v>
      </c>
      <c r="PV16" s="3">
        <v>0</v>
      </c>
      <c r="PW16" s="3">
        <v>2129635.39</v>
      </c>
      <c r="PX16" s="3">
        <v>42923</v>
      </c>
      <c r="PY16" s="3">
        <v>0</v>
      </c>
      <c r="PZ16" s="3">
        <v>0</v>
      </c>
      <c r="QA16" s="3">
        <v>0</v>
      </c>
      <c r="QB16" s="3">
        <v>11878593.380000001</v>
      </c>
      <c r="QC16" s="3">
        <v>0</v>
      </c>
      <c r="QD16" s="3">
        <v>0</v>
      </c>
      <c r="QE16" s="3">
        <v>0</v>
      </c>
      <c r="QF16" s="3">
        <v>0</v>
      </c>
      <c r="QG16" s="3">
        <v>0</v>
      </c>
      <c r="QI16" s="3">
        <v>0</v>
      </c>
      <c r="QJ16" s="3">
        <v>2108340.0299999998</v>
      </c>
      <c r="QK16" s="3">
        <v>12747.6</v>
      </c>
      <c r="QL16" s="3">
        <v>0</v>
      </c>
      <c r="QM16" s="3">
        <v>0</v>
      </c>
      <c r="QN16" s="3">
        <v>0</v>
      </c>
      <c r="QO16" s="3">
        <v>232567.51</v>
      </c>
      <c r="QP16" s="3">
        <v>316421.65000000002</v>
      </c>
      <c r="QQ16" s="3">
        <v>0</v>
      </c>
      <c r="QR16" s="3">
        <v>0</v>
      </c>
      <c r="QS16" s="3">
        <v>0</v>
      </c>
      <c r="QT16" s="3">
        <v>318679.23</v>
      </c>
      <c r="QU16" s="3">
        <v>118203.32</v>
      </c>
      <c r="QV16" s="3">
        <v>0</v>
      </c>
      <c r="QW16" s="3">
        <v>67239.59</v>
      </c>
      <c r="QX16" s="3">
        <v>0</v>
      </c>
      <c r="QY16" s="3">
        <v>0</v>
      </c>
      <c r="QZ16" s="3">
        <v>0</v>
      </c>
      <c r="RA16" s="3">
        <v>-300.5</v>
      </c>
      <c r="RB16" s="3">
        <v>0</v>
      </c>
      <c r="RC16" s="3">
        <v>0</v>
      </c>
      <c r="RD16" s="3">
        <v>0</v>
      </c>
      <c r="RE16" s="3">
        <v>0</v>
      </c>
      <c r="RF16" s="3">
        <v>0</v>
      </c>
      <c r="RG16" s="3">
        <v>0</v>
      </c>
      <c r="RH16" s="3">
        <v>-7282800</v>
      </c>
      <c r="RI16" s="3">
        <v>0</v>
      </c>
      <c r="RJ16" s="3">
        <v>1929942</v>
      </c>
      <c r="RK16" s="3">
        <v>0</v>
      </c>
    </row>
    <row r="17" spans="1:479" x14ac:dyDescent="0.25">
      <c r="A17" t="s">
        <v>16</v>
      </c>
      <c r="B17" s="1">
        <v>2018</v>
      </c>
      <c r="C17" s="3">
        <v>3982969.26</v>
      </c>
      <c r="D17" s="3">
        <v>0</v>
      </c>
      <c r="E17" s="4"/>
      <c r="F17" s="3">
        <v>0</v>
      </c>
      <c r="G17" s="3">
        <v>0</v>
      </c>
      <c r="H17" s="3">
        <v>2000</v>
      </c>
      <c r="I17" s="3">
        <v>0</v>
      </c>
      <c r="J17" s="3">
        <v>0</v>
      </c>
      <c r="K17" s="3">
        <v>19104059.379999999</v>
      </c>
      <c r="L17" s="3">
        <v>0</v>
      </c>
      <c r="M17" s="3">
        <v>2320818.02</v>
      </c>
      <c r="N17" s="3">
        <v>23655.11</v>
      </c>
      <c r="O17" s="3">
        <v>0</v>
      </c>
      <c r="P17" s="4"/>
      <c r="Q17" s="3">
        <v>18626690.170000002</v>
      </c>
      <c r="R17" s="3">
        <v>-532436.4</v>
      </c>
      <c r="S17" s="3">
        <v>0</v>
      </c>
      <c r="T17" s="3">
        <v>0</v>
      </c>
      <c r="U17" s="3">
        <v>0</v>
      </c>
      <c r="V17" s="3">
        <v>662922.93999999994</v>
      </c>
      <c r="W17" s="3">
        <v>0</v>
      </c>
      <c r="X17" s="3">
        <v>2800</v>
      </c>
      <c r="Y17" s="3">
        <v>0</v>
      </c>
      <c r="Z17" s="3">
        <v>25937.42</v>
      </c>
      <c r="AA17" s="3">
        <v>2514515.63</v>
      </c>
      <c r="AB17" s="3">
        <v>0</v>
      </c>
      <c r="AC17" s="3">
        <v>0</v>
      </c>
      <c r="AD17" s="3">
        <v>0</v>
      </c>
      <c r="AE17" s="3">
        <v>0</v>
      </c>
      <c r="AF17" s="3">
        <v>0</v>
      </c>
      <c r="AG17" s="3">
        <v>0</v>
      </c>
      <c r="AH17" s="3">
        <v>0</v>
      </c>
      <c r="AI17" s="3">
        <v>463524.22</v>
      </c>
      <c r="AJ17" s="3">
        <v>0</v>
      </c>
      <c r="AK17" s="3">
        <v>0</v>
      </c>
      <c r="AL17" s="3">
        <v>0</v>
      </c>
      <c r="AP17" s="3">
        <v>0</v>
      </c>
      <c r="AQ17" s="3">
        <v>0</v>
      </c>
      <c r="AR17" s="3">
        <v>0</v>
      </c>
      <c r="AS17" s="3">
        <v>0</v>
      </c>
      <c r="AT17" s="3">
        <v>0</v>
      </c>
      <c r="AU17" s="3">
        <v>0</v>
      </c>
      <c r="AV17" s="3">
        <v>475102.13</v>
      </c>
      <c r="AW17" s="4"/>
      <c r="AX17" s="3">
        <v>0</v>
      </c>
      <c r="AY17" s="3">
        <v>0</v>
      </c>
      <c r="AZ17" s="3">
        <v>0</v>
      </c>
      <c r="BA17" s="3">
        <v>185819.35</v>
      </c>
      <c r="BB17" s="3">
        <v>0</v>
      </c>
      <c r="BC17" s="3">
        <v>0</v>
      </c>
      <c r="BD17" s="3">
        <v>0</v>
      </c>
      <c r="BE17" s="3">
        <v>0</v>
      </c>
      <c r="BF17" s="3">
        <v>7297.9</v>
      </c>
      <c r="BG17" s="3">
        <v>0</v>
      </c>
      <c r="BH17" s="3">
        <v>0</v>
      </c>
      <c r="BI17" s="3">
        <v>0</v>
      </c>
      <c r="BJ17" s="3">
        <v>0</v>
      </c>
      <c r="BK17" s="3">
        <v>0</v>
      </c>
      <c r="BL17" s="3">
        <v>0</v>
      </c>
      <c r="BM17" s="3">
        <v>3233.09</v>
      </c>
      <c r="BN17" s="3">
        <v>-702259.69</v>
      </c>
      <c r="BO17" s="3">
        <v>-52181.69</v>
      </c>
      <c r="BP17" s="3">
        <v>94209.31</v>
      </c>
      <c r="BQ17" s="3">
        <v>0</v>
      </c>
      <c r="BR17" s="3">
        <v>175375.49</v>
      </c>
      <c r="BT17" s="3">
        <v>0</v>
      </c>
      <c r="BU17" s="3">
        <v>1984828.32</v>
      </c>
      <c r="BV17" s="3">
        <v>-5873.46</v>
      </c>
      <c r="BW17" s="3">
        <v>0</v>
      </c>
      <c r="BX17" s="3">
        <v>1965947.35</v>
      </c>
      <c r="BY17" s="3">
        <v>-2413528</v>
      </c>
      <c r="BZ17" s="3">
        <v>-2018378.32</v>
      </c>
      <c r="CA17" s="3">
        <v>0</v>
      </c>
      <c r="CB17" s="3">
        <v>-1663780.23</v>
      </c>
      <c r="CC17" s="3">
        <v>-100509.45</v>
      </c>
      <c r="CD17" s="3">
        <v>-499902.01</v>
      </c>
      <c r="CE17" s="3">
        <v>-353113.75</v>
      </c>
      <c r="CF17" s="3">
        <v>0</v>
      </c>
      <c r="CG17" s="3">
        <v>-96753.2</v>
      </c>
      <c r="CH17" s="3">
        <v>0</v>
      </c>
      <c r="CI17" s="3">
        <v>0</v>
      </c>
      <c r="CJ17" s="3">
        <v>0</v>
      </c>
      <c r="CK17" s="3">
        <v>0</v>
      </c>
      <c r="CL17" s="3">
        <v>5280280.72</v>
      </c>
      <c r="CM17" s="3">
        <v>0</v>
      </c>
      <c r="CN17" s="3">
        <v>0</v>
      </c>
      <c r="CO17" s="3">
        <v>0</v>
      </c>
      <c r="CP17" s="3">
        <v>0</v>
      </c>
      <c r="CQ17" s="3">
        <v>0</v>
      </c>
      <c r="CR17" s="3">
        <v>0</v>
      </c>
      <c r="CS17" s="3">
        <v>0</v>
      </c>
      <c r="CT17" s="3">
        <v>0</v>
      </c>
      <c r="CU17" s="3">
        <v>0</v>
      </c>
      <c r="CV17" s="3">
        <v>0</v>
      </c>
      <c r="CW17" s="3">
        <v>0</v>
      </c>
      <c r="CX17" s="3">
        <v>0</v>
      </c>
      <c r="CY17" s="3">
        <v>0</v>
      </c>
      <c r="CZ17" s="3">
        <v>0</v>
      </c>
      <c r="DA17" s="3">
        <v>0</v>
      </c>
      <c r="DB17" s="3">
        <v>0</v>
      </c>
      <c r="DC17" s="3">
        <v>0</v>
      </c>
      <c r="DD17" s="3">
        <v>0</v>
      </c>
      <c r="DE17" s="3">
        <v>0</v>
      </c>
      <c r="DF17" s="3">
        <v>0</v>
      </c>
      <c r="DG17" s="3">
        <v>0</v>
      </c>
      <c r="DH17" s="3">
        <v>0</v>
      </c>
      <c r="DI17" s="3">
        <v>0</v>
      </c>
      <c r="DJ17" s="3">
        <v>0</v>
      </c>
      <c r="DK17" s="3">
        <v>0</v>
      </c>
      <c r="DL17" s="3">
        <v>0</v>
      </c>
      <c r="DM17" s="3">
        <v>0</v>
      </c>
      <c r="DN17" s="3">
        <v>347843.2</v>
      </c>
      <c r="DP17" s="3">
        <v>1441954.93</v>
      </c>
      <c r="DQ17" s="3">
        <v>0</v>
      </c>
      <c r="DR17" s="3">
        <v>9389282.1500000004</v>
      </c>
      <c r="DS17" s="3">
        <v>0</v>
      </c>
      <c r="DT17" s="3">
        <v>0</v>
      </c>
      <c r="DU17" s="3">
        <v>36848684.979999997</v>
      </c>
      <c r="DV17" s="3">
        <v>40226589.460000001</v>
      </c>
      <c r="DW17" s="3">
        <v>22419106.050000001</v>
      </c>
      <c r="DX17" s="3">
        <v>33423126.300000001</v>
      </c>
      <c r="DY17" s="3">
        <v>34969805.979999997</v>
      </c>
      <c r="DZ17" s="3">
        <v>1465903.45</v>
      </c>
      <c r="EA17" s="3">
        <v>10326495.390000001</v>
      </c>
      <c r="EB17" s="3">
        <v>0</v>
      </c>
      <c r="EC17" s="3">
        <v>0</v>
      </c>
      <c r="ED17" s="3">
        <v>0</v>
      </c>
      <c r="EE17" s="3">
        <v>213628.41</v>
      </c>
      <c r="EG17" s="3">
        <v>2116172.2400000002</v>
      </c>
      <c r="EH17" s="3">
        <v>24525.07</v>
      </c>
      <c r="EI17" s="3">
        <v>544629.27</v>
      </c>
      <c r="EJ17" s="3">
        <v>2059870.86</v>
      </c>
      <c r="EL17" s="3">
        <v>3677477.76</v>
      </c>
      <c r="EM17" s="3">
        <v>14926.03</v>
      </c>
      <c r="EN17" s="3">
        <v>689266.28</v>
      </c>
      <c r="EO17" s="3">
        <v>131.22999999999999</v>
      </c>
      <c r="EP17" s="3">
        <v>11217.2</v>
      </c>
      <c r="EQ17" s="3">
        <v>0</v>
      </c>
      <c r="ER17" s="3">
        <v>315331.62</v>
      </c>
      <c r="ET17" s="3">
        <v>0</v>
      </c>
      <c r="EU17" s="3">
        <v>0</v>
      </c>
      <c r="EV17" s="3">
        <v>29029.32</v>
      </c>
      <c r="EW17" s="3">
        <v>0</v>
      </c>
      <c r="EX17" s="3">
        <v>0</v>
      </c>
      <c r="EY17" s="3">
        <v>-15983522.48</v>
      </c>
      <c r="EZ17" s="3">
        <v>0</v>
      </c>
      <c r="FA17" s="3">
        <v>0</v>
      </c>
      <c r="FB17" s="3">
        <v>0</v>
      </c>
      <c r="FC17" s="3">
        <v>0</v>
      </c>
      <c r="FD17" s="3">
        <v>0</v>
      </c>
      <c r="FE17" s="3">
        <v>0</v>
      </c>
      <c r="FF17" s="3">
        <v>4156961.02</v>
      </c>
      <c r="FG17" s="3">
        <v>18964453</v>
      </c>
      <c r="FH17" s="3">
        <v>0</v>
      </c>
      <c r="FI17" s="3">
        <v>0</v>
      </c>
      <c r="FJ17" s="3">
        <v>100501.69</v>
      </c>
      <c r="FK17" s="3">
        <v>-22435527.09</v>
      </c>
      <c r="FL17" s="3">
        <v>0</v>
      </c>
      <c r="FM17" s="3">
        <v>0</v>
      </c>
      <c r="FN17" s="3">
        <v>0</v>
      </c>
      <c r="FO17" s="3">
        <v>-28057.85</v>
      </c>
      <c r="FP17" s="3">
        <v>-22856353.390000001</v>
      </c>
      <c r="FQ17" s="3">
        <v>0</v>
      </c>
      <c r="FR17" s="3">
        <v>-7451369.5700000003</v>
      </c>
      <c r="FS17" s="3">
        <v>0</v>
      </c>
      <c r="FT17" s="3">
        <v>-58228.6</v>
      </c>
      <c r="FU17" s="3">
        <v>0</v>
      </c>
      <c r="FV17" s="3">
        <v>0</v>
      </c>
      <c r="FW17" s="3">
        <v>0</v>
      </c>
      <c r="FX17" s="3">
        <v>0</v>
      </c>
      <c r="FY17" s="3">
        <v>0</v>
      </c>
      <c r="FZ17" s="3">
        <v>0</v>
      </c>
      <c r="GA17" s="3">
        <v>0</v>
      </c>
      <c r="GB17" s="3">
        <v>0</v>
      </c>
      <c r="GD17" s="3">
        <v>0</v>
      </c>
      <c r="GE17" s="3">
        <v>0</v>
      </c>
      <c r="GF17" s="3">
        <v>0</v>
      </c>
      <c r="GG17" s="3">
        <v>0</v>
      </c>
      <c r="GH17" s="3">
        <v>0</v>
      </c>
      <c r="GI17" s="3">
        <v>0</v>
      </c>
      <c r="GJ17" s="3">
        <v>-680606.13</v>
      </c>
      <c r="GK17" s="3">
        <v>-1048170.49</v>
      </c>
      <c r="GL17" s="3">
        <v>-34945.68</v>
      </c>
      <c r="GN17" s="3">
        <v>0</v>
      </c>
      <c r="GO17" s="3">
        <v>-3318232.83</v>
      </c>
      <c r="GP17" s="3">
        <v>0</v>
      </c>
      <c r="GQ17" s="3">
        <v>0</v>
      </c>
      <c r="GR17" s="3">
        <v>0</v>
      </c>
      <c r="GS17" s="3">
        <v>0</v>
      </c>
      <c r="GT17" s="3">
        <v>0</v>
      </c>
      <c r="GU17" s="3">
        <v>5130413.4000000004</v>
      </c>
      <c r="GV17" s="3">
        <v>0</v>
      </c>
      <c r="GX17" s="3">
        <v>-3006864.59</v>
      </c>
      <c r="GY17" s="3">
        <v>0</v>
      </c>
      <c r="GZ17" s="3">
        <v>0</v>
      </c>
      <c r="HA17" s="3">
        <v>0</v>
      </c>
      <c r="HB17" s="3">
        <v>-5158993</v>
      </c>
      <c r="HC17" s="3">
        <v>0</v>
      </c>
      <c r="HD17" s="3">
        <v>0</v>
      </c>
      <c r="HE17" s="3">
        <v>0</v>
      </c>
      <c r="HF17" s="3">
        <v>0</v>
      </c>
      <c r="HG17" s="3">
        <v>0</v>
      </c>
      <c r="HH17" s="3">
        <v>-15772663.460000001</v>
      </c>
      <c r="HI17" s="3">
        <v>-50000000</v>
      </c>
      <c r="HJ17" s="3">
        <v>0</v>
      </c>
      <c r="HK17" s="3">
        <v>0</v>
      </c>
      <c r="HL17" s="3">
        <v>0</v>
      </c>
      <c r="HM17" s="3">
        <v>-35000000</v>
      </c>
      <c r="HO17" s="3">
        <v>-5784703.3799999999</v>
      </c>
      <c r="HP17" s="3">
        <v>-38224093.439999998</v>
      </c>
      <c r="HQ17" s="3">
        <v>0</v>
      </c>
      <c r="HR17" s="3">
        <v>0</v>
      </c>
      <c r="HS17" s="3">
        <v>0</v>
      </c>
      <c r="HT17" s="3">
        <v>0</v>
      </c>
      <c r="HU17" s="3">
        <v>0</v>
      </c>
      <c r="HV17" s="3">
        <v>0</v>
      </c>
      <c r="HW17" s="3">
        <v>0</v>
      </c>
      <c r="HX17" s="3">
        <v>0</v>
      </c>
      <c r="HY17" s="3">
        <v>-44788976.770000003</v>
      </c>
      <c r="HZ17" s="3">
        <v>-6959057.1500000404</v>
      </c>
      <c r="IA17" s="3">
        <v>0</v>
      </c>
      <c r="IB17" s="3">
        <v>0</v>
      </c>
      <c r="IC17" s="3">
        <v>0</v>
      </c>
      <c r="ID17" s="3">
        <v>0</v>
      </c>
      <c r="IE17" s="3">
        <v>0</v>
      </c>
      <c r="IF17" s="3">
        <v>0</v>
      </c>
      <c r="IG17" s="3">
        <v>0</v>
      </c>
      <c r="IH17" s="3">
        <v>0</v>
      </c>
      <c r="II17" s="3">
        <v>219770</v>
      </c>
      <c r="IJ17" s="3">
        <v>-113429977.81999999</v>
      </c>
      <c r="IK17" s="3">
        <v>-15970875.470000001</v>
      </c>
      <c r="IL17" s="3">
        <v>0</v>
      </c>
      <c r="IM17" s="3">
        <v>-3379322.79</v>
      </c>
      <c r="IN17" s="3">
        <v>-114345.13</v>
      </c>
      <c r="IO17" s="3">
        <v>-2805.84</v>
      </c>
      <c r="IP17" s="3">
        <v>-19306777.199999999</v>
      </c>
      <c r="IQ17" s="3">
        <v>0</v>
      </c>
      <c r="IR17" s="3">
        <v>0</v>
      </c>
      <c r="IS17" s="3">
        <v>-5172523.12</v>
      </c>
      <c r="IT17" s="3">
        <v>0</v>
      </c>
      <c r="IU17" s="3">
        <v>-3176871.84</v>
      </c>
      <c r="IV17" s="3">
        <v>0</v>
      </c>
      <c r="IW17" s="3">
        <v>-11362187.189999999</v>
      </c>
      <c r="IX17" s="3">
        <v>-8442239.1899999995</v>
      </c>
      <c r="IY17" s="3">
        <v>-443491.36</v>
      </c>
      <c r="IZ17" s="3">
        <v>0</v>
      </c>
      <c r="JA17" s="3">
        <v>-34471324.950000003</v>
      </c>
      <c r="JB17" s="3">
        <v>-23595.1</v>
      </c>
      <c r="JC17" s="3">
        <v>-265.25</v>
      </c>
      <c r="JD17" s="3">
        <v>-189668.28</v>
      </c>
      <c r="JE17" s="3">
        <v>0</v>
      </c>
      <c r="JF17" s="3">
        <v>0</v>
      </c>
      <c r="JG17" s="3">
        <v>0</v>
      </c>
      <c r="JH17" s="3">
        <v>0</v>
      </c>
      <c r="JI17" s="3">
        <v>-286563.93</v>
      </c>
      <c r="JJ17" s="3">
        <v>0</v>
      </c>
      <c r="JK17" s="3">
        <v>0</v>
      </c>
      <c r="JL17" s="3">
        <v>-160420.46</v>
      </c>
      <c r="JM17" s="3">
        <v>0</v>
      </c>
      <c r="JN17" s="3">
        <v>-701527.3</v>
      </c>
      <c r="JO17" s="3">
        <v>0</v>
      </c>
      <c r="JP17" s="3">
        <v>0</v>
      </c>
      <c r="JQ17" s="3">
        <v>979288.23</v>
      </c>
      <c r="JR17" s="3">
        <v>-468068.53</v>
      </c>
      <c r="JS17" s="3">
        <v>0</v>
      </c>
      <c r="JT17" s="3">
        <v>0</v>
      </c>
      <c r="JU17" s="3">
        <v>0</v>
      </c>
      <c r="JV17" s="3">
        <v>-27219.52</v>
      </c>
      <c r="JW17" s="3">
        <v>0</v>
      </c>
      <c r="JX17" s="3">
        <v>0</v>
      </c>
      <c r="JY17" s="3">
        <v>0</v>
      </c>
      <c r="JZ17" s="3">
        <v>0</v>
      </c>
      <c r="KA17" s="3">
        <v>0</v>
      </c>
      <c r="KB17" s="3">
        <v>-200465.56</v>
      </c>
      <c r="KC17" s="3">
        <v>0</v>
      </c>
      <c r="KD17" s="3">
        <v>490678.14</v>
      </c>
      <c r="KE17" s="3">
        <v>0</v>
      </c>
      <c r="KF17" s="3">
        <v>0</v>
      </c>
      <c r="KG17" s="3">
        <v>0</v>
      </c>
      <c r="KH17" s="3">
        <v>-511563.04</v>
      </c>
      <c r="KI17" s="3">
        <v>219202.47</v>
      </c>
      <c r="KJ17" s="3">
        <v>0</v>
      </c>
      <c r="KK17" s="3">
        <v>-106656.02</v>
      </c>
      <c r="KL17" s="3">
        <v>0</v>
      </c>
      <c r="KM17" s="3">
        <v>-1928.76</v>
      </c>
      <c r="KN17" s="3">
        <v>-129707.16</v>
      </c>
      <c r="KO17" s="3">
        <v>0</v>
      </c>
      <c r="KP17" s="3">
        <v>0</v>
      </c>
      <c r="KQ17" s="3">
        <v>0</v>
      </c>
      <c r="KR17" s="3">
        <v>0</v>
      </c>
      <c r="KS17" s="3">
        <v>0</v>
      </c>
      <c r="KT17" s="3">
        <v>0</v>
      </c>
      <c r="KU17" s="3">
        <v>0</v>
      </c>
      <c r="KV17" s="3">
        <v>0</v>
      </c>
      <c r="KW17" s="3">
        <v>0</v>
      </c>
      <c r="KX17" s="3">
        <v>0</v>
      </c>
      <c r="KY17" s="3">
        <v>0</v>
      </c>
      <c r="KZ17" s="3">
        <v>0</v>
      </c>
      <c r="LA17" s="3">
        <v>0</v>
      </c>
      <c r="LB17" s="3">
        <v>0</v>
      </c>
      <c r="LC17" s="3">
        <v>0</v>
      </c>
      <c r="LD17" s="3">
        <v>0</v>
      </c>
      <c r="LE17" s="3">
        <v>0</v>
      </c>
      <c r="LF17" s="3">
        <v>0</v>
      </c>
      <c r="LG17" s="3">
        <v>0</v>
      </c>
      <c r="LH17" s="3">
        <v>0</v>
      </c>
      <c r="LI17" s="3">
        <v>0</v>
      </c>
      <c r="LJ17" s="3">
        <v>0</v>
      </c>
      <c r="LK17" s="3">
        <v>0</v>
      </c>
      <c r="LL17" s="3">
        <v>0</v>
      </c>
      <c r="LM17" s="3">
        <v>75202638.019999996</v>
      </c>
      <c r="LN17" s="3">
        <v>82173990.239999995</v>
      </c>
      <c r="LO17" s="3">
        <v>3176871.84</v>
      </c>
      <c r="LP17" s="3">
        <v>0</v>
      </c>
      <c r="LQ17" s="3">
        <v>0</v>
      </c>
      <c r="LR17" s="3">
        <v>11362187.189999999</v>
      </c>
      <c r="LS17" s="3">
        <v>0</v>
      </c>
      <c r="LT17" s="3">
        <v>8442147.9100000001</v>
      </c>
      <c r="LU17" s="3">
        <v>0</v>
      </c>
      <c r="LW17" s="3">
        <v>443582.75</v>
      </c>
      <c r="LX17" s="3">
        <v>0</v>
      </c>
      <c r="LY17" s="3">
        <v>0</v>
      </c>
      <c r="LZ17" s="3">
        <v>0</v>
      </c>
      <c r="MA17" s="3">
        <v>0</v>
      </c>
      <c r="MB17" s="3">
        <v>0</v>
      </c>
      <c r="MC17" s="3">
        <v>0</v>
      </c>
      <c r="MD17" s="3">
        <v>0</v>
      </c>
      <c r="ME17" s="3">
        <v>0</v>
      </c>
      <c r="MF17" s="3">
        <v>0</v>
      </c>
      <c r="MG17" s="3">
        <v>0</v>
      </c>
      <c r="MH17" s="3">
        <v>0</v>
      </c>
      <c r="MI17" s="3">
        <v>0</v>
      </c>
      <c r="MJ17" s="3">
        <v>0</v>
      </c>
      <c r="MK17" s="3">
        <v>0</v>
      </c>
      <c r="ML17" s="3">
        <v>0</v>
      </c>
      <c r="MM17" s="3">
        <v>0</v>
      </c>
      <c r="MN17" s="3">
        <v>0</v>
      </c>
      <c r="MO17" s="3">
        <v>0</v>
      </c>
      <c r="MP17" s="3">
        <v>0</v>
      </c>
      <c r="MQ17" s="3">
        <v>0</v>
      </c>
      <c r="MR17" s="3">
        <v>0</v>
      </c>
      <c r="MS17" s="3">
        <v>632353.89</v>
      </c>
      <c r="MT17" s="3">
        <v>767357.06</v>
      </c>
      <c r="MU17" s="3">
        <v>0</v>
      </c>
      <c r="MV17" s="3">
        <v>0</v>
      </c>
      <c r="MW17" s="3">
        <v>206212.91</v>
      </c>
      <c r="MX17" s="3">
        <v>0</v>
      </c>
      <c r="MY17" s="3">
        <v>0</v>
      </c>
      <c r="MZ17" s="3">
        <v>215913.38</v>
      </c>
      <c r="NA17" s="3">
        <v>152590.59</v>
      </c>
      <c r="NB17" s="3">
        <v>0</v>
      </c>
      <c r="NC17" s="3">
        <v>53095.94</v>
      </c>
      <c r="ND17" s="3">
        <v>61999.14</v>
      </c>
      <c r="NE17" s="3">
        <v>120057.14</v>
      </c>
      <c r="NF17" s="3">
        <v>0</v>
      </c>
      <c r="NG17" s="3">
        <v>50872.41</v>
      </c>
      <c r="NH17" s="3">
        <v>0</v>
      </c>
      <c r="NI17" s="3">
        <v>1007550.91</v>
      </c>
      <c r="NJ17" s="3">
        <v>0</v>
      </c>
      <c r="NK17" s="3">
        <v>2585.13</v>
      </c>
      <c r="NL17" s="3">
        <v>0</v>
      </c>
      <c r="NM17" s="3">
        <v>0</v>
      </c>
      <c r="NN17" s="3">
        <v>50496.47</v>
      </c>
      <c r="NO17" s="3">
        <v>0</v>
      </c>
      <c r="NP17" s="3">
        <v>0</v>
      </c>
      <c r="NQ17" s="3">
        <v>0</v>
      </c>
      <c r="NR17" s="3">
        <v>5317.6</v>
      </c>
      <c r="NS17" s="3">
        <v>52339.92</v>
      </c>
      <c r="NT17" s="3">
        <v>127278.6</v>
      </c>
      <c r="NU17" s="3">
        <v>695878.81</v>
      </c>
      <c r="NV17" s="3">
        <v>501244.11</v>
      </c>
      <c r="NW17" s="3">
        <v>516354.11</v>
      </c>
      <c r="NX17" s="3">
        <v>45364.23</v>
      </c>
      <c r="NY17" s="3">
        <v>637129.99</v>
      </c>
      <c r="NZ17" s="3">
        <v>196021.17</v>
      </c>
      <c r="OA17" s="3">
        <v>69967.22</v>
      </c>
      <c r="OB17" s="3">
        <v>0</v>
      </c>
      <c r="OC17" s="3">
        <v>0</v>
      </c>
      <c r="OD17" s="3">
        <v>0</v>
      </c>
      <c r="OE17" s="3">
        <v>0</v>
      </c>
      <c r="OF17" s="3">
        <v>0</v>
      </c>
      <c r="OK17" s="3">
        <v>0</v>
      </c>
      <c r="OL17" s="3">
        <v>0</v>
      </c>
      <c r="OM17" s="3">
        <v>0</v>
      </c>
      <c r="ON17" s="3">
        <v>0</v>
      </c>
      <c r="OO17" s="3">
        <v>917782.47</v>
      </c>
      <c r="OP17" s="3">
        <v>366348.83</v>
      </c>
      <c r="OQ17" s="3">
        <v>1324483.7</v>
      </c>
      <c r="OR17" s="3">
        <v>301663.78999999998</v>
      </c>
      <c r="OS17" s="3">
        <v>-44.12</v>
      </c>
      <c r="OT17" s="3">
        <v>23232.880000000001</v>
      </c>
      <c r="OU17" s="3">
        <v>79106.19</v>
      </c>
      <c r="OV17" s="3">
        <v>0</v>
      </c>
      <c r="OW17" s="3">
        <v>6017.15</v>
      </c>
      <c r="OX17" s="3">
        <v>21249.56</v>
      </c>
      <c r="OY17" s="3">
        <v>0</v>
      </c>
      <c r="OZ17" s="3">
        <v>78340.22</v>
      </c>
      <c r="PA17" s="3">
        <v>0</v>
      </c>
      <c r="PB17" s="3">
        <v>0</v>
      </c>
      <c r="PC17" s="3">
        <v>0</v>
      </c>
      <c r="PD17" s="3">
        <v>0</v>
      </c>
      <c r="PE17" s="3">
        <v>0</v>
      </c>
      <c r="PF17" s="3">
        <v>1945554.94</v>
      </c>
      <c r="PG17" s="3">
        <v>2120364.36</v>
      </c>
      <c r="PH17" s="3">
        <v>1218164.6399999999</v>
      </c>
      <c r="PI17" s="3">
        <v>535599.68999999994</v>
      </c>
      <c r="PJ17" s="3">
        <v>-1200</v>
      </c>
      <c r="PK17" s="3">
        <v>299326</v>
      </c>
      <c r="PL17" s="3">
        <v>21433.919999999998</v>
      </c>
      <c r="PM17" s="3">
        <v>212464.41</v>
      </c>
      <c r="PN17" s="3">
        <v>335684.77</v>
      </c>
      <c r="PO17" s="3">
        <v>0</v>
      </c>
      <c r="PP17" s="3">
        <v>0</v>
      </c>
      <c r="PQ17" s="3">
        <v>0</v>
      </c>
      <c r="PR17" s="3">
        <v>686318.05</v>
      </c>
      <c r="PS17" s="3">
        <v>29551.94</v>
      </c>
      <c r="PT17" s="3">
        <v>17294.03</v>
      </c>
      <c r="PU17" s="3">
        <v>79316.350000000006</v>
      </c>
      <c r="PV17" s="3">
        <v>0</v>
      </c>
      <c r="PW17" s="3">
        <v>1212125.53</v>
      </c>
      <c r="PX17" s="3">
        <v>0</v>
      </c>
      <c r="PY17" s="3">
        <v>0</v>
      </c>
      <c r="PZ17" s="3">
        <v>0</v>
      </c>
      <c r="QA17" s="3">
        <v>-271900</v>
      </c>
      <c r="QB17" s="3">
        <v>5745054.4500000002</v>
      </c>
      <c r="QC17" s="3">
        <v>0</v>
      </c>
      <c r="QD17" s="3">
        <v>0</v>
      </c>
      <c r="QE17" s="3">
        <v>0</v>
      </c>
      <c r="QF17" s="3">
        <v>0</v>
      </c>
      <c r="QG17" s="3">
        <v>0</v>
      </c>
      <c r="QI17" s="3">
        <v>0</v>
      </c>
      <c r="QJ17" s="3">
        <v>3760068.72</v>
      </c>
      <c r="QK17" s="3">
        <v>18612.060000000001</v>
      </c>
      <c r="QL17" s="3">
        <v>0</v>
      </c>
      <c r="QM17" s="3">
        <v>0</v>
      </c>
      <c r="QN17" s="3">
        <v>0</v>
      </c>
      <c r="QO17" s="3">
        <v>150780</v>
      </c>
      <c r="QP17" s="3">
        <v>157912.70000000001</v>
      </c>
      <c r="QQ17" s="3">
        <v>0</v>
      </c>
      <c r="QR17" s="3">
        <v>0</v>
      </c>
      <c r="QS17" s="3">
        <v>0</v>
      </c>
      <c r="QT17" s="3">
        <v>163818.06</v>
      </c>
      <c r="QU17" s="3">
        <v>876284.49</v>
      </c>
      <c r="QV17" s="3">
        <v>-41175</v>
      </c>
      <c r="QW17" s="3">
        <v>73131.360000000001</v>
      </c>
      <c r="QX17" s="3">
        <v>0</v>
      </c>
      <c r="QY17" s="3">
        <v>0</v>
      </c>
      <c r="QZ17" s="3">
        <v>0</v>
      </c>
      <c r="RA17" s="3">
        <v>0</v>
      </c>
      <c r="RB17" s="3">
        <v>0</v>
      </c>
      <c r="RC17" s="3">
        <v>0</v>
      </c>
      <c r="RD17" s="3">
        <v>0</v>
      </c>
      <c r="RE17" s="3">
        <v>0</v>
      </c>
      <c r="RF17" s="3">
        <v>0</v>
      </c>
      <c r="RG17" s="3">
        <v>0</v>
      </c>
      <c r="RH17" s="3">
        <v>-155367</v>
      </c>
      <c r="RI17" s="3">
        <v>41175</v>
      </c>
      <c r="RJ17" s="3">
        <v>0</v>
      </c>
      <c r="RK17" s="3">
        <v>0</v>
      </c>
    </row>
    <row r="18" spans="1:479" x14ac:dyDescent="0.25">
      <c r="A18" t="s">
        <v>17</v>
      </c>
      <c r="B18" s="1">
        <v>2018</v>
      </c>
      <c r="C18" s="3">
        <v>3550143.86</v>
      </c>
      <c r="D18" s="3">
        <v>3236.15</v>
      </c>
      <c r="E18" s="4"/>
      <c r="F18" s="3">
        <v>0</v>
      </c>
      <c r="G18" s="3">
        <v>0</v>
      </c>
      <c r="H18" s="3">
        <v>0</v>
      </c>
      <c r="I18" s="3">
        <v>0</v>
      </c>
      <c r="J18" s="3">
        <v>0</v>
      </c>
      <c r="K18" s="3">
        <v>12086495.609999999</v>
      </c>
      <c r="L18" s="3">
        <v>0</v>
      </c>
      <c r="M18" s="3">
        <v>308688.28000000003</v>
      </c>
      <c r="N18" s="3">
        <v>0</v>
      </c>
      <c r="O18" s="3">
        <v>1293607.29</v>
      </c>
      <c r="P18" s="4"/>
      <c r="Q18" s="3">
        <v>12941931.26</v>
      </c>
      <c r="R18" s="3">
        <v>-615657.35</v>
      </c>
      <c r="S18" s="3">
        <v>0</v>
      </c>
      <c r="T18" s="3">
        <v>0</v>
      </c>
      <c r="U18" s="3">
        <v>0</v>
      </c>
      <c r="V18" s="3">
        <v>1154367.6399999999</v>
      </c>
      <c r="W18" s="3">
        <v>0</v>
      </c>
      <c r="X18" s="3">
        <v>6398632.0300000003</v>
      </c>
      <c r="Y18" s="3">
        <v>0</v>
      </c>
      <c r="Z18" s="3">
        <v>0</v>
      </c>
      <c r="AA18" s="3">
        <v>1145205.04</v>
      </c>
      <c r="AB18" s="3">
        <v>0</v>
      </c>
      <c r="AC18" s="3">
        <v>0</v>
      </c>
      <c r="AD18" s="3">
        <v>0</v>
      </c>
      <c r="AE18" s="3">
        <v>0</v>
      </c>
      <c r="AF18" s="3">
        <v>0</v>
      </c>
      <c r="AG18" s="3">
        <v>0</v>
      </c>
      <c r="AH18" s="3">
        <v>0</v>
      </c>
      <c r="AI18" s="3">
        <v>0</v>
      </c>
      <c r="AJ18" s="3">
        <v>0</v>
      </c>
      <c r="AK18" s="3">
        <v>0</v>
      </c>
      <c r="AL18" s="3">
        <v>0</v>
      </c>
      <c r="AP18" s="3">
        <v>0</v>
      </c>
      <c r="AQ18" s="3">
        <v>0</v>
      </c>
      <c r="AR18" s="3">
        <v>0</v>
      </c>
      <c r="AS18" s="3">
        <v>0</v>
      </c>
      <c r="AT18" s="3">
        <v>0</v>
      </c>
      <c r="AU18" s="3">
        <v>0</v>
      </c>
      <c r="AV18" s="3">
        <v>320138.92</v>
      </c>
      <c r="AW18" s="4"/>
      <c r="AX18" s="3">
        <v>0</v>
      </c>
      <c r="AY18" s="3">
        <v>0</v>
      </c>
      <c r="AZ18" s="3">
        <v>0</v>
      </c>
      <c r="BA18" s="3">
        <v>31187.88</v>
      </c>
      <c r="BB18" s="3">
        <v>0</v>
      </c>
      <c r="BC18" s="3">
        <v>0</v>
      </c>
      <c r="BD18" s="3">
        <v>0</v>
      </c>
      <c r="BE18" s="3">
        <v>0</v>
      </c>
      <c r="BF18" s="3">
        <v>0</v>
      </c>
      <c r="BG18" s="3">
        <v>0</v>
      </c>
      <c r="BH18" s="3">
        <v>0</v>
      </c>
      <c r="BI18" s="3">
        <v>0</v>
      </c>
      <c r="BJ18" s="3">
        <v>0</v>
      </c>
      <c r="BK18" s="3">
        <v>0</v>
      </c>
      <c r="BL18" s="3">
        <v>0</v>
      </c>
      <c r="BM18" s="3">
        <v>43471.8</v>
      </c>
      <c r="BN18" s="3">
        <v>586486.12</v>
      </c>
      <c r="BO18" s="3">
        <v>-77137.56</v>
      </c>
      <c r="BP18" s="3">
        <v>78961.7</v>
      </c>
      <c r="BQ18" s="3">
        <v>0</v>
      </c>
      <c r="BR18" s="3">
        <v>0</v>
      </c>
      <c r="BT18" s="3">
        <v>0</v>
      </c>
      <c r="BU18" s="3">
        <v>567267.23</v>
      </c>
      <c r="BV18" s="3">
        <v>0</v>
      </c>
      <c r="BW18" s="3">
        <v>0</v>
      </c>
      <c r="BX18" s="3">
        <v>0</v>
      </c>
      <c r="BY18" s="3">
        <v>-96479.88</v>
      </c>
      <c r="BZ18" s="3">
        <v>-2179733.4</v>
      </c>
      <c r="CA18" s="3">
        <v>118.91</v>
      </c>
      <c r="CB18" s="3">
        <v>387448.38</v>
      </c>
      <c r="CC18" s="3">
        <v>1085359.25</v>
      </c>
      <c r="CD18" s="3">
        <v>198046.49</v>
      </c>
      <c r="CE18" s="3">
        <v>-335982.07</v>
      </c>
      <c r="CF18" s="3">
        <v>0</v>
      </c>
      <c r="CG18" s="3">
        <v>998447.42</v>
      </c>
      <c r="CH18" s="3">
        <v>0</v>
      </c>
      <c r="CI18" s="3">
        <v>0</v>
      </c>
      <c r="CJ18" s="3">
        <v>0</v>
      </c>
      <c r="CK18" s="3">
        <v>231722.88</v>
      </c>
      <c r="CL18" s="3">
        <v>2133440.62</v>
      </c>
      <c r="CM18" s="3">
        <v>0</v>
      </c>
      <c r="CN18" s="3">
        <v>0</v>
      </c>
      <c r="CO18" s="3">
        <v>0</v>
      </c>
      <c r="CP18" s="3">
        <v>0</v>
      </c>
      <c r="CQ18" s="3">
        <v>0</v>
      </c>
      <c r="CR18" s="3">
        <v>0</v>
      </c>
      <c r="CS18" s="3">
        <v>0</v>
      </c>
      <c r="CT18" s="3">
        <v>0</v>
      </c>
      <c r="CU18" s="3">
        <v>0</v>
      </c>
      <c r="CV18" s="3">
        <v>0</v>
      </c>
      <c r="CW18" s="3">
        <v>0</v>
      </c>
      <c r="CX18" s="3">
        <v>0</v>
      </c>
      <c r="CY18" s="3">
        <v>0</v>
      </c>
      <c r="CZ18" s="3">
        <v>0</v>
      </c>
      <c r="DA18" s="3">
        <v>0</v>
      </c>
      <c r="DB18" s="3">
        <v>0</v>
      </c>
      <c r="DC18" s="3">
        <v>0</v>
      </c>
      <c r="DD18" s="3">
        <v>0</v>
      </c>
      <c r="DE18" s="3">
        <v>0</v>
      </c>
      <c r="DF18" s="3">
        <v>0</v>
      </c>
      <c r="DG18" s="3">
        <v>0</v>
      </c>
      <c r="DH18" s="3">
        <v>0</v>
      </c>
      <c r="DI18" s="3">
        <v>0</v>
      </c>
      <c r="DJ18" s="3">
        <v>0</v>
      </c>
      <c r="DK18" s="3">
        <v>0</v>
      </c>
      <c r="DL18" s="3">
        <v>0</v>
      </c>
      <c r="DM18" s="3">
        <v>0</v>
      </c>
      <c r="DN18" s="3">
        <v>620571.65</v>
      </c>
      <c r="DP18" s="3">
        <v>710862.39</v>
      </c>
      <c r="DQ18" s="3">
        <v>0</v>
      </c>
      <c r="DR18" s="3">
        <v>0</v>
      </c>
      <c r="DS18" s="3">
        <v>1460440.9</v>
      </c>
      <c r="DT18" s="3">
        <v>0</v>
      </c>
      <c r="DU18" s="3">
        <v>19310085.079999998</v>
      </c>
      <c r="DV18" s="3">
        <v>30242407.079999998</v>
      </c>
      <c r="DW18" s="3">
        <v>6991071.3300000001</v>
      </c>
      <c r="DX18" s="3">
        <v>15639633.029999999</v>
      </c>
      <c r="DY18" s="3">
        <v>19371388.300000001</v>
      </c>
      <c r="DZ18" s="3">
        <v>9799879.8800000008</v>
      </c>
      <c r="EA18" s="3">
        <v>13685296.539999999</v>
      </c>
      <c r="EB18" s="3">
        <v>0</v>
      </c>
      <c r="EC18" s="3">
        <v>0</v>
      </c>
      <c r="ED18" s="3">
        <v>0</v>
      </c>
      <c r="EE18" s="3">
        <v>916900.39</v>
      </c>
      <c r="EG18" s="3">
        <v>6491902.9699999997</v>
      </c>
      <c r="EH18" s="3">
        <v>96797.51</v>
      </c>
      <c r="EI18" s="3">
        <v>523346.86</v>
      </c>
      <c r="EJ18" s="3">
        <v>1866011.29</v>
      </c>
      <c r="EL18" s="3">
        <v>4689344.58</v>
      </c>
      <c r="EM18" s="3">
        <v>0</v>
      </c>
      <c r="EN18" s="3">
        <v>1074684.1299999999</v>
      </c>
      <c r="EO18" s="3">
        <v>0</v>
      </c>
      <c r="EP18" s="3">
        <v>0</v>
      </c>
      <c r="EQ18" s="3">
        <v>0</v>
      </c>
      <c r="ER18" s="3">
        <v>0</v>
      </c>
      <c r="ET18" s="3">
        <v>0</v>
      </c>
      <c r="EU18" s="3">
        <v>0</v>
      </c>
      <c r="EV18" s="3">
        <v>1006540.88</v>
      </c>
      <c r="EW18" s="3">
        <v>0</v>
      </c>
      <c r="EX18" s="3">
        <v>2726014.25</v>
      </c>
      <c r="EY18" s="3">
        <v>0</v>
      </c>
      <c r="EZ18" s="3">
        <v>0</v>
      </c>
      <c r="FA18" s="3">
        <v>0</v>
      </c>
      <c r="FB18" s="3">
        <v>0</v>
      </c>
      <c r="FC18" s="3">
        <v>0</v>
      </c>
      <c r="FD18" s="3">
        <v>0</v>
      </c>
      <c r="FE18" s="3">
        <v>0</v>
      </c>
      <c r="FF18" s="3">
        <v>152071.18</v>
      </c>
      <c r="FG18" s="3">
        <v>367304</v>
      </c>
      <c r="FH18" s="3">
        <v>0</v>
      </c>
      <c r="FI18" s="3">
        <v>0</v>
      </c>
      <c r="FJ18" s="3">
        <v>913164.72</v>
      </c>
      <c r="FK18" s="3">
        <v>-19930008.579999998</v>
      </c>
      <c r="FL18" s="3">
        <v>0</v>
      </c>
      <c r="FM18" s="3">
        <v>0</v>
      </c>
      <c r="FN18" s="3">
        <v>0</v>
      </c>
      <c r="FO18" s="3">
        <v>-180021.59</v>
      </c>
      <c r="FP18" s="3">
        <v>-18346048.41</v>
      </c>
      <c r="FQ18" s="3">
        <v>0</v>
      </c>
      <c r="FR18" s="3">
        <v>-598464.13</v>
      </c>
      <c r="FS18" s="3">
        <v>0</v>
      </c>
      <c r="FT18" s="3">
        <v>-1997442.82</v>
      </c>
      <c r="FU18" s="3">
        <v>0</v>
      </c>
      <c r="FV18" s="3">
        <v>-2626765.9900000002</v>
      </c>
      <c r="FW18" s="3">
        <v>0</v>
      </c>
      <c r="FX18" s="3">
        <v>26369.17</v>
      </c>
      <c r="FY18" s="3">
        <v>0</v>
      </c>
      <c r="FZ18" s="3">
        <v>0</v>
      </c>
      <c r="GA18" s="3">
        <v>0</v>
      </c>
      <c r="GB18" s="3">
        <v>-4398032.58</v>
      </c>
      <c r="GD18" s="3">
        <v>0</v>
      </c>
      <c r="GE18" s="3">
        <v>0</v>
      </c>
      <c r="GF18" s="3">
        <v>-53032.33</v>
      </c>
      <c r="GG18" s="3">
        <v>0</v>
      </c>
      <c r="GH18" s="3">
        <v>0</v>
      </c>
      <c r="GI18" s="3">
        <v>0</v>
      </c>
      <c r="GJ18" s="3">
        <v>0</v>
      </c>
      <c r="GK18" s="3">
        <v>-422783.53</v>
      </c>
      <c r="GL18" s="3">
        <v>-237526.79</v>
      </c>
      <c r="GN18" s="3">
        <v>0</v>
      </c>
      <c r="GO18" s="3">
        <v>-4228718</v>
      </c>
      <c r="GP18" s="3">
        <v>0</v>
      </c>
      <c r="GQ18" s="3">
        <v>0</v>
      </c>
      <c r="GR18" s="3">
        <v>0</v>
      </c>
      <c r="GS18" s="3">
        <v>0</v>
      </c>
      <c r="GT18" s="3">
        <v>0</v>
      </c>
      <c r="GU18" s="3">
        <v>-899502</v>
      </c>
      <c r="GV18" s="3">
        <v>0</v>
      </c>
      <c r="GX18" s="3">
        <v>-4485236.6100000003</v>
      </c>
      <c r="GY18" s="3">
        <v>-452648.02</v>
      </c>
      <c r="GZ18" s="3">
        <v>0</v>
      </c>
      <c r="HA18" s="3">
        <v>0</v>
      </c>
      <c r="HB18" s="3">
        <v>27195</v>
      </c>
      <c r="HC18" s="3">
        <v>0</v>
      </c>
      <c r="HD18" s="3">
        <v>0</v>
      </c>
      <c r="HE18" s="3">
        <v>0</v>
      </c>
      <c r="HF18" s="3">
        <v>-429943.01</v>
      </c>
      <c r="HG18" s="3">
        <v>0</v>
      </c>
      <c r="HH18" s="3">
        <v>-5141421.09</v>
      </c>
      <c r="HI18" s="3">
        <v>0</v>
      </c>
      <c r="HJ18" s="3">
        <v>0</v>
      </c>
      <c r="HK18" s="3">
        <v>0</v>
      </c>
      <c r="HL18" s="3">
        <v>-24497995.91</v>
      </c>
      <c r="HM18" s="3">
        <v>0</v>
      </c>
      <c r="HO18" s="3">
        <v>-37523325.729999997</v>
      </c>
      <c r="HP18" s="3">
        <v>-28154623</v>
      </c>
      <c r="HQ18" s="3">
        <v>0</v>
      </c>
      <c r="HR18" s="3">
        <v>-28782835.829999998</v>
      </c>
      <c r="HS18" s="3">
        <v>0</v>
      </c>
      <c r="HT18" s="3">
        <v>0</v>
      </c>
      <c r="HU18" s="3">
        <v>0</v>
      </c>
      <c r="HV18" s="3">
        <v>0</v>
      </c>
      <c r="HW18" s="3">
        <v>0</v>
      </c>
      <c r="HX18" s="3">
        <v>0</v>
      </c>
      <c r="HY18" s="3">
        <v>6343986.8399999999</v>
      </c>
      <c r="HZ18" s="3">
        <v>-4173100.2299999902</v>
      </c>
      <c r="IA18" s="3">
        <v>0</v>
      </c>
      <c r="IB18" s="3">
        <v>0</v>
      </c>
      <c r="IC18" s="3">
        <v>0</v>
      </c>
      <c r="ID18" s="3">
        <v>0</v>
      </c>
      <c r="IE18" s="3">
        <v>0</v>
      </c>
      <c r="IF18" s="3">
        <v>0</v>
      </c>
      <c r="IG18" s="3">
        <v>0</v>
      </c>
      <c r="IH18" s="3">
        <v>0</v>
      </c>
      <c r="II18" s="3">
        <v>266791.73</v>
      </c>
      <c r="IJ18" s="3">
        <v>-34986750.649999999</v>
      </c>
      <c r="IK18" s="3">
        <v>0</v>
      </c>
      <c r="IL18" s="3">
        <v>0</v>
      </c>
      <c r="IM18" s="3">
        <v>-699069.04</v>
      </c>
      <c r="IN18" s="3">
        <v>-587957.85</v>
      </c>
      <c r="IO18" s="3">
        <v>-37983.279999999999</v>
      </c>
      <c r="IP18" s="3">
        <v>-74325872.239999995</v>
      </c>
      <c r="IQ18" s="3">
        <v>0</v>
      </c>
      <c r="IR18" s="3">
        <v>-1655501.12</v>
      </c>
      <c r="IS18" s="3">
        <v>-5285600.38</v>
      </c>
      <c r="IT18" s="3">
        <v>0</v>
      </c>
      <c r="IU18" s="3">
        <v>-4863477.8499999996</v>
      </c>
      <c r="IV18" s="3">
        <v>0</v>
      </c>
      <c r="IW18" s="3">
        <v>-8310786.5800000001</v>
      </c>
      <c r="IX18" s="3">
        <v>-7114802.4100000001</v>
      </c>
      <c r="IY18" s="3">
        <v>-1582743.72</v>
      </c>
      <c r="IZ18" s="3">
        <v>-436423.8</v>
      </c>
      <c r="JA18" s="3">
        <v>-25955997.989999998</v>
      </c>
      <c r="JB18" s="3">
        <v>-39426</v>
      </c>
      <c r="JC18" s="3">
        <v>-643.75</v>
      </c>
      <c r="JD18" s="3">
        <v>-207672.17</v>
      </c>
      <c r="JE18" s="3">
        <v>0</v>
      </c>
      <c r="JF18" s="3">
        <v>0</v>
      </c>
      <c r="JG18" s="3">
        <v>0</v>
      </c>
      <c r="JH18" s="3">
        <v>-70330.080000000002</v>
      </c>
      <c r="JI18" s="3">
        <v>-203796.88</v>
      </c>
      <c r="JJ18" s="3">
        <v>0</v>
      </c>
      <c r="JK18" s="3">
        <v>-5318.8</v>
      </c>
      <c r="JL18" s="3">
        <v>-365706.87</v>
      </c>
      <c r="JM18" s="3">
        <v>0</v>
      </c>
      <c r="JN18" s="3">
        <v>-712358.5</v>
      </c>
      <c r="JO18" s="3">
        <v>0</v>
      </c>
      <c r="JP18" s="3">
        <v>-115260.04</v>
      </c>
      <c r="JQ18" s="3">
        <v>0</v>
      </c>
      <c r="JR18" s="3">
        <v>0</v>
      </c>
      <c r="JS18" s="3">
        <v>0</v>
      </c>
      <c r="JT18" s="3">
        <v>0</v>
      </c>
      <c r="JU18" s="3">
        <v>0</v>
      </c>
      <c r="JV18" s="3">
        <v>-7863.79</v>
      </c>
      <c r="JW18" s="3">
        <v>0</v>
      </c>
      <c r="JX18" s="3">
        <v>0</v>
      </c>
      <c r="JY18" s="3">
        <v>0</v>
      </c>
      <c r="JZ18" s="3">
        <v>0</v>
      </c>
      <c r="KA18" s="3">
        <v>0</v>
      </c>
      <c r="KB18" s="3">
        <v>-8459.66</v>
      </c>
      <c r="KC18" s="3">
        <v>0</v>
      </c>
      <c r="KD18" s="3">
        <v>5357.89</v>
      </c>
      <c r="KE18" s="3">
        <v>0</v>
      </c>
      <c r="KF18" s="3">
        <v>0</v>
      </c>
      <c r="KG18" s="3">
        <v>0</v>
      </c>
      <c r="KH18" s="3">
        <v>-857524.45</v>
      </c>
      <c r="KI18" s="3">
        <v>466621.8</v>
      </c>
      <c r="KJ18" s="3">
        <v>0</v>
      </c>
      <c r="KK18" s="3">
        <v>-71301.240000000005</v>
      </c>
      <c r="KL18" s="3">
        <v>0</v>
      </c>
      <c r="KM18" s="3">
        <v>0</v>
      </c>
      <c r="KN18" s="3">
        <v>-156510.29999999999</v>
      </c>
      <c r="KO18" s="3">
        <v>0</v>
      </c>
      <c r="KP18" s="3">
        <v>0</v>
      </c>
      <c r="KQ18" s="3">
        <v>0</v>
      </c>
      <c r="KR18" s="3">
        <v>0</v>
      </c>
      <c r="KS18" s="3">
        <v>0</v>
      </c>
      <c r="KT18" s="3">
        <v>0</v>
      </c>
      <c r="KU18" s="3">
        <v>0</v>
      </c>
      <c r="KV18" s="3">
        <v>0</v>
      </c>
      <c r="KW18" s="3">
        <v>0</v>
      </c>
      <c r="KX18" s="3">
        <v>0</v>
      </c>
      <c r="KY18" s="3">
        <v>0</v>
      </c>
      <c r="KZ18" s="3">
        <v>0</v>
      </c>
      <c r="LA18" s="3">
        <v>0</v>
      </c>
      <c r="LB18" s="3">
        <v>0</v>
      </c>
      <c r="LC18" s="3">
        <v>0</v>
      </c>
      <c r="LD18" s="3">
        <v>0</v>
      </c>
      <c r="LE18" s="3">
        <v>0</v>
      </c>
      <c r="LF18" s="3">
        <v>0</v>
      </c>
      <c r="LG18" s="3">
        <v>0</v>
      </c>
      <c r="LH18" s="3">
        <v>0</v>
      </c>
      <c r="LI18" s="3">
        <v>0</v>
      </c>
      <c r="LJ18" s="3">
        <v>0</v>
      </c>
      <c r="LK18" s="3">
        <v>0</v>
      </c>
      <c r="LL18" s="3">
        <v>0</v>
      </c>
      <c r="LM18" s="3">
        <v>117578734.59999999</v>
      </c>
      <c r="LN18" s="3">
        <v>0</v>
      </c>
      <c r="LO18" s="3">
        <v>4863477.8499999996</v>
      </c>
      <c r="LP18" s="3">
        <v>0</v>
      </c>
      <c r="LQ18" s="3">
        <v>0</v>
      </c>
      <c r="LR18" s="3">
        <v>8310786.5800000001</v>
      </c>
      <c r="LS18" s="3">
        <v>0</v>
      </c>
      <c r="LT18" s="3">
        <v>7114802.4100000001</v>
      </c>
      <c r="LU18" s="3">
        <v>0</v>
      </c>
      <c r="LW18" s="3">
        <v>1582743.72</v>
      </c>
      <c r="LX18" s="3">
        <v>436423.8</v>
      </c>
      <c r="LY18" s="3">
        <v>0</v>
      </c>
      <c r="LZ18" s="3">
        <v>0</v>
      </c>
      <c r="MA18" s="3">
        <v>0</v>
      </c>
      <c r="MB18" s="3">
        <v>0</v>
      </c>
      <c r="MC18" s="3">
        <v>0</v>
      </c>
      <c r="MD18" s="3">
        <v>0</v>
      </c>
      <c r="ME18" s="3">
        <v>0</v>
      </c>
      <c r="MF18" s="3">
        <v>0</v>
      </c>
      <c r="MG18" s="3">
        <v>0</v>
      </c>
      <c r="MH18" s="3">
        <v>0</v>
      </c>
      <c r="MI18" s="3">
        <v>0</v>
      </c>
      <c r="MJ18" s="3">
        <v>0</v>
      </c>
      <c r="MK18" s="3">
        <v>0</v>
      </c>
      <c r="ML18" s="3">
        <v>0</v>
      </c>
      <c r="MM18" s="3">
        <v>0</v>
      </c>
      <c r="MN18" s="3">
        <v>0</v>
      </c>
      <c r="MO18" s="3">
        <v>0</v>
      </c>
      <c r="MP18" s="3">
        <v>0</v>
      </c>
      <c r="MQ18" s="3">
        <v>0</v>
      </c>
      <c r="MR18" s="3">
        <v>0</v>
      </c>
      <c r="MS18" s="3">
        <v>505928.68</v>
      </c>
      <c r="MT18" s="3">
        <v>75271.94</v>
      </c>
      <c r="MU18" s="3">
        <v>0</v>
      </c>
      <c r="MV18" s="3">
        <v>0</v>
      </c>
      <c r="MW18" s="3">
        <v>0</v>
      </c>
      <c r="MX18" s="3">
        <v>84042.97</v>
      </c>
      <c r="MY18" s="3">
        <v>86237.64</v>
      </c>
      <c r="MZ18" s="3">
        <v>149391.22</v>
      </c>
      <c r="NA18" s="3">
        <v>4241.62</v>
      </c>
      <c r="NB18" s="3">
        <v>0</v>
      </c>
      <c r="NC18" s="3">
        <v>351.07</v>
      </c>
      <c r="ND18" s="3">
        <v>218939.11</v>
      </c>
      <c r="NE18" s="3">
        <v>343336.06</v>
      </c>
      <c r="NF18" s="3">
        <v>0</v>
      </c>
      <c r="NG18" s="3">
        <v>4.5599999999999996</v>
      </c>
      <c r="NH18" s="3">
        <v>0</v>
      </c>
      <c r="NI18" s="3">
        <v>89373.26</v>
      </c>
      <c r="NJ18" s="3">
        <v>7925.48</v>
      </c>
      <c r="NK18" s="3">
        <v>2612.21</v>
      </c>
      <c r="NL18" s="3">
        <v>84201.07</v>
      </c>
      <c r="NM18" s="3">
        <v>0</v>
      </c>
      <c r="NN18" s="3">
        <v>9659.64</v>
      </c>
      <c r="NO18" s="3">
        <v>0</v>
      </c>
      <c r="NP18" s="3">
        <v>940056.21</v>
      </c>
      <c r="NQ18" s="3">
        <v>52.58</v>
      </c>
      <c r="NR18" s="3">
        <v>0</v>
      </c>
      <c r="NS18" s="3">
        <v>149804.74</v>
      </c>
      <c r="NT18" s="3">
        <v>60120.58</v>
      </c>
      <c r="NU18" s="3">
        <v>125926.17</v>
      </c>
      <c r="NV18" s="3">
        <v>256305.49</v>
      </c>
      <c r="NW18" s="3">
        <v>280247.74</v>
      </c>
      <c r="NX18" s="3">
        <v>124.82</v>
      </c>
      <c r="NY18" s="3">
        <v>30243.03</v>
      </c>
      <c r="NZ18" s="3">
        <v>234659.77</v>
      </c>
      <c r="OA18" s="3">
        <v>52034.879999999997</v>
      </c>
      <c r="OB18" s="3">
        <v>0</v>
      </c>
      <c r="OC18" s="3">
        <v>468</v>
      </c>
      <c r="OD18" s="3">
        <v>0</v>
      </c>
      <c r="OE18" s="3">
        <v>248572.14</v>
      </c>
      <c r="OF18" s="3">
        <v>0</v>
      </c>
      <c r="OK18" s="3">
        <v>0</v>
      </c>
      <c r="OL18" s="3">
        <v>0</v>
      </c>
      <c r="OM18" s="3">
        <v>0</v>
      </c>
      <c r="ON18" s="3">
        <v>0</v>
      </c>
      <c r="OO18" s="3">
        <v>343996.43</v>
      </c>
      <c r="OP18" s="3">
        <v>213612.46</v>
      </c>
      <c r="OQ18" s="3">
        <v>1464777.61</v>
      </c>
      <c r="OR18" s="3">
        <v>505819.09</v>
      </c>
      <c r="OS18" s="3">
        <v>0</v>
      </c>
      <c r="OT18" s="3">
        <v>360</v>
      </c>
      <c r="OU18" s="3">
        <v>525768.36</v>
      </c>
      <c r="OV18" s="3">
        <v>571784</v>
      </c>
      <c r="OW18" s="3">
        <v>0</v>
      </c>
      <c r="OX18" s="3">
        <v>40388.78</v>
      </c>
      <c r="OY18" s="3">
        <v>0</v>
      </c>
      <c r="OZ18" s="3">
        <v>0</v>
      </c>
      <c r="PA18" s="3">
        <v>761.63</v>
      </c>
      <c r="PB18" s="3">
        <v>0</v>
      </c>
      <c r="PC18" s="3">
        <v>0</v>
      </c>
      <c r="PD18" s="3">
        <v>0</v>
      </c>
      <c r="PE18" s="3">
        <v>0</v>
      </c>
      <c r="PF18" s="3">
        <v>612519.46</v>
      </c>
      <c r="PG18" s="3">
        <v>2391073.46</v>
      </c>
      <c r="PH18" s="3">
        <v>351144.61</v>
      </c>
      <c r="PI18" s="3">
        <v>495819.73</v>
      </c>
      <c r="PJ18" s="3">
        <v>0</v>
      </c>
      <c r="PK18" s="3">
        <v>489612.57</v>
      </c>
      <c r="PL18" s="3">
        <v>181039.16</v>
      </c>
      <c r="PM18" s="3">
        <v>0</v>
      </c>
      <c r="PN18" s="3">
        <v>136444.5</v>
      </c>
      <c r="PO18" s="3">
        <v>116841.12</v>
      </c>
      <c r="PP18" s="3">
        <v>0</v>
      </c>
      <c r="PQ18" s="3">
        <v>0</v>
      </c>
      <c r="PR18" s="3">
        <v>495625.18</v>
      </c>
      <c r="PS18" s="3">
        <v>0</v>
      </c>
      <c r="PT18" s="3">
        <v>62473.89</v>
      </c>
      <c r="PU18" s="3">
        <v>0</v>
      </c>
      <c r="PV18" s="3">
        <v>0</v>
      </c>
      <c r="PW18" s="3">
        <v>892017.54</v>
      </c>
      <c r="PX18" s="3">
        <v>2014.5</v>
      </c>
      <c r="PY18" s="3">
        <v>0</v>
      </c>
      <c r="PZ18" s="3">
        <v>0</v>
      </c>
      <c r="QA18" s="3">
        <v>0</v>
      </c>
      <c r="QB18" s="3">
        <v>5644236.9900000002</v>
      </c>
      <c r="QC18" s="3">
        <v>0</v>
      </c>
      <c r="QD18" s="3">
        <v>0</v>
      </c>
      <c r="QE18" s="3">
        <v>0</v>
      </c>
      <c r="QF18" s="3">
        <v>0</v>
      </c>
      <c r="QG18" s="3">
        <v>0</v>
      </c>
      <c r="QI18" s="3">
        <v>0</v>
      </c>
      <c r="QJ18" s="3">
        <v>485216.73</v>
      </c>
      <c r="QK18" s="3">
        <v>0</v>
      </c>
      <c r="QL18" s="3">
        <v>0</v>
      </c>
      <c r="QM18" s="3">
        <v>0</v>
      </c>
      <c r="QN18" s="3">
        <v>0</v>
      </c>
      <c r="QO18" s="3">
        <v>2253602.9700000002</v>
      </c>
      <c r="QP18" s="3">
        <v>267822.99</v>
      </c>
      <c r="QQ18" s="3">
        <v>0</v>
      </c>
      <c r="QR18" s="3">
        <v>0</v>
      </c>
      <c r="QS18" s="3">
        <v>0</v>
      </c>
      <c r="QT18" s="3">
        <v>357117.04</v>
      </c>
      <c r="QU18" s="3">
        <v>810937.15</v>
      </c>
      <c r="QV18" s="3">
        <v>0</v>
      </c>
      <c r="QW18" s="3">
        <v>313499.93</v>
      </c>
      <c r="QX18" s="3">
        <v>0</v>
      </c>
      <c r="QY18" s="3">
        <v>0</v>
      </c>
      <c r="QZ18" s="3">
        <v>0</v>
      </c>
      <c r="RA18" s="3">
        <v>0</v>
      </c>
      <c r="RB18" s="3">
        <v>66630</v>
      </c>
      <c r="RC18" s="3">
        <v>0</v>
      </c>
      <c r="RD18" s="3">
        <v>0</v>
      </c>
      <c r="RE18" s="3">
        <v>0</v>
      </c>
      <c r="RF18" s="3">
        <v>0</v>
      </c>
      <c r="RG18" s="3">
        <v>0</v>
      </c>
      <c r="RH18" s="3">
        <v>266791.73</v>
      </c>
      <c r="RI18" s="3">
        <v>0</v>
      </c>
      <c r="RJ18" s="3">
        <v>0</v>
      </c>
      <c r="RK18" s="3">
        <v>0</v>
      </c>
    </row>
    <row r="19" spans="1:479" x14ac:dyDescent="0.25">
      <c r="A19" t="s">
        <v>18</v>
      </c>
      <c r="B19" s="1">
        <v>2018</v>
      </c>
      <c r="C19" s="3">
        <v>767296.05</v>
      </c>
      <c r="D19" s="3">
        <v>200</v>
      </c>
      <c r="E19" s="4"/>
      <c r="F19" s="3">
        <v>0</v>
      </c>
      <c r="G19" s="3">
        <v>0</v>
      </c>
      <c r="H19" s="3">
        <v>0</v>
      </c>
      <c r="I19" s="3">
        <v>0</v>
      </c>
      <c r="J19" s="3">
        <v>0</v>
      </c>
      <c r="K19" s="3">
        <v>748996.23</v>
      </c>
      <c r="L19" s="3">
        <v>0</v>
      </c>
      <c r="M19" s="3">
        <v>123636.76</v>
      </c>
      <c r="N19" s="3">
        <v>0</v>
      </c>
      <c r="O19" s="3">
        <v>279148.31</v>
      </c>
      <c r="P19" s="4"/>
      <c r="Q19" s="3">
        <v>684151.13</v>
      </c>
      <c r="R19" s="3">
        <v>0</v>
      </c>
      <c r="S19" s="3">
        <v>0</v>
      </c>
      <c r="T19" s="3">
        <v>0</v>
      </c>
      <c r="U19" s="3">
        <v>0</v>
      </c>
      <c r="V19" s="3">
        <v>159864.87</v>
      </c>
      <c r="W19" s="3">
        <v>182134</v>
      </c>
      <c r="X19" s="3">
        <v>0</v>
      </c>
      <c r="Y19" s="3">
        <v>0</v>
      </c>
      <c r="Z19" s="3">
        <v>0</v>
      </c>
      <c r="AA19" s="3">
        <v>50382.96</v>
      </c>
      <c r="AB19" s="3">
        <v>0</v>
      </c>
      <c r="AC19" s="3">
        <v>0</v>
      </c>
      <c r="AD19" s="3">
        <v>0</v>
      </c>
      <c r="AE19" s="3">
        <v>0</v>
      </c>
      <c r="AF19" s="3">
        <v>0</v>
      </c>
      <c r="AG19" s="3">
        <v>0</v>
      </c>
      <c r="AH19" s="3">
        <v>0</v>
      </c>
      <c r="AI19" s="3">
        <v>0</v>
      </c>
      <c r="AJ19" s="3">
        <v>0</v>
      </c>
      <c r="AK19" s="3">
        <v>0</v>
      </c>
      <c r="AL19" s="3">
        <v>0</v>
      </c>
      <c r="AP19" s="3">
        <v>0</v>
      </c>
      <c r="AQ19" s="3">
        <v>0</v>
      </c>
      <c r="AR19" s="3">
        <v>0</v>
      </c>
      <c r="AS19" s="3">
        <v>0</v>
      </c>
      <c r="AT19" s="3">
        <v>11392</v>
      </c>
      <c r="AU19" s="3">
        <v>0</v>
      </c>
      <c r="AV19" s="3">
        <v>1320201.05</v>
      </c>
      <c r="AW19" s="4"/>
      <c r="AX19" s="3">
        <v>0</v>
      </c>
      <c r="AY19" s="3">
        <v>0</v>
      </c>
      <c r="AZ19" s="3">
        <v>0</v>
      </c>
      <c r="BA19" s="3">
        <v>0</v>
      </c>
      <c r="BB19" s="3">
        <v>0</v>
      </c>
      <c r="BC19" s="3">
        <v>0</v>
      </c>
      <c r="BD19" s="3">
        <v>0</v>
      </c>
      <c r="BE19" s="3">
        <v>0</v>
      </c>
      <c r="BF19" s="3">
        <v>0</v>
      </c>
      <c r="BG19" s="3">
        <v>0</v>
      </c>
      <c r="BH19" s="3">
        <v>0</v>
      </c>
      <c r="BI19" s="3">
        <v>0</v>
      </c>
      <c r="BJ19" s="3">
        <v>0</v>
      </c>
      <c r="BK19" s="3">
        <v>0</v>
      </c>
      <c r="BL19" s="3">
        <v>0</v>
      </c>
      <c r="BM19" s="3">
        <v>0</v>
      </c>
      <c r="BN19" s="3">
        <v>-164083.47</v>
      </c>
      <c r="BO19" s="3">
        <v>-4938.0600000000004</v>
      </c>
      <c r="BP19" s="3">
        <v>14242.25</v>
      </c>
      <c r="BQ19" s="3">
        <v>0</v>
      </c>
      <c r="BR19" s="3">
        <v>0</v>
      </c>
      <c r="BT19" s="3">
        <v>0</v>
      </c>
      <c r="BU19" s="3">
        <v>0</v>
      </c>
      <c r="BV19" s="3">
        <v>0</v>
      </c>
      <c r="BW19" s="3">
        <v>0</v>
      </c>
      <c r="BX19" s="3">
        <v>0</v>
      </c>
      <c r="BY19" s="3">
        <v>0</v>
      </c>
      <c r="BZ19" s="3">
        <v>-84416.48</v>
      </c>
      <c r="CA19" s="3">
        <v>0</v>
      </c>
      <c r="CB19" s="3">
        <v>5849.63</v>
      </c>
      <c r="CC19" s="3">
        <v>710413.14</v>
      </c>
      <c r="CD19" s="3">
        <v>454732.52</v>
      </c>
      <c r="CE19" s="3">
        <v>-237469.89</v>
      </c>
      <c r="CF19" s="3">
        <v>0</v>
      </c>
      <c r="CG19" s="3">
        <v>39593.06</v>
      </c>
      <c r="CH19" s="3">
        <v>0</v>
      </c>
      <c r="CI19" s="3">
        <v>0</v>
      </c>
      <c r="CJ19" s="3">
        <v>0</v>
      </c>
      <c r="CK19" s="3">
        <v>0</v>
      </c>
      <c r="CL19" s="3">
        <v>0</v>
      </c>
      <c r="CM19" s="3">
        <v>0</v>
      </c>
      <c r="CN19" s="3">
        <v>0</v>
      </c>
      <c r="CO19" s="3">
        <v>0</v>
      </c>
      <c r="CP19" s="3">
        <v>0</v>
      </c>
      <c r="CQ19" s="3">
        <v>0</v>
      </c>
      <c r="CR19" s="3">
        <v>0</v>
      </c>
      <c r="CS19" s="3">
        <v>0</v>
      </c>
      <c r="CT19" s="3">
        <v>0</v>
      </c>
      <c r="CU19" s="3">
        <v>0</v>
      </c>
      <c r="CV19" s="3">
        <v>0</v>
      </c>
      <c r="CW19" s="3">
        <v>0</v>
      </c>
      <c r="CX19" s="3">
        <v>0</v>
      </c>
      <c r="CY19" s="3">
        <v>0</v>
      </c>
      <c r="CZ19" s="3">
        <v>0</v>
      </c>
      <c r="DA19" s="3">
        <v>0</v>
      </c>
      <c r="DB19" s="3">
        <v>0</v>
      </c>
      <c r="DC19" s="3">
        <v>0</v>
      </c>
      <c r="DD19" s="3">
        <v>0</v>
      </c>
      <c r="DE19" s="3">
        <v>0</v>
      </c>
      <c r="DF19" s="3">
        <v>0</v>
      </c>
      <c r="DG19" s="3">
        <v>0</v>
      </c>
      <c r="DH19" s="3">
        <v>0</v>
      </c>
      <c r="DI19" s="3">
        <v>0</v>
      </c>
      <c r="DJ19" s="3">
        <v>0</v>
      </c>
      <c r="DK19" s="3">
        <v>0</v>
      </c>
      <c r="DL19" s="3">
        <v>0</v>
      </c>
      <c r="DM19" s="3">
        <v>0</v>
      </c>
      <c r="DN19" s="3">
        <v>88880.36</v>
      </c>
      <c r="DP19" s="3">
        <v>354801.23</v>
      </c>
      <c r="DQ19" s="3">
        <v>0</v>
      </c>
      <c r="DR19" s="3">
        <v>0</v>
      </c>
      <c r="DS19" s="3">
        <v>489375.19</v>
      </c>
      <c r="DT19" s="3">
        <v>0</v>
      </c>
      <c r="DU19" s="3">
        <v>3012094.52</v>
      </c>
      <c r="DV19" s="3">
        <v>2347420.0499999998</v>
      </c>
      <c r="DW19" s="3">
        <v>710347.16</v>
      </c>
      <c r="DX19" s="3">
        <v>393050.84</v>
      </c>
      <c r="DY19" s="3">
        <v>1029706.28</v>
      </c>
      <c r="DZ19" s="3">
        <v>347860.1</v>
      </c>
      <c r="EA19" s="3">
        <v>738035.54</v>
      </c>
      <c r="EB19" s="3">
        <v>0</v>
      </c>
      <c r="EC19" s="3">
        <v>0</v>
      </c>
      <c r="ED19" s="3">
        <v>0</v>
      </c>
      <c r="EE19" s="3">
        <v>0</v>
      </c>
      <c r="EG19" s="3">
        <v>0</v>
      </c>
      <c r="EH19" s="3">
        <v>0</v>
      </c>
      <c r="EI19" s="3">
        <v>64000.35</v>
      </c>
      <c r="EJ19" s="3">
        <v>201737.75</v>
      </c>
      <c r="EL19" s="3">
        <v>641704.84</v>
      </c>
      <c r="EM19" s="3">
        <v>10537.76</v>
      </c>
      <c r="EN19" s="3">
        <v>154624.81</v>
      </c>
      <c r="EO19" s="3">
        <v>11947.98</v>
      </c>
      <c r="EP19" s="3">
        <v>0</v>
      </c>
      <c r="EQ19" s="3">
        <v>19256.84</v>
      </c>
      <c r="ER19" s="3">
        <v>0</v>
      </c>
      <c r="ET19" s="3">
        <v>0</v>
      </c>
      <c r="EU19" s="3">
        <v>0</v>
      </c>
      <c r="EV19" s="3">
        <v>0</v>
      </c>
      <c r="EW19" s="3">
        <v>10220.66</v>
      </c>
      <c r="EX19" s="3">
        <v>0</v>
      </c>
      <c r="EY19" s="3">
        <v>0</v>
      </c>
      <c r="EZ19" s="3">
        <v>0</v>
      </c>
      <c r="FA19" s="3">
        <v>0</v>
      </c>
      <c r="FB19" s="3">
        <v>0</v>
      </c>
      <c r="FC19" s="3">
        <v>0</v>
      </c>
      <c r="FD19" s="3">
        <v>0</v>
      </c>
      <c r="FE19" s="3">
        <v>0</v>
      </c>
      <c r="FF19" s="3">
        <v>51184.4</v>
      </c>
      <c r="FG19" s="3">
        <v>0</v>
      </c>
      <c r="FH19" s="3">
        <v>0</v>
      </c>
      <c r="FI19" s="3">
        <v>0</v>
      </c>
      <c r="FJ19" s="3">
        <v>0</v>
      </c>
      <c r="FK19" s="3">
        <v>-5796571.2800000003</v>
      </c>
      <c r="FL19" s="3">
        <v>0</v>
      </c>
      <c r="FM19" s="3">
        <v>0</v>
      </c>
      <c r="FN19" s="3">
        <v>0</v>
      </c>
      <c r="FO19" s="3">
        <v>0</v>
      </c>
      <c r="FP19" s="3">
        <v>-2079495.76</v>
      </c>
      <c r="FQ19" s="3">
        <v>-87028.67</v>
      </c>
      <c r="FR19" s="3">
        <v>-260589.93</v>
      </c>
      <c r="FS19" s="3">
        <v>0</v>
      </c>
      <c r="FT19" s="3">
        <v>-331.4</v>
      </c>
      <c r="FU19" s="3">
        <v>0</v>
      </c>
      <c r="FV19" s="3">
        <v>0</v>
      </c>
      <c r="FW19" s="3">
        <v>0</v>
      </c>
      <c r="FX19" s="3">
        <v>0</v>
      </c>
      <c r="FY19" s="3">
        <v>0</v>
      </c>
      <c r="FZ19" s="3">
        <v>0</v>
      </c>
      <c r="GA19" s="3">
        <v>0</v>
      </c>
      <c r="GB19" s="3">
        <v>0</v>
      </c>
      <c r="GD19" s="3">
        <v>0</v>
      </c>
      <c r="GE19" s="3">
        <v>0</v>
      </c>
      <c r="GF19" s="3">
        <v>0</v>
      </c>
      <c r="GG19" s="3">
        <v>0</v>
      </c>
      <c r="GH19" s="3">
        <v>0</v>
      </c>
      <c r="GI19" s="3">
        <v>0</v>
      </c>
      <c r="GJ19" s="3">
        <v>27810.29</v>
      </c>
      <c r="GK19" s="3">
        <v>-58464.19</v>
      </c>
      <c r="GL19" s="3">
        <v>0</v>
      </c>
      <c r="GN19" s="3">
        <v>0</v>
      </c>
      <c r="GO19" s="3">
        <v>0</v>
      </c>
      <c r="GP19" s="3">
        <v>0</v>
      </c>
      <c r="GQ19" s="3">
        <v>-84387</v>
      </c>
      <c r="GR19" s="3">
        <v>0</v>
      </c>
      <c r="GS19" s="3">
        <v>0</v>
      </c>
      <c r="GT19" s="3">
        <v>0</v>
      </c>
      <c r="GU19" s="3">
        <v>0</v>
      </c>
      <c r="GV19" s="3">
        <v>0</v>
      </c>
      <c r="GX19" s="3">
        <v>0</v>
      </c>
      <c r="GY19" s="3">
        <v>0</v>
      </c>
      <c r="GZ19" s="3">
        <v>0</v>
      </c>
      <c r="HA19" s="3">
        <v>0</v>
      </c>
      <c r="HB19" s="3">
        <v>-114324</v>
      </c>
      <c r="HC19" s="3">
        <v>0</v>
      </c>
      <c r="HD19" s="3">
        <v>0</v>
      </c>
      <c r="HE19" s="3">
        <v>0</v>
      </c>
      <c r="HF19" s="3">
        <v>0</v>
      </c>
      <c r="HG19" s="3">
        <v>0</v>
      </c>
      <c r="HH19" s="3">
        <v>-316758.34999999998</v>
      </c>
      <c r="HI19" s="3">
        <v>0</v>
      </c>
      <c r="HJ19" s="3">
        <v>0</v>
      </c>
      <c r="HK19" s="3">
        <v>0</v>
      </c>
      <c r="HL19" s="3">
        <v>-2157970.5699999998</v>
      </c>
      <c r="HM19" s="3">
        <v>0</v>
      </c>
      <c r="HO19" s="3">
        <v>-1524510.75</v>
      </c>
      <c r="HP19" s="3">
        <v>0</v>
      </c>
      <c r="HQ19" s="3">
        <v>-2281000</v>
      </c>
      <c r="HR19" s="3">
        <v>0</v>
      </c>
      <c r="HS19" s="3">
        <v>0</v>
      </c>
      <c r="HT19" s="3">
        <v>0</v>
      </c>
      <c r="HU19" s="3">
        <v>0</v>
      </c>
      <c r="HV19" s="3">
        <v>0</v>
      </c>
      <c r="HW19" s="3">
        <v>0</v>
      </c>
      <c r="HX19" s="3">
        <v>0</v>
      </c>
      <c r="HY19" s="3">
        <v>-924796.83</v>
      </c>
      <c r="HZ19" s="3">
        <v>-79694.280000001207</v>
      </c>
      <c r="IA19" s="3">
        <v>0</v>
      </c>
      <c r="IB19" s="3">
        <v>0</v>
      </c>
      <c r="IC19" s="3">
        <v>0</v>
      </c>
      <c r="ID19" s="3">
        <v>0</v>
      </c>
      <c r="IE19" s="3">
        <v>0</v>
      </c>
      <c r="IF19" s="3">
        <v>0</v>
      </c>
      <c r="IG19" s="3">
        <v>0</v>
      </c>
      <c r="IH19" s="3">
        <v>0</v>
      </c>
      <c r="II19" s="3">
        <v>0</v>
      </c>
      <c r="IJ19" s="3">
        <v>-3616352.27</v>
      </c>
      <c r="IK19" s="3">
        <v>0</v>
      </c>
      <c r="IL19" s="3">
        <v>0</v>
      </c>
      <c r="IM19" s="3">
        <v>0</v>
      </c>
      <c r="IN19" s="3">
        <v>-21781.25</v>
      </c>
      <c r="IO19" s="3">
        <v>-2632.45</v>
      </c>
      <c r="IP19" s="3">
        <v>-1505419.84</v>
      </c>
      <c r="IQ19" s="3">
        <v>0</v>
      </c>
      <c r="IR19" s="3">
        <v>0</v>
      </c>
      <c r="IS19" s="3">
        <v>-300581.95</v>
      </c>
      <c r="IT19" s="3">
        <v>0</v>
      </c>
      <c r="IU19" s="3">
        <v>-238508.86</v>
      </c>
      <c r="IV19" s="3">
        <v>0</v>
      </c>
      <c r="IW19" s="3">
        <v>-365865.56</v>
      </c>
      <c r="IX19" s="3">
        <v>-230208.71</v>
      </c>
      <c r="IY19" s="3">
        <v>-183647.45</v>
      </c>
      <c r="IZ19" s="3">
        <v>-22193.67</v>
      </c>
      <c r="JA19" s="3">
        <v>-1625817.32</v>
      </c>
      <c r="JB19" s="3">
        <v>-4621.6000000000004</v>
      </c>
      <c r="JC19" s="3">
        <v>-7.75</v>
      </c>
      <c r="JD19" s="3">
        <v>0</v>
      </c>
      <c r="JE19" s="3">
        <v>0</v>
      </c>
      <c r="JF19" s="3">
        <v>0</v>
      </c>
      <c r="JG19" s="3">
        <v>0</v>
      </c>
      <c r="JH19" s="3">
        <v>0</v>
      </c>
      <c r="JI19" s="3">
        <v>-39674.49</v>
      </c>
      <c r="JJ19" s="3">
        <v>0</v>
      </c>
      <c r="JK19" s="3">
        <v>0</v>
      </c>
      <c r="JL19" s="3">
        <v>-14549.46</v>
      </c>
      <c r="JM19" s="3">
        <v>0</v>
      </c>
      <c r="JN19" s="3">
        <v>-33631.199999999997</v>
      </c>
      <c r="JO19" s="3">
        <v>0</v>
      </c>
      <c r="JP19" s="3">
        <v>0</v>
      </c>
      <c r="JQ19" s="3">
        <v>0</v>
      </c>
      <c r="JR19" s="3">
        <v>0</v>
      </c>
      <c r="JS19" s="3">
        <v>0</v>
      </c>
      <c r="JT19" s="3">
        <v>0</v>
      </c>
      <c r="JU19" s="3">
        <v>0</v>
      </c>
      <c r="JV19" s="3">
        <v>-5944.5</v>
      </c>
      <c r="JW19" s="3">
        <v>0</v>
      </c>
      <c r="JX19" s="3">
        <v>0</v>
      </c>
      <c r="JY19" s="3">
        <v>0</v>
      </c>
      <c r="JZ19" s="3">
        <v>0</v>
      </c>
      <c r="KA19" s="3">
        <v>0</v>
      </c>
      <c r="KB19" s="3">
        <v>0</v>
      </c>
      <c r="KC19" s="3">
        <v>0</v>
      </c>
      <c r="KD19" s="3">
        <v>0</v>
      </c>
      <c r="KE19" s="3">
        <v>0</v>
      </c>
      <c r="KF19" s="3">
        <v>0</v>
      </c>
      <c r="KG19" s="3">
        <v>0</v>
      </c>
      <c r="KH19" s="3">
        <v>-174825.5</v>
      </c>
      <c r="KI19" s="3">
        <v>174392.41</v>
      </c>
      <c r="KJ19" s="3">
        <v>0</v>
      </c>
      <c r="KK19" s="3">
        <v>0</v>
      </c>
      <c r="KL19" s="3">
        <v>0</v>
      </c>
      <c r="KM19" s="3">
        <v>0</v>
      </c>
      <c r="KN19" s="3">
        <v>-61217.41</v>
      </c>
      <c r="KO19" s="3">
        <v>0</v>
      </c>
      <c r="KP19" s="3">
        <v>0</v>
      </c>
      <c r="KQ19" s="3">
        <v>0</v>
      </c>
      <c r="KR19" s="3">
        <v>0</v>
      </c>
      <c r="KS19" s="3">
        <v>0</v>
      </c>
      <c r="KT19" s="3">
        <v>0</v>
      </c>
      <c r="KU19" s="3">
        <v>0</v>
      </c>
      <c r="KV19" s="3">
        <v>0</v>
      </c>
      <c r="KW19" s="3">
        <v>0</v>
      </c>
      <c r="KX19" s="3">
        <v>0</v>
      </c>
      <c r="KY19" s="3">
        <v>0</v>
      </c>
      <c r="KZ19" s="3">
        <v>0</v>
      </c>
      <c r="LA19" s="3">
        <v>0</v>
      </c>
      <c r="LB19" s="3">
        <v>0</v>
      </c>
      <c r="LC19" s="3">
        <v>0</v>
      </c>
      <c r="LD19" s="3">
        <v>0</v>
      </c>
      <c r="LE19" s="3">
        <v>0</v>
      </c>
      <c r="LF19" s="3">
        <v>0</v>
      </c>
      <c r="LG19" s="3">
        <v>0</v>
      </c>
      <c r="LH19" s="3">
        <v>0</v>
      </c>
      <c r="LI19" s="3">
        <v>0</v>
      </c>
      <c r="LJ19" s="3">
        <v>0</v>
      </c>
      <c r="LK19" s="3">
        <v>0</v>
      </c>
      <c r="LL19" s="3">
        <v>0</v>
      </c>
      <c r="LM19" s="3">
        <v>5446767.7599999998</v>
      </c>
      <c r="LN19" s="3">
        <v>0</v>
      </c>
      <c r="LO19" s="3">
        <v>238508.86</v>
      </c>
      <c r="LP19" s="3">
        <v>0</v>
      </c>
      <c r="LQ19" s="3">
        <v>0</v>
      </c>
      <c r="LR19" s="3">
        <v>365865.56</v>
      </c>
      <c r="LS19" s="3">
        <v>0</v>
      </c>
      <c r="LT19" s="3">
        <v>230208.71</v>
      </c>
      <c r="LU19" s="3">
        <v>0</v>
      </c>
      <c r="LW19" s="3">
        <v>183647.45</v>
      </c>
      <c r="LX19" s="3">
        <v>22193.67</v>
      </c>
      <c r="LY19" s="3">
        <v>0</v>
      </c>
      <c r="LZ19" s="3">
        <v>0</v>
      </c>
      <c r="MA19" s="3">
        <v>0</v>
      </c>
      <c r="MB19" s="3">
        <v>0</v>
      </c>
      <c r="MC19" s="3">
        <v>0</v>
      </c>
      <c r="MD19" s="3">
        <v>0</v>
      </c>
      <c r="ME19" s="3">
        <v>0</v>
      </c>
      <c r="MF19" s="3">
        <v>0</v>
      </c>
      <c r="MG19" s="3">
        <v>0</v>
      </c>
      <c r="MH19" s="3">
        <v>0</v>
      </c>
      <c r="MI19" s="3">
        <v>0</v>
      </c>
      <c r="MJ19" s="3">
        <v>0</v>
      </c>
      <c r="MK19" s="3">
        <v>0</v>
      </c>
      <c r="ML19" s="3">
        <v>0</v>
      </c>
      <c r="MM19" s="3">
        <v>0</v>
      </c>
      <c r="MN19" s="3">
        <v>0</v>
      </c>
      <c r="MO19" s="3">
        <v>0</v>
      </c>
      <c r="MP19" s="3">
        <v>0</v>
      </c>
      <c r="MQ19" s="3">
        <v>0</v>
      </c>
      <c r="MR19" s="3">
        <v>0</v>
      </c>
      <c r="MS19" s="3">
        <v>72015.100000000006</v>
      </c>
      <c r="MT19" s="3">
        <v>0</v>
      </c>
      <c r="MU19" s="3">
        <v>2711.68</v>
      </c>
      <c r="MV19" s="3">
        <v>0</v>
      </c>
      <c r="MW19" s="3">
        <v>0</v>
      </c>
      <c r="MX19" s="3">
        <v>12683.02</v>
      </c>
      <c r="MY19" s="3">
        <v>21534.9</v>
      </c>
      <c r="MZ19" s="3">
        <v>63063.89</v>
      </c>
      <c r="NA19" s="3">
        <v>42520.29</v>
      </c>
      <c r="NB19" s="3">
        <v>0</v>
      </c>
      <c r="NC19" s="3">
        <v>18844.66</v>
      </c>
      <c r="ND19" s="3">
        <v>41263.32</v>
      </c>
      <c r="NE19" s="3">
        <v>23821.82</v>
      </c>
      <c r="NF19" s="3">
        <v>0</v>
      </c>
      <c r="NG19" s="3">
        <v>11494.98</v>
      </c>
      <c r="NH19" s="3">
        <v>0</v>
      </c>
      <c r="NI19" s="3">
        <v>6104.5</v>
      </c>
      <c r="NJ19" s="3">
        <v>34674.39</v>
      </c>
      <c r="NK19" s="3">
        <v>1323.25</v>
      </c>
      <c r="NL19" s="3">
        <v>7308.58</v>
      </c>
      <c r="NM19" s="3">
        <v>0</v>
      </c>
      <c r="NN19" s="3">
        <v>14657.83</v>
      </c>
      <c r="NO19" s="3">
        <v>0</v>
      </c>
      <c r="NP19" s="3">
        <v>71465.34</v>
      </c>
      <c r="NQ19" s="3">
        <v>7368.14</v>
      </c>
      <c r="NR19" s="3">
        <v>0</v>
      </c>
      <c r="NS19" s="3">
        <v>3262.59</v>
      </c>
      <c r="NT19" s="3">
        <v>14126.84</v>
      </c>
      <c r="NU19" s="3">
        <v>47908.19</v>
      </c>
      <c r="NV19" s="3">
        <v>58973.19</v>
      </c>
      <c r="NW19" s="3">
        <v>51921.83</v>
      </c>
      <c r="NX19" s="3">
        <v>0</v>
      </c>
      <c r="NY19" s="3">
        <v>8994.73</v>
      </c>
      <c r="NZ19" s="3">
        <v>598.4</v>
      </c>
      <c r="OA19" s="3">
        <v>2306.46</v>
      </c>
      <c r="OB19" s="3">
        <v>0</v>
      </c>
      <c r="OC19" s="3">
        <v>0</v>
      </c>
      <c r="OD19" s="3">
        <v>0</v>
      </c>
      <c r="OE19" s="3">
        <v>164.79</v>
      </c>
      <c r="OF19" s="3">
        <v>0</v>
      </c>
      <c r="OK19" s="3">
        <v>0</v>
      </c>
      <c r="OL19" s="3">
        <v>0</v>
      </c>
      <c r="OM19" s="3">
        <v>0</v>
      </c>
      <c r="ON19" s="3">
        <v>0</v>
      </c>
      <c r="OO19" s="3">
        <v>0</v>
      </c>
      <c r="OP19" s="3">
        <v>70654.44</v>
      </c>
      <c r="OQ19" s="3">
        <v>187750.48</v>
      </c>
      <c r="OR19" s="3">
        <v>140802.07999999999</v>
      </c>
      <c r="OS19" s="3">
        <v>0</v>
      </c>
      <c r="OT19" s="3">
        <v>0</v>
      </c>
      <c r="OU19" s="3">
        <v>30792.49</v>
      </c>
      <c r="OV19" s="3">
        <v>0</v>
      </c>
      <c r="OW19" s="3">
        <v>0</v>
      </c>
      <c r="OX19" s="3">
        <v>0</v>
      </c>
      <c r="OY19" s="3">
        <v>0</v>
      </c>
      <c r="OZ19" s="3">
        <v>0</v>
      </c>
      <c r="PA19" s="3">
        <v>0</v>
      </c>
      <c r="PB19" s="3">
        <v>0</v>
      </c>
      <c r="PC19" s="3">
        <v>0</v>
      </c>
      <c r="PD19" s="3">
        <v>0</v>
      </c>
      <c r="PE19" s="3">
        <v>0</v>
      </c>
      <c r="PF19" s="3">
        <v>18540</v>
      </c>
      <c r="PG19" s="3">
        <v>75133.460000000006</v>
      </c>
      <c r="PH19" s="3">
        <v>45091.59</v>
      </c>
      <c r="PI19" s="3">
        <v>79530.47</v>
      </c>
      <c r="PJ19" s="3">
        <v>0</v>
      </c>
      <c r="PK19" s="3">
        <v>62993.43</v>
      </c>
      <c r="PL19" s="3">
        <v>5928.12</v>
      </c>
      <c r="PM19" s="3">
        <v>10728</v>
      </c>
      <c r="PN19" s="3">
        <v>4705.24</v>
      </c>
      <c r="PO19" s="3">
        <v>0</v>
      </c>
      <c r="PP19" s="3">
        <v>0</v>
      </c>
      <c r="PQ19" s="3">
        <v>0</v>
      </c>
      <c r="PR19" s="3">
        <v>15994.99</v>
      </c>
      <c r="PS19" s="3">
        <v>300</v>
      </c>
      <c r="PT19" s="3">
        <v>1135.94</v>
      </c>
      <c r="PU19" s="3">
        <v>0</v>
      </c>
      <c r="PV19" s="3">
        <v>0</v>
      </c>
      <c r="PW19" s="3">
        <v>0</v>
      </c>
      <c r="PX19" s="3">
        <v>5090.13</v>
      </c>
      <c r="PY19" s="3">
        <v>0</v>
      </c>
      <c r="PZ19" s="3">
        <v>0</v>
      </c>
      <c r="QA19" s="3">
        <v>0</v>
      </c>
      <c r="QB19" s="3">
        <v>151428.04</v>
      </c>
      <c r="QC19" s="3">
        <v>0</v>
      </c>
      <c r="QD19" s="3">
        <v>0</v>
      </c>
      <c r="QE19" s="3">
        <v>0</v>
      </c>
      <c r="QF19" s="3">
        <v>0</v>
      </c>
      <c r="QG19" s="3">
        <v>0</v>
      </c>
      <c r="QI19" s="3">
        <v>0</v>
      </c>
      <c r="QJ19" s="3">
        <v>80835.929999999993</v>
      </c>
      <c r="QK19" s="3">
        <v>0</v>
      </c>
      <c r="QL19" s="3">
        <v>0</v>
      </c>
      <c r="QM19" s="3">
        <v>0</v>
      </c>
      <c r="QN19" s="3">
        <v>0</v>
      </c>
      <c r="QO19" s="3">
        <v>67231.08</v>
      </c>
      <c r="QP19" s="3">
        <v>24424.92</v>
      </c>
      <c r="QQ19" s="3">
        <v>0</v>
      </c>
      <c r="QR19" s="3">
        <v>0</v>
      </c>
      <c r="QS19" s="3">
        <v>0</v>
      </c>
      <c r="QT19" s="3">
        <v>0</v>
      </c>
      <c r="QU19" s="3">
        <v>-16006</v>
      </c>
      <c r="QV19" s="3">
        <v>0</v>
      </c>
      <c r="QW19" s="3">
        <v>2005</v>
      </c>
      <c r="QX19" s="3">
        <v>0</v>
      </c>
      <c r="QY19" s="3">
        <v>0</v>
      </c>
      <c r="QZ19" s="3">
        <v>0</v>
      </c>
      <c r="RA19" s="3">
        <v>0</v>
      </c>
      <c r="RB19" s="3">
        <v>0</v>
      </c>
      <c r="RC19" s="3">
        <v>0</v>
      </c>
      <c r="RD19" s="3">
        <v>0</v>
      </c>
      <c r="RE19" s="3">
        <v>0</v>
      </c>
      <c r="RF19" s="3">
        <v>0</v>
      </c>
      <c r="RG19" s="3">
        <v>0</v>
      </c>
      <c r="RH19" s="3">
        <v>13956</v>
      </c>
      <c r="RI19" s="3">
        <v>0</v>
      </c>
      <c r="RJ19" s="3">
        <v>0</v>
      </c>
      <c r="RK19" s="3">
        <v>0</v>
      </c>
    </row>
    <row r="20" spans="1:479" x14ac:dyDescent="0.25">
      <c r="A20" t="s">
        <v>19</v>
      </c>
      <c r="B20" s="1">
        <v>2018</v>
      </c>
      <c r="C20" s="3">
        <v>0</v>
      </c>
      <c r="D20" s="3">
        <v>700</v>
      </c>
      <c r="E20" s="4"/>
      <c r="F20" s="3">
        <v>0</v>
      </c>
      <c r="G20" s="3">
        <v>0</v>
      </c>
      <c r="H20" s="3">
        <v>0</v>
      </c>
      <c r="I20" s="3">
        <v>1000000</v>
      </c>
      <c r="J20" s="3">
        <v>0</v>
      </c>
      <c r="K20" s="3">
        <v>6142728.1100000003</v>
      </c>
      <c r="L20" s="3">
        <v>592549.44999999995</v>
      </c>
      <c r="M20" s="3">
        <v>53026.29</v>
      </c>
      <c r="N20" s="3">
        <v>2579.5</v>
      </c>
      <c r="O20" s="3">
        <v>1098318.8600000001</v>
      </c>
      <c r="P20" s="4"/>
      <c r="Q20" s="3">
        <v>5671075.3700000001</v>
      </c>
      <c r="R20" s="3">
        <v>-163972.63</v>
      </c>
      <c r="S20" s="3">
        <v>10387.61</v>
      </c>
      <c r="T20" s="3">
        <v>0</v>
      </c>
      <c r="U20" s="3">
        <v>0</v>
      </c>
      <c r="V20" s="3">
        <v>182816.59</v>
      </c>
      <c r="W20" s="3">
        <v>0</v>
      </c>
      <c r="X20" s="3">
        <v>876</v>
      </c>
      <c r="Y20" s="3">
        <v>0</v>
      </c>
      <c r="Z20" s="3">
        <v>0</v>
      </c>
      <c r="AA20" s="3">
        <v>610685.15</v>
      </c>
      <c r="AB20" s="3">
        <v>0</v>
      </c>
      <c r="AC20" s="3">
        <v>0</v>
      </c>
      <c r="AD20" s="3">
        <v>0</v>
      </c>
      <c r="AE20" s="3">
        <v>0</v>
      </c>
      <c r="AF20" s="3">
        <v>0</v>
      </c>
      <c r="AG20" s="3">
        <v>0</v>
      </c>
      <c r="AH20" s="3">
        <v>0</v>
      </c>
      <c r="AI20" s="3">
        <v>0</v>
      </c>
      <c r="AJ20" s="3">
        <v>0</v>
      </c>
      <c r="AK20" s="3">
        <v>0</v>
      </c>
      <c r="AL20" s="3">
        <v>0</v>
      </c>
      <c r="AP20" s="3">
        <v>0</v>
      </c>
      <c r="AQ20" s="3">
        <v>0</v>
      </c>
      <c r="AR20" s="3">
        <v>0</v>
      </c>
      <c r="AS20" s="3">
        <v>0</v>
      </c>
      <c r="AT20" s="3">
        <v>0</v>
      </c>
      <c r="AU20" s="3">
        <v>0</v>
      </c>
      <c r="AV20" s="3">
        <v>-71062.429999999993</v>
      </c>
      <c r="AW20" s="4"/>
      <c r="AX20" s="3">
        <v>0</v>
      </c>
      <c r="AY20" s="3">
        <v>0</v>
      </c>
      <c r="AZ20" s="3">
        <v>0</v>
      </c>
      <c r="BA20" s="3">
        <v>0</v>
      </c>
      <c r="BB20" s="3">
        <v>0</v>
      </c>
      <c r="BC20" s="3">
        <v>0</v>
      </c>
      <c r="BD20" s="3">
        <v>0</v>
      </c>
      <c r="BE20" s="3">
        <v>0</v>
      </c>
      <c r="BF20" s="3">
        <v>0</v>
      </c>
      <c r="BG20" s="3">
        <v>0</v>
      </c>
      <c r="BH20" s="3">
        <v>0</v>
      </c>
      <c r="BI20" s="3">
        <v>0</v>
      </c>
      <c r="BJ20" s="3">
        <v>31172.92</v>
      </c>
      <c r="BK20" s="3">
        <v>0</v>
      </c>
      <c r="BL20" s="3">
        <v>0</v>
      </c>
      <c r="BM20" s="3">
        <v>0</v>
      </c>
      <c r="BN20" s="3">
        <v>2022152</v>
      </c>
      <c r="BO20" s="3">
        <v>-22541.51</v>
      </c>
      <c r="BP20" s="3">
        <v>0</v>
      </c>
      <c r="BQ20" s="3">
        <v>0</v>
      </c>
      <c r="BR20" s="3">
        <v>0</v>
      </c>
      <c r="BT20" s="3">
        <v>0</v>
      </c>
      <c r="BU20" s="3">
        <v>196986.52</v>
      </c>
      <c r="BV20" s="3">
        <v>0</v>
      </c>
      <c r="BW20" s="3">
        <v>0</v>
      </c>
      <c r="BX20" s="3">
        <v>0</v>
      </c>
      <c r="BY20" s="3">
        <v>-2429284.2200000002</v>
      </c>
      <c r="BZ20" s="3">
        <v>-562489.93000000005</v>
      </c>
      <c r="CA20" s="3">
        <v>0</v>
      </c>
      <c r="CB20" s="3">
        <v>2029957.45</v>
      </c>
      <c r="CC20" s="3">
        <v>1383039.68</v>
      </c>
      <c r="CD20" s="3">
        <v>-760764.6</v>
      </c>
      <c r="CE20" s="3">
        <v>-1483929.73</v>
      </c>
      <c r="CF20" s="3">
        <v>-9384.56</v>
      </c>
      <c r="CG20" s="3">
        <v>3845031.72</v>
      </c>
      <c r="CH20" s="3">
        <v>0</v>
      </c>
      <c r="CI20" s="3">
        <v>0</v>
      </c>
      <c r="CJ20" s="3">
        <v>0</v>
      </c>
      <c r="CK20" s="3">
        <v>0</v>
      </c>
      <c r="CL20" s="3">
        <v>1764382.5</v>
      </c>
      <c r="CM20" s="3">
        <v>246160.91</v>
      </c>
      <c r="CN20" s="3">
        <v>0</v>
      </c>
      <c r="CO20" s="3">
        <v>0</v>
      </c>
      <c r="CP20" s="3">
        <v>0</v>
      </c>
      <c r="CQ20" s="3">
        <v>0</v>
      </c>
      <c r="CR20" s="3">
        <v>0</v>
      </c>
      <c r="CS20" s="3">
        <v>0</v>
      </c>
      <c r="CT20" s="3">
        <v>0</v>
      </c>
      <c r="CU20" s="3">
        <v>0</v>
      </c>
      <c r="CV20" s="3">
        <v>0</v>
      </c>
      <c r="CW20" s="3">
        <v>0</v>
      </c>
      <c r="CX20" s="3">
        <v>0</v>
      </c>
      <c r="CY20" s="3">
        <v>0</v>
      </c>
      <c r="CZ20" s="3">
        <v>0</v>
      </c>
      <c r="DA20" s="3">
        <v>0</v>
      </c>
      <c r="DB20" s="3">
        <v>0</v>
      </c>
      <c r="DC20" s="3">
        <v>0</v>
      </c>
      <c r="DD20" s="3">
        <v>0</v>
      </c>
      <c r="DE20" s="3">
        <v>0</v>
      </c>
      <c r="DF20" s="3">
        <v>0</v>
      </c>
      <c r="DG20" s="3">
        <v>0</v>
      </c>
      <c r="DH20" s="3">
        <v>0</v>
      </c>
      <c r="DI20" s="3">
        <v>0</v>
      </c>
      <c r="DJ20" s="3">
        <v>0</v>
      </c>
      <c r="DK20" s="3">
        <v>0</v>
      </c>
      <c r="DL20" s="3">
        <v>0</v>
      </c>
      <c r="DM20" s="3">
        <v>0</v>
      </c>
      <c r="DN20" s="3">
        <v>0</v>
      </c>
      <c r="DP20" s="3">
        <v>0</v>
      </c>
      <c r="DQ20" s="3">
        <v>0</v>
      </c>
      <c r="DR20" s="3">
        <v>0</v>
      </c>
      <c r="DS20" s="3">
        <v>0</v>
      </c>
      <c r="DT20" s="3">
        <v>0</v>
      </c>
      <c r="DU20" s="3">
        <v>8469642.5700000003</v>
      </c>
      <c r="DV20" s="3">
        <v>9766083.8900000006</v>
      </c>
      <c r="DW20" s="3">
        <v>11267455.970000001</v>
      </c>
      <c r="DX20" s="3">
        <v>13100871.49</v>
      </c>
      <c r="DY20" s="3">
        <v>18727490.559999999</v>
      </c>
      <c r="DZ20" s="3">
        <v>12385034.529999999</v>
      </c>
      <c r="EA20" s="3">
        <v>8481359.8499999996</v>
      </c>
      <c r="EB20" s="3">
        <v>15814.19</v>
      </c>
      <c r="EC20" s="3">
        <v>0</v>
      </c>
      <c r="ED20" s="3">
        <v>0</v>
      </c>
      <c r="EE20" s="3">
        <v>190119</v>
      </c>
      <c r="EG20" s="3">
        <v>2738570.95</v>
      </c>
      <c r="EH20" s="3">
        <v>0</v>
      </c>
      <c r="EI20" s="3">
        <v>230100.52</v>
      </c>
      <c r="EJ20" s="3">
        <v>881699</v>
      </c>
      <c r="EL20" s="3">
        <v>2990449.29</v>
      </c>
      <c r="EM20" s="3">
        <v>89916.73</v>
      </c>
      <c r="EN20" s="3">
        <v>696186.02</v>
      </c>
      <c r="EO20" s="3">
        <v>70247.56</v>
      </c>
      <c r="EP20" s="3">
        <v>0</v>
      </c>
      <c r="EQ20" s="3">
        <v>186956.43</v>
      </c>
      <c r="ER20" s="3">
        <v>0</v>
      </c>
      <c r="ET20" s="3">
        <v>0</v>
      </c>
      <c r="EU20" s="3">
        <v>0</v>
      </c>
      <c r="EV20" s="3">
        <v>0</v>
      </c>
      <c r="EW20" s="3">
        <v>0</v>
      </c>
      <c r="EX20" s="3">
        <v>0</v>
      </c>
      <c r="EY20" s="3">
        <v>0</v>
      </c>
      <c r="EZ20" s="3">
        <v>0</v>
      </c>
      <c r="FA20" s="3">
        <v>0</v>
      </c>
      <c r="FB20" s="3">
        <v>0</v>
      </c>
      <c r="FC20" s="3">
        <v>0</v>
      </c>
      <c r="FD20" s="3">
        <v>0</v>
      </c>
      <c r="FE20" s="3">
        <v>0</v>
      </c>
      <c r="FF20" s="3">
        <v>67094.19</v>
      </c>
      <c r="FG20" s="3">
        <v>0</v>
      </c>
      <c r="FH20" s="3">
        <v>0</v>
      </c>
      <c r="FI20" s="3">
        <v>0</v>
      </c>
      <c r="FJ20" s="3">
        <v>3250151.06</v>
      </c>
      <c r="FK20" s="3">
        <v>-33104005.02</v>
      </c>
      <c r="FL20" s="3">
        <v>-1342011.51</v>
      </c>
      <c r="FM20" s="3">
        <v>0</v>
      </c>
      <c r="FN20" s="3">
        <v>0</v>
      </c>
      <c r="FO20" s="3">
        <v>-1214443.26</v>
      </c>
      <c r="FP20" s="3">
        <v>-5742729.0099999998</v>
      </c>
      <c r="FQ20" s="3">
        <v>0</v>
      </c>
      <c r="FR20" s="3">
        <v>-408421.97</v>
      </c>
      <c r="FS20" s="3">
        <v>-1244176</v>
      </c>
      <c r="FT20" s="3">
        <v>-1435340.67</v>
      </c>
      <c r="FU20" s="3">
        <v>-2463348.58</v>
      </c>
      <c r="FV20" s="3">
        <v>-84358.2</v>
      </c>
      <c r="FW20" s="3">
        <v>0</v>
      </c>
      <c r="FX20" s="3">
        <v>0</v>
      </c>
      <c r="FY20" s="3">
        <v>-1664219.35</v>
      </c>
      <c r="FZ20" s="3">
        <v>0</v>
      </c>
      <c r="GA20" s="3">
        <v>-2748774.23</v>
      </c>
      <c r="GB20" s="3">
        <v>-6908170.2599999998</v>
      </c>
      <c r="GD20" s="3">
        <v>0</v>
      </c>
      <c r="GE20" s="3">
        <v>0</v>
      </c>
      <c r="GF20" s="3">
        <v>0</v>
      </c>
      <c r="GG20" s="3">
        <v>0</v>
      </c>
      <c r="GH20" s="3">
        <v>0</v>
      </c>
      <c r="GI20" s="3">
        <v>0</v>
      </c>
      <c r="GJ20" s="3">
        <v>-62853.52</v>
      </c>
      <c r="GK20" s="3">
        <v>0</v>
      </c>
      <c r="GL20" s="3">
        <v>0</v>
      </c>
      <c r="GN20" s="3">
        <v>0</v>
      </c>
      <c r="GO20" s="3">
        <v>-2631897.75</v>
      </c>
      <c r="GP20" s="3">
        <v>0</v>
      </c>
      <c r="GQ20" s="3">
        <v>0</v>
      </c>
      <c r="GR20" s="3">
        <v>0</v>
      </c>
      <c r="GS20" s="3">
        <v>0</v>
      </c>
      <c r="GT20" s="3">
        <v>0</v>
      </c>
      <c r="GU20" s="3">
        <v>0</v>
      </c>
      <c r="GV20" s="3">
        <v>0</v>
      </c>
      <c r="GX20" s="3">
        <v>-779323.85</v>
      </c>
      <c r="GY20" s="3">
        <v>0</v>
      </c>
      <c r="GZ20" s="3">
        <v>0</v>
      </c>
      <c r="HA20" s="3">
        <v>0</v>
      </c>
      <c r="HB20" s="3">
        <v>-1053912</v>
      </c>
      <c r="HC20" s="3">
        <v>0</v>
      </c>
      <c r="HD20" s="3">
        <v>0</v>
      </c>
      <c r="HE20" s="3">
        <v>0</v>
      </c>
      <c r="HF20" s="3">
        <v>0</v>
      </c>
      <c r="HG20" s="3">
        <v>0</v>
      </c>
      <c r="HH20" s="3">
        <v>-5010322.58</v>
      </c>
      <c r="HI20" s="3">
        <v>0</v>
      </c>
      <c r="HJ20" s="3">
        <v>0</v>
      </c>
      <c r="HK20" s="3">
        <v>0</v>
      </c>
      <c r="HL20" s="3">
        <v>0</v>
      </c>
      <c r="HM20" s="3">
        <v>-19848278.120000001</v>
      </c>
      <c r="HO20" s="3">
        <v>-373943</v>
      </c>
      <c r="HP20" s="3">
        <v>-15772801</v>
      </c>
      <c r="HQ20" s="3">
        <v>0</v>
      </c>
      <c r="HR20" s="3">
        <v>0</v>
      </c>
      <c r="HS20" s="3">
        <v>0</v>
      </c>
      <c r="HT20" s="3">
        <v>0</v>
      </c>
      <c r="HU20" s="3">
        <v>0</v>
      </c>
      <c r="HV20" s="3">
        <v>0</v>
      </c>
      <c r="HW20" s="3">
        <v>0</v>
      </c>
      <c r="HX20" s="3">
        <v>0</v>
      </c>
      <c r="HY20" s="3">
        <v>-8144948.9800000004</v>
      </c>
      <c r="HZ20" s="3">
        <v>-2712270.9599999902</v>
      </c>
      <c r="IA20" s="3">
        <v>0</v>
      </c>
      <c r="IB20" s="3">
        <v>0</v>
      </c>
      <c r="IC20" s="3">
        <v>1244176</v>
      </c>
      <c r="ID20" s="3">
        <v>0</v>
      </c>
      <c r="IE20" s="3">
        <v>0</v>
      </c>
      <c r="IF20" s="3">
        <v>-373943</v>
      </c>
      <c r="IG20" s="3">
        <v>0</v>
      </c>
      <c r="IH20" s="3">
        <v>0</v>
      </c>
      <c r="II20" s="3">
        <v>-1106124</v>
      </c>
      <c r="IJ20" s="3">
        <v>-18552776.879999999</v>
      </c>
      <c r="IK20" s="3">
        <v>-4865164.4400000004</v>
      </c>
      <c r="IL20" s="3">
        <v>-3064977.58</v>
      </c>
      <c r="IM20" s="3">
        <v>0</v>
      </c>
      <c r="IN20" s="3">
        <v>-97170.33</v>
      </c>
      <c r="IO20" s="3">
        <v>-16896.41</v>
      </c>
      <c r="IP20" s="3">
        <v>-16226750.810000001</v>
      </c>
      <c r="IQ20" s="3">
        <v>0</v>
      </c>
      <c r="IR20" s="3">
        <v>0</v>
      </c>
      <c r="IS20" s="3">
        <v>-7661514.8499999996</v>
      </c>
      <c r="IT20" s="3">
        <v>0</v>
      </c>
      <c r="IU20" s="3">
        <v>-1643783.15</v>
      </c>
      <c r="IV20" s="3">
        <v>0</v>
      </c>
      <c r="IW20" s="3">
        <v>-2550523.27</v>
      </c>
      <c r="IX20" s="3">
        <v>-1713066.93</v>
      </c>
      <c r="IY20" s="3">
        <v>-718249.51</v>
      </c>
      <c r="IZ20" s="3">
        <v>0</v>
      </c>
      <c r="JA20" s="3">
        <v>-12688737.9</v>
      </c>
      <c r="JB20" s="3">
        <v>-16352.8</v>
      </c>
      <c r="JC20" s="3">
        <v>-107.75</v>
      </c>
      <c r="JD20" s="3">
        <v>0</v>
      </c>
      <c r="JE20" s="3">
        <v>0</v>
      </c>
      <c r="JF20" s="3">
        <v>0</v>
      </c>
      <c r="JG20" s="3">
        <v>0</v>
      </c>
      <c r="JH20" s="3">
        <v>0</v>
      </c>
      <c r="JI20" s="3">
        <v>-117775.75</v>
      </c>
      <c r="JJ20" s="3">
        <v>0</v>
      </c>
      <c r="JK20" s="3">
        <v>0</v>
      </c>
      <c r="JL20" s="3">
        <v>-185473.97</v>
      </c>
      <c r="JM20" s="3">
        <v>0</v>
      </c>
      <c r="JN20" s="3">
        <v>-151048.53</v>
      </c>
      <c r="JO20" s="3">
        <v>0</v>
      </c>
      <c r="JP20" s="3">
        <v>-118980.69</v>
      </c>
      <c r="JQ20" s="3">
        <v>455490.78</v>
      </c>
      <c r="JR20" s="3">
        <v>0</v>
      </c>
      <c r="JS20" s="3">
        <v>0</v>
      </c>
      <c r="JT20" s="3">
        <v>0</v>
      </c>
      <c r="JU20" s="3">
        <v>0</v>
      </c>
      <c r="JV20" s="3">
        <v>0</v>
      </c>
      <c r="JW20" s="3">
        <v>0</v>
      </c>
      <c r="JX20" s="3">
        <v>0</v>
      </c>
      <c r="JY20" s="3">
        <v>0</v>
      </c>
      <c r="JZ20" s="3">
        <v>0</v>
      </c>
      <c r="KA20" s="3">
        <v>0</v>
      </c>
      <c r="KB20" s="3">
        <v>-28147.33</v>
      </c>
      <c r="KC20" s="3">
        <v>-33181.480000000003</v>
      </c>
      <c r="KD20" s="3">
        <v>0</v>
      </c>
      <c r="KE20" s="3">
        <v>57311.11</v>
      </c>
      <c r="KF20" s="3">
        <v>0</v>
      </c>
      <c r="KG20" s="3">
        <v>0</v>
      </c>
      <c r="KH20" s="3">
        <v>-3232132.48</v>
      </c>
      <c r="KI20" s="3">
        <v>2510650.39</v>
      </c>
      <c r="KJ20" s="3">
        <v>0</v>
      </c>
      <c r="KK20" s="3">
        <v>-35139.949999999997</v>
      </c>
      <c r="KL20" s="3">
        <v>0</v>
      </c>
      <c r="KM20" s="3">
        <v>-10928.11</v>
      </c>
      <c r="KN20" s="3">
        <v>-246168.34</v>
      </c>
      <c r="KO20" s="3">
        <v>0</v>
      </c>
      <c r="KP20" s="3">
        <v>0</v>
      </c>
      <c r="KQ20" s="3">
        <v>0</v>
      </c>
      <c r="KR20" s="3">
        <v>0</v>
      </c>
      <c r="KS20" s="3">
        <v>0</v>
      </c>
      <c r="KT20" s="3">
        <v>0</v>
      </c>
      <c r="KU20" s="3">
        <v>0</v>
      </c>
      <c r="KV20" s="3">
        <v>0</v>
      </c>
      <c r="KW20" s="3">
        <v>0</v>
      </c>
      <c r="KX20" s="3">
        <v>0</v>
      </c>
      <c r="KY20" s="3">
        <v>0</v>
      </c>
      <c r="KZ20" s="3">
        <v>0</v>
      </c>
      <c r="LA20" s="3">
        <v>0</v>
      </c>
      <c r="LB20" s="3">
        <v>0</v>
      </c>
      <c r="LC20" s="3">
        <v>0</v>
      </c>
      <c r="LD20" s="3">
        <v>0</v>
      </c>
      <c r="LE20" s="3">
        <v>0</v>
      </c>
      <c r="LF20" s="3">
        <v>0</v>
      </c>
      <c r="LG20" s="3">
        <v>0</v>
      </c>
      <c r="LH20" s="3">
        <v>0</v>
      </c>
      <c r="LI20" s="3">
        <v>0</v>
      </c>
      <c r="LJ20" s="3">
        <v>0</v>
      </c>
      <c r="LK20" s="3">
        <v>0</v>
      </c>
      <c r="LL20" s="3">
        <v>0</v>
      </c>
      <c r="LM20" s="3">
        <v>32410120.16</v>
      </c>
      <c r="LN20" s="3">
        <v>18075131.140000001</v>
      </c>
      <c r="LO20" s="3">
        <v>1643783.15</v>
      </c>
      <c r="LP20" s="3">
        <v>0</v>
      </c>
      <c r="LQ20" s="3">
        <v>0</v>
      </c>
      <c r="LR20" s="3">
        <v>2550523.2799999998</v>
      </c>
      <c r="LS20" s="3">
        <v>0</v>
      </c>
      <c r="LT20" s="3">
        <v>1713066.93</v>
      </c>
      <c r="LU20" s="3">
        <v>0</v>
      </c>
      <c r="LW20" s="3">
        <v>718249.51</v>
      </c>
      <c r="LX20" s="3">
        <v>0</v>
      </c>
      <c r="LY20" s="3">
        <v>0</v>
      </c>
      <c r="LZ20" s="3">
        <v>0</v>
      </c>
      <c r="MA20" s="3">
        <v>0</v>
      </c>
      <c r="MB20" s="3">
        <v>0</v>
      </c>
      <c r="MC20" s="3">
        <v>0</v>
      </c>
      <c r="MD20" s="3">
        <v>0</v>
      </c>
      <c r="ME20" s="3">
        <v>0</v>
      </c>
      <c r="MF20" s="3">
        <v>0</v>
      </c>
      <c r="MG20" s="3">
        <v>0</v>
      </c>
      <c r="MH20" s="3">
        <v>0</v>
      </c>
      <c r="MI20" s="3">
        <v>0</v>
      </c>
      <c r="MJ20" s="3">
        <v>0</v>
      </c>
      <c r="MK20" s="3">
        <v>0</v>
      </c>
      <c r="ML20" s="3">
        <v>0</v>
      </c>
      <c r="MM20" s="3">
        <v>0</v>
      </c>
      <c r="MN20" s="3">
        <v>0</v>
      </c>
      <c r="MO20" s="3">
        <v>0</v>
      </c>
      <c r="MP20" s="3">
        <v>0</v>
      </c>
      <c r="MQ20" s="3">
        <v>0</v>
      </c>
      <c r="MR20" s="3">
        <v>0</v>
      </c>
      <c r="MS20" s="3">
        <v>65578.84</v>
      </c>
      <c r="MT20" s="3">
        <v>25779.57</v>
      </c>
      <c r="MU20" s="3">
        <v>0</v>
      </c>
      <c r="MV20" s="3">
        <v>0</v>
      </c>
      <c r="MW20" s="3">
        <v>0</v>
      </c>
      <c r="MX20" s="3">
        <v>0</v>
      </c>
      <c r="MY20" s="3">
        <v>0</v>
      </c>
      <c r="MZ20" s="3">
        <v>78898.490000000005</v>
      </c>
      <c r="NA20" s="3">
        <v>29966.93</v>
      </c>
      <c r="NB20" s="3">
        <v>0</v>
      </c>
      <c r="NC20" s="3">
        <v>22082.37</v>
      </c>
      <c r="ND20" s="3">
        <v>43237.14</v>
      </c>
      <c r="NE20" s="3">
        <v>22276.31</v>
      </c>
      <c r="NF20" s="3">
        <v>0</v>
      </c>
      <c r="NG20" s="3">
        <v>50157.67</v>
      </c>
      <c r="NH20" s="3">
        <v>0</v>
      </c>
      <c r="NI20" s="3">
        <v>271853.82</v>
      </c>
      <c r="NJ20" s="3">
        <v>301252.71999999997</v>
      </c>
      <c r="NK20" s="3">
        <v>0</v>
      </c>
      <c r="NL20" s="3">
        <v>167282.56</v>
      </c>
      <c r="NM20" s="3">
        <v>0</v>
      </c>
      <c r="NN20" s="3">
        <v>0</v>
      </c>
      <c r="NO20" s="3">
        <v>78932.19</v>
      </c>
      <c r="NP20" s="3">
        <v>19308.189999999999</v>
      </c>
      <c r="NQ20" s="3">
        <v>0</v>
      </c>
      <c r="NR20" s="3">
        <v>0</v>
      </c>
      <c r="NS20" s="3">
        <v>0</v>
      </c>
      <c r="NT20" s="3">
        <v>32115.39</v>
      </c>
      <c r="NU20" s="3">
        <v>273743.68</v>
      </c>
      <c r="NV20" s="3">
        <v>146967.34</v>
      </c>
      <c r="NW20" s="3">
        <v>477071.94</v>
      </c>
      <c r="NX20" s="3">
        <v>1033.26</v>
      </c>
      <c r="NY20" s="3">
        <v>73388.03</v>
      </c>
      <c r="NZ20" s="3">
        <v>264881.69</v>
      </c>
      <c r="OA20" s="3">
        <v>50099.24</v>
      </c>
      <c r="OB20" s="3">
        <v>0</v>
      </c>
      <c r="OC20" s="3">
        <v>0</v>
      </c>
      <c r="OD20" s="3">
        <v>0</v>
      </c>
      <c r="OE20" s="3">
        <v>4203.05</v>
      </c>
      <c r="OF20" s="3">
        <v>0</v>
      </c>
      <c r="OK20" s="3">
        <v>0</v>
      </c>
      <c r="OL20" s="3">
        <v>0</v>
      </c>
      <c r="OM20" s="3">
        <v>0</v>
      </c>
      <c r="ON20" s="3">
        <v>0</v>
      </c>
      <c r="OO20" s="3">
        <v>201088.93</v>
      </c>
      <c r="OP20" s="3">
        <v>112779.27</v>
      </c>
      <c r="OQ20" s="3">
        <v>707142.1</v>
      </c>
      <c r="OR20" s="3">
        <v>305257.53000000003</v>
      </c>
      <c r="OS20" s="3">
        <v>0</v>
      </c>
      <c r="OT20" s="3">
        <v>0</v>
      </c>
      <c r="OU20" s="3">
        <v>96659.63</v>
      </c>
      <c r="OV20" s="3">
        <v>64132.71</v>
      </c>
      <c r="OW20" s="3">
        <v>0</v>
      </c>
      <c r="OX20" s="3">
        <v>38490.339999999997</v>
      </c>
      <c r="OY20" s="3">
        <v>0</v>
      </c>
      <c r="OZ20" s="3">
        <v>0</v>
      </c>
      <c r="PA20" s="3">
        <v>0</v>
      </c>
      <c r="PB20" s="3">
        <v>0</v>
      </c>
      <c r="PC20" s="3">
        <v>0</v>
      </c>
      <c r="PD20" s="3">
        <v>2463.77</v>
      </c>
      <c r="PE20" s="3">
        <v>0</v>
      </c>
      <c r="PF20" s="3">
        <v>464487.63</v>
      </c>
      <c r="PG20" s="3">
        <v>1269412.42</v>
      </c>
      <c r="PH20" s="3">
        <v>203036.12</v>
      </c>
      <c r="PI20" s="3">
        <v>240803.08</v>
      </c>
      <c r="PJ20" s="3">
        <v>0</v>
      </c>
      <c r="PK20" s="3">
        <v>207013.46</v>
      </c>
      <c r="PL20" s="3">
        <v>9095.0400000000009</v>
      </c>
      <c r="PM20" s="3">
        <v>37243.379999999997</v>
      </c>
      <c r="PN20" s="3">
        <v>150699.96</v>
      </c>
      <c r="PO20" s="3">
        <v>0</v>
      </c>
      <c r="PP20" s="3">
        <v>0</v>
      </c>
      <c r="PQ20" s="3">
        <v>0</v>
      </c>
      <c r="PR20" s="3">
        <v>519963.53</v>
      </c>
      <c r="PS20" s="3">
        <v>0</v>
      </c>
      <c r="PT20" s="3">
        <v>114176.85</v>
      </c>
      <c r="PU20" s="3">
        <v>0</v>
      </c>
      <c r="PV20" s="3">
        <v>0</v>
      </c>
      <c r="PW20" s="3">
        <v>315711.8</v>
      </c>
      <c r="PX20" s="3">
        <v>12731</v>
      </c>
      <c r="PY20" s="3">
        <v>0</v>
      </c>
      <c r="PZ20" s="3">
        <v>0</v>
      </c>
      <c r="QA20" s="3">
        <v>0</v>
      </c>
      <c r="QB20" s="3">
        <v>1927445.23</v>
      </c>
      <c r="QC20" s="3">
        <v>0</v>
      </c>
      <c r="QD20" s="3">
        <v>111527.1</v>
      </c>
      <c r="QE20" s="3">
        <v>0</v>
      </c>
      <c r="QF20" s="3">
        <v>0</v>
      </c>
      <c r="QG20" s="3">
        <v>0</v>
      </c>
      <c r="QI20" s="3">
        <v>0</v>
      </c>
      <c r="QJ20" s="3">
        <v>826566.83</v>
      </c>
      <c r="QK20" s="3">
        <v>0</v>
      </c>
      <c r="QL20" s="3">
        <v>0</v>
      </c>
      <c r="QM20" s="3">
        <v>0</v>
      </c>
      <c r="QN20" s="3">
        <v>0</v>
      </c>
      <c r="QO20" s="3">
        <v>0</v>
      </c>
      <c r="QP20" s="3">
        <v>318793.09999999998</v>
      </c>
      <c r="QQ20" s="3">
        <v>0</v>
      </c>
      <c r="QR20" s="3">
        <v>0</v>
      </c>
      <c r="QS20" s="3">
        <v>0</v>
      </c>
      <c r="QT20" s="3">
        <v>39610.6</v>
      </c>
      <c r="QU20" s="3">
        <v>390000</v>
      </c>
      <c r="QV20" s="3">
        <v>0</v>
      </c>
      <c r="QW20" s="3">
        <v>16820</v>
      </c>
      <c r="QX20" s="3">
        <v>0</v>
      </c>
      <c r="QY20" s="3">
        <v>0</v>
      </c>
      <c r="QZ20" s="3">
        <v>-74810</v>
      </c>
      <c r="RA20" s="3">
        <v>0</v>
      </c>
      <c r="RB20" s="3">
        <v>0</v>
      </c>
      <c r="RC20" s="3">
        <v>0</v>
      </c>
      <c r="RD20" s="3">
        <v>0</v>
      </c>
      <c r="RE20" s="3">
        <v>0</v>
      </c>
      <c r="RF20" s="3">
        <v>0</v>
      </c>
      <c r="RG20" s="3">
        <v>0</v>
      </c>
      <c r="RH20" s="3">
        <v>-111707</v>
      </c>
      <c r="RI20" s="3">
        <v>0</v>
      </c>
      <c r="RJ20" s="3">
        <v>40200</v>
      </c>
      <c r="RK20" s="3">
        <v>0</v>
      </c>
    </row>
    <row r="21" spans="1:479" x14ac:dyDescent="0.25">
      <c r="A21" t="s">
        <v>20</v>
      </c>
      <c r="B21" s="1">
        <v>2018</v>
      </c>
      <c r="C21" s="3">
        <v>0</v>
      </c>
      <c r="D21" s="3">
        <v>0</v>
      </c>
      <c r="E21" s="4"/>
      <c r="F21" s="3">
        <v>0</v>
      </c>
      <c r="G21" s="3">
        <v>0</v>
      </c>
      <c r="H21" s="3">
        <v>0</v>
      </c>
      <c r="I21" s="3">
        <v>0</v>
      </c>
      <c r="J21" s="3">
        <v>0</v>
      </c>
      <c r="K21" s="3">
        <v>4510716.2</v>
      </c>
      <c r="L21" s="3">
        <v>1082178.32</v>
      </c>
      <c r="M21" s="3">
        <v>397683.98</v>
      </c>
      <c r="N21" s="3">
        <v>0</v>
      </c>
      <c r="O21" s="3">
        <v>2675.18</v>
      </c>
      <c r="P21" s="4"/>
      <c r="Q21" s="3">
        <v>7487742.8099999996</v>
      </c>
      <c r="R21" s="3">
        <v>-129877.75</v>
      </c>
      <c r="S21" s="3">
        <v>0</v>
      </c>
      <c r="T21" s="3">
        <v>0</v>
      </c>
      <c r="U21" s="3">
        <v>0</v>
      </c>
      <c r="V21" s="3">
        <v>486259</v>
      </c>
      <c r="W21" s="3">
        <v>0</v>
      </c>
      <c r="X21" s="3">
        <v>164717.29</v>
      </c>
      <c r="Y21" s="3">
        <v>0</v>
      </c>
      <c r="Z21" s="3">
        <v>0</v>
      </c>
      <c r="AA21" s="3">
        <v>96643.62</v>
      </c>
      <c r="AB21" s="3">
        <v>0</v>
      </c>
      <c r="AC21" s="3">
        <v>0</v>
      </c>
      <c r="AD21" s="3">
        <v>0</v>
      </c>
      <c r="AE21" s="3">
        <v>0</v>
      </c>
      <c r="AF21" s="3">
        <v>0</v>
      </c>
      <c r="AG21" s="3">
        <v>0</v>
      </c>
      <c r="AH21" s="3">
        <v>0</v>
      </c>
      <c r="AI21" s="3">
        <v>0</v>
      </c>
      <c r="AJ21" s="3">
        <v>0</v>
      </c>
      <c r="AK21" s="3">
        <v>0</v>
      </c>
      <c r="AL21" s="3">
        <v>0</v>
      </c>
      <c r="AP21" s="3">
        <v>0</v>
      </c>
      <c r="AQ21" s="3">
        <v>0</v>
      </c>
      <c r="AR21" s="3">
        <v>0</v>
      </c>
      <c r="AS21" s="3">
        <v>0</v>
      </c>
      <c r="AT21" s="3">
        <v>0</v>
      </c>
      <c r="AU21" s="3">
        <v>0</v>
      </c>
      <c r="AV21" s="3">
        <v>74503.41</v>
      </c>
      <c r="AW21" s="4"/>
      <c r="AX21" s="3">
        <v>0</v>
      </c>
      <c r="AY21" s="3">
        <v>0</v>
      </c>
      <c r="AZ21" s="3">
        <v>0</v>
      </c>
      <c r="BA21" s="3">
        <v>9677.66</v>
      </c>
      <c r="BB21" s="3">
        <v>0</v>
      </c>
      <c r="BC21" s="3">
        <v>-20150.240000000002</v>
      </c>
      <c r="BD21" s="3">
        <v>63707.05</v>
      </c>
      <c r="BE21" s="3">
        <v>0</v>
      </c>
      <c r="BF21" s="3">
        <v>0</v>
      </c>
      <c r="BG21" s="3">
        <v>0</v>
      </c>
      <c r="BH21" s="3">
        <v>0</v>
      </c>
      <c r="BI21" s="3">
        <v>0</v>
      </c>
      <c r="BJ21" s="3">
        <v>0</v>
      </c>
      <c r="BK21" s="3">
        <v>0</v>
      </c>
      <c r="BL21" s="3">
        <v>0</v>
      </c>
      <c r="BM21" s="3">
        <v>-803.59</v>
      </c>
      <c r="BN21" s="3">
        <v>64937.05</v>
      </c>
      <c r="BO21" s="3">
        <v>-28856.68</v>
      </c>
      <c r="BP21" s="3">
        <v>2246.5500000000002</v>
      </c>
      <c r="BQ21" s="3">
        <v>0</v>
      </c>
      <c r="BR21" s="3">
        <v>0</v>
      </c>
      <c r="BT21" s="3">
        <v>0</v>
      </c>
      <c r="BU21" s="3">
        <v>351235.47</v>
      </c>
      <c r="BV21" s="3">
        <v>0</v>
      </c>
      <c r="BW21" s="3">
        <v>0</v>
      </c>
      <c r="BX21" s="3">
        <v>3432.76</v>
      </c>
      <c r="BY21" s="3">
        <v>-14215.78</v>
      </c>
      <c r="BZ21" s="3">
        <v>26283.89</v>
      </c>
      <c r="CA21" s="3">
        <v>0</v>
      </c>
      <c r="CB21" s="3">
        <v>49288.59</v>
      </c>
      <c r="CC21" s="3">
        <v>138557.96</v>
      </c>
      <c r="CD21" s="3">
        <v>-342603.06</v>
      </c>
      <c r="CE21" s="3">
        <v>97054.39</v>
      </c>
      <c r="CF21" s="3">
        <v>0</v>
      </c>
      <c r="CG21" s="3">
        <v>-13131.61</v>
      </c>
      <c r="CH21" s="3">
        <v>0</v>
      </c>
      <c r="CI21" s="3">
        <v>0</v>
      </c>
      <c r="CJ21" s="3">
        <v>966935</v>
      </c>
      <c r="CK21" s="3">
        <v>0</v>
      </c>
      <c r="CL21" s="3">
        <v>1183346.77</v>
      </c>
      <c r="CM21" s="3">
        <v>0</v>
      </c>
      <c r="CN21" s="3">
        <v>0</v>
      </c>
      <c r="CO21" s="3">
        <v>0</v>
      </c>
      <c r="CP21" s="3">
        <v>0</v>
      </c>
      <c r="CQ21" s="3">
        <v>0</v>
      </c>
      <c r="CR21" s="3">
        <v>0</v>
      </c>
      <c r="CS21" s="3">
        <v>0</v>
      </c>
      <c r="CT21" s="3">
        <v>0</v>
      </c>
      <c r="CU21" s="3">
        <v>0</v>
      </c>
      <c r="CV21" s="3">
        <v>0</v>
      </c>
      <c r="CW21" s="3">
        <v>0</v>
      </c>
      <c r="CX21" s="3">
        <v>0</v>
      </c>
      <c r="CY21" s="3">
        <v>0</v>
      </c>
      <c r="CZ21" s="3">
        <v>0</v>
      </c>
      <c r="DA21" s="3">
        <v>0</v>
      </c>
      <c r="DB21" s="3">
        <v>0</v>
      </c>
      <c r="DC21" s="3">
        <v>0</v>
      </c>
      <c r="DD21" s="3">
        <v>0</v>
      </c>
      <c r="DE21" s="3">
        <v>0</v>
      </c>
      <c r="DF21" s="3">
        <v>0</v>
      </c>
      <c r="DG21" s="3">
        <v>0</v>
      </c>
      <c r="DH21" s="3">
        <v>0</v>
      </c>
      <c r="DI21" s="3">
        <v>0</v>
      </c>
      <c r="DJ21" s="3">
        <v>0</v>
      </c>
      <c r="DK21" s="3">
        <v>0</v>
      </c>
      <c r="DL21" s="3">
        <v>0</v>
      </c>
      <c r="DM21" s="3">
        <v>0</v>
      </c>
      <c r="DN21" s="3">
        <v>1252201.6499999999</v>
      </c>
      <c r="DP21" s="3">
        <v>438602.45</v>
      </c>
      <c r="DQ21" s="3">
        <v>0</v>
      </c>
      <c r="DR21" s="3">
        <v>13940457.83</v>
      </c>
      <c r="DS21" s="3">
        <v>282308.40999999997</v>
      </c>
      <c r="DT21" s="3">
        <v>0</v>
      </c>
      <c r="DU21" s="3">
        <v>12249658.76</v>
      </c>
      <c r="DV21" s="3">
        <v>7836458.4100000001</v>
      </c>
      <c r="DW21" s="3">
        <v>4924905.57</v>
      </c>
      <c r="DX21" s="3">
        <v>8231737.7400000002</v>
      </c>
      <c r="DY21" s="3">
        <v>7223292.3899999997</v>
      </c>
      <c r="DZ21" s="3">
        <v>3190393.37</v>
      </c>
      <c r="EA21" s="3">
        <v>4216606.8899999997</v>
      </c>
      <c r="EB21" s="3">
        <v>0</v>
      </c>
      <c r="EC21" s="3">
        <v>0</v>
      </c>
      <c r="ED21" s="3">
        <v>0</v>
      </c>
      <c r="EE21" s="3">
        <v>0</v>
      </c>
      <c r="EG21" s="3">
        <v>1030403.42</v>
      </c>
      <c r="EH21" s="3">
        <v>0</v>
      </c>
      <c r="EI21" s="3">
        <v>189440.42</v>
      </c>
      <c r="EJ21" s="3">
        <v>448036.31</v>
      </c>
      <c r="EL21" s="3">
        <v>1266296.17</v>
      </c>
      <c r="EM21" s="3">
        <v>0</v>
      </c>
      <c r="EN21" s="3">
        <v>177175.7</v>
      </c>
      <c r="EO21" s="3">
        <v>0</v>
      </c>
      <c r="EP21" s="3">
        <v>0</v>
      </c>
      <c r="EQ21" s="3">
        <v>3501.11</v>
      </c>
      <c r="ER21" s="3">
        <v>3178.22</v>
      </c>
      <c r="ET21" s="3">
        <v>0</v>
      </c>
      <c r="EU21" s="3">
        <v>0</v>
      </c>
      <c r="EV21" s="3">
        <v>397335.47</v>
      </c>
      <c r="EW21" s="3">
        <v>0</v>
      </c>
      <c r="EX21" s="3">
        <v>0</v>
      </c>
      <c r="EY21" s="3">
        <v>-3499577.84</v>
      </c>
      <c r="EZ21" s="3">
        <v>0</v>
      </c>
      <c r="FA21" s="3">
        <v>0</v>
      </c>
      <c r="FB21" s="3">
        <v>0</v>
      </c>
      <c r="FC21" s="3">
        <v>0</v>
      </c>
      <c r="FD21" s="3">
        <v>0</v>
      </c>
      <c r="FE21" s="3">
        <v>0</v>
      </c>
      <c r="FF21" s="3">
        <v>0</v>
      </c>
      <c r="FG21" s="3">
        <v>515359.44</v>
      </c>
      <c r="FH21" s="3">
        <v>0</v>
      </c>
      <c r="FI21" s="3">
        <v>0</v>
      </c>
      <c r="FJ21" s="3">
        <v>276871.52</v>
      </c>
      <c r="FK21" s="3">
        <v>-10594869.23</v>
      </c>
      <c r="FL21" s="3">
        <v>-265072.75</v>
      </c>
      <c r="FM21" s="3">
        <v>0</v>
      </c>
      <c r="FN21" s="3">
        <v>0</v>
      </c>
      <c r="FO21" s="3">
        <v>-77683.009999999995</v>
      </c>
      <c r="FP21" s="3">
        <v>-1679493.56</v>
      </c>
      <c r="FQ21" s="3">
        <v>-313523.7</v>
      </c>
      <c r="FR21" s="3">
        <v>-1246503.49</v>
      </c>
      <c r="FS21" s="3">
        <v>-210479.55</v>
      </c>
      <c r="FT21" s="3">
        <v>-5595962.8300000001</v>
      </c>
      <c r="FU21" s="3">
        <v>-2527543.31</v>
      </c>
      <c r="FV21" s="3">
        <v>28102.880000000001</v>
      </c>
      <c r="FW21" s="3">
        <v>-15600000</v>
      </c>
      <c r="FX21" s="3">
        <v>0</v>
      </c>
      <c r="FY21" s="3">
        <v>0</v>
      </c>
      <c r="FZ21" s="3">
        <v>0</v>
      </c>
      <c r="GA21" s="3">
        <v>0</v>
      </c>
      <c r="GB21" s="3">
        <v>-621319.17000000004</v>
      </c>
      <c r="GD21" s="3">
        <v>0</v>
      </c>
      <c r="GE21" s="3">
        <v>0</v>
      </c>
      <c r="GF21" s="3">
        <v>-2.35</v>
      </c>
      <c r="GG21" s="3">
        <v>0</v>
      </c>
      <c r="GH21" s="3">
        <v>0</v>
      </c>
      <c r="GI21" s="3">
        <v>0</v>
      </c>
      <c r="GJ21" s="3">
        <v>-67352.75</v>
      </c>
      <c r="GK21" s="3">
        <v>-147219.51999999999</v>
      </c>
      <c r="GL21" s="3">
        <v>-107489.59</v>
      </c>
      <c r="GN21" s="3">
        <v>0</v>
      </c>
      <c r="GO21" s="3">
        <v>-1287745</v>
      </c>
      <c r="GP21" s="3">
        <v>0</v>
      </c>
      <c r="GQ21" s="3">
        <v>0</v>
      </c>
      <c r="GR21" s="3">
        <v>0</v>
      </c>
      <c r="GS21" s="3">
        <v>0</v>
      </c>
      <c r="GT21" s="3">
        <v>0</v>
      </c>
      <c r="GU21" s="3">
        <v>-462670.03</v>
      </c>
      <c r="GV21" s="3">
        <v>0</v>
      </c>
      <c r="GX21" s="3">
        <v>-120336.66</v>
      </c>
      <c r="GY21" s="3">
        <v>0</v>
      </c>
      <c r="GZ21" s="3">
        <v>0</v>
      </c>
      <c r="HA21" s="3">
        <v>0</v>
      </c>
      <c r="HB21" s="3">
        <v>-308504</v>
      </c>
      <c r="HC21" s="3">
        <v>0</v>
      </c>
      <c r="HD21" s="3">
        <v>0</v>
      </c>
      <c r="HE21" s="3">
        <v>0</v>
      </c>
      <c r="HF21" s="3">
        <v>0</v>
      </c>
      <c r="HG21" s="3">
        <v>0</v>
      </c>
      <c r="HH21" s="3">
        <v>-1420741.79</v>
      </c>
      <c r="HI21" s="3">
        <v>-1118624.22</v>
      </c>
      <c r="HJ21" s="3">
        <v>0</v>
      </c>
      <c r="HK21" s="3">
        <v>0</v>
      </c>
      <c r="HL21" s="3">
        <v>0</v>
      </c>
      <c r="HM21" s="3">
        <v>-11302000</v>
      </c>
      <c r="HO21" s="3">
        <v>0</v>
      </c>
      <c r="HP21" s="3">
        <v>-9468388</v>
      </c>
      <c r="HQ21" s="3">
        <v>-6100000</v>
      </c>
      <c r="HR21" s="3">
        <v>0</v>
      </c>
      <c r="HS21" s="3">
        <v>0</v>
      </c>
      <c r="HT21" s="3">
        <v>0</v>
      </c>
      <c r="HU21" s="3">
        <v>0</v>
      </c>
      <c r="HV21" s="3">
        <v>0</v>
      </c>
      <c r="HW21" s="3">
        <v>0</v>
      </c>
      <c r="HX21" s="3">
        <v>0</v>
      </c>
      <c r="HY21" s="3">
        <v>-8545799.5199999996</v>
      </c>
      <c r="HZ21" s="3">
        <v>-2392213.0500000301</v>
      </c>
      <c r="IA21" s="3">
        <v>0</v>
      </c>
      <c r="IB21" s="3">
        <v>0</v>
      </c>
      <c r="IC21" s="3">
        <v>210479.55</v>
      </c>
      <c r="ID21" s="3">
        <v>0</v>
      </c>
      <c r="IE21" s="3">
        <v>0</v>
      </c>
      <c r="IF21" s="3">
        <v>0</v>
      </c>
      <c r="IG21" s="3">
        <v>0</v>
      </c>
      <c r="IH21" s="3">
        <v>0</v>
      </c>
      <c r="II21" s="3">
        <v>38127</v>
      </c>
      <c r="IJ21" s="3">
        <v>-12402610.09</v>
      </c>
      <c r="IK21" s="3">
        <v>0</v>
      </c>
      <c r="IL21" s="3">
        <v>0</v>
      </c>
      <c r="IM21" s="3">
        <v>-2039201.18</v>
      </c>
      <c r="IN21" s="3">
        <v>-236367.41</v>
      </c>
      <c r="IO21" s="3">
        <v>-8972.8700000000008</v>
      </c>
      <c r="IP21" s="3">
        <v>-41719026.340000004</v>
      </c>
      <c r="IQ21" s="3">
        <v>0</v>
      </c>
      <c r="IR21" s="3">
        <v>270435.78000000003</v>
      </c>
      <c r="IS21" s="3">
        <v>-2194001.5099999998</v>
      </c>
      <c r="IT21" s="3">
        <v>0</v>
      </c>
      <c r="IU21" s="3">
        <v>-2310277.1</v>
      </c>
      <c r="IV21" s="3">
        <v>0</v>
      </c>
      <c r="IW21" s="3">
        <v>-4041389.6</v>
      </c>
      <c r="IX21" s="3">
        <v>-3098257.4</v>
      </c>
      <c r="IY21" s="3">
        <v>-233371.85</v>
      </c>
      <c r="IZ21" s="3">
        <v>-136822.72</v>
      </c>
      <c r="JA21" s="3">
        <v>-11417315.24</v>
      </c>
      <c r="JB21" s="3">
        <v>-25986.77</v>
      </c>
      <c r="JC21" s="3">
        <v>0.75</v>
      </c>
      <c r="JD21" s="3">
        <v>-61327.64</v>
      </c>
      <c r="JE21" s="3">
        <v>0</v>
      </c>
      <c r="JF21" s="3">
        <v>0</v>
      </c>
      <c r="JG21" s="3">
        <v>0</v>
      </c>
      <c r="JH21" s="3">
        <v>0</v>
      </c>
      <c r="JI21" s="3">
        <v>-176242.53</v>
      </c>
      <c r="JJ21" s="3">
        <v>0</v>
      </c>
      <c r="JK21" s="3">
        <v>-228425.13</v>
      </c>
      <c r="JL21" s="3">
        <v>-121053.84</v>
      </c>
      <c r="JM21" s="3">
        <v>0</v>
      </c>
      <c r="JN21" s="3">
        <v>-110824.72</v>
      </c>
      <c r="JO21" s="3">
        <v>0</v>
      </c>
      <c r="JP21" s="3">
        <v>-47984.67</v>
      </c>
      <c r="JQ21" s="3">
        <v>0</v>
      </c>
      <c r="JR21" s="3">
        <v>0</v>
      </c>
      <c r="JS21" s="3">
        <v>-48174.02</v>
      </c>
      <c r="JT21" s="3">
        <v>0</v>
      </c>
      <c r="JU21" s="3">
        <v>0</v>
      </c>
      <c r="JV21" s="3">
        <v>0</v>
      </c>
      <c r="JW21" s="3">
        <v>0</v>
      </c>
      <c r="JX21" s="3">
        <v>0</v>
      </c>
      <c r="JY21" s="3">
        <v>0</v>
      </c>
      <c r="JZ21" s="3">
        <v>0</v>
      </c>
      <c r="KA21" s="3">
        <v>0</v>
      </c>
      <c r="KB21" s="3">
        <v>-8040</v>
      </c>
      <c r="KC21" s="3">
        <v>0</v>
      </c>
      <c r="KD21" s="3">
        <v>0</v>
      </c>
      <c r="KE21" s="3">
        <v>0</v>
      </c>
      <c r="KF21" s="3">
        <v>0</v>
      </c>
      <c r="KG21" s="3">
        <v>0</v>
      </c>
      <c r="KH21" s="3">
        <v>-1282505.95</v>
      </c>
      <c r="KI21" s="3">
        <v>517400.65</v>
      </c>
      <c r="KJ21" s="3">
        <v>0</v>
      </c>
      <c r="KK21" s="3">
        <v>-21132.59</v>
      </c>
      <c r="KL21" s="3">
        <v>0</v>
      </c>
      <c r="KM21" s="3">
        <v>0</v>
      </c>
      <c r="KN21" s="3">
        <v>-45357.52</v>
      </c>
      <c r="KO21" s="3">
        <v>0</v>
      </c>
      <c r="KP21" s="3">
        <v>0</v>
      </c>
      <c r="KQ21" s="3">
        <v>0</v>
      </c>
      <c r="KR21" s="3">
        <v>0</v>
      </c>
      <c r="KS21" s="3">
        <v>0</v>
      </c>
      <c r="KT21" s="3">
        <v>0</v>
      </c>
      <c r="KU21" s="3">
        <v>0</v>
      </c>
      <c r="KV21" s="3">
        <v>0</v>
      </c>
      <c r="KW21" s="3">
        <v>0</v>
      </c>
      <c r="KX21" s="3">
        <v>0</v>
      </c>
      <c r="KY21" s="3">
        <v>0</v>
      </c>
      <c r="KZ21" s="3">
        <v>0</v>
      </c>
      <c r="LA21" s="3">
        <v>0</v>
      </c>
      <c r="LB21" s="3">
        <v>0</v>
      </c>
      <c r="LC21" s="3">
        <v>0</v>
      </c>
      <c r="LD21" s="3">
        <v>0</v>
      </c>
      <c r="LE21" s="3">
        <v>0</v>
      </c>
      <c r="LF21" s="3">
        <v>0</v>
      </c>
      <c r="LG21" s="3">
        <v>0</v>
      </c>
      <c r="LH21" s="3">
        <v>0</v>
      </c>
      <c r="LI21" s="3">
        <v>0</v>
      </c>
      <c r="LJ21" s="3">
        <v>0</v>
      </c>
      <c r="LK21" s="3">
        <v>0</v>
      </c>
      <c r="LL21" s="3">
        <v>0</v>
      </c>
      <c r="LM21" s="3">
        <v>26626313.629999999</v>
      </c>
      <c r="LN21" s="3">
        <v>31703429.989999998</v>
      </c>
      <c r="LO21" s="3">
        <v>2310277.06</v>
      </c>
      <c r="LP21" s="3">
        <v>0</v>
      </c>
      <c r="LQ21" s="3">
        <v>0</v>
      </c>
      <c r="LR21" s="3">
        <v>4041389.6</v>
      </c>
      <c r="LS21" s="3">
        <v>0</v>
      </c>
      <c r="LT21" s="3">
        <v>3098257.4</v>
      </c>
      <c r="LU21" s="3">
        <v>0</v>
      </c>
      <c r="LW21" s="3">
        <v>233371.85</v>
      </c>
      <c r="LX21" s="3">
        <v>136822.72</v>
      </c>
      <c r="LY21" s="3">
        <v>0</v>
      </c>
      <c r="LZ21" s="3">
        <v>0</v>
      </c>
      <c r="MA21" s="3">
        <v>0</v>
      </c>
      <c r="MB21" s="3">
        <v>0</v>
      </c>
      <c r="MC21" s="3">
        <v>0</v>
      </c>
      <c r="MD21" s="3">
        <v>0</v>
      </c>
      <c r="ME21" s="3">
        <v>0</v>
      </c>
      <c r="MF21" s="3">
        <v>0</v>
      </c>
      <c r="MG21" s="3">
        <v>0</v>
      </c>
      <c r="MH21" s="3">
        <v>0</v>
      </c>
      <c r="MI21" s="3">
        <v>0</v>
      </c>
      <c r="MJ21" s="3">
        <v>0</v>
      </c>
      <c r="MK21" s="3">
        <v>0</v>
      </c>
      <c r="ML21" s="3">
        <v>0</v>
      </c>
      <c r="MM21" s="3">
        <v>0</v>
      </c>
      <c r="MN21" s="3">
        <v>0</v>
      </c>
      <c r="MO21" s="3">
        <v>0</v>
      </c>
      <c r="MP21" s="3">
        <v>0</v>
      </c>
      <c r="MQ21" s="3">
        <v>0</v>
      </c>
      <c r="MR21" s="3">
        <v>0</v>
      </c>
      <c r="MS21" s="3">
        <v>275950.07</v>
      </c>
      <c r="MT21" s="3">
        <v>60698.21</v>
      </c>
      <c r="MU21" s="3">
        <v>15467.85</v>
      </c>
      <c r="MV21" s="3">
        <v>2610.94</v>
      </c>
      <c r="MW21" s="3">
        <v>126451.39</v>
      </c>
      <c r="MX21" s="3">
        <v>0</v>
      </c>
      <c r="MY21" s="3">
        <v>0</v>
      </c>
      <c r="MZ21" s="3">
        <v>12563.4</v>
      </c>
      <c r="NA21" s="3">
        <v>36593.42</v>
      </c>
      <c r="NB21" s="3">
        <v>0</v>
      </c>
      <c r="NC21" s="3">
        <v>13742.56</v>
      </c>
      <c r="ND21" s="3">
        <v>6323.44</v>
      </c>
      <c r="NE21" s="3">
        <v>324.13</v>
      </c>
      <c r="NF21" s="3">
        <v>0</v>
      </c>
      <c r="NG21" s="3">
        <v>16977.89</v>
      </c>
      <c r="NH21" s="3">
        <v>0</v>
      </c>
      <c r="NI21" s="3">
        <v>322898.88</v>
      </c>
      <c r="NJ21" s="3">
        <v>217496.06</v>
      </c>
      <c r="NK21" s="3">
        <v>5688.98</v>
      </c>
      <c r="NL21" s="3">
        <v>6325.86</v>
      </c>
      <c r="NM21" s="3">
        <v>0</v>
      </c>
      <c r="NN21" s="3">
        <v>4564.0600000000004</v>
      </c>
      <c r="NO21" s="3">
        <v>0</v>
      </c>
      <c r="NP21" s="3">
        <v>0</v>
      </c>
      <c r="NQ21" s="3">
        <v>8169.85</v>
      </c>
      <c r="NR21" s="3">
        <v>0</v>
      </c>
      <c r="NS21" s="3">
        <v>15133.14</v>
      </c>
      <c r="NT21" s="3">
        <v>34228.35</v>
      </c>
      <c r="NU21" s="3">
        <v>113474.94</v>
      </c>
      <c r="NV21" s="3">
        <v>778019.05</v>
      </c>
      <c r="NW21" s="3">
        <v>114011.41</v>
      </c>
      <c r="NX21" s="3">
        <v>32378.59</v>
      </c>
      <c r="NY21" s="3">
        <v>125343.39</v>
      </c>
      <c r="NZ21" s="3">
        <v>95599.06</v>
      </c>
      <c r="OA21" s="3">
        <v>77667.59</v>
      </c>
      <c r="OB21" s="3">
        <v>0</v>
      </c>
      <c r="OC21" s="3">
        <v>0</v>
      </c>
      <c r="OD21" s="3">
        <v>0</v>
      </c>
      <c r="OE21" s="3">
        <v>83302.45</v>
      </c>
      <c r="OF21" s="3">
        <v>0</v>
      </c>
      <c r="OK21" s="3">
        <v>0</v>
      </c>
      <c r="OL21" s="3">
        <v>0</v>
      </c>
      <c r="OM21" s="3">
        <v>0</v>
      </c>
      <c r="ON21" s="3">
        <v>0</v>
      </c>
      <c r="OO21" s="3">
        <v>29729.599999999999</v>
      </c>
      <c r="OP21" s="3">
        <v>220672.38</v>
      </c>
      <c r="OQ21" s="3">
        <v>568055.68999999994</v>
      </c>
      <c r="OR21" s="3">
        <v>145153.62</v>
      </c>
      <c r="OS21" s="3">
        <v>0</v>
      </c>
      <c r="OT21" s="3">
        <v>0</v>
      </c>
      <c r="OU21" s="3">
        <v>49526.68</v>
      </c>
      <c r="OV21" s="3">
        <v>175589.38</v>
      </c>
      <c r="OW21" s="3">
        <v>975</v>
      </c>
      <c r="OX21" s="3">
        <v>0</v>
      </c>
      <c r="OY21" s="3">
        <v>0</v>
      </c>
      <c r="OZ21" s="3">
        <v>8770.07</v>
      </c>
      <c r="PA21" s="3">
        <v>0</v>
      </c>
      <c r="PB21" s="3">
        <v>0</v>
      </c>
      <c r="PC21" s="3">
        <v>0</v>
      </c>
      <c r="PD21" s="3">
        <v>0</v>
      </c>
      <c r="PE21" s="3">
        <v>0</v>
      </c>
      <c r="PF21" s="3">
        <v>870444.31</v>
      </c>
      <c r="PG21" s="3">
        <v>0</v>
      </c>
      <c r="PH21" s="3">
        <v>498216.41</v>
      </c>
      <c r="PI21" s="3">
        <v>182176.06</v>
      </c>
      <c r="PJ21" s="3">
        <v>0</v>
      </c>
      <c r="PK21" s="3">
        <v>363437.86</v>
      </c>
      <c r="PL21" s="3">
        <v>0</v>
      </c>
      <c r="PM21" s="3">
        <v>85858.23</v>
      </c>
      <c r="PN21" s="3">
        <v>122293</v>
      </c>
      <c r="PO21" s="3">
        <v>0</v>
      </c>
      <c r="PP21" s="3">
        <v>0</v>
      </c>
      <c r="PQ21" s="3">
        <v>0</v>
      </c>
      <c r="PR21" s="3">
        <v>135863.94</v>
      </c>
      <c r="PS21" s="3">
        <v>0</v>
      </c>
      <c r="PT21" s="3">
        <v>102074.1</v>
      </c>
      <c r="PU21" s="3">
        <v>0</v>
      </c>
      <c r="PV21" s="3">
        <v>0</v>
      </c>
      <c r="PW21" s="3">
        <v>142537.49</v>
      </c>
      <c r="PX21" s="3">
        <v>10328.959999999999</v>
      </c>
      <c r="PY21" s="3">
        <v>0</v>
      </c>
      <c r="PZ21" s="3">
        <v>0</v>
      </c>
      <c r="QA21" s="3">
        <v>0</v>
      </c>
      <c r="QB21" s="3">
        <v>2078412.22</v>
      </c>
      <c r="QC21" s="3">
        <v>0</v>
      </c>
      <c r="QD21" s="3">
        <v>310105.46000000002</v>
      </c>
      <c r="QE21" s="3">
        <v>0</v>
      </c>
      <c r="QF21" s="3">
        <v>0</v>
      </c>
      <c r="QG21" s="3">
        <v>0</v>
      </c>
      <c r="QI21" s="3">
        <v>0</v>
      </c>
      <c r="QJ21" s="3">
        <v>460807.91</v>
      </c>
      <c r="QK21" s="3">
        <v>0</v>
      </c>
      <c r="QL21" s="3">
        <v>0</v>
      </c>
      <c r="QM21" s="3">
        <v>0</v>
      </c>
      <c r="QN21" s="3">
        <v>0</v>
      </c>
      <c r="QO21" s="3">
        <v>1131000</v>
      </c>
      <c r="QP21" s="3">
        <v>-8533.0499999999993</v>
      </c>
      <c r="QQ21" s="3">
        <v>0</v>
      </c>
      <c r="QR21" s="3">
        <v>0</v>
      </c>
      <c r="QS21" s="3">
        <v>0</v>
      </c>
      <c r="QT21" s="3">
        <v>6545.97</v>
      </c>
      <c r="QU21" s="3">
        <v>325400</v>
      </c>
      <c r="QV21" s="3">
        <v>0</v>
      </c>
      <c r="QW21" s="3">
        <v>67309.960000000006</v>
      </c>
      <c r="QX21" s="3">
        <v>0</v>
      </c>
      <c r="QY21" s="3">
        <v>0</v>
      </c>
      <c r="QZ21" s="3">
        <v>0</v>
      </c>
      <c r="RA21" s="3">
        <v>0</v>
      </c>
      <c r="RB21" s="3">
        <v>0</v>
      </c>
      <c r="RC21" s="3">
        <v>0</v>
      </c>
      <c r="RD21" s="3">
        <v>0</v>
      </c>
      <c r="RE21" s="3">
        <v>0</v>
      </c>
      <c r="RF21" s="3">
        <v>0</v>
      </c>
      <c r="RG21" s="3">
        <v>0</v>
      </c>
      <c r="RH21" s="3">
        <v>-82358</v>
      </c>
      <c r="RI21" s="3">
        <v>0</v>
      </c>
      <c r="RJ21" s="3">
        <v>0</v>
      </c>
      <c r="RK21" s="3">
        <v>0</v>
      </c>
    </row>
    <row r="22" spans="1:479" x14ac:dyDescent="0.25">
      <c r="A22" t="s">
        <v>21</v>
      </c>
      <c r="B22" s="1">
        <v>2018</v>
      </c>
      <c r="C22" s="3">
        <v>658085.93999999994</v>
      </c>
      <c r="D22" s="3">
        <v>300</v>
      </c>
      <c r="E22" s="4"/>
      <c r="F22" s="3">
        <v>0</v>
      </c>
      <c r="G22" s="3">
        <v>0</v>
      </c>
      <c r="H22" s="3">
        <v>0</v>
      </c>
      <c r="I22" s="3">
        <v>1907502.11</v>
      </c>
      <c r="J22" s="3">
        <v>0</v>
      </c>
      <c r="K22" s="3">
        <v>807726.8</v>
      </c>
      <c r="L22" s="3">
        <v>257040.25</v>
      </c>
      <c r="M22" s="3">
        <v>1006.15</v>
      </c>
      <c r="N22" s="3">
        <v>0</v>
      </c>
      <c r="O22" s="3">
        <v>171599.06</v>
      </c>
      <c r="P22" s="4"/>
      <c r="Q22" s="3">
        <v>850439.03</v>
      </c>
      <c r="R22" s="3">
        <v>-7406.09</v>
      </c>
      <c r="S22" s="3">
        <v>4094.95</v>
      </c>
      <c r="T22" s="3">
        <v>0</v>
      </c>
      <c r="U22" s="3">
        <v>0</v>
      </c>
      <c r="V22" s="3">
        <v>69384.789999999994</v>
      </c>
      <c r="W22" s="3">
        <v>0</v>
      </c>
      <c r="X22" s="3">
        <v>0</v>
      </c>
      <c r="Y22" s="3">
        <v>0</v>
      </c>
      <c r="Z22" s="3">
        <v>0</v>
      </c>
      <c r="AA22" s="3">
        <v>93862.86</v>
      </c>
      <c r="AB22" s="3">
        <v>0</v>
      </c>
      <c r="AC22" s="3">
        <v>0</v>
      </c>
      <c r="AD22" s="3">
        <v>0</v>
      </c>
      <c r="AE22" s="3">
        <v>0</v>
      </c>
      <c r="AF22" s="3">
        <v>0</v>
      </c>
      <c r="AG22" s="3">
        <v>0</v>
      </c>
      <c r="AH22" s="3">
        <v>0</v>
      </c>
      <c r="AI22" s="3">
        <v>0</v>
      </c>
      <c r="AJ22" s="3">
        <v>0</v>
      </c>
      <c r="AK22" s="3">
        <v>0</v>
      </c>
      <c r="AL22" s="3">
        <v>0</v>
      </c>
      <c r="AP22" s="3">
        <v>0</v>
      </c>
      <c r="AQ22" s="3">
        <v>0</v>
      </c>
      <c r="AR22" s="3">
        <v>0</v>
      </c>
      <c r="AS22" s="3">
        <v>0</v>
      </c>
      <c r="AT22" s="3">
        <v>0</v>
      </c>
      <c r="AU22" s="3">
        <v>0</v>
      </c>
      <c r="AV22" s="3">
        <v>97594.79</v>
      </c>
      <c r="AW22" s="4"/>
      <c r="AX22" s="3">
        <v>0</v>
      </c>
      <c r="AY22" s="3">
        <v>0</v>
      </c>
      <c r="AZ22" s="3">
        <v>0</v>
      </c>
      <c r="BA22" s="3">
        <v>0</v>
      </c>
      <c r="BB22" s="3">
        <v>0</v>
      </c>
      <c r="BC22" s="3">
        <v>0</v>
      </c>
      <c r="BD22" s="3">
        <v>0</v>
      </c>
      <c r="BE22" s="3">
        <v>0</v>
      </c>
      <c r="BF22" s="3">
        <v>91080.37</v>
      </c>
      <c r="BG22" s="3">
        <v>19478.39</v>
      </c>
      <c r="BH22" s="3">
        <v>-9412</v>
      </c>
      <c r="BI22" s="3">
        <v>0</v>
      </c>
      <c r="BJ22" s="3">
        <v>0</v>
      </c>
      <c r="BK22" s="3">
        <v>0</v>
      </c>
      <c r="BL22" s="3">
        <v>0</v>
      </c>
      <c r="BM22" s="3">
        <v>0</v>
      </c>
      <c r="BN22" s="3">
        <v>0</v>
      </c>
      <c r="BO22" s="3">
        <v>-1919.01</v>
      </c>
      <c r="BP22" s="3">
        <v>1944.77</v>
      </c>
      <c r="BQ22" s="3">
        <v>0</v>
      </c>
      <c r="BR22" s="3">
        <v>0</v>
      </c>
      <c r="BT22" s="3">
        <v>0</v>
      </c>
      <c r="BU22" s="3">
        <v>34581.85</v>
      </c>
      <c r="BV22" s="3">
        <v>0</v>
      </c>
      <c r="BW22" s="3">
        <v>0</v>
      </c>
      <c r="BX22" s="3">
        <v>0</v>
      </c>
      <c r="BY22" s="3">
        <v>3010.49</v>
      </c>
      <c r="BZ22" s="3">
        <v>-236786.34</v>
      </c>
      <c r="CA22" s="3">
        <v>0</v>
      </c>
      <c r="CB22" s="3">
        <v>275.72000000000003</v>
      </c>
      <c r="CC22" s="3">
        <v>8407.2900000000009</v>
      </c>
      <c r="CD22" s="3">
        <v>133385.03</v>
      </c>
      <c r="CE22" s="3">
        <v>-2422.6999999999998</v>
      </c>
      <c r="CF22" s="3">
        <v>0</v>
      </c>
      <c r="CG22" s="3">
        <v>41583.79</v>
      </c>
      <c r="CH22" s="3">
        <v>0</v>
      </c>
      <c r="CI22" s="3">
        <v>0</v>
      </c>
      <c r="CJ22" s="3">
        <v>0</v>
      </c>
      <c r="CK22" s="3">
        <v>337616.54</v>
      </c>
      <c r="CL22" s="3">
        <v>0</v>
      </c>
      <c r="CM22" s="3">
        <v>0</v>
      </c>
      <c r="CN22" s="3">
        <v>0</v>
      </c>
      <c r="CO22" s="3">
        <v>0</v>
      </c>
      <c r="CP22" s="3">
        <v>0</v>
      </c>
      <c r="CQ22" s="3">
        <v>0</v>
      </c>
      <c r="CR22" s="3">
        <v>0</v>
      </c>
      <c r="CS22" s="3">
        <v>0</v>
      </c>
      <c r="CT22" s="3">
        <v>0</v>
      </c>
      <c r="CU22" s="3">
        <v>0</v>
      </c>
      <c r="CV22" s="3">
        <v>0</v>
      </c>
      <c r="CW22" s="3">
        <v>0</v>
      </c>
      <c r="CX22" s="3">
        <v>0</v>
      </c>
      <c r="CY22" s="3">
        <v>0</v>
      </c>
      <c r="CZ22" s="3">
        <v>0</v>
      </c>
      <c r="DA22" s="3">
        <v>0</v>
      </c>
      <c r="DB22" s="3">
        <v>0</v>
      </c>
      <c r="DC22" s="3">
        <v>0</v>
      </c>
      <c r="DD22" s="3">
        <v>0</v>
      </c>
      <c r="DE22" s="3">
        <v>0</v>
      </c>
      <c r="DF22" s="3">
        <v>0</v>
      </c>
      <c r="DG22" s="3">
        <v>0</v>
      </c>
      <c r="DH22" s="3">
        <v>0</v>
      </c>
      <c r="DI22" s="3">
        <v>0</v>
      </c>
      <c r="DJ22" s="3">
        <v>0</v>
      </c>
      <c r="DK22" s="3">
        <v>0</v>
      </c>
      <c r="DL22" s="3">
        <v>0</v>
      </c>
      <c r="DM22" s="3">
        <v>0</v>
      </c>
      <c r="DN22" s="3">
        <v>100000</v>
      </c>
      <c r="DP22" s="3">
        <v>875652.95</v>
      </c>
      <c r="DQ22" s="3">
        <v>0</v>
      </c>
      <c r="DR22" s="3">
        <v>1241386.3799999999</v>
      </c>
      <c r="DS22" s="3">
        <v>0</v>
      </c>
      <c r="DT22" s="3">
        <v>9565.18</v>
      </c>
      <c r="DU22" s="3">
        <v>3765953.17</v>
      </c>
      <c r="DV22" s="3">
        <v>1644316.64</v>
      </c>
      <c r="DW22" s="3">
        <v>380477.93</v>
      </c>
      <c r="DX22" s="3">
        <v>509699.22</v>
      </c>
      <c r="DY22" s="3">
        <v>1459754.11</v>
      </c>
      <c r="DZ22" s="3">
        <v>76337.23</v>
      </c>
      <c r="EA22" s="3">
        <v>809573.95</v>
      </c>
      <c r="EB22" s="3">
        <v>0</v>
      </c>
      <c r="EC22" s="3">
        <v>0</v>
      </c>
      <c r="ED22" s="3">
        <v>0</v>
      </c>
      <c r="EE22" s="3">
        <v>0</v>
      </c>
      <c r="EG22" s="3">
        <v>464330.63</v>
      </c>
      <c r="EH22" s="3">
        <v>159461.1</v>
      </c>
      <c r="EI22" s="3">
        <v>155469.32</v>
      </c>
      <c r="EJ22" s="3">
        <v>105304.77</v>
      </c>
      <c r="EL22" s="3">
        <v>1034371.24</v>
      </c>
      <c r="EM22" s="3">
        <v>0</v>
      </c>
      <c r="EN22" s="3">
        <v>182321.75</v>
      </c>
      <c r="EO22" s="3">
        <v>70375.33</v>
      </c>
      <c r="EP22" s="3">
        <v>0</v>
      </c>
      <c r="EQ22" s="3">
        <v>119165.13</v>
      </c>
      <c r="ER22" s="3">
        <v>0</v>
      </c>
      <c r="ET22" s="3">
        <v>0</v>
      </c>
      <c r="EU22" s="3">
        <v>0</v>
      </c>
      <c r="EV22" s="3">
        <v>0</v>
      </c>
      <c r="EW22" s="3">
        <v>0</v>
      </c>
      <c r="EX22" s="3">
        <v>0</v>
      </c>
      <c r="EY22" s="3">
        <v>0</v>
      </c>
      <c r="EZ22" s="3">
        <v>0</v>
      </c>
      <c r="FA22" s="3">
        <v>0</v>
      </c>
      <c r="FB22" s="3">
        <v>0</v>
      </c>
      <c r="FC22" s="3">
        <v>0</v>
      </c>
      <c r="FD22" s="3">
        <v>0</v>
      </c>
      <c r="FE22" s="3">
        <v>0</v>
      </c>
      <c r="FF22" s="3">
        <v>0</v>
      </c>
      <c r="FG22" s="3">
        <v>0</v>
      </c>
      <c r="FH22" s="3">
        <v>0</v>
      </c>
      <c r="FI22" s="3">
        <v>0</v>
      </c>
      <c r="FJ22" s="3">
        <v>0</v>
      </c>
      <c r="FK22" s="3">
        <v>-9393184.4199999999</v>
      </c>
      <c r="FL22" s="3">
        <v>0</v>
      </c>
      <c r="FM22" s="3">
        <v>0</v>
      </c>
      <c r="FN22" s="3">
        <v>0</v>
      </c>
      <c r="FO22" s="3">
        <v>0</v>
      </c>
      <c r="FP22" s="3">
        <v>-232463.55</v>
      </c>
      <c r="FQ22" s="3">
        <v>-114395.08</v>
      </c>
      <c r="FR22" s="3">
        <v>0</v>
      </c>
      <c r="FS22" s="3">
        <v>0</v>
      </c>
      <c r="FT22" s="3">
        <v>-291649.49</v>
      </c>
      <c r="FU22" s="3">
        <v>0</v>
      </c>
      <c r="FV22" s="3">
        <v>0</v>
      </c>
      <c r="FW22" s="3">
        <v>0</v>
      </c>
      <c r="FX22" s="3">
        <v>0</v>
      </c>
      <c r="FY22" s="3">
        <v>0</v>
      </c>
      <c r="FZ22" s="3">
        <v>0</v>
      </c>
      <c r="GA22" s="3">
        <v>0</v>
      </c>
      <c r="GB22" s="3">
        <v>0</v>
      </c>
      <c r="GD22" s="3">
        <v>-91509.78</v>
      </c>
      <c r="GE22" s="3">
        <v>0</v>
      </c>
      <c r="GF22" s="3">
        <v>0</v>
      </c>
      <c r="GG22" s="3">
        <v>0</v>
      </c>
      <c r="GH22" s="3">
        <v>0</v>
      </c>
      <c r="GI22" s="3">
        <v>0</v>
      </c>
      <c r="GJ22" s="3">
        <v>-50028.29</v>
      </c>
      <c r="GK22" s="3">
        <v>-43011.95</v>
      </c>
      <c r="GL22" s="3">
        <v>28372</v>
      </c>
      <c r="GN22" s="3">
        <v>0</v>
      </c>
      <c r="GO22" s="3">
        <v>0</v>
      </c>
      <c r="GP22" s="3">
        <v>0</v>
      </c>
      <c r="GQ22" s="3">
        <v>0</v>
      </c>
      <c r="GR22" s="3">
        <v>0</v>
      </c>
      <c r="GS22" s="3">
        <v>0</v>
      </c>
      <c r="GT22" s="3">
        <v>-1890228.99</v>
      </c>
      <c r="GU22" s="3">
        <v>0</v>
      </c>
      <c r="GV22" s="3">
        <v>0</v>
      </c>
      <c r="GX22" s="3">
        <v>-38473.370000000003</v>
      </c>
      <c r="GY22" s="3">
        <v>0</v>
      </c>
      <c r="GZ22" s="3">
        <v>0</v>
      </c>
      <c r="HA22" s="3">
        <v>0</v>
      </c>
      <c r="HB22" s="3">
        <v>-122056</v>
      </c>
      <c r="HC22" s="3">
        <v>0</v>
      </c>
      <c r="HD22" s="3">
        <v>0</v>
      </c>
      <c r="HE22" s="3">
        <v>0</v>
      </c>
      <c r="HF22" s="3">
        <v>-168480.66</v>
      </c>
      <c r="HG22" s="3">
        <v>0</v>
      </c>
      <c r="HH22" s="3">
        <v>0</v>
      </c>
      <c r="HI22" s="3">
        <v>0</v>
      </c>
      <c r="HJ22" s="3">
        <v>0</v>
      </c>
      <c r="HK22" s="3">
        <v>0</v>
      </c>
      <c r="HL22" s="3">
        <v>0</v>
      </c>
      <c r="HM22" s="3">
        <v>0</v>
      </c>
      <c r="HO22" s="3">
        <v>0</v>
      </c>
      <c r="HP22" s="3">
        <v>-5807389.8700000001</v>
      </c>
      <c r="HQ22" s="3">
        <v>0</v>
      </c>
      <c r="HR22" s="3">
        <v>0</v>
      </c>
      <c r="HS22" s="3">
        <v>0</v>
      </c>
      <c r="HT22" s="3">
        <v>0</v>
      </c>
      <c r="HU22" s="3">
        <v>0</v>
      </c>
      <c r="HV22" s="3">
        <v>0</v>
      </c>
      <c r="HW22" s="3">
        <v>0</v>
      </c>
      <c r="HX22" s="3">
        <v>0</v>
      </c>
      <c r="HY22" s="3">
        <v>0</v>
      </c>
      <c r="HZ22" s="3">
        <v>-79549.689999999493</v>
      </c>
      <c r="IA22" s="3">
        <v>-201521.72</v>
      </c>
      <c r="IB22" s="3">
        <v>0</v>
      </c>
      <c r="IC22" s="3">
        <v>0</v>
      </c>
      <c r="ID22" s="3">
        <v>0</v>
      </c>
      <c r="IE22" s="3">
        <v>0</v>
      </c>
      <c r="IF22" s="3">
        <v>0</v>
      </c>
      <c r="IG22" s="3">
        <v>0</v>
      </c>
      <c r="IH22" s="3">
        <v>0</v>
      </c>
      <c r="II22" s="3">
        <v>0</v>
      </c>
      <c r="IJ22" s="3">
        <v>-3150309.08</v>
      </c>
      <c r="IK22" s="3">
        <v>0</v>
      </c>
      <c r="IL22" s="3">
        <v>0</v>
      </c>
      <c r="IM22" s="3">
        <v>0</v>
      </c>
      <c r="IN22" s="3">
        <v>-49930.71</v>
      </c>
      <c r="IO22" s="3">
        <v>0</v>
      </c>
      <c r="IP22" s="3">
        <v>-3851258.78</v>
      </c>
      <c r="IQ22" s="3">
        <v>0</v>
      </c>
      <c r="IR22" s="3">
        <v>0</v>
      </c>
      <c r="IS22" s="3">
        <v>0</v>
      </c>
      <c r="IT22" s="3">
        <v>0</v>
      </c>
      <c r="IU22" s="3">
        <v>-359979.14</v>
      </c>
      <c r="IV22" s="3">
        <v>0</v>
      </c>
      <c r="IW22" s="3">
        <v>-472329.31</v>
      </c>
      <c r="IX22" s="3">
        <v>-135170.62</v>
      </c>
      <c r="IY22" s="3">
        <v>0</v>
      </c>
      <c r="IZ22" s="3">
        <v>-26109.81</v>
      </c>
      <c r="JA22" s="3">
        <v>-1917123.12</v>
      </c>
      <c r="JB22" s="3">
        <v>-1030.8</v>
      </c>
      <c r="JC22" s="3">
        <v>-121.75</v>
      </c>
      <c r="JD22" s="3">
        <v>-11249.25</v>
      </c>
      <c r="JE22" s="3">
        <v>0</v>
      </c>
      <c r="JF22" s="3">
        <v>0</v>
      </c>
      <c r="JG22" s="3">
        <v>0</v>
      </c>
      <c r="JH22" s="3">
        <v>0</v>
      </c>
      <c r="JI22" s="3">
        <v>-101303.22</v>
      </c>
      <c r="JJ22" s="3">
        <v>0</v>
      </c>
      <c r="JK22" s="3">
        <v>0</v>
      </c>
      <c r="JL22" s="3">
        <v>-23417.82</v>
      </c>
      <c r="JM22" s="3">
        <v>-5255.2</v>
      </c>
      <c r="JN22" s="3">
        <v>-23914.959999999999</v>
      </c>
      <c r="JO22" s="3">
        <v>0</v>
      </c>
      <c r="JP22" s="3">
        <v>-1616</v>
      </c>
      <c r="JQ22" s="3">
        <v>0</v>
      </c>
      <c r="JR22" s="3">
        <v>0</v>
      </c>
      <c r="JS22" s="3">
        <v>0</v>
      </c>
      <c r="JT22" s="3">
        <v>0</v>
      </c>
      <c r="JU22" s="3">
        <v>0</v>
      </c>
      <c r="JV22" s="3">
        <v>-68379.67</v>
      </c>
      <c r="JW22" s="3">
        <v>12666.76</v>
      </c>
      <c r="JX22" s="3">
        <v>0</v>
      </c>
      <c r="JY22" s="3">
        <v>0</v>
      </c>
      <c r="JZ22" s="3">
        <v>0</v>
      </c>
      <c r="KA22" s="3">
        <v>0</v>
      </c>
      <c r="KB22" s="3">
        <v>0</v>
      </c>
      <c r="KC22" s="3">
        <v>0</v>
      </c>
      <c r="KD22" s="3">
        <v>13871.3</v>
      </c>
      <c r="KE22" s="3">
        <v>0</v>
      </c>
      <c r="KF22" s="3">
        <v>0</v>
      </c>
      <c r="KG22" s="3">
        <v>0</v>
      </c>
      <c r="KH22" s="3">
        <v>-76306.66</v>
      </c>
      <c r="KI22" s="3">
        <v>109294.78</v>
      </c>
      <c r="KJ22" s="3">
        <v>0</v>
      </c>
      <c r="KK22" s="3">
        <v>-2185.5700000000002</v>
      </c>
      <c r="KL22" s="3">
        <v>0</v>
      </c>
      <c r="KM22" s="3">
        <v>0</v>
      </c>
      <c r="KN22" s="3">
        <v>-58370.38</v>
      </c>
      <c r="KO22" s="3">
        <v>0</v>
      </c>
      <c r="KP22" s="3">
        <v>0</v>
      </c>
      <c r="KQ22" s="3">
        <v>0</v>
      </c>
      <c r="KR22" s="3">
        <v>0</v>
      </c>
      <c r="KS22" s="3">
        <v>0</v>
      </c>
      <c r="KT22" s="3">
        <v>0</v>
      </c>
      <c r="KU22" s="3">
        <v>0</v>
      </c>
      <c r="KV22" s="3">
        <v>0</v>
      </c>
      <c r="KW22" s="3">
        <v>0</v>
      </c>
      <c r="KX22" s="3">
        <v>0</v>
      </c>
      <c r="KY22" s="3">
        <v>0</v>
      </c>
      <c r="KZ22" s="3">
        <v>0</v>
      </c>
      <c r="LA22" s="3">
        <v>0</v>
      </c>
      <c r="LB22" s="3">
        <v>0</v>
      </c>
      <c r="LC22" s="3">
        <v>0</v>
      </c>
      <c r="LD22" s="3">
        <v>0</v>
      </c>
      <c r="LE22" s="3">
        <v>0</v>
      </c>
      <c r="LF22" s="3">
        <v>0</v>
      </c>
      <c r="LG22" s="3">
        <v>0</v>
      </c>
      <c r="LH22" s="3">
        <v>0</v>
      </c>
      <c r="LI22" s="3">
        <v>0</v>
      </c>
      <c r="LJ22" s="3">
        <v>0</v>
      </c>
      <c r="LK22" s="3">
        <v>0</v>
      </c>
      <c r="LL22" s="3">
        <v>0</v>
      </c>
      <c r="LM22" s="3">
        <v>5292599.45</v>
      </c>
      <c r="LN22" s="3">
        <v>1762436.98</v>
      </c>
      <c r="LO22" s="3">
        <v>275750.02</v>
      </c>
      <c r="LP22" s="3">
        <v>72878.880000000005</v>
      </c>
      <c r="LQ22" s="3">
        <v>0</v>
      </c>
      <c r="LR22" s="3">
        <v>476989.28</v>
      </c>
      <c r="LS22" s="3">
        <v>0</v>
      </c>
      <c r="LT22" s="3">
        <v>139920.75</v>
      </c>
      <c r="LU22" s="3">
        <v>0</v>
      </c>
      <c r="LW22" s="3">
        <v>0</v>
      </c>
      <c r="LX22" s="3">
        <v>24512.16</v>
      </c>
      <c r="LY22" s="3">
        <v>0</v>
      </c>
      <c r="LZ22" s="3">
        <v>0</v>
      </c>
      <c r="MA22" s="3">
        <v>0</v>
      </c>
      <c r="MB22" s="3">
        <v>0</v>
      </c>
      <c r="MC22" s="3">
        <v>0</v>
      </c>
      <c r="MD22" s="3">
        <v>0</v>
      </c>
      <c r="ME22" s="3">
        <v>0</v>
      </c>
      <c r="MF22" s="3">
        <v>0</v>
      </c>
      <c r="MG22" s="3">
        <v>0</v>
      </c>
      <c r="MH22" s="3">
        <v>0</v>
      </c>
      <c r="MI22" s="3">
        <v>0</v>
      </c>
      <c r="MJ22" s="3">
        <v>0</v>
      </c>
      <c r="MK22" s="3">
        <v>0</v>
      </c>
      <c r="ML22" s="3">
        <v>0</v>
      </c>
      <c r="MM22" s="3">
        <v>0</v>
      </c>
      <c r="MN22" s="3">
        <v>0</v>
      </c>
      <c r="MO22" s="3">
        <v>0</v>
      </c>
      <c r="MP22" s="3">
        <v>0</v>
      </c>
      <c r="MQ22" s="3">
        <v>0</v>
      </c>
      <c r="MR22" s="3">
        <v>0</v>
      </c>
      <c r="MS22" s="3">
        <v>89642.98</v>
      </c>
      <c r="MT22" s="3">
        <v>0</v>
      </c>
      <c r="MU22" s="3">
        <v>60672.62</v>
      </c>
      <c r="MV22" s="3">
        <v>41273.25</v>
      </c>
      <c r="MW22" s="3">
        <v>12504.63</v>
      </c>
      <c r="MX22" s="3">
        <v>0</v>
      </c>
      <c r="MY22" s="3">
        <v>0</v>
      </c>
      <c r="MZ22" s="3">
        <v>-1967.29</v>
      </c>
      <c r="NA22" s="3">
        <v>2226.4299999999998</v>
      </c>
      <c r="NB22" s="3">
        <v>0</v>
      </c>
      <c r="NC22" s="3">
        <v>0</v>
      </c>
      <c r="ND22" s="3">
        <v>10488.19</v>
      </c>
      <c r="NE22" s="3">
        <v>674.92</v>
      </c>
      <c r="NF22" s="3">
        <v>0</v>
      </c>
      <c r="NG22" s="3">
        <v>0</v>
      </c>
      <c r="NH22" s="3">
        <v>0</v>
      </c>
      <c r="NI22" s="3">
        <v>15814.63</v>
      </c>
      <c r="NJ22" s="3">
        <v>51547.77</v>
      </c>
      <c r="NK22" s="3">
        <v>5088.82</v>
      </c>
      <c r="NL22" s="3">
        <v>120769</v>
      </c>
      <c r="NM22" s="3">
        <v>0</v>
      </c>
      <c r="NN22" s="3">
        <v>0</v>
      </c>
      <c r="NO22" s="3">
        <v>0</v>
      </c>
      <c r="NP22" s="3">
        <v>75373.259999999995</v>
      </c>
      <c r="NQ22" s="3">
        <v>1805</v>
      </c>
      <c r="NR22" s="3">
        <v>22824.42</v>
      </c>
      <c r="NS22" s="3">
        <v>0</v>
      </c>
      <c r="NT22" s="3">
        <v>27522.77</v>
      </c>
      <c r="NU22" s="3">
        <v>9810.17</v>
      </c>
      <c r="NV22" s="3">
        <v>8059.34</v>
      </c>
      <c r="NW22" s="3">
        <v>97954.05</v>
      </c>
      <c r="NX22" s="3">
        <v>0</v>
      </c>
      <c r="NY22" s="3">
        <v>9092.5</v>
      </c>
      <c r="NZ22" s="3">
        <v>133.63</v>
      </c>
      <c r="OA22" s="3">
        <v>1801.73</v>
      </c>
      <c r="OB22" s="3">
        <v>0</v>
      </c>
      <c r="OC22" s="3">
        <v>0</v>
      </c>
      <c r="OD22" s="3">
        <v>0</v>
      </c>
      <c r="OE22" s="3">
        <v>41226.5</v>
      </c>
      <c r="OF22" s="3">
        <v>0</v>
      </c>
      <c r="OK22" s="3">
        <v>0</v>
      </c>
      <c r="OL22" s="3">
        <v>0</v>
      </c>
      <c r="OM22" s="3">
        <v>0</v>
      </c>
      <c r="ON22" s="3">
        <v>0</v>
      </c>
      <c r="OO22" s="3">
        <v>27435.4</v>
      </c>
      <c r="OP22" s="3">
        <v>5894.27</v>
      </c>
      <c r="OQ22" s="3">
        <v>183228.07</v>
      </c>
      <c r="OR22" s="3">
        <v>69916.39</v>
      </c>
      <c r="OS22" s="3">
        <v>0</v>
      </c>
      <c r="OT22" s="3">
        <v>-1450.08</v>
      </c>
      <c r="OU22" s="3">
        <v>4917.3599999999997</v>
      </c>
      <c r="OV22" s="3">
        <v>0</v>
      </c>
      <c r="OW22" s="3">
        <v>27619.88</v>
      </c>
      <c r="OX22" s="3">
        <v>6314.98</v>
      </c>
      <c r="OY22" s="3">
        <v>21.38</v>
      </c>
      <c r="OZ22" s="3">
        <v>225.19</v>
      </c>
      <c r="PA22" s="3">
        <v>10278.51</v>
      </c>
      <c r="PB22" s="3">
        <v>0</v>
      </c>
      <c r="PC22" s="3">
        <v>0</v>
      </c>
      <c r="PD22" s="3">
        <v>0</v>
      </c>
      <c r="PE22" s="3">
        <v>0</v>
      </c>
      <c r="PF22" s="3">
        <v>184552.7</v>
      </c>
      <c r="PG22" s="3">
        <v>0</v>
      </c>
      <c r="PH22" s="3">
        <v>142672.54999999999</v>
      </c>
      <c r="PI22" s="3">
        <v>21550.38</v>
      </c>
      <c r="PJ22" s="3">
        <v>-4889.87</v>
      </c>
      <c r="PK22" s="3">
        <v>62800.24</v>
      </c>
      <c r="PL22" s="3">
        <v>12708.58</v>
      </c>
      <c r="PM22" s="3">
        <v>0</v>
      </c>
      <c r="PN22" s="3">
        <v>68850.25</v>
      </c>
      <c r="PO22" s="3">
        <v>0</v>
      </c>
      <c r="PP22" s="3">
        <v>0</v>
      </c>
      <c r="PQ22" s="3">
        <v>0</v>
      </c>
      <c r="PR22" s="3">
        <v>50017.33</v>
      </c>
      <c r="PS22" s="3">
        <v>9217.67</v>
      </c>
      <c r="PT22" s="3">
        <v>100879.37</v>
      </c>
      <c r="PU22" s="3">
        <v>16679.990000000002</v>
      </c>
      <c r="PV22" s="3">
        <v>0</v>
      </c>
      <c r="PW22" s="3">
        <v>1520.88</v>
      </c>
      <c r="PX22" s="3">
        <v>4637</v>
      </c>
      <c r="PY22" s="3">
        <v>0</v>
      </c>
      <c r="PZ22" s="3">
        <v>0</v>
      </c>
      <c r="QA22" s="3">
        <v>0</v>
      </c>
      <c r="QB22" s="3">
        <v>279662.2</v>
      </c>
      <c r="QC22" s="3">
        <v>0</v>
      </c>
      <c r="QD22" s="3">
        <v>49747.75</v>
      </c>
      <c r="QE22" s="3">
        <v>0</v>
      </c>
      <c r="QF22" s="3">
        <v>0</v>
      </c>
      <c r="QG22" s="3">
        <v>0</v>
      </c>
      <c r="QI22" s="3">
        <v>0</v>
      </c>
      <c r="QJ22" s="3">
        <v>0</v>
      </c>
      <c r="QK22" s="3">
        <v>0</v>
      </c>
      <c r="QL22" s="3">
        <v>0</v>
      </c>
      <c r="QM22" s="3">
        <v>0</v>
      </c>
      <c r="QN22" s="3">
        <v>0</v>
      </c>
      <c r="QO22" s="3">
        <v>0</v>
      </c>
      <c r="QP22" s="3">
        <v>8811.23</v>
      </c>
      <c r="QQ22" s="3">
        <v>0</v>
      </c>
      <c r="QR22" s="3">
        <v>0</v>
      </c>
      <c r="QS22" s="3">
        <v>0</v>
      </c>
      <c r="QT22" s="3">
        <v>13577.1</v>
      </c>
      <c r="QU22" s="3">
        <v>11155.78</v>
      </c>
      <c r="QV22" s="3">
        <v>0</v>
      </c>
      <c r="QW22" s="3">
        <v>2000</v>
      </c>
      <c r="QX22" s="3">
        <v>0</v>
      </c>
      <c r="QY22" s="3">
        <v>0</v>
      </c>
      <c r="QZ22" s="3">
        <v>0</v>
      </c>
      <c r="RA22" s="3">
        <v>0</v>
      </c>
      <c r="RB22" s="3">
        <v>0</v>
      </c>
      <c r="RC22" s="3">
        <v>0</v>
      </c>
      <c r="RD22" s="3">
        <v>0</v>
      </c>
      <c r="RE22" s="3">
        <v>0</v>
      </c>
      <c r="RF22" s="3">
        <v>0</v>
      </c>
      <c r="RG22" s="3">
        <v>0</v>
      </c>
      <c r="RH22" s="3">
        <v>0</v>
      </c>
      <c r="RI22" s="3">
        <v>0</v>
      </c>
      <c r="RJ22" s="3">
        <v>0</v>
      </c>
      <c r="RK22" s="3">
        <v>0</v>
      </c>
    </row>
    <row r="23" spans="1:479" x14ac:dyDescent="0.25">
      <c r="A23" t="s">
        <v>22</v>
      </c>
      <c r="B23" s="1">
        <v>2018</v>
      </c>
      <c r="C23" s="3">
        <v>0</v>
      </c>
      <c r="D23" s="3">
        <v>0</v>
      </c>
      <c r="E23" s="4"/>
      <c r="F23" s="3">
        <v>0</v>
      </c>
      <c r="G23" s="3">
        <v>0</v>
      </c>
      <c r="H23" s="3">
        <v>0</v>
      </c>
      <c r="I23" s="3">
        <v>0</v>
      </c>
      <c r="J23" s="3">
        <v>0</v>
      </c>
      <c r="K23" s="3">
        <v>7832803.2800000003</v>
      </c>
      <c r="L23" s="3">
        <v>0</v>
      </c>
      <c r="M23" s="3">
        <v>842402.53</v>
      </c>
      <c r="N23" s="3">
        <v>0</v>
      </c>
      <c r="O23" s="3">
        <v>860261.28</v>
      </c>
      <c r="P23" s="4"/>
      <c r="Q23" s="3">
        <v>10780014.35</v>
      </c>
      <c r="R23" s="3">
        <v>-786000</v>
      </c>
      <c r="S23" s="3">
        <v>0</v>
      </c>
      <c r="T23" s="3">
        <v>0</v>
      </c>
      <c r="U23" s="3">
        <v>0</v>
      </c>
      <c r="V23" s="3">
        <v>162197.48000000001</v>
      </c>
      <c r="W23" s="3">
        <v>0</v>
      </c>
      <c r="X23" s="3">
        <v>0</v>
      </c>
      <c r="Y23" s="3">
        <v>0</v>
      </c>
      <c r="Z23" s="3">
        <v>0</v>
      </c>
      <c r="AA23" s="3">
        <v>1316431.1399999999</v>
      </c>
      <c r="AB23" s="3">
        <v>0</v>
      </c>
      <c r="AC23" s="3">
        <v>0</v>
      </c>
      <c r="AD23" s="3">
        <v>0</v>
      </c>
      <c r="AE23" s="3">
        <v>0</v>
      </c>
      <c r="AF23" s="3">
        <v>0</v>
      </c>
      <c r="AG23" s="3">
        <v>0</v>
      </c>
      <c r="AH23" s="3">
        <v>0</v>
      </c>
      <c r="AI23" s="3">
        <v>0</v>
      </c>
      <c r="AJ23" s="3">
        <v>0</v>
      </c>
      <c r="AK23" s="3">
        <v>0</v>
      </c>
      <c r="AL23" s="3">
        <v>7833825.0099999998</v>
      </c>
      <c r="AP23" s="3">
        <v>400000</v>
      </c>
      <c r="AQ23" s="3">
        <v>0</v>
      </c>
      <c r="AR23" s="3">
        <v>0</v>
      </c>
      <c r="AS23" s="3">
        <v>0</v>
      </c>
      <c r="AT23" s="3">
        <v>0</v>
      </c>
      <c r="AU23" s="3">
        <v>0</v>
      </c>
      <c r="AV23" s="3">
        <v>304103.88</v>
      </c>
      <c r="AW23" s="4"/>
      <c r="AX23" s="3">
        <v>0</v>
      </c>
      <c r="AY23" s="3">
        <v>0</v>
      </c>
      <c r="AZ23" s="3">
        <v>0</v>
      </c>
      <c r="BA23" s="3">
        <v>0</v>
      </c>
      <c r="BB23" s="3">
        <v>0</v>
      </c>
      <c r="BC23" s="3">
        <v>0</v>
      </c>
      <c r="BD23" s="3">
        <v>0</v>
      </c>
      <c r="BE23" s="3">
        <v>0</v>
      </c>
      <c r="BF23" s="3">
        <v>50092.83</v>
      </c>
      <c r="BG23" s="3">
        <v>43447.62</v>
      </c>
      <c r="BH23" s="3">
        <v>0</v>
      </c>
      <c r="BI23" s="3">
        <v>557415.02</v>
      </c>
      <c r="BJ23" s="3">
        <v>257975.02</v>
      </c>
      <c r="BK23" s="3">
        <v>0</v>
      </c>
      <c r="BL23" s="3">
        <v>0</v>
      </c>
      <c r="BM23" s="3">
        <v>0</v>
      </c>
      <c r="BN23" s="3">
        <v>562106.13</v>
      </c>
      <c r="BO23" s="3">
        <v>-67804.149999999994</v>
      </c>
      <c r="BP23" s="3">
        <v>-8952.92</v>
      </c>
      <c r="BQ23" s="3">
        <v>0</v>
      </c>
      <c r="BR23" s="3">
        <v>0</v>
      </c>
      <c r="BT23" s="3">
        <v>0</v>
      </c>
      <c r="BU23" s="3">
        <v>987312.54</v>
      </c>
      <c r="BV23" s="3">
        <v>0</v>
      </c>
      <c r="BW23" s="3">
        <v>0</v>
      </c>
      <c r="BX23" s="3">
        <v>2711326.73</v>
      </c>
      <c r="BY23" s="3">
        <v>0</v>
      </c>
      <c r="BZ23" s="3">
        <v>-2148242.27</v>
      </c>
      <c r="CA23" s="3">
        <v>0</v>
      </c>
      <c r="CB23" s="3">
        <v>-284168.28999999998</v>
      </c>
      <c r="CC23" s="3">
        <v>193726.03</v>
      </c>
      <c r="CD23" s="3">
        <v>-1410592.12</v>
      </c>
      <c r="CE23" s="3">
        <v>-1300707.8700000001</v>
      </c>
      <c r="CF23" s="3">
        <v>62240</v>
      </c>
      <c r="CG23" s="3">
        <v>-209891.96</v>
      </c>
      <c r="CH23" s="3">
        <v>0</v>
      </c>
      <c r="CI23" s="3">
        <v>0</v>
      </c>
      <c r="CJ23" s="3">
        <v>0</v>
      </c>
      <c r="CK23" s="3">
        <v>58788.87</v>
      </c>
      <c r="CL23" s="3">
        <v>3218378.76</v>
      </c>
      <c r="CM23" s="3">
        <v>0</v>
      </c>
      <c r="CN23" s="3">
        <v>0</v>
      </c>
      <c r="CO23" s="3">
        <v>0</v>
      </c>
      <c r="CP23" s="3">
        <v>0</v>
      </c>
      <c r="CQ23" s="3">
        <v>0</v>
      </c>
      <c r="CR23" s="3">
        <v>0</v>
      </c>
      <c r="CS23" s="3">
        <v>0</v>
      </c>
      <c r="CT23" s="3">
        <v>0</v>
      </c>
      <c r="CU23" s="3">
        <v>0</v>
      </c>
      <c r="CV23" s="3">
        <v>0</v>
      </c>
      <c r="CW23" s="3">
        <v>0</v>
      </c>
      <c r="CX23" s="3">
        <v>0</v>
      </c>
      <c r="CY23" s="3">
        <v>0</v>
      </c>
      <c r="CZ23" s="3">
        <v>0</v>
      </c>
      <c r="DA23" s="3">
        <v>0</v>
      </c>
      <c r="DB23" s="3">
        <v>0</v>
      </c>
      <c r="DC23" s="3">
        <v>0</v>
      </c>
      <c r="DD23" s="3">
        <v>0</v>
      </c>
      <c r="DE23" s="3">
        <v>0</v>
      </c>
      <c r="DF23" s="3">
        <v>0</v>
      </c>
      <c r="DG23" s="3">
        <v>0</v>
      </c>
      <c r="DH23" s="3">
        <v>0</v>
      </c>
      <c r="DI23" s="3">
        <v>0</v>
      </c>
      <c r="DJ23" s="3">
        <v>0</v>
      </c>
      <c r="DK23" s="3">
        <v>0</v>
      </c>
      <c r="DL23" s="3">
        <v>0</v>
      </c>
      <c r="DM23" s="3">
        <v>0</v>
      </c>
      <c r="DN23" s="3">
        <v>940078.8</v>
      </c>
      <c r="DP23" s="3">
        <v>14685950.41</v>
      </c>
      <c r="DQ23" s="3">
        <v>0</v>
      </c>
      <c r="DR23" s="3">
        <v>0</v>
      </c>
      <c r="DS23" s="3">
        <v>20781600.27</v>
      </c>
      <c r="DT23" s="3">
        <v>0</v>
      </c>
      <c r="DU23" s="3">
        <v>27215982.399999999</v>
      </c>
      <c r="DV23" s="3">
        <v>44944017.960000001</v>
      </c>
      <c r="DW23" s="3">
        <v>0</v>
      </c>
      <c r="DX23" s="3">
        <v>48824150.520000003</v>
      </c>
      <c r="DY23" s="3">
        <v>34915993.100000001</v>
      </c>
      <c r="DZ23" s="3">
        <v>16347434.75</v>
      </c>
      <c r="EA23" s="3">
        <v>9089618.9700000007</v>
      </c>
      <c r="EB23" s="3">
        <v>0</v>
      </c>
      <c r="EC23" s="3">
        <v>0</v>
      </c>
      <c r="ED23" s="3">
        <v>0</v>
      </c>
      <c r="EE23" s="3">
        <v>0</v>
      </c>
      <c r="EG23" s="3">
        <v>0</v>
      </c>
      <c r="EH23" s="3">
        <v>0</v>
      </c>
      <c r="EI23" s="3">
        <v>90616.05</v>
      </c>
      <c r="EJ23" s="3">
        <v>762482.35</v>
      </c>
      <c r="EL23" s="3">
        <v>6649937.8399999999</v>
      </c>
      <c r="EM23" s="3">
        <v>0</v>
      </c>
      <c r="EN23" s="3">
        <v>2535629.5099999998</v>
      </c>
      <c r="EO23" s="3">
        <v>0</v>
      </c>
      <c r="EP23" s="3">
        <v>0</v>
      </c>
      <c r="EQ23" s="3">
        <v>2407599.33</v>
      </c>
      <c r="ER23" s="3">
        <v>0</v>
      </c>
      <c r="ET23" s="3">
        <v>0</v>
      </c>
      <c r="EU23" s="3">
        <v>0</v>
      </c>
      <c r="EV23" s="3">
        <v>2305221.37</v>
      </c>
      <c r="EW23" s="3">
        <v>45834.76</v>
      </c>
      <c r="EX23" s="3">
        <v>0</v>
      </c>
      <c r="EY23" s="3">
        <v>-21619424.109999999</v>
      </c>
      <c r="EZ23" s="3">
        <v>0</v>
      </c>
      <c r="FA23" s="3">
        <v>0</v>
      </c>
      <c r="FB23" s="3">
        <v>0</v>
      </c>
      <c r="FC23" s="3">
        <v>0</v>
      </c>
      <c r="FD23" s="3">
        <v>0</v>
      </c>
      <c r="FE23" s="3">
        <v>0</v>
      </c>
      <c r="FF23" s="3">
        <v>911099.74</v>
      </c>
      <c r="FG23" s="3">
        <v>0</v>
      </c>
      <c r="FH23" s="3">
        <v>0</v>
      </c>
      <c r="FI23" s="3">
        <v>0</v>
      </c>
      <c r="FJ23" s="3">
        <v>0</v>
      </c>
      <c r="FK23" s="3">
        <v>-122965466.54000001</v>
      </c>
      <c r="FL23" s="3">
        <v>0</v>
      </c>
      <c r="FM23" s="3">
        <v>0</v>
      </c>
      <c r="FN23" s="3">
        <v>0</v>
      </c>
      <c r="FO23" s="3">
        <v>0</v>
      </c>
      <c r="FP23" s="3">
        <v>-1756580.89</v>
      </c>
      <c r="FQ23" s="3">
        <v>0</v>
      </c>
      <c r="FR23" s="3">
        <v>-705000</v>
      </c>
      <c r="FS23" s="3">
        <v>0</v>
      </c>
      <c r="FT23" s="3">
        <v>-599736.07999999996</v>
      </c>
      <c r="FU23" s="3">
        <v>-7019500.0700000003</v>
      </c>
      <c r="FV23" s="3">
        <v>0</v>
      </c>
      <c r="FW23" s="3">
        <v>0</v>
      </c>
      <c r="FX23" s="3">
        <v>-36.69</v>
      </c>
      <c r="FY23" s="3">
        <v>0</v>
      </c>
      <c r="FZ23" s="3">
        <v>0</v>
      </c>
      <c r="GA23" s="3">
        <v>-3720031.52</v>
      </c>
      <c r="GB23" s="3">
        <v>-482501.9</v>
      </c>
      <c r="GD23" s="3">
        <v>0</v>
      </c>
      <c r="GE23" s="3">
        <v>0</v>
      </c>
      <c r="GF23" s="3">
        <v>0.04</v>
      </c>
      <c r="GG23" s="3">
        <v>0</v>
      </c>
      <c r="GH23" s="3">
        <v>0</v>
      </c>
      <c r="GI23" s="3">
        <v>0</v>
      </c>
      <c r="GJ23" s="3">
        <v>275387.89</v>
      </c>
      <c r="GK23" s="3">
        <v>-404664.04</v>
      </c>
      <c r="GL23" s="3">
        <v>0</v>
      </c>
      <c r="GN23" s="3">
        <v>0</v>
      </c>
      <c r="GO23" s="3">
        <v>-17556607.039999999</v>
      </c>
      <c r="GP23" s="3">
        <v>0</v>
      </c>
      <c r="GQ23" s="3">
        <v>-2626.9</v>
      </c>
      <c r="GR23" s="3">
        <v>0</v>
      </c>
      <c r="GS23" s="3">
        <v>0</v>
      </c>
      <c r="GT23" s="3">
        <v>0</v>
      </c>
      <c r="GU23" s="3">
        <v>-58888.59</v>
      </c>
      <c r="GV23" s="3">
        <v>0</v>
      </c>
      <c r="GX23" s="3">
        <v>-1432537.02</v>
      </c>
      <c r="GY23" s="3">
        <v>0</v>
      </c>
      <c r="GZ23" s="3">
        <v>0</v>
      </c>
      <c r="HA23" s="3">
        <v>0</v>
      </c>
      <c r="HB23" s="3">
        <v>-7957542.0099999998</v>
      </c>
      <c r="HC23" s="3">
        <v>0</v>
      </c>
      <c r="HD23" s="3">
        <v>0</v>
      </c>
      <c r="HE23" s="3">
        <v>0</v>
      </c>
      <c r="HF23" s="3">
        <v>-513952.47</v>
      </c>
      <c r="HG23" s="3">
        <v>0</v>
      </c>
      <c r="HH23" s="3">
        <v>0</v>
      </c>
      <c r="HI23" s="3">
        <v>-546531.88</v>
      </c>
      <c r="HJ23" s="3">
        <v>0</v>
      </c>
      <c r="HK23" s="3">
        <v>0</v>
      </c>
      <c r="HL23" s="3">
        <v>0</v>
      </c>
      <c r="HM23" s="3">
        <v>0</v>
      </c>
      <c r="HO23" s="3">
        <v>-48645456.969999999</v>
      </c>
      <c r="HP23" s="3">
        <v>-20848052.989999998</v>
      </c>
      <c r="HQ23" s="3">
        <v>0</v>
      </c>
      <c r="HR23" s="3">
        <v>0</v>
      </c>
      <c r="HS23" s="3">
        <v>0</v>
      </c>
      <c r="HT23" s="3">
        <v>0</v>
      </c>
      <c r="HU23" s="3">
        <v>0</v>
      </c>
      <c r="HV23" s="3">
        <v>0</v>
      </c>
      <c r="HW23" s="3">
        <v>0</v>
      </c>
      <c r="HX23" s="3">
        <v>0</v>
      </c>
      <c r="HY23" s="3">
        <v>-4240722.9800000004</v>
      </c>
      <c r="HZ23" s="3">
        <v>-2212257.2899999898</v>
      </c>
      <c r="IA23" s="3">
        <v>0</v>
      </c>
      <c r="IB23" s="3">
        <v>0</v>
      </c>
      <c r="IC23" s="3">
        <v>0</v>
      </c>
      <c r="ID23" s="3">
        <v>0</v>
      </c>
      <c r="IE23" s="3">
        <v>0</v>
      </c>
      <c r="IF23" s="3">
        <v>0</v>
      </c>
      <c r="IG23" s="3">
        <v>0</v>
      </c>
      <c r="IH23" s="3">
        <v>0</v>
      </c>
      <c r="II23" s="3">
        <v>-3259007</v>
      </c>
      <c r="IJ23" s="3">
        <v>-31893923.760000002</v>
      </c>
      <c r="IK23" s="3">
        <v>0</v>
      </c>
      <c r="IL23" s="3">
        <v>0</v>
      </c>
      <c r="IM23" s="3">
        <v>0</v>
      </c>
      <c r="IN23" s="3">
        <v>-843500</v>
      </c>
      <c r="IO23" s="3">
        <v>-3215.96</v>
      </c>
      <c r="IP23" s="3">
        <v>-48367126.640000001</v>
      </c>
      <c r="IQ23" s="3">
        <v>0</v>
      </c>
      <c r="IR23" s="3">
        <v>0</v>
      </c>
      <c r="IS23" s="3">
        <v>-2070527.27</v>
      </c>
      <c r="IT23" s="3">
        <v>0</v>
      </c>
      <c r="IU23" s="3">
        <v>-3314015.66</v>
      </c>
      <c r="IV23" s="3">
        <v>0</v>
      </c>
      <c r="IW23" s="3">
        <v>-5775248.5499999998</v>
      </c>
      <c r="IX23" s="3">
        <v>-4728933.5599999996</v>
      </c>
      <c r="IY23" s="3">
        <v>-180569.54</v>
      </c>
      <c r="IZ23" s="3">
        <v>-310320.81</v>
      </c>
      <c r="JA23" s="3">
        <v>-23299362.629999999</v>
      </c>
      <c r="JB23" s="3">
        <v>-20810.099999999999</v>
      </c>
      <c r="JC23" s="3">
        <v>-301.75</v>
      </c>
      <c r="JD23" s="3">
        <v>-140733.35</v>
      </c>
      <c r="JE23" s="3">
        <v>0</v>
      </c>
      <c r="JF23" s="3">
        <v>0</v>
      </c>
      <c r="JG23" s="3">
        <v>0</v>
      </c>
      <c r="JH23" s="3">
        <v>0</v>
      </c>
      <c r="JI23" s="3">
        <v>-59806.92</v>
      </c>
      <c r="JJ23" s="3">
        <v>0</v>
      </c>
      <c r="JK23" s="3">
        <v>0</v>
      </c>
      <c r="JL23" s="3">
        <v>-148898.01</v>
      </c>
      <c r="JM23" s="3">
        <v>0</v>
      </c>
      <c r="JN23" s="3">
        <v>-879807.1</v>
      </c>
      <c r="JO23" s="3">
        <v>0</v>
      </c>
      <c r="JP23" s="3">
        <v>0</v>
      </c>
      <c r="JQ23" s="3">
        <v>0</v>
      </c>
      <c r="JR23" s="3">
        <v>38524.97</v>
      </c>
      <c r="JS23" s="3">
        <v>0</v>
      </c>
      <c r="JT23" s="3">
        <v>0</v>
      </c>
      <c r="JU23" s="3">
        <v>0</v>
      </c>
      <c r="JV23" s="3">
        <v>0</v>
      </c>
      <c r="JW23" s="3">
        <v>0</v>
      </c>
      <c r="JX23" s="3">
        <v>0</v>
      </c>
      <c r="JY23" s="3">
        <v>0</v>
      </c>
      <c r="JZ23" s="3">
        <v>0</v>
      </c>
      <c r="KA23" s="3">
        <v>0</v>
      </c>
      <c r="KB23" s="3">
        <v>0</v>
      </c>
      <c r="KC23" s="3">
        <v>0</v>
      </c>
      <c r="KD23" s="3">
        <v>0</v>
      </c>
      <c r="KE23" s="3">
        <v>0</v>
      </c>
      <c r="KF23" s="3">
        <v>0</v>
      </c>
      <c r="KG23" s="3">
        <v>0</v>
      </c>
      <c r="KH23" s="3">
        <v>-3188325.93</v>
      </c>
      <c r="KI23" s="3">
        <v>2725752.47</v>
      </c>
      <c r="KJ23" s="3">
        <v>-16984.63</v>
      </c>
      <c r="KK23" s="3">
        <v>-147480.03</v>
      </c>
      <c r="KL23" s="3">
        <v>0</v>
      </c>
      <c r="KM23" s="3">
        <v>0</v>
      </c>
      <c r="KN23" s="3">
        <v>-233287.24</v>
      </c>
      <c r="KO23" s="3">
        <v>0</v>
      </c>
      <c r="KP23" s="3">
        <v>0</v>
      </c>
      <c r="KQ23" s="3">
        <v>0</v>
      </c>
      <c r="KR23" s="3">
        <v>0</v>
      </c>
      <c r="KS23" s="3">
        <v>0</v>
      </c>
      <c r="KT23" s="3">
        <v>0</v>
      </c>
      <c r="KU23" s="3">
        <v>0</v>
      </c>
      <c r="KV23" s="3">
        <v>0</v>
      </c>
      <c r="KW23" s="3">
        <v>0</v>
      </c>
      <c r="KX23" s="3">
        <v>0</v>
      </c>
      <c r="KY23" s="3">
        <v>0</v>
      </c>
      <c r="KZ23" s="3">
        <v>0</v>
      </c>
      <c r="LA23" s="3">
        <v>0</v>
      </c>
      <c r="LB23" s="3">
        <v>0</v>
      </c>
      <c r="LC23" s="3">
        <v>0</v>
      </c>
      <c r="LD23" s="3">
        <v>0</v>
      </c>
      <c r="LE23" s="3">
        <v>0</v>
      </c>
      <c r="LF23" s="3">
        <v>0</v>
      </c>
      <c r="LG23" s="3">
        <v>0</v>
      </c>
      <c r="LH23" s="3">
        <v>0</v>
      </c>
      <c r="LI23" s="3">
        <v>0</v>
      </c>
      <c r="LJ23" s="3">
        <v>0</v>
      </c>
      <c r="LK23" s="3">
        <v>0</v>
      </c>
      <c r="LL23" s="3">
        <v>0</v>
      </c>
      <c r="LM23" s="3">
        <v>54892983.539999999</v>
      </c>
      <c r="LN23" s="3">
        <v>28285310.09</v>
      </c>
      <c r="LO23" s="3">
        <v>3314015.66</v>
      </c>
      <c r="LP23" s="3">
        <v>0</v>
      </c>
      <c r="LQ23" s="3">
        <v>0</v>
      </c>
      <c r="LR23" s="3">
        <v>5775248.5499999998</v>
      </c>
      <c r="LS23" s="3">
        <v>0</v>
      </c>
      <c r="LT23" s="3">
        <v>4728933.5599999996</v>
      </c>
      <c r="LU23" s="3">
        <v>0</v>
      </c>
      <c r="LW23" s="3">
        <v>180569.54</v>
      </c>
      <c r="LX23" s="3">
        <v>310320.81</v>
      </c>
      <c r="LY23" s="3">
        <v>0</v>
      </c>
      <c r="LZ23" s="3">
        <v>0</v>
      </c>
      <c r="MA23" s="3">
        <v>0</v>
      </c>
      <c r="MB23" s="3">
        <v>0</v>
      </c>
      <c r="MC23" s="3">
        <v>0</v>
      </c>
      <c r="MD23" s="3">
        <v>0</v>
      </c>
      <c r="ME23" s="3">
        <v>0</v>
      </c>
      <c r="MF23" s="3">
        <v>0</v>
      </c>
      <c r="MG23" s="3">
        <v>0</v>
      </c>
      <c r="MH23" s="3">
        <v>0</v>
      </c>
      <c r="MI23" s="3">
        <v>0</v>
      </c>
      <c r="MJ23" s="3">
        <v>0</v>
      </c>
      <c r="MK23" s="3">
        <v>0</v>
      </c>
      <c r="ML23" s="3">
        <v>0</v>
      </c>
      <c r="MM23" s="3">
        <v>0</v>
      </c>
      <c r="MN23" s="3">
        <v>0</v>
      </c>
      <c r="MO23" s="3">
        <v>0</v>
      </c>
      <c r="MP23" s="3">
        <v>0</v>
      </c>
      <c r="MQ23" s="3">
        <v>0</v>
      </c>
      <c r="MR23" s="3">
        <v>0</v>
      </c>
      <c r="MS23" s="3">
        <v>1762916.96</v>
      </c>
      <c r="MT23" s="3">
        <v>707391.86</v>
      </c>
      <c r="MU23" s="3">
        <v>344222.96</v>
      </c>
      <c r="MV23" s="3">
        <v>0</v>
      </c>
      <c r="MW23" s="3">
        <v>0</v>
      </c>
      <c r="MX23" s="3">
        <v>495231.06</v>
      </c>
      <c r="MY23" s="3">
        <v>158929.53</v>
      </c>
      <c r="MZ23" s="3">
        <v>115817.73</v>
      </c>
      <c r="NA23" s="3">
        <v>314399.55</v>
      </c>
      <c r="NB23" s="3">
        <v>49133.24</v>
      </c>
      <c r="NC23" s="3">
        <v>127723.56</v>
      </c>
      <c r="ND23" s="3">
        <v>11053.5</v>
      </c>
      <c r="NE23" s="3">
        <v>7842.89</v>
      </c>
      <c r="NF23" s="3">
        <v>0</v>
      </c>
      <c r="NG23" s="3">
        <v>127112.2</v>
      </c>
      <c r="NH23" s="3">
        <v>0</v>
      </c>
      <c r="NI23" s="3">
        <v>732333.58</v>
      </c>
      <c r="NJ23" s="3">
        <v>676211.97</v>
      </c>
      <c r="NK23" s="3">
        <v>0</v>
      </c>
      <c r="NL23" s="3">
        <v>351597.48</v>
      </c>
      <c r="NM23" s="3">
        <v>0</v>
      </c>
      <c r="NN23" s="3">
        <v>93507.47</v>
      </c>
      <c r="NO23" s="3">
        <v>0</v>
      </c>
      <c r="NP23" s="3">
        <v>0</v>
      </c>
      <c r="NQ23" s="3">
        <v>66952.98</v>
      </c>
      <c r="NR23" s="3">
        <v>0</v>
      </c>
      <c r="NS23" s="3">
        <v>79530.320000000007</v>
      </c>
      <c r="NT23" s="3">
        <v>242698.93</v>
      </c>
      <c r="NU23" s="3">
        <v>255743.1</v>
      </c>
      <c r="NV23" s="3">
        <v>157693.65</v>
      </c>
      <c r="NW23" s="3">
        <v>506752.39</v>
      </c>
      <c r="NX23" s="3">
        <v>163477.42000000001</v>
      </c>
      <c r="NY23" s="3">
        <v>32402.05</v>
      </c>
      <c r="NZ23" s="3">
        <v>104891.61</v>
      </c>
      <c r="OA23" s="3">
        <v>207163.41</v>
      </c>
      <c r="OB23" s="3">
        <v>0</v>
      </c>
      <c r="OC23" s="3">
        <v>3905.5</v>
      </c>
      <c r="OD23" s="3">
        <v>0</v>
      </c>
      <c r="OE23" s="3">
        <v>16311.27</v>
      </c>
      <c r="OF23" s="3">
        <v>0</v>
      </c>
      <c r="OK23" s="3">
        <v>0</v>
      </c>
      <c r="OL23" s="3">
        <v>0</v>
      </c>
      <c r="OM23" s="3">
        <v>0</v>
      </c>
      <c r="ON23" s="3">
        <v>0</v>
      </c>
      <c r="OO23" s="3">
        <v>0</v>
      </c>
      <c r="OP23" s="3">
        <v>20890.82</v>
      </c>
      <c r="OQ23" s="3">
        <v>1993959.47</v>
      </c>
      <c r="OR23" s="3">
        <v>193683.89</v>
      </c>
      <c r="OS23" s="3">
        <v>0</v>
      </c>
      <c r="OT23" s="3">
        <v>0</v>
      </c>
      <c r="OU23" s="3">
        <v>146866.51</v>
      </c>
      <c r="OV23" s="3">
        <v>76149.149999999994</v>
      </c>
      <c r="OW23" s="3">
        <v>0</v>
      </c>
      <c r="OX23" s="3">
        <v>0</v>
      </c>
      <c r="OY23" s="3">
        <v>9126.17</v>
      </c>
      <c r="OZ23" s="3">
        <v>0</v>
      </c>
      <c r="PA23" s="3">
        <v>0</v>
      </c>
      <c r="PB23" s="3">
        <v>0</v>
      </c>
      <c r="PC23" s="3">
        <v>0</v>
      </c>
      <c r="PD23" s="3">
        <v>0</v>
      </c>
      <c r="PE23" s="3">
        <v>0</v>
      </c>
      <c r="PF23" s="3">
        <v>700125.14</v>
      </c>
      <c r="PG23" s="3">
        <v>585364.80000000005</v>
      </c>
      <c r="PH23" s="3">
        <v>485306.17</v>
      </c>
      <c r="PI23" s="3">
        <v>146844.56</v>
      </c>
      <c r="PJ23" s="3">
        <v>0</v>
      </c>
      <c r="PK23" s="3">
        <v>78740.92</v>
      </c>
      <c r="PL23" s="3">
        <v>94513.07</v>
      </c>
      <c r="PM23" s="3">
        <v>0</v>
      </c>
      <c r="PN23" s="3">
        <v>0</v>
      </c>
      <c r="PO23" s="3">
        <v>592797.04</v>
      </c>
      <c r="PP23" s="3">
        <v>0</v>
      </c>
      <c r="PQ23" s="3">
        <v>0</v>
      </c>
      <c r="PR23" s="3">
        <v>497862.77</v>
      </c>
      <c r="PS23" s="3">
        <v>398598.9</v>
      </c>
      <c r="PT23" s="3">
        <v>256286.02</v>
      </c>
      <c r="PU23" s="3">
        <v>69406.820000000007</v>
      </c>
      <c r="PV23" s="3">
        <v>0</v>
      </c>
      <c r="PW23" s="3">
        <v>942393.38</v>
      </c>
      <c r="PX23" s="3">
        <v>0</v>
      </c>
      <c r="PY23" s="3">
        <v>0</v>
      </c>
      <c r="PZ23" s="3">
        <v>0</v>
      </c>
      <c r="QA23" s="3">
        <v>0</v>
      </c>
      <c r="QB23" s="3">
        <v>3798165.37</v>
      </c>
      <c r="QC23" s="3">
        <v>0</v>
      </c>
      <c r="QD23" s="3">
        <v>45499.74</v>
      </c>
      <c r="QE23" s="3">
        <v>0</v>
      </c>
      <c r="QF23" s="3">
        <v>0</v>
      </c>
      <c r="QG23" s="3">
        <v>0</v>
      </c>
      <c r="QI23" s="3">
        <v>0</v>
      </c>
      <c r="QJ23" s="3">
        <v>3531677.62</v>
      </c>
      <c r="QK23" s="3">
        <v>0</v>
      </c>
      <c r="QL23" s="3">
        <v>0</v>
      </c>
      <c r="QM23" s="3">
        <v>0</v>
      </c>
      <c r="QN23" s="3">
        <v>0</v>
      </c>
      <c r="QO23" s="3">
        <v>0</v>
      </c>
      <c r="QP23" s="3">
        <v>175126.46</v>
      </c>
      <c r="QQ23" s="3">
        <v>0</v>
      </c>
      <c r="QR23" s="3">
        <v>0</v>
      </c>
      <c r="QS23" s="3">
        <v>0</v>
      </c>
      <c r="QT23" s="3">
        <v>0</v>
      </c>
      <c r="QU23" s="3">
        <v>673639</v>
      </c>
      <c r="QV23" s="3">
        <v>-409459</v>
      </c>
      <c r="QW23" s="3">
        <v>142750</v>
      </c>
      <c r="QX23" s="3">
        <v>0</v>
      </c>
      <c r="QY23" s="3">
        <v>0</v>
      </c>
      <c r="QZ23" s="3">
        <v>0</v>
      </c>
      <c r="RA23" s="3">
        <v>0</v>
      </c>
      <c r="RB23" s="3">
        <v>0</v>
      </c>
      <c r="RC23" s="3">
        <v>0</v>
      </c>
      <c r="RD23" s="3">
        <v>0</v>
      </c>
      <c r="RE23" s="3">
        <v>0</v>
      </c>
      <c r="RF23" s="3">
        <v>0</v>
      </c>
      <c r="RG23" s="3">
        <v>0</v>
      </c>
      <c r="RH23" s="3">
        <v>-1545129</v>
      </c>
      <c r="RI23" s="3">
        <v>0</v>
      </c>
      <c r="RJ23" s="3">
        <v>409459</v>
      </c>
      <c r="RK23" s="3">
        <v>0</v>
      </c>
    </row>
    <row r="24" spans="1:479" x14ac:dyDescent="0.25">
      <c r="A24" t="s">
        <v>23</v>
      </c>
      <c r="B24" s="1">
        <v>2018</v>
      </c>
      <c r="C24" s="3">
        <v>3031.16</v>
      </c>
      <c r="D24" s="3">
        <v>150</v>
      </c>
      <c r="E24" s="4"/>
      <c r="F24" s="3">
        <v>0</v>
      </c>
      <c r="G24" s="3">
        <v>0</v>
      </c>
      <c r="H24" s="3">
        <v>0</v>
      </c>
      <c r="I24" s="3">
        <v>0</v>
      </c>
      <c r="J24" s="3">
        <v>0</v>
      </c>
      <c r="K24" s="3">
        <v>1470646.35</v>
      </c>
      <c r="L24" s="3">
        <v>-10735.33</v>
      </c>
      <c r="M24" s="3">
        <v>991283.34</v>
      </c>
      <c r="N24" s="3">
        <v>0</v>
      </c>
      <c r="O24" s="3">
        <v>61491.74</v>
      </c>
      <c r="P24" s="4"/>
      <c r="Q24" s="3">
        <v>1964731.28</v>
      </c>
      <c r="R24" s="3">
        <v>-6500</v>
      </c>
      <c r="S24" s="3">
        <v>0</v>
      </c>
      <c r="T24" s="3">
        <v>0</v>
      </c>
      <c r="U24" s="3">
        <v>0</v>
      </c>
      <c r="V24" s="3">
        <v>303014.01</v>
      </c>
      <c r="W24" s="3">
        <v>3570</v>
      </c>
      <c r="X24" s="3">
        <v>7037.07</v>
      </c>
      <c r="Y24" s="3">
        <v>0</v>
      </c>
      <c r="Z24" s="3">
        <v>0</v>
      </c>
      <c r="AA24" s="3">
        <v>665330.52</v>
      </c>
      <c r="AB24" s="3">
        <v>0</v>
      </c>
      <c r="AC24" s="3">
        <v>0</v>
      </c>
      <c r="AD24" s="3">
        <v>0</v>
      </c>
      <c r="AE24" s="3">
        <v>0</v>
      </c>
      <c r="AF24" s="3">
        <v>0</v>
      </c>
      <c r="AG24" s="3">
        <v>0</v>
      </c>
      <c r="AH24" s="3">
        <v>0</v>
      </c>
      <c r="AI24" s="3">
        <v>0</v>
      </c>
      <c r="AJ24" s="3">
        <v>0</v>
      </c>
      <c r="AK24" s="3">
        <v>0</v>
      </c>
      <c r="AL24" s="3">
        <v>0</v>
      </c>
      <c r="AP24" s="3">
        <v>0</v>
      </c>
      <c r="AQ24" s="3">
        <v>0</v>
      </c>
      <c r="AR24" s="3">
        <v>0</v>
      </c>
      <c r="AS24" s="3">
        <v>0</v>
      </c>
      <c r="AT24" s="3">
        <v>0</v>
      </c>
      <c r="AU24" s="3">
        <v>0</v>
      </c>
      <c r="AV24" s="3">
        <v>88685.27</v>
      </c>
      <c r="AW24" s="4"/>
      <c r="AX24" s="3">
        <v>0</v>
      </c>
      <c r="AY24" s="3">
        <v>0</v>
      </c>
      <c r="AZ24" s="3">
        <v>0</v>
      </c>
      <c r="BA24" s="3">
        <v>23840.87</v>
      </c>
      <c r="BB24" s="3">
        <v>0</v>
      </c>
      <c r="BC24" s="3">
        <v>0</v>
      </c>
      <c r="BD24" s="3">
        <v>0</v>
      </c>
      <c r="BE24" s="3">
        <v>0</v>
      </c>
      <c r="BF24" s="3">
        <v>0</v>
      </c>
      <c r="BG24" s="3">
        <v>0</v>
      </c>
      <c r="BH24" s="3">
        <v>0</v>
      </c>
      <c r="BI24" s="3">
        <v>0</v>
      </c>
      <c r="BJ24" s="3">
        <v>0</v>
      </c>
      <c r="BK24" s="3">
        <v>0</v>
      </c>
      <c r="BL24" s="3">
        <v>0</v>
      </c>
      <c r="BM24" s="3">
        <v>10585.57</v>
      </c>
      <c r="BN24" s="3">
        <v>153328.03</v>
      </c>
      <c r="BO24" s="3">
        <v>-13318.77</v>
      </c>
      <c r="BP24" s="3">
        <v>0</v>
      </c>
      <c r="BQ24" s="3">
        <v>0</v>
      </c>
      <c r="BR24" s="3">
        <v>0</v>
      </c>
      <c r="BT24" s="3">
        <v>0</v>
      </c>
      <c r="BU24" s="3">
        <v>65759.899999999994</v>
      </c>
      <c r="BV24" s="3">
        <v>0</v>
      </c>
      <c r="BW24" s="3">
        <v>0</v>
      </c>
      <c r="BX24" s="3">
        <v>0</v>
      </c>
      <c r="BY24" s="3">
        <v>0</v>
      </c>
      <c r="BZ24" s="3">
        <v>-167882.48</v>
      </c>
      <c r="CA24" s="3">
        <v>0</v>
      </c>
      <c r="CB24" s="3">
        <v>271722.34000000003</v>
      </c>
      <c r="CC24" s="3">
        <v>103659.43</v>
      </c>
      <c r="CD24" s="3">
        <v>168562.25</v>
      </c>
      <c r="CE24" s="3">
        <v>455649.75</v>
      </c>
      <c r="CF24" s="3">
        <v>0</v>
      </c>
      <c r="CG24" s="3">
        <v>6329.96</v>
      </c>
      <c r="CH24" s="3">
        <v>0</v>
      </c>
      <c r="CI24" s="3">
        <v>0</v>
      </c>
      <c r="CJ24" s="3">
        <v>0</v>
      </c>
      <c r="CK24" s="3">
        <v>0</v>
      </c>
      <c r="CL24" s="3">
        <v>857686.58</v>
      </c>
      <c r="CM24" s="3">
        <v>0</v>
      </c>
      <c r="CN24" s="3">
        <v>0</v>
      </c>
      <c r="CO24" s="3">
        <v>0</v>
      </c>
      <c r="CP24" s="3">
        <v>0</v>
      </c>
      <c r="CQ24" s="3">
        <v>0</v>
      </c>
      <c r="CR24" s="3">
        <v>0</v>
      </c>
      <c r="CS24" s="3">
        <v>0</v>
      </c>
      <c r="CT24" s="3">
        <v>0</v>
      </c>
      <c r="CU24" s="3">
        <v>0</v>
      </c>
      <c r="CV24" s="3">
        <v>0</v>
      </c>
      <c r="CW24" s="3">
        <v>0</v>
      </c>
      <c r="CX24" s="3">
        <v>0</v>
      </c>
      <c r="CY24" s="3">
        <v>0</v>
      </c>
      <c r="CZ24" s="3">
        <v>0</v>
      </c>
      <c r="DA24" s="3">
        <v>0</v>
      </c>
      <c r="DB24" s="3">
        <v>0</v>
      </c>
      <c r="DC24" s="3">
        <v>0</v>
      </c>
      <c r="DD24" s="3">
        <v>0</v>
      </c>
      <c r="DE24" s="3">
        <v>0</v>
      </c>
      <c r="DF24" s="3">
        <v>0</v>
      </c>
      <c r="DG24" s="3">
        <v>0</v>
      </c>
      <c r="DH24" s="3">
        <v>0</v>
      </c>
      <c r="DI24" s="3">
        <v>0</v>
      </c>
      <c r="DJ24" s="3">
        <v>0</v>
      </c>
      <c r="DK24" s="3">
        <v>0</v>
      </c>
      <c r="DL24" s="3">
        <v>0</v>
      </c>
      <c r="DM24" s="3">
        <v>0</v>
      </c>
      <c r="DN24" s="3">
        <v>149991.56</v>
      </c>
      <c r="DP24" s="3">
        <v>1270908.6599999999</v>
      </c>
      <c r="DQ24" s="3">
        <v>0</v>
      </c>
      <c r="DR24" s="3">
        <v>7736364.8799999999</v>
      </c>
      <c r="DS24" s="3">
        <v>0</v>
      </c>
      <c r="DT24" s="3">
        <v>0</v>
      </c>
      <c r="DU24" s="3">
        <v>4685014.3600000003</v>
      </c>
      <c r="DV24" s="3">
        <v>3563476.91</v>
      </c>
      <c r="DW24" s="3">
        <v>3109614.99</v>
      </c>
      <c r="DX24" s="3">
        <v>2649793.34</v>
      </c>
      <c r="DY24" s="3">
        <v>5367343.6500000004</v>
      </c>
      <c r="DZ24" s="3">
        <v>2072365.49</v>
      </c>
      <c r="EA24" s="3">
        <v>2588098.33</v>
      </c>
      <c r="EB24" s="3">
        <v>0</v>
      </c>
      <c r="EC24" s="3">
        <v>0</v>
      </c>
      <c r="ED24" s="3">
        <v>0</v>
      </c>
      <c r="EE24" s="3">
        <v>111555.65</v>
      </c>
      <c r="EG24" s="3">
        <v>761501.87</v>
      </c>
      <c r="EH24" s="3">
        <v>0</v>
      </c>
      <c r="EI24" s="3">
        <v>143198.01</v>
      </c>
      <c r="EJ24" s="3">
        <v>144660.47</v>
      </c>
      <c r="EL24" s="3">
        <v>1149286.3700000001</v>
      </c>
      <c r="EM24" s="3">
        <v>11962.55</v>
      </c>
      <c r="EN24" s="3">
        <v>202528.44</v>
      </c>
      <c r="EO24" s="3">
        <v>44954.01</v>
      </c>
      <c r="EP24" s="3">
        <v>0</v>
      </c>
      <c r="EQ24" s="3">
        <v>73848.72</v>
      </c>
      <c r="ER24" s="3">
        <v>0</v>
      </c>
      <c r="ET24" s="3">
        <v>16438.8</v>
      </c>
      <c r="EU24" s="3">
        <v>0</v>
      </c>
      <c r="EV24" s="3">
        <v>258979.51</v>
      </c>
      <c r="EW24" s="3">
        <v>0</v>
      </c>
      <c r="EX24" s="3">
        <v>0</v>
      </c>
      <c r="EY24" s="3">
        <v>0</v>
      </c>
      <c r="EZ24" s="3">
        <v>0</v>
      </c>
      <c r="FA24" s="3">
        <v>0</v>
      </c>
      <c r="FB24" s="3">
        <v>0</v>
      </c>
      <c r="FC24" s="3">
        <v>0</v>
      </c>
      <c r="FD24" s="3">
        <v>0</v>
      </c>
      <c r="FE24" s="3">
        <v>0</v>
      </c>
      <c r="FF24" s="3">
        <v>180029.25</v>
      </c>
      <c r="FG24" s="3">
        <v>0</v>
      </c>
      <c r="FH24" s="3">
        <v>0</v>
      </c>
      <c r="FI24" s="3">
        <v>0</v>
      </c>
      <c r="FJ24" s="3">
        <v>0</v>
      </c>
      <c r="FK24" s="3">
        <v>-8262269.5</v>
      </c>
      <c r="FL24" s="3">
        <v>-780513.41</v>
      </c>
      <c r="FM24" s="3">
        <v>0</v>
      </c>
      <c r="FN24" s="3">
        <v>0</v>
      </c>
      <c r="FO24" s="3">
        <v>0</v>
      </c>
      <c r="FP24" s="3">
        <v>-674140.69</v>
      </c>
      <c r="FQ24" s="3">
        <v>-103772.81</v>
      </c>
      <c r="FR24" s="3">
        <v>-179239.45</v>
      </c>
      <c r="FS24" s="3">
        <v>0</v>
      </c>
      <c r="FT24" s="3">
        <v>-2590398.0099999998</v>
      </c>
      <c r="FU24" s="3">
        <v>-580000</v>
      </c>
      <c r="FV24" s="3">
        <v>-21283.58</v>
      </c>
      <c r="FW24" s="3">
        <v>0</v>
      </c>
      <c r="FX24" s="3">
        <v>0</v>
      </c>
      <c r="FY24" s="3">
        <v>0</v>
      </c>
      <c r="FZ24" s="3">
        <v>0</v>
      </c>
      <c r="GA24" s="3">
        <v>0</v>
      </c>
      <c r="GB24" s="3">
        <v>-551155.30000000005</v>
      </c>
      <c r="GD24" s="3">
        <v>0</v>
      </c>
      <c r="GE24" s="3">
        <v>0</v>
      </c>
      <c r="GF24" s="3">
        <v>-132347.24</v>
      </c>
      <c r="GG24" s="3">
        <v>0</v>
      </c>
      <c r="GH24" s="3">
        <v>0</v>
      </c>
      <c r="GI24" s="3">
        <v>0</v>
      </c>
      <c r="GJ24" s="3">
        <v>4203.0200000000004</v>
      </c>
      <c r="GK24" s="3">
        <v>-62175.92</v>
      </c>
      <c r="GL24" s="3">
        <v>-133917</v>
      </c>
      <c r="GN24" s="3">
        <v>0</v>
      </c>
      <c r="GO24" s="3">
        <v>0</v>
      </c>
      <c r="GP24" s="3">
        <v>0</v>
      </c>
      <c r="GQ24" s="3">
        <v>0</v>
      </c>
      <c r="GR24" s="3">
        <v>0</v>
      </c>
      <c r="GS24" s="3">
        <v>0</v>
      </c>
      <c r="GT24" s="3">
        <v>0</v>
      </c>
      <c r="GU24" s="3">
        <v>-1118207.05</v>
      </c>
      <c r="GV24" s="3">
        <v>0</v>
      </c>
      <c r="GX24" s="3">
        <v>-135383.04000000001</v>
      </c>
      <c r="GY24" s="3">
        <v>-14277.14</v>
      </c>
      <c r="GZ24" s="3">
        <v>0</v>
      </c>
      <c r="HA24" s="3">
        <v>0</v>
      </c>
      <c r="HB24" s="3">
        <v>-168090</v>
      </c>
      <c r="HC24" s="3">
        <v>0</v>
      </c>
      <c r="HD24" s="3">
        <v>0</v>
      </c>
      <c r="HE24" s="3">
        <v>0</v>
      </c>
      <c r="HF24" s="3">
        <v>0</v>
      </c>
      <c r="HG24" s="3">
        <v>0</v>
      </c>
      <c r="HH24" s="3">
        <v>-4610923.0999999996</v>
      </c>
      <c r="HI24" s="3">
        <v>0</v>
      </c>
      <c r="HJ24" s="3">
        <v>0</v>
      </c>
      <c r="HK24" s="3">
        <v>0</v>
      </c>
      <c r="HL24" s="3">
        <v>0</v>
      </c>
      <c r="HM24" s="3">
        <v>-7777339.29</v>
      </c>
      <c r="HO24" s="3">
        <v>-5782746.0099999998</v>
      </c>
      <c r="HP24" s="3">
        <v>-5782747.0099999998</v>
      </c>
      <c r="HQ24" s="3">
        <v>0</v>
      </c>
      <c r="HR24" s="3">
        <v>-70721.31</v>
      </c>
      <c r="HS24" s="3">
        <v>0</v>
      </c>
      <c r="HT24" s="3">
        <v>0</v>
      </c>
      <c r="HU24" s="3">
        <v>0</v>
      </c>
      <c r="HV24" s="3">
        <v>0</v>
      </c>
      <c r="HW24" s="3">
        <v>0</v>
      </c>
      <c r="HX24" s="3">
        <v>0</v>
      </c>
      <c r="HY24" s="3">
        <v>-3933518.78</v>
      </c>
      <c r="HZ24" s="3">
        <v>-784176.04000000295</v>
      </c>
      <c r="IA24" s="3">
        <v>0</v>
      </c>
      <c r="IB24" s="3">
        <v>0</v>
      </c>
      <c r="IC24" s="3">
        <v>475564</v>
      </c>
      <c r="ID24" s="3">
        <v>0</v>
      </c>
      <c r="IE24" s="3">
        <v>0</v>
      </c>
      <c r="IF24" s="3">
        <v>0</v>
      </c>
      <c r="IG24" s="3">
        <v>0</v>
      </c>
      <c r="IH24" s="3">
        <v>0</v>
      </c>
      <c r="II24" s="3">
        <v>0</v>
      </c>
      <c r="IJ24" s="3">
        <v>-7921107.9800000004</v>
      </c>
      <c r="IK24" s="3">
        <v>-1616548.81</v>
      </c>
      <c r="IL24" s="3">
        <v>-11096430.119999999</v>
      </c>
      <c r="IM24" s="3">
        <v>0</v>
      </c>
      <c r="IN24" s="3">
        <v>-57600.67</v>
      </c>
      <c r="IO24" s="3">
        <v>0</v>
      </c>
      <c r="IP24" s="3">
        <v>-25979.47</v>
      </c>
      <c r="IQ24" s="3">
        <v>0</v>
      </c>
      <c r="IR24" s="3">
        <v>0</v>
      </c>
      <c r="IS24" s="3">
        <v>-439021.02</v>
      </c>
      <c r="IT24" s="3">
        <v>-36302.53</v>
      </c>
      <c r="IU24" s="3">
        <v>-807264.92</v>
      </c>
      <c r="IV24" s="3">
        <v>0</v>
      </c>
      <c r="IW24" s="3">
        <v>-1604253.77</v>
      </c>
      <c r="IX24" s="3">
        <v>-717947.55</v>
      </c>
      <c r="IY24" s="3">
        <v>-180367.7</v>
      </c>
      <c r="IZ24" s="3">
        <v>-76149.59</v>
      </c>
      <c r="JA24" s="3">
        <v>-5473273.0599999996</v>
      </c>
      <c r="JB24" s="3">
        <v>-7561.7</v>
      </c>
      <c r="JC24" s="3">
        <v>-55.25</v>
      </c>
      <c r="JD24" s="3">
        <v>-33605</v>
      </c>
      <c r="JE24" s="3">
        <v>0</v>
      </c>
      <c r="JF24" s="3">
        <v>0</v>
      </c>
      <c r="JG24" s="3">
        <v>0</v>
      </c>
      <c r="JH24" s="3">
        <v>0</v>
      </c>
      <c r="JI24" s="3">
        <v>-81467.16</v>
      </c>
      <c r="JJ24" s="3">
        <v>0</v>
      </c>
      <c r="JK24" s="3">
        <v>6187.41</v>
      </c>
      <c r="JL24" s="3">
        <v>-44219.91</v>
      </c>
      <c r="JM24" s="3">
        <v>0</v>
      </c>
      <c r="JN24" s="3">
        <v>-83475.58</v>
      </c>
      <c r="JO24" s="3">
        <v>0</v>
      </c>
      <c r="JP24" s="3">
        <v>-136816.29</v>
      </c>
      <c r="JQ24" s="3">
        <v>0</v>
      </c>
      <c r="JR24" s="3">
        <v>0</v>
      </c>
      <c r="JS24" s="3">
        <v>0</v>
      </c>
      <c r="JT24" s="3">
        <v>0</v>
      </c>
      <c r="JU24" s="3">
        <v>0</v>
      </c>
      <c r="JV24" s="3">
        <v>-2936.79</v>
      </c>
      <c r="JW24" s="3">
        <v>0</v>
      </c>
      <c r="JX24" s="3">
        <v>0</v>
      </c>
      <c r="JY24" s="3">
        <v>0</v>
      </c>
      <c r="JZ24" s="3">
        <v>0</v>
      </c>
      <c r="KA24" s="3">
        <v>0</v>
      </c>
      <c r="KB24" s="3">
        <v>-5000</v>
      </c>
      <c r="KC24" s="3">
        <v>0</v>
      </c>
      <c r="KD24" s="3">
        <v>0</v>
      </c>
      <c r="KE24" s="3">
        <v>1244.51</v>
      </c>
      <c r="KF24" s="3">
        <v>0</v>
      </c>
      <c r="KG24" s="3">
        <v>0</v>
      </c>
      <c r="KH24" s="3">
        <v>-419180.51</v>
      </c>
      <c r="KI24" s="3">
        <v>294125.81</v>
      </c>
      <c r="KJ24" s="3">
        <v>0</v>
      </c>
      <c r="KK24" s="3">
        <v>-5129.99</v>
      </c>
      <c r="KL24" s="3">
        <v>0</v>
      </c>
      <c r="KM24" s="3">
        <v>-272.95</v>
      </c>
      <c r="KN24" s="3">
        <v>-28767.86</v>
      </c>
      <c r="KO24" s="3">
        <v>0</v>
      </c>
      <c r="KP24" s="3">
        <v>0</v>
      </c>
      <c r="KQ24" s="3">
        <v>0</v>
      </c>
      <c r="KR24" s="3">
        <v>0</v>
      </c>
      <c r="KS24" s="3">
        <v>0</v>
      </c>
      <c r="KT24" s="3">
        <v>0</v>
      </c>
      <c r="KU24" s="3">
        <v>0</v>
      </c>
      <c r="KV24" s="3">
        <v>0</v>
      </c>
      <c r="KW24" s="3">
        <v>0</v>
      </c>
      <c r="KX24" s="3">
        <v>0</v>
      </c>
      <c r="KY24" s="3">
        <v>0</v>
      </c>
      <c r="KZ24" s="3">
        <v>0</v>
      </c>
      <c r="LA24" s="3">
        <v>0</v>
      </c>
      <c r="LB24" s="3">
        <v>0</v>
      </c>
      <c r="LC24" s="3">
        <v>0</v>
      </c>
      <c r="LD24" s="3">
        <v>0</v>
      </c>
      <c r="LE24" s="3">
        <v>0</v>
      </c>
      <c r="LF24" s="3">
        <v>0</v>
      </c>
      <c r="LG24" s="3">
        <v>0</v>
      </c>
      <c r="LH24" s="3">
        <v>0</v>
      </c>
      <c r="LI24" s="3">
        <v>0</v>
      </c>
      <c r="LJ24" s="3">
        <v>0</v>
      </c>
      <c r="LK24" s="3">
        <v>0</v>
      </c>
      <c r="LL24" s="3">
        <v>0</v>
      </c>
      <c r="LM24" s="3">
        <v>12230205.51</v>
      </c>
      <c r="LN24" s="3">
        <v>8962785.0700000003</v>
      </c>
      <c r="LO24" s="3">
        <v>807264.92</v>
      </c>
      <c r="LP24" s="3">
        <v>0</v>
      </c>
      <c r="LQ24" s="3">
        <v>0</v>
      </c>
      <c r="LR24" s="3">
        <v>1604253.78</v>
      </c>
      <c r="LS24" s="3">
        <v>0</v>
      </c>
      <c r="LT24" s="3">
        <v>717947.56</v>
      </c>
      <c r="LU24" s="3">
        <v>0</v>
      </c>
      <c r="LW24" s="3">
        <v>180367.7</v>
      </c>
      <c r="LX24" s="3">
        <v>76149.59</v>
      </c>
      <c r="LY24" s="3">
        <v>0</v>
      </c>
      <c r="LZ24" s="3">
        <v>0</v>
      </c>
      <c r="MA24" s="3">
        <v>0</v>
      </c>
      <c r="MB24" s="3">
        <v>0</v>
      </c>
      <c r="MC24" s="3">
        <v>0</v>
      </c>
      <c r="MD24" s="3">
        <v>0</v>
      </c>
      <c r="ME24" s="3">
        <v>0</v>
      </c>
      <c r="MF24" s="3">
        <v>0</v>
      </c>
      <c r="MG24" s="3">
        <v>0</v>
      </c>
      <c r="MH24" s="3">
        <v>0</v>
      </c>
      <c r="MI24" s="3">
        <v>0</v>
      </c>
      <c r="MJ24" s="3">
        <v>0</v>
      </c>
      <c r="MK24" s="3">
        <v>0</v>
      </c>
      <c r="ML24" s="3">
        <v>0</v>
      </c>
      <c r="MM24" s="3">
        <v>0</v>
      </c>
      <c r="MN24" s="3">
        <v>0</v>
      </c>
      <c r="MO24" s="3">
        <v>0</v>
      </c>
      <c r="MP24" s="3">
        <v>0</v>
      </c>
      <c r="MQ24" s="3">
        <v>0</v>
      </c>
      <c r="MR24" s="3">
        <v>0</v>
      </c>
      <c r="MS24" s="3">
        <v>170325.02</v>
      </c>
      <c r="MT24" s="3">
        <v>93079.98</v>
      </c>
      <c r="MU24" s="3">
        <v>15039.31</v>
      </c>
      <c r="MV24" s="3">
        <v>13279.06</v>
      </c>
      <c r="MW24" s="3">
        <v>51367.17</v>
      </c>
      <c r="MX24" s="3">
        <v>0</v>
      </c>
      <c r="MY24" s="3">
        <v>2603.11</v>
      </c>
      <c r="MZ24" s="3">
        <v>27821.91</v>
      </c>
      <c r="NA24" s="3">
        <v>5041.18</v>
      </c>
      <c r="NB24" s="3">
        <v>0</v>
      </c>
      <c r="NC24" s="3">
        <v>8835.8799999999992</v>
      </c>
      <c r="ND24" s="3">
        <v>5958.43</v>
      </c>
      <c r="NE24" s="3">
        <v>54226.92</v>
      </c>
      <c r="NF24" s="3">
        <v>0</v>
      </c>
      <c r="NG24" s="3">
        <v>0</v>
      </c>
      <c r="NH24" s="3">
        <v>0</v>
      </c>
      <c r="NI24" s="3">
        <v>220992.21</v>
      </c>
      <c r="NJ24" s="3">
        <v>42320.13</v>
      </c>
      <c r="NK24" s="3">
        <v>9345.32</v>
      </c>
      <c r="NL24" s="3">
        <v>124181.6</v>
      </c>
      <c r="NM24" s="3">
        <v>0</v>
      </c>
      <c r="NN24" s="3">
        <v>32379.64</v>
      </c>
      <c r="NO24" s="3">
        <v>0</v>
      </c>
      <c r="NP24" s="3">
        <v>267618.86</v>
      </c>
      <c r="NQ24" s="3">
        <v>0</v>
      </c>
      <c r="NR24" s="3">
        <v>65897.97</v>
      </c>
      <c r="NS24" s="3">
        <v>333.68</v>
      </c>
      <c r="NT24" s="3">
        <v>47888.18</v>
      </c>
      <c r="NU24" s="3">
        <v>48398.65</v>
      </c>
      <c r="NV24" s="3">
        <v>29702.15</v>
      </c>
      <c r="NW24" s="3">
        <v>60752.52</v>
      </c>
      <c r="NX24" s="3">
        <v>708.08</v>
      </c>
      <c r="NY24" s="3">
        <v>21296.05</v>
      </c>
      <c r="NZ24" s="3">
        <v>26621.26</v>
      </c>
      <c r="OA24" s="3">
        <v>55485.85</v>
      </c>
      <c r="OB24" s="3">
        <v>0</v>
      </c>
      <c r="OC24" s="3">
        <v>0</v>
      </c>
      <c r="OD24" s="3">
        <v>0</v>
      </c>
      <c r="OE24" s="3">
        <v>0</v>
      </c>
      <c r="OF24" s="3">
        <v>0</v>
      </c>
      <c r="OK24" s="3">
        <v>0</v>
      </c>
      <c r="OL24" s="3">
        <v>0</v>
      </c>
      <c r="OM24" s="3">
        <v>0</v>
      </c>
      <c r="ON24" s="3">
        <v>0</v>
      </c>
      <c r="OO24" s="3">
        <v>52825.81</v>
      </c>
      <c r="OP24" s="3">
        <v>82409.509999999995</v>
      </c>
      <c r="OQ24" s="3">
        <v>459270.18</v>
      </c>
      <c r="OR24" s="3">
        <v>14803.98</v>
      </c>
      <c r="OS24" s="3">
        <v>0</v>
      </c>
      <c r="OT24" s="3">
        <v>1637.08</v>
      </c>
      <c r="OU24" s="3">
        <v>128697.16</v>
      </c>
      <c r="OV24" s="3">
        <v>126.4</v>
      </c>
      <c r="OW24" s="3">
        <v>0</v>
      </c>
      <c r="OX24" s="3">
        <v>0</v>
      </c>
      <c r="OY24" s="3">
        <v>0</v>
      </c>
      <c r="OZ24" s="3">
        <v>0</v>
      </c>
      <c r="PA24" s="3">
        <v>0</v>
      </c>
      <c r="PB24" s="3">
        <v>0</v>
      </c>
      <c r="PC24" s="3">
        <v>0</v>
      </c>
      <c r="PD24" s="3">
        <v>0</v>
      </c>
      <c r="PE24" s="3">
        <v>0</v>
      </c>
      <c r="PF24" s="3">
        <v>229564.71</v>
      </c>
      <c r="PG24" s="3">
        <v>166875.15</v>
      </c>
      <c r="PH24" s="3">
        <v>247200.49</v>
      </c>
      <c r="PI24" s="3">
        <v>45044.41</v>
      </c>
      <c r="PJ24" s="3">
        <v>0</v>
      </c>
      <c r="PK24" s="3">
        <v>119292.81</v>
      </c>
      <c r="PL24" s="3">
        <v>30325.18</v>
      </c>
      <c r="PM24" s="3">
        <v>0</v>
      </c>
      <c r="PN24" s="3">
        <v>10954.91</v>
      </c>
      <c r="PO24" s="3">
        <v>0</v>
      </c>
      <c r="PP24" s="3">
        <v>0</v>
      </c>
      <c r="PQ24" s="3">
        <v>0</v>
      </c>
      <c r="PR24" s="3">
        <v>110755.23</v>
      </c>
      <c r="PS24" s="3">
        <v>5805.45</v>
      </c>
      <c r="PT24" s="3">
        <v>94074.87</v>
      </c>
      <c r="PU24" s="3">
        <v>0</v>
      </c>
      <c r="PV24" s="3">
        <v>0</v>
      </c>
      <c r="PW24" s="3">
        <v>91986.26</v>
      </c>
      <c r="PX24" s="3">
        <v>0</v>
      </c>
      <c r="PY24" s="3">
        <v>0</v>
      </c>
      <c r="PZ24" s="3">
        <v>0</v>
      </c>
      <c r="QA24" s="3">
        <v>0</v>
      </c>
      <c r="QB24" s="3">
        <v>1061027.43</v>
      </c>
      <c r="QC24" s="3">
        <v>0</v>
      </c>
      <c r="QD24" s="3">
        <v>59192.55</v>
      </c>
      <c r="QE24" s="3">
        <v>0</v>
      </c>
      <c r="QF24" s="3">
        <v>0</v>
      </c>
      <c r="QG24" s="3">
        <v>0</v>
      </c>
      <c r="QI24" s="3">
        <v>0</v>
      </c>
      <c r="QJ24" s="3">
        <v>201043.29</v>
      </c>
      <c r="QK24" s="3">
        <v>0</v>
      </c>
      <c r="QL24" s="3">
        <v>0</v>
      </c>
      <c r="QM24" s="3">
        <v>0</v>
      </c>
      <c r="QN24" s="3">
        <v>0</v>
      </c>
      <c r="QO24" s="3">
        <v>262536.67</v>
      </c>
      <c r="QP24" s="3">
        <v>18347.29</v>
      </c>
      <c r="QQ24" s="3">
        <v>0</v>
      </c>
      <c r="QR24" s="3">
        <v>0</v>
      </c>
      <c r="QS24" s="3">
        <v>0</v>
      </c>
      <c r="QT24" s="3">
        <v>32454.91</v>
      </c>
      <c r="QU24" s="3">
        <v>43811.98</v>
      </c>
      <c r="QV24" s="3">
        <v>151616</v>
      </c>
      <c r="QW24" s="3">
        <v>11418.42</v>
      </c>
      <c r="QX24" s="3">
        <v>0</v>
      </c>
      <c r="QY24" s="3">
        <v>1430.03</v>
      </c>
      <c r="QZ24" s="3">
        <v>0</v>
      </c>
      <c r="RA24" s="3">
        <v>0</v>
      </c>
      <c r="RB24" s="3">
        <v>0</v>
      </c>
      <c r="RC24" s="3">
        <v>0</v>
      </c>
      <c r="RD24" s="3">
        <v>0</v>
      </c>
      <c r="RE24" s="3">
        <v>0</v>
      </c>
      <c r="RF24" s="3">
        <v>0</v>
      </c>
      <c r="RG24" s="3">
        <v>0</v>
      </c>
      <c r="RH24" s="3">
        <v>0</v>
      </c>
      <c r="RI24" s="3">
        <v>0</v>
      </c>
      <c r="RJ24" s="3">
        <v>0</v>
      </c>
      <c r="RK24" s="3">
        <v>0</v>
      </c>
    </row>
    <row r="25" spans="1:479" x14ac:dyDescent="0.25">
      <c r="A25" t="s">
        <v>24</v>
      </c>
      <c r="B25" s="1">
        <v>2018</v>
      </c>
      <c r="C25" s="3">
        <v>0</v>
      </c>
      <c r="D25" s="3">
        <v>0</v>
      </c>
      <c r="E25" s="4"/>
      <c r="F25" s="3">
        <v>0</v>
      </c>
      <c r="G25" s="3">
        <v>0</v>
      </c>
      <c r="H25" s="3">
        <v>0</v>
      </c>
      <c r="I25" s="3">
        <v>0</v>
      </c>
      <c r="J25" s="3">
        <v>0</v>
      </c>
      <c r="K25" s="3">
        <v>4209129.51</v>
      </c>
      <c r="L25" s="3">
        <v>0</v>
      </c>
      <c r="M25" s="3">
        <v>1546548.76</v>
      </c>
      <c r="N25" s="3">
        <v>0</v>
      </c>
      <c r="O25" s="3">
        <v>744859.06</v>
      </c>
      <c r="P25" s="4"/>
      <c r="Q25" s="3">
        <v>6232787</v>
      </c>
      <c r="R25" s="3">
        <v>-193299.55</v>
      </c>
      <c r="S25" s="3">
        <v>0</v>
      </c>
      <c r="T25" s="3">
        <v>0</v>
      </c>
      <c r="U25" s="3">
        <v>0</v>
      </c>
      <c r="V25" s="3">
        <v>561146.44999999995</v>
      </c>
      <c r="W25" s="3">
        <v>0</v>
      </c>
      <c r="X25" s="3">
        <v>2591285.39</v>
      </c>
      <c r="Y25" s="3">
        <v>0</v>
      </c>
      <c r="Z25" s="3">
        <v>0</v>
      </c>
      <c r="AA25" s="3">
        <v>1203168.02</v>
      </c>
      <c r="AB25" s="3">
        <v>0</v>
      </c>
      <c r="AC25" s="3">
        <v>0</v>
      </c>
      <c r="AD25" s="3">
        <v>0</v>
      </c>
      <c r="AE25" s="3">
        <v>0</v>
      </c>
      <c r="AF25" s="3">
        <v>0</v>
      </c>
      <c r="AG25" s="3">
        <v>0</v>
      </c>
      <c r="AH25" s="3">
        <v>0</v>
      </c>
      <c r="AI25" s="3">
        <v>0</v>
      </c>
      <c r="AJ25" s="3">
        <v>0</v>
      </c>
      <c r="AK25" s="3">
        <v>0</v>
      </c>
      <c r="AL25" s="3">
        <v>0</v>
      </c>
      <c r="AP25" s="3">
        <v>0</v>
      </c>
      <c r="AQ25" s="3">
        <v>0</v>
      </c>
      <c r="AR25" s="3">
        <v>0</v>
      </c>
      <c r="AS25" s="3">
        <v>0</v>
      </c>
      <c r="AT25" s="3">
        <v>5447433</v>
      </c>
      <c r="AU25" s="3">
        <v>0</v>
      </c>
      <c r="AV25" s="3">
        <v>420974.25</v>
      </c>
      <c r="AW25" s="4"/>
      <c r="AX25" s="3">
        <v>0</v>
      </c>
      <c r="AY25" s="3">
        <v>0</v>
      </c>
      <c r="AZ25" s="3">
        <v>0</v>
      </c>
      <c r="BA25" s="3">
        <v>33454.879999999997</v>
      </c>
      <c r="BB25" s="3">
        <v>0</v>
      </c>
      <c r="BC25" s="3">
        <v>0</v>
      </c>
      <c r="BD25" s="3">
        <v>0</v>
      </c>
      <c r="BE25" s="3">
        <v>0</v>
      </c>
      <c r="BF25" s="3">
        <v>0</v>
      </c>
      <c r="BG25" s="3">
        <v>0</v>
      </c>
      <c r="BH25" s="3">
        <v>0</v>
      </c>
      <c r="BI25" s="3">
        <v>0</v>
      </c>
      <c r="BJ25" s="3">
        <v>0</v>
      </c>
      <c r="BK25" s="3">
        <v>0</v>
      </c>
      <c r="BL25" s="3">
        <v>0</v>
      </c>
      <c r="BM25" s="3">
        <v>502.93</v>
      </c>
      <c r="BN25" s="3">
        <v>-206825.46</v>
      </c>
      <c r="BO25" s="3">
        <v>-28148.86</v>
      </c>
      <c r="BP25" s="3">
        <v>98174.34</v>
      </c>
      <c r="BQ25" s="3">
        <v>0</v>
      </c>
      <c r="BR25" s="3">
        <v>0</v>
      </c>
      <c r="BT25" s="3">
        <v>0</v>
      </c>
      <c r="BU25" s="3">
        <v>302525.02</v>
      </c>
      <c r="BV25" s="3">
        <v>0</v>
      </c>
      <c r="BW25" s="3">
        <v>0</v>
      </c>
      <c r="BX25" s="3">
        <v>0</v>
      </c>
      <c r="BY25" s="3">
        <v>0</v>
      </c>
      <c r="BZ25" s="3">
        <v>-578690.17000000004</v>
      </c>
      <c r="CA25" s="3">
        <v>0</v>
      </c>
      <c r="CB25" s="3">
        <v>42944.17</v>
      </c>
      <c r="CC25" s="3">
        <v>-96870.42</v>
      </c>
      <c r="CD25" s="3">
        <v>-902524.89</v>
      </c>
      <c r="CE25" s="3">
        <v>415768.71</v>
      </c>
      <c r="CF25" s="3">
        <v>0</v>
      </c>
      <c r="CG25" s="3">
        <v>-333269.08</v>
      </c>
      <c r="CH25" s="3">
        <v>192292.3</v>
      </c>
      <c r="CI25" s="3">
        <v>0</v>
      </c>
      <c r="CJ25" s="3">
        <v>0</v>
      </c>
      <c r="CK25" s="3">
        <v>0</v>
      </c>
      <c r="CL25" s="3">
        <v>1128301.07</v>
      </c>
      <c r="CM25" s="3">
        <v>4738.33</v>
      </c>
      <c r="CN25" s="3">
        <v>0</v>
      </c>
      <c r="CO25" s="3">
        <v>0</v>
      </c>
      <c r="CP25" s="3">
        <v>0</v>
      </c>
      <c r="CQ25" s="3">
        <v>0</v>
      </c>
      <c r="CR25" s="3">
        <v>0</v>
      </c>
      <c r="CS25" s="3">
        <v>0</v>
      </c>
      <c r="CT25" s="3">
        <v>0</v>
      </c>
      <c r="CU25" s="3">
        <v>0</v>
      </c>
      <c r="CV25" s="3">
        <v>0</v>
      </c>
      <c r="CW25" s="3">
        <v>0</v>
      </c>
      <c r="CX25" s="3">
        <v>0</v>
      </c>
      <c r="CY25" s="3">
        <v>0</v>
      </c>
      <c r="CZ25" s="3">
        <v>0</v>
      </c>
      <c r="DA25" s="3">
        <v>0</v>
      </c>
      <c r="DB25" s="3">
        <v>0</v>
      </c>
      <c r="DC25" s="3">
        <v>0</v>
      </c>
      <c r="DD25" s="3">
        <v>0</v>
      </c>
      <c r="DE25" s="3">
        <v>0</v>
      </c>
      <c r="DF25" s="3">
        <v>0</v>
      </c>
      <c r="DG25" s="3">
        <v>0</v>
      </c>
      <c r="DH25" s="3">
        <v>0</v>
      </c>
      <c r="DI25" s="3">
        <v>0</v>
      </c>
      <c r="DJ25" s="3">
        <v>0</v>
      </c>
      <c r="DK25" s="3">
        <v>0</v>
      </c>
      <c r="DL25" s="3">
        <v>0</v>
      </c>
      <c r="DM25" s="3">
        <v>0</v>
      </c>
      <c r="DN25" s="3">
        <v>0</v>
      </c>
      <c r="DP25" s="3">
        <v>0</v>
      </c>
      <c r="DQ25" s="3">
        <v>0</v>
      </c>
      <c r="DR25" s="3">
        <v>0</v>
      </c>
      <c r="DS25" s="3">
        <v>1332941.1000000001</v>
      </c>
      <c r="DT25" s="3">
        <v>0</v>
      </c>
      <c r="DU25" s="3">
        <v>26804665.170000002</v>
      </c>
      <c r="DV25" s="3">
        <v>9557132.8100000005</v>
      </c>
      <c r="DW25" s="3">
        <v>1288278.0900000001</v>
      </c>
      <c r="DX25" s="3">
        <v>12390849.710000001</v>
      </c>
      <c r="DY25" s="3">
        <v>18409060.489999998</v>
      </c>
      <c r="DZ25" s="3">
        <v>628152.18999999994</v>
      </c>
      <c r="EA25" s="3">
        <v>3995228.03</v>
      </c>
      <c r="EB25" s="3">
        <v>0</v>
      </c>
      <c r="EC25" s="3">
        <v>0</v>
      </c>
      <c r="ED25" s="3">
        <v>0</v>
      </c>
      <c r="EE25" s="3">
        <v>1571819.41</v>
      </c>
      <c r="EG25" s="3">
        <v>2875593.43</v>
      </c>
      <c r="EH25" s="3">
        <v>0</v>
      </c>
      <c r="EI25" s="3">
        <v>223147.76</v>
      </c>
      <c r="EJ25" s="3">
        <v>373017.22</v>
      </c>
      <c r="EL25" s="3">
        <v>2281910.4700000002</v>
      </c>
      <c r="EM25" s="3">
        <v>0</v>
      </c>
      <c r="EN25" s="3">
        <v>576436.88</v>
      </c>
      <c r="EO25" s="3">
        <v>0</v>
      </c>
      <c r="EP25" s="3">
        <v>0</v>
      </c>
      <c r="EQ25" s="3">
        <v>641215.1</v>
      </c>
      <c r="ER25" s="3">
        <v>0</v>
      </c>
      <c r="ET25" s="3">
        <v>0</v>
      </c>
      <c r="EU25" s="3">
        <v>0</v>
      </c>
      <c r="EV25" s="3">
        <v>0</v>
      </c>
      <c r="EW25" s="3">
        <v>0</v>
      </c>
      <c r="EX25" s="3">
        <v>300.45</v>
      </c>
      <c r="EY25" s="3">
        <v>0</v>
      </c>
      <c r="EZ25" s="3">
        <v>0</v>
      </c>
      <c r="FA25" s="3">
        <v>0</v>
      </c>
      <c r="FB25" s="3">
        <v>0</v>
      </c>
      <c r="FC25" s="3">
        <v>0</v>
      </c>
      <c r="FD25" s="3">
        <v>0</v>
      </c>
      <c r="FE25" s="3">
        <v>0</v>
      </c>
      <c r="FF25" s="3">
        <v>24991665.890000001</v>
      </c>
      <c r="FG25" s="3">
        <v>0</v>
      </c>
      <c r="FH25" s="3">
        <v>0</v>
      </c>
      <c r="FI25" s="3">
        <v>0</v>
      </c>
      <c r="FJ25" s="3">
        <v>0</v>
      </c>
      <c r="FK25" s="3">
        <v>-8444039.7300000004</v>
      </c>
      <c r="FL25" s="3">
        <v>0</v>
      </c>
      <c r="FM25" s="3">
        <v>0</v>
      </c>
      <c r="FN25" s="3">
        <v>-3089463.64</v>
      </c>
      <c r="FO25" s="3">
        <v>0</v>
      </c>
      <c r="FP25" s="3">
        <v>-5800741.3499999996</v>
      </c>
      <c r="FQ25" s="3">
        <v>0</v>
      </c>
      <c r="FR25" s="3">
        <v>0</v>
      </c>
      <c r="FS25" s="3">
        <v>0</v>
      </c>
      <c r="FT25" s="3">
        <v>-5557433.7699999996</v>
      </c>
      <c r="FU25" s="3">
        <v>-6824776.5700000003</v>
      </c>
      <c r="FV25" s="3">
        <v>0</v>
      </c>
      <c r="FW25" s="3">
        <v>0</v>
      </c>
      <c r="FX25" s="3">
        <v>0</v>
      </c>
      <c r="FY25" s="3">
        <v>0</v>
      </c>
      <c r="FZ25" s="3">
        <v>0</v>
      </c>
      <c r="GA25" s="3">
        <v>0</v>
      </c>
      <c r="GB25" s="3">
        <v>-18610817.359999999</v>
      </c>
      <c r="GD25" s="3">
        <v>0</v>
      </c>
      <c r="GE25" s="3">
        <v>0</v>
      </c>
      <c r="GF25" s="3">
        <v>0</v>
      </c>
      <c r="GG25" s="3">
        <v>0</v>
      </c>
      <c r="GH25" s="3">
        <v>0</v>
      </c>
      <c r="GI25" s="3">
        <v>0</v>
      </c>
      <c r="GJ25" s="3">
        <v>33207.379999999997</v>
      </c>
      <c r="GK25" s="3">
        <v>-323774.63</v>
      </c>
      <c r="GL25" s="3">
        <v>0</v>
      </c>
      <c r="GN25" s="3">
        <v>0</v>
      </c>
      <c r="GO25" s="3">
        <v>0</v>
      </c>
      <c r="GP25" s="3">
        <v>0</v>
      </c>
      <c r="GQ25" s="3">
        <v>0</v>
      </c>
      <c r="GR25" s="3">
        <v>-922997.05</v>
      </c>
      <c r="GS25" s="3">
        <v>0</v>
      </c>
      <c r="GT25" s="3">
        <v>0</v>
      </c>
      <c r="GU25" s="3">
        <v>0</v>
      </c>
      <c r="GV25" s="3">
        <v>0</v>
      </c>
      <c r="GX25" s="3">
        <v>-2583315.11</v>
      </c>
      <c r="GY25" s="3">
        <v>0</v>
      </c>
      <c r="GZ25" s="3">
        <v>0</v>
      </c>
      <c r="HA25" s="3">
        <v>0</v>
      </c>
      <c r="HB25" s="3">
        <v>-4688187</v>
      </c>
      <c r="HC25" s="3">
        <v>0</v>
      </c>
      <c r="HD25" s="3">
        <v>0</v>
      </c>
      <c r="HE25" s="3">
        <v>0</v>
      </c>
      <c r="HF25" s="3">
        <v>0</v>
      </c>
      <c r="HG25" s="3">
        <v>0</v>
      </c>
      <c r="HH25" s="3">
        <v>-4769141.75</v>
      </c>
      <c r="HI25" s="3">
        <v>0</v>
      </c>
      <c r="HJ25" s="3">
        <v>0</v>
      </c>
      <c r="HK25" s="3">
        <v>0</v>
      </c>
      <c r="HL25" s="3">
        <v>0</v>
      </c>
      <c r="HM25" s="3">
        <v>-20197502.129999999</v>
      </c>
      <c r="HO25" s="3">
        <v>-16141969.359999999</v>
      </c>
      <c r="HP25" s="3">
        <v>-16161663.32</v>
      </c>
      <c r="HQ25" s="3">
        <v>0</v>
      </c>
      <c r="HR25" s="3">
        <v>0</v>
      </c>
      <c r="HS25" s="3">
        <v>0</v>
      </c>
      <c r="HT25" s="3">
        <v>0</v>
      </c>
      <c r="HU25" s="3">
        <v>0</v>
      </c>
      <c r="HV25" s="3">
        <v>0</v>
      </c>
      <c r="HW25" s="3">
        <v>0</v>
      </c>
      <c r="HX25" s="3">
        <v>0</v>
      </c>
      <c r="HY25" s="3">
        <v>-21819007.190000001</v>
      </c>
      <c r="HZ25" s="3">
        <v>-2169779.38</v>
      </c>
      <c r="IA25" s="3">
        <v>0</v>
      </c>
      <c r="IB25" s="3">
        <v>0</v>
      </c>
      <c r="IC25" s="3">
        <v>7293583</v>
      </c>
      <c r="ID25" s="3">
        <v>0</v>
      </c>
      <c r="IE25" s="3">
        <v>0</v>
      </c>
      <c r="IF25" s="3">
        <v>0</v>
      </c>
      <c r="IG25" s="3">
        <v>0</v>
      </c>
      <c r="IH25" s="3">
        <v>0</v>
      </c>
      <c r="II25" s="3">
        <v>0</v>
      </c>
      <c r="IJ25" s="3">
        <v>-14832655.369999999</v>
      </c>
      <c r="IK25" s="3">
        <v>-20869894.030000001</v>
      </c>
      <c r="IL25" s="3">
        <v>-10113634</v>
      </c>
      <c r="IM25" s="3">
        <v>0</v>
      </c>
      <c r="IN25" s="3">
        <v>-128338.61</v>
      </c>
      <c r="IO25" s="3">
        <v>-22161.06</v>
      </c>
      <c r="IP25" s="3">
        <v>144.72999999999999</v>
      </c>
      <c r="IQ25" s="3">
        <v>0</v>
      </c>
      <c r="IR25" s="3">
        <v>0</v>
      </c>
      <c r="IS25" s="3">
        <v>0</v>
      </c>
      <c r="IT25" s="3">
        <v>0</v>
      </c>
      <c r="IU25" s="3">
        <v>-1969357.44</v>
      </c>
      <c r="IV25" s="3">
        <v>0</v>
      </c>
      <c r="IW25" s="3">
        <v>-3456454.05</v>
      </c>
      <c r="IX25" s="3">
        <v>-2968120.05</v>
      </c>
      <c r="IY25" s="3">
        <v>-1148796.6000000001</v>
      </c>
      <c r="IZ25" s="3">
        <v>-145225.56</v>
      </c>
      <c r="JA25" s="3">
        <v>-10676660.93</v>
      </c>
      <c r="JB25" s="3">
        <v>-10060.799999999999</v>
      </c>
      <c r="JC25" s="3">
        <v>-95.5</v>
      </c>
      <c r="JD25" s="3">
        <v>-67383.7</v>
      </c>
      <c r="JE25" s="3">
        <v>0</v>
      </c>
      <c r="JF25" s="3">
        <v>0</v>
      </c>
      <c r="JG25" s="3">
        <v>0</v>
      </c>
      <c r="JH25" s="3">
        <v>0</v>
      </c>
      <c r="JI25" s="3">
        <v>-193924.4</v>
      </c>
      <c r="JJ25" s="3">
        <v>0</v>
      </c>
      <c r="JK25" s="3">
        <v>0</v>
      </c>
      <c r="JL25" s="3">
        <v>-159358.74</v>
      </c>
      <c r="JM25" s="3">
        <v>0</v>
      </c>
      <c r="JN25" s="3">
        <v>-306110.65000000002</v>
      </c>
      <c r="JO25" s="3">
        <v>0</v>
      </c>
      <c r="JP25" s="3">
        <v>0</v>
      </c>
      <c r="JQ25" s="3">
        <v>0</v>
      </c>
      <c r="JR25" s="3">
        <v>0</v>
      </c>
      <c r="JS25" s="3">
        <v>0</v>
      </c>
      <c r="JT25" s="3">
        <v>0</v>
      </c>
      <c r="JU25" s="3">
        <v>0</v>
      </c>
      <c r="JV25" s="3">
        <v>0</v>
      </c>
      <c r="JW25" s="3">
        <v>0</v>
      </c>
      <c r="JX25" s="3">
        <v>0</v>
      </c>
      <c r="JY25" s="3">
        <v>0</v>
      </c>
      <c r="JZ25" s="3">
        <v>0</v>
      </c>
      <c r="KA25" s="3">
        <v>0</v>
      </c>
      <c r="KB25" s="3">
        <v>-15486.72</v>
      </c>
      <c r="KC25" s="3">
        <v>0</v>
      </c>
      <c r="KD25" s="3">
        <v>0</v>
      </c>
      <c r="KE25" s="3">
        <v>0</v>
      </c>
      <c r="KF25" s="3">
        <v>0</v>
      </c>
      <c r="KG25" s="3">
        <v>0</v>
      </c>
      <c r="KH25" s="3">
        <v>-1219755.1499999999</v>
      </c>
      <c r="KI25" s="3">
        <v>1129275.72</v>
      </c>
      <c r="KJ25" s="3">
        <v>-38791.43</v>
      </c>
      <c r="KK25" s="3">
        <v>-39227.379999999997</v>
      </c>
      <c r="KL25" s="3">
        <v>0</v>
      </c>
      <c r="KM25" s="3">
        <v>-2034.93</v>
      </c>
      <c r="KN25" s="3">
        <v>-80372.98</v>
      </c>
      <c r="KO25" s="3">
        <v>0</v>
      </c>
      <c r="KP25" s="3">
        <v>0</v>
      </c>
      <c r="KQ25" s="3">
        <v>0</v>
      </c>
      <c r="KR25" s="3">
        <v>0</v>
      </c>
      <c r="KS25" s="3">
        <v>0</v>
      </c>
      <c r="KT25" s="3">
        <v>0</v>
      </c>
      <c r="KU25" s="3">
        <v>0</v>
      </c>
      <c r="KV25" s="3">
        <v>0</v>
      </c>
      <c r="KW25" s="3">
        <v>0</v>
      </c>
      <c r="KX25" s="3">
        <v>0</v>
      </c>
      <c r="KY25" s="3">
        <v>0</v>
      </c>
      <c r="KZ25" s="3">
        <v>0</v>
      </c>
      <c r="LA25" s="3">
        <v>0</v>
      </c>
      <c r="LB25" s="3">
        <v>0</v>
      </c>
      <c r="LC25" s="3">
        <v>0</v>
      </c>
      <c r="LD25" s="3">
        <v>0</v>
      </c>
      <c r="LE25" s="3">
        <v>0</v>
      </c>
      <c r="LF25" s="3">
        <v>0</v>
      </c>
      <c r="LG25" s="3">
        <v>0</v>
      </c>
      <c r="LH25" s="3">
        <v>0</v>
      </c>
      <c r="LI25" s="3">
        <v>0</v>
      </c>
      <c r="LJ25" s="3">
        <v>0</v>
      </c>
      <c r="LK25" s="3">
        <v>0</v>
      </c>
      <c r="LL25" s="3">
        <v>0</v>
      </c>
      <c r="LM25" s="3">
        <v>25384688.260000002</v>
      </c>
      <c r="LN25" s="3">
        <v>20581850.010000002</v>
      </c>
      <c r="LO25" s="3">
        <v>1969357.44</v>
      </c>
      <c r="LP25" s="3">
        <v>0</v>
      </c>
      <c r="LQ25" s="3">
        <v>0</v>
      </c>
      <c r="LR25" s="3">
        <v>3456454.05</v>
      </c>
      <c r="LS25" s="3">
        <v>0</v>
      </c>
      <c r="LT25" s="3">
        <v>2968120.05</v>
      </c>
      <c r="LU25" s="3">
        <v>0</v>
      </c>
      <c r="LW25" s="3">
        <v>1148796.6000000001</v>
      </c>
      <c r="LX25" s="3">
        <v>145225.56</v>
      </c>
      <c r="LY25" s="3">
        <v>0</v>
      </c>
      <c r="LZ25" s="3">
        <v>0</v>
      </c>
      <c r="MA25" s="3">
        <v>0</v>
      </c>
      <c r="MB25" s="3">
        <v>0</v>
      </c>
      <c r="MC25" s="3">
        <v>0</v>
      </c>
      <c r="MD25" s="3">
        <v>0</v>
      </c>
      <c r="ME25" s="3">
        <v>0</v>
      </c>
      <c r="MF25" s="3">
        <v>0</v>
      </c>
      <c r="MG25" s="3">
        <v>0</v>
      </c>
      <c r="MH25" s="3">
        <v>0</v>
      </c>
      <c r="MI25" s="3">
        <v>0</v>
      </c>
      <c r="MJ25" s="3">
        <v>0</v>
      </c>
      <c r="MK25" s="3">
        <v>0</v>
      </c>
      <c r="ML25" s="3">
        <v>0</v>
      </c>
      <c r="MM25" s="3">
        <v>0</v>
      </c>
      <c r="MN25" s="3">
        <v>0</v>
      </c>
      <c r="MO25" s="3">
        <v>0</v>
      </c>
      <c r="MP25" s="3">
        <v>0</v>
      </c>
      <c r="MQ25" s="3">
        <v>0</v>
      </c>
      <c r="MR25" s="3">
        <v>0</v>
      </c>
      <c r="MS25" s="3">
        <v>389815.02</v>
      </c>
      <c r="MT25" s="3">
        <v>0</v>
      </c>
      <c r="MU25" s="3">
        <v>33284.11</v>
      </c>
      <c r="MV25" s="3">
        <v>0</v>
      </c>
      <c r="MW25" s="3">
        <v>0</v>
      </c>
      <c r="MX25" s="3">
        <v>187866.03</v>
      </c>
      <c r="MY25" s="3">
        <v>21333.81</v>
      </c>
      <c r="MZ25" s="3">
        <v>492298.89</v>
      </c>
      <c r="NA25" s="3">
        <v>34540.19</v>
      </c>
      <c r="NB25" s="3">
        <v>0</v>
      </c>
      <c r="NC25" s="3">
        <v>31655.11</v>
      </c>
      <c r="ND25" s="3">
        <v>29338.23</v>
      </c>
      <c r="NE25" s="3">
        <v>18403.099999999999</v>
      </c>
      <c r="NF25" s="3">
        <v>0</v>
      </c>
      <c r="NG25" s="3">
        <v>0</v>
      </c>
      <c r="NH25" s="3">
        <v>0</v>
      </c>
      <c r="NI25" s="3">
        <v>79710.03</v>
      </c>
      <c r="NJ25" s="3">
        <v>0</v>
      </c>
      <c r="NK25" s="3">
        <v>0</v>
      </c>
      <c r="NL25" s="3">
        <v>0</v>
      </c>
      <c r="NM25" s="3">
        <v>0</v>
      </c>
      <c r="NN25" s="3">
        <v>0</v>
      </c>
      <c r="NO25" s="3">
        <v>0</v>
      </c>
      <c r="NP25" s="3">
        <v>0</v>
      </c>
      <c r="NQ25" s="3">
        <v>0</v>
      </c>
      <c r="NR25" s="3">
        <v>0</v>
      </c>
      <c r="NS25" s="3">
        <v>11965.25</v>
      </c>
      <c r="NT25" s="3">
        <v>23984.12</v>
      </c>
      <c r="NU25" s="3">
        <v>590</v>
      </c>
      <c r="NV25" s="3">
        <v>0</v>
      </c>
      <c r="NW25" s="3">
        <v>237066.73</v>
      </c>
      <c r="NX25" s="3">
        <v>0</v>
      </c>
      <c r="NY25" s="3">
        <v>43800.55</v>
      </c>
      <c r="NZ25" s="3">
        <v>0</v>
      </c>
      <c r="OA25" s="3">
        <v>0</v>
      </c>
      <c r="OB25" s="3">
        <v>0</v>
      </c>
      <c r="OC25" s="3">
        <v>0</v>
      </c>
      <c r="OD25" s="3">
        <v>0</v>
      </c>
      <c r="OE25" s="3">
        <v>26.72</v>
      </c>
      <c r="OF25" s="3">
        <v>0</v>
      </c>
      <c r="OK25" s="3">
        <v>0</v>
      </c>
      <c r="OL25" s="3">
        <v>0</v>
      </c>
      <c r="OM25" s="3">
        <v>0</v>
      </c>
      <c r="ON25" s="3">
        <v>0</v>
      </c>
      <c r="OO25" s="3">
        <v>138076.1</v>
      </c>
      <c r="OP25" s="3">
        <v>17909.21</v>
      </c>
      <c r="OQ25" s="3">
        <v>391284.86</v>
      </c>
      <c r="OR25" s="3">
        <v>524588.06999999995</v>
      </c>
      <c r="OS25" s="3">
        <v>0</v>
      </c>
      <c r="OT25" s="3">
        <v>6783.31</v>
      </c>
      <c r="OU25" s="3">
        <v>69999.960000000006</v>
      </c>
      <c r="OV25" s="3">
        <v>0</v>
      </c>
      <c r="OW25" s="3">
        <v>0</v>
      </c>
      <c r="OX25" s="3">
        <v>0</v>
      </c>
      <c r="OY25" s="3">
        <v>0</v>
      </c>
      <c r="OZ25" s="3">
        <v>386</v>
      </c>
      <c r="PA25" s="3">
        <v>0</v>
      </c>
      <c r="PB25" s="3">
        <v>0</v>
      </c>
      <c r="PC25" s="3">
        <v>0</v>
      </c>
      <c r="PD25" s="3">
        <v>0</v>
      </c>
      <c r="PE25" s="3">
        <v>0</v>
      </c>
      <c r="PF25" s="3">
        <v>675800.63</v>
      </c>
      <c r="PG25" s="3">
        <v>517025.45</v>
      </c>
      <c r="PH25" s="3">
        <v>863607.18</v>
      </c>
      <c r="PI25" s="3">
        <v>105733.74</v>
      </c>
      <c r="PJ25" s="3">
        <v>0</v>
      </c>
      <c r="PK25" s="3">
        <v>181478.24</v>
      </c>
      <c r="PL25" s="3">
        <v>32745.48</v>
      </c>
      <c r="PM25" s="3">
        <v>85187.28</v>
      </c>
      <c r="PN25" s="3">
        <v>51138.51</v>
      </c>
      <c r="PO25" s="3">
        <v>0</v>
      </c>
      <c r="PP25" s="3">
        <v>0</v>
      </c>
      <c r="PQ25" s="3">
        <v>0</v>
      </c>
      <c r="PR25" s="3">
        <v>145657.93</v>
      </c>
      <c r="PS25" s="3">
        <v>5836.55</v>
      </c>
      <c r="PT25" s="3">
        <v>425909.13</v>
      </c>
      <c r="PU25" s="3">
        <v>0</v>
      </c>
      <c r="PV25" s="3">
        <v>0</v>
      </c>
      <c r="PW25" s="3">
        <v>270694.12</v>
      </c>
      <c r="PX25" s="3">
        <v>0</v>
      </c>
      <c r="PY25" s="3">
        <v>0</v>
      </c>
      <c r="PZ25" s="3">
        <v>0</v>
      </c>
      <c r="QA25" s="3">
        <v>0</v>
      </c>
      <c r="QB25" s="3">
        <v>2053293.63</v>
      </c>
      <c r="QC25" s="3">
        <v>0</v>
      </c>
      <c r="QD25" s="3">
        <v>0</v>
      </c>
      <c r="QE25" s="3">
        <v>0</v>
      </c>
      <c r="QF25" s="3">
        <v>0</v>
      </c>
      <c r="QG25" s="3">
        <v>0</v>
      </c>
      <c r="QI25" s="3">
        <v>0</v>
      </c>
      <c r="QJ25" s="3">
        <v>1300082.25</v>
      </c>
      <c r="QK25" s="3">
        <v>0</v>
      </c>
      <c r="QL25" s="3">
        <v>0</v>
      </c>
      <c r="QM25" s="3">
        <v>0</v>
      </c>
      <c r="QN25" s="3">
        <v>0</v>
      </c>
      <c r="QO25" s="3">
        <v>0</v>
      </c>
      <c r="QP25" s="3">
        <v>199059.6</v>
      </c>
      <c r="QQ25" s="3">
        <v>0</v>
      </c>
      <c r="QR25" s="3">
        <v>0</v>
      </c>
      <c r="QS25" s="3">
        <v>0</v>
      </c>
      <c r="QT25" s="3">
        <v>0</v>
      </c>
      <c r="QU25" s="3">
        <v>65412</v>
      </c>
      <c r="QV25" s="3">
        <v>-265670</v>
      </c>
      <c r="QW25" s="3">
        <v>12511.16</v>
      </c>
      <c r="QX25" s="3">
        <v>0</v>
      </c>
      <c r="QY25" s="3">
        <v>0</v>
      </c>
      <c r="QZ25" s="3">
        <v>0</v>
      </c>
      <c r="RA25" s="3">
        <v>0</v>
      </c>
      <c r="RB25" s="3">
        <v>0</v>
      </c>
      <c r="RC25" s="3">
        <v>0</v>
      </c>
      <c r="RD25" s="3">
        <v>0</v>
      </c>
      <c r="RE25" s="3">
        <v>0</v>
      </c>
      <c r="RF25" s="3">
        <v>0</v>
      </c>
      <c r="RG25" s="3">
        <v>0</v>
      </c>
      <c r="RH25" s="3">
        <v>0</v>
      </c>
      <c r="RI25" s="3">
        <v>0</v>
      </c>
      <c r="RJ25" s="3">
        <v>0</v>
      </c>
      <c r="RK25" s="3">
        <v>0</v>
      </c>
    </row>
    <row r="26" spans="1:479" x14ac:dyDescent="0.25">
      <c r="A26" t="s">
        <v>25</v>
      </c>
      <c r="B26" s="1">
        <v>2018</v>
      </c>
      <c r="C26" s="3">
        <v>1288436.58</v>
      </c>
      <c r="D26" s="3">
        <v>0</v>
      </c>
      <c r="E26" s="4"/>
      <c r="F26" s="3">
        <v>0</v>
      </c>
      <c r="G26" s="3">
        <v>0</v>
      </c>
      <c r="H26" s="3">
        <v>0</v>
      </c>
      <c r="I26" s="3">
        <v>0</v>
      </c>
      <c r="J26" s="3">
        <v>1715003.14</v>
      </c>
      <c r="K26" s="3">
        <v>688002.36</v>
      </c>
      <c r="L26" s="3">
        <v>0</v>
      </c>
      <c r="M26" s="3">
        <v>-21422.21</v>
      </c>
      <c r="N26" s="3">
        <v>194199.8</v>
      </c>
      <c r="O26" s="3">
        <v>0</v>
      </c>
      <c r="P26" s="4"/>
      <c r="Q26" s="3">
        <v>841260.41</v>
      </c>
      <c r="R26" s="3">
        <v>0</v>
      </c>
      <c r="S26" s="3">
        <v>6109.05</v>
      </c>
      <c r="T26" s="3">
        <v>0</v>
      </c>
      <c r="U26" s="3">
        <v>0</v>
      </c>
      <c r="V26" s="3">
        <v>79883.88</v>
      </c>
      <c r="W26" s="3">
        <v>0</v>
      </c>
      <c r="X26" s="3">
        <v>0</v>
      </c>
      <c r="Y26" s="3">
        <v>0</v>
      </c>
      <c r="Z26" s="3">
        <v>0</v>
      </c>
      <c r="AA26" s="3">
        <v>113254.61</v>
      </c>
      <c r="AB26" s="3">
        <v>0</v>
      </c>
      <c r="AC26" s="3">
        <v>0</v>
      </c>
      <c r="AD26" s="3">
        <v>0</v>
      </c>
      <c r="AE26" s="3">
        <v>0</v>
      </c>
      <c r="AF26" s="3">
        <v>0</v>
      </c>
      <c r="AG26" s="3">
        <v>0</v>
      </c>
      <c r="AH26" s="3">
        <v>0</v>
      </c>
      <c r="AI26" s="3">
        <v>0</v>
      </c>
      <c r="AJ26" s="3">
        <v>0</v>
      </c>
      <c r="AK26" s="3">
        <v>0</v>
      </c>
      <c r="AL26" s="3">
        <v>0</v>
      </c>
      <c r="AP26" s="3">
        <v>0</v>
      </c>
      <c r="AQ26" s="3">
        <v>0</v>
      </c>
      <c r="AR26" s="3">
        <v>0</v>
      </c>
      <c r="AS26" s="3">
        <v>0</v>
      </c>
      <c r="AT26" s="3">
        <v>0</v>
      </c>
      <c r="AU26" s="3">
        <v>0</v>
      </c>
      <c r="AV26" s="3">
        <v>-2696.64</v>
      </c>
      <c r="AW26" s="4"/>
      <c r="AX26" s="3">
        <v>0</v>
      </c>
      <c r="AY26" s="3">
        <v>0</v>
      </c>
      <c r="AZ26" s="3">
        <v>0</v>
      </c>
      <c r="BA26" s="3">
        <v>3305.38</v>
      </c>
      <c r="BB26" s="3">
        <v>0</v>
      </c>
      <c r="BC26" s="3">
        <v>0</v>
      </c>
      <c r="BD26" s="3">
        <v>4.2</v>
      </c>
      <c r="BE26" s="3">
        <v>0</v>
      </c>
      <c r="BF26" s="3">
        <v>0</v>
      </c>
      <c r="BG26" s="3">
        <v>0</v>
      </c>
      <c r="BH26" s="3">
        <v>0</v>
      </c>
      <c r="BI26" s="3">
        <v>0</v>
      </c>
      <c r="BJ26" s="3">
        <v>0</v>
      </c>
      <c r="BK26" s="3">
        <v>0</v>
      </c>
      <c r="BL26" s="3">
        <v>0</v>
      </c>
      <c r="BM26" s="3">
        <v>0</v>
      </c>
      <c r="BN26" s="3">
        <v>187703.23</v>
      </c>
      <c r="BO26" s="3">
        <v>-1840.76</v>
      </c>
      <c r="BP26" s="3">
        <v>13133.91</v>
      </c>
      <c r="BQ26" s="3">
        <v>0</v>
      </c>
      <c r="BR26" s="3">
        <v>0</v>
      </c>
      <c r="BT26" s="3">
        <v>0</v>
      </c>
      <c r="BU26" s="3">
        <v>27.38</v>
      </c>
      <c r="BV26" s="3">
        <v>0</v>
      </c>
      <c r="BW26" s="3">
        <v>0</v>
      </c>
      <c r="BX26" s="3">
        <v>0</v>
      </c>
      <c r="BY26" s="3">
        <v>0</v>
      </c>
      <c r="BZ26" s="3">
        <v>-22049.26</v>
      </c>
      <c r="CA26" s="3">
        <v>0</v>
      </c>
      <c r="CB26" s="3">
        <v>35439.71</v>
      </c>
      <c r="CC26" s="3">
        <v>40295.879999999997</v>
      </c>
      <c r="CD26" s="3">
        <v>8294.44</v>
      </c>
      <c r="CE26" s="3">
        <v>-29224.16</v>
      </c>
      <c r="CF26" s="3">
        <v>0</v>
      </c>
      <c r="CG26" s="3">
        <v>55338.37</v>
      </c>
      <c r="CH26" s="3">
        <v>25471.33</v>
      </c>
      <c r="CI26" s="3">
        <v>0</v>
      </c>
      <c r="CJ26" s="3">
        <v>0</v>
      </c>
      <c r="CK26" s="3">
        <v>0</v>
      </c>
      <c r="CL26" s="3">
        <v>131542.82999999999</v>
      </c>
      <c r="CM26" s="3">
        <v>4232</v>
      </c>
      <c r="CN26" s="3">
        <v>0</v>
      </c>
      <c r="CO26" s="3">
        <v>0</v>
      </c>
      <c r="CP26" s="3">
        <v>0</v>
      </c>
      <c r="CQ26" s="3">
        <v>0</v>
      </c>
      <c r="CR26" s="3">
        <v>0</v>
      </c>
      <c r="CS26" s="3">
        <v>0</v>
      </c>
      <c r="CT26" s="3">
        <v>0</v>
      </c>
      <c r="CU26" s="3">
        <v>0</v>
      </c>
      <c r="CV26" s="3">
        <v>0</v>
      </c>
      <c r="CW26" s="3">
        <v>0</v>
      </c>
      <c r="CX26" s="3">
        <v>0</v>
      </c>
      <c r="CY26" s="3">
        <v>0</v>
      </c>
      <c r="CZ26" s="3">
        <v>0</v>
      </c>
      <c r="DA26" s="3">
        <v>0</v>
      </c>
      <c r="DB26" s="3">
        <v>0</v>
      </c>
      <c r="DC26" s="3">
        <v>0</v>
      </c>
      <c r="DD26" s="3">
        <v>0</v>
      </c>
      <c r="DE26" s="3">
        <v>0</v>
      </c>
      <c r="DF26" s="3">
        <v>0</v>
      </c>
      <c r="DG26" s="3">
        <v>0</v>
      </c>
      <c r="DH26" s="3">
        <v>0</v>
      </c>
      <c r="DI26" s="3">
        <v>0</v>
      </c>
      <c r="DJ26" s="3">
        <v>0</v>
      </c>
      <c r="DK26" s="3">
        <v>0</v>
      </c>
      <c r="DL26" s="3">
        <v>0</v>
      </c>
      <c r="DM26" s="3">
        <v>0</v>
      </c>
      <c r="DN26" s="3">
        <v>0</v>
      </c>
      <c r="DP26" s="3">
        <v>0</v>
      </c>
      <c r="DQ26" s="3">
        <v>0</v>
      </c>
      <c r="DR26" s="3">
        <v>0</v>
      </c>
      <c r="DS26" s="3">
        <v>0</v>
      </c>
      <c r="DT26" s="3">
        <v>0</v>
      </c>
      <c r="DU26" s="3">
        <v>521559.3</v>
      </c>
      <c r="DV26" s="3">
        <v>263851.93</v>
      </c>
      <c r="DW26" s="3">
        <v>5377</v>
      </c>
      <c r="DX26" s="3">
        <v>55464.480000000003</v>
      </c>
      <c r="DY26" s="3">
        <v>175754.76</v>
      </c>
      <c r="DZ26" s="3">
        <v>36803.18</v>
      </c>
      <c r="EA26" s="3">
        <v>724921.25</v>
      </c>
      <c r="EB26" s="3">
        <v>0</v>
      </c>
      <c r="EC26" s="3">
        <v>0</v>
      </c>
      <c r="ED26" s="3">
        <v>0</v>
      </c>
      <c r="EE26" s="3">
        <v>7600</v>
      </c>
      <c r="EG26" s="3">
        <v>244924.72</v>
      </c>
      <c r="EH26" s="3">
        <v>0</v>
      </c>
      <c r="EI26" s="3">
        <v>24020.52</v>
      </c>
      <c r="EJ26" s="3">
        <v>19759.009999999998</v>
      </c>
      <c r="EL26" s="3">
        <v>250371.37</v>
      </c>
      <c r="EM26" s="3">
        <v>0</v>
      </c>
      <c r="EN26" s="3">
        <v>27120.13</v>
      </c>
      <c r="EO26" s="3">
        <v>0</v>
      </c>
      <c r="EP26" s="3">
        <v>354.6</v>
      </c>
      <c r="EQ26" s="3">
        <v>0</v>
      </c>
      <c r="ER26" s="3">
        <v>0</v>
      </c>
      <c r="ET26" s="3">
        <v>0</v>
      </c>
      <c r="EU26" s="3">
        <v>0</v>
      </c>
      <c r="EV26" s="3">
        <v>0</v>
      </c>
      <c r="EW26" s="3">
        <v>0</v>
      </c>
      <c r="EX26" s="3">
        <v>0</v>
      </c>
      <c r="EY26" s="3">
        <v>0</v>
      </c>
      <c r="EZ26" s="3">
        <v>0</v>
      </c>
      <c r="FA26" s="3">
        <v>0</v>
      </c>
      <c r="FB26" s="3">
        <v>0</v>
      </c>
      <c r="FC26" s="3">
        <v>0</v>
      </c>
      <c r="FD26" s="3">
        <v>0</v>
      </c>
      <c r="FE26" s="3">
        <v>0</v>
      </c>
      <c r="FF26" s="3">
        <v>61624.23</v>
      </c>
      <c r="FG26" s="3">
        <v>0</v>
      </c>
      <c r="FH26" s="3">
        <v>0</v>
      </c>
      <c r="FI26" s="3">
        <v>0</v>
      </c>
      <c r="FJ26" s="3">
        <v>0</v>
      </c>
      <c r="FK26" s="3">
        <v>-915236.64</v>
      </c>
      <c r="FL26" s="3">
        <v>-23928.83</v>
      </c>
      <c r="FM26" s="3">
        <v>0</v>
      </c>
      <c r="FN26" s="3">
        <v>0</v>
      </c>
      <c r="FO26" s="3">
        <v>0</v>
      </c>
      <c r="FP26" s="3">
        <v>-1899584.8</v>
      </c>
      <c r="FQ26" s="3">
        <v>-55731.45</v>
      </c>
      <c r="FR26" s="3">
        <v>0</v>
      </c>
      <c r="FS26" s="3">
        <v>0</v>
      </c>
      <c r="FT26" s="3">
        <v>-61000</v>
      </c>
      <c r="FU26" s="3">
        <v>0</v>
      </c>
      <c r="FV26" s="3">
        <v>0</v>
      </c>
      <c r="FW26" s="3">
        <v>0</v>
      </c>
      <c r="FX26" s="3">
        <v>0</v>
      </c>
      <c r="FY26" s="3">
        <v>0</v>
      </c>
      <c r="FZ26" s="3">
        <v>0</v>
      </c>
      <c r="GA26" s="3">
        <v>0</v>
      </c>
      <c r="GB26" s="3">
        <v>0</v>
      </c>
      <c r="GD26" s="3">
        <v>0</v>
      </c>
      <c r="GE26" s="3">
        <v>0</v>
      </c>
      <c r="GF26" s="3">
        <v>0</v>
      </c>
      <c r="GG26" s="3">
        <v>0</v>
      </c>
      <c r="GH26" s="3">
        <v>0</v>
      </c>
      <c r="GI26" s="3">
        <v>0</v>
      </c>
      <c r="GJ26" s="3">
        <v>-4413.79</v>
      </c>
      <c r="GK26" s="3">
        <v>-34275.129999999997</v>
      </c>
      <c r="GL26" s="3">
        <v>-6803</v>
      </c>
      <c r="GN26" s="3">
        <v>0</v>
      </c>
      <c r="GO26" s="3">
        <v>0</v>
      </c>
      <c r="GP26" s="3">
        <v>0</v>
      </c>
      <c r="GQ26" s="3">
        <v>0</v>
      </c>
      <c r="GR26" s="3">
        <v>0</v>
      </c>
      <c r="GS26" s="3">
        <v>0</v>
      </c>
      <c r="GT26" s="3">
        <v>0</v>
      </c>
      <c r="GU26" s="3">
        <v>0</v>
      </c>
      <c r="GV26" s="3">
        <v>0</v>
      </c>
      <c r="GX26" s="3">
        <v>-82140.179999999993</v>
      </c>
      <c r="GY26" s="3">
        <v>0</v>
      </c>
      <c r="GZ26" s="3">
        <v>0</v>
      </c>
      <c r="HA26" s="3">
        <v>0</v>
      </c>
      <c r="HB26" s="3">
        <v>8000</v>
      </c>
      <c r="HC26" s="3">
        <v>-12418.6</v>
      </c>
      <c r="HD26" s="3">
        <v>0</v>
      </c>
      <c r="HE26" s="3">
        <v>0</v>
      </c>
      <c r="HF26" s="3">
        <v>0</v>
      </c>
      <c r="HG26" s="3">
        <v>0</v>
      </c>
      <c r="HH26" s="3">
        <v>-87522.74</v>
      </c>
      <c r="HI26" s="3">
        <v>0</v>
      </c>
      <c r="HJ26" s="3">
        <v>0</v>
      </c>
      <c r="HK26" s="3">
        <v>0</v>
      </c>
      <c r="HL26" s="3">
        <v>-1250000</v>
      </c>
      <c r="HM26" s="3">
        <v>0</v>
      </c>
      <c r="HO26" s="3">
        <v>0</v>
      </c>
      <c r="HP26" s="3">
        <v>-10000</v>
      </c>
      <c r="HQ26" s="3">
        <v>0</v>
      </c>
      <c r="HR26" s="3">
        <v>0</v>
      </c>
      <c r="HS26" s="3">
        <v>0</v>
      </c>
      <c r="HT26" s="3">
        <v>0</v>
      </c>
      <c r="HU26" s="3">
        <v>0</v>
      </c>
      <c r="HV26" s="3">
        <v>0</v>
      </c>
      <c r="HW26" s="3">
        <v>0</v>
      </c>
      <c r="HX26" s="3">
        <v>0</v>
      </c>
      <c r="HY26" s="3">
        <v>0</v>
      </c>
      <c r="HZ26" s="3">
        <v>-116590.100000003</v>
      </c>
      <c r="IA26" s="3">
        <v>0</v>
      </c>
      <c r="IB26" s="3">
        <v>0</v>
      </c>
      <c r="IC26" s="3">
        <v>0</v>
      </c>
      <c r="ID26" s="3">
        <v>-3239222.45</v>
      </c>
      <c r="IE26" s="3">
        <v>0</v>
      </c>
      <c r="IF26" s="3">
        <v>0</v>
      </c>
      <c r="IG26" s="3">
        <v>0</v>
      </c>
      <c r="IH26" s="3">
        <v>0</v>
      </c>
      <c r="II26" s="3">
        <v>17655.77</v>
      </c>
      <c r="IJ26" s="3">
        <v>-1906114.87</v>
      </c>
      <c r="IK26" s="3">
        <v>0</v>
      </c>
      <c r="IL26" s="3">
        <v>0</v>
      </c>
      <c r="IM26" s="3">
        <v>0</v>
      </c>
      <c r="IN26" s="3">
        <v>-1512.35</v>
      </c>
      <c r="IO26" s="3">
        <v>-743.49</v>
      </c>
      <c r="IP26" s="3">
        <v>-5282785.07</v>
      </c>
      <c r="IQ26" s="3">
        <v>0</v>
      </c>
      <c r="IR26" s="3">
        <v>0</v>
      </c>
      <c r="IS26" s="3">
        <v>-216047.4</v>
      </c>
      <c r="IT26" s="3">
        <v>0</v>
      </c>
      <c r="IU26" s="3">
        <v>-310630.08</v>
      </c>
      <c r="IV26" s="3">
        <v>0</v>
      </c>
      <c r="IW26" s="3">
        <v>-485959.81</v>
      </c>
      <c r="IX26" s="3">
        <v>-428370.3</v>
      </c>
      <c r="IY26" s="3">
        <v>-52936.32</v>
      </c>
      <c r="IZ26" s="3">
        <v>-17831.02</v>
      </c>
      <c r="JA26" s="3">
        <v>-1199384.7</v>
      </c>
      <c r="JB26" s="3">
        <v>-3334.42</v>
      </c>
      <c r="JC26" s="3">
        <v>-14.25</v>
      </c>
      <c r="JD26" s="3">
        <v>-8207.49</v>
      </c>
      <c r="JE26" s="3">
        <v>0</v>
      </c>
      <c r="JF26" s="3">
        <v>0</v>
      </c>
      <c r="JG26" s="3">
        <v>0</v>
      </c>
      <c r="JH26" s="3">
        <v>0</v>
      </c>
      <c r="JI26" s="3">
        <v>-37045.480000000003</v>
      </c>
      <c r="JJ26" s="3">
        <v>0</v>
      </c>
      <c r="JK26" s="3">
        <v>0</v>
      </c>
      <c r="JL26" s="3">
        <v>-12107.8</v>
      </c>
      <c r="JM26" s="3">
        <v>0</v>
      </c>
      <c r="JN26" s="3">
        <v>-14355</v>
      </c>
      <c r="JO26" s="3">
        <v>0</v>
      </c>
      <c r="JP26" s="3">
        <v>-2045.93</v>
      </c>
      <c r="JQ26" s="3">
        <v>0</v>
      </c>
      <c r="JR26" s="3">
        <v>0</v>
      </c>
      <c r="JS26" s="3">
        <v>0</v>
      </c>
      <c r="JT26" s="3">
        <v>0</v>
      </c>
      <c r="JU26" s="3">
        <v>0</v>
      </c>
      <c r="JV26" s="3">
        <v>-137241.24</v>
      </c>
      <c r="JW26" s="3">
        <v>82330.27</v>
      </c>
      <c r="JX26" s="3">
        <v>0</v>
      </c>
      <c r="JY26" s="3">
        <v>56168.65</v>
      </c>
      <c r="JZ26" s="3">
        <v>0</v>
      </c>
      <c r="KA26" s="3">
        <v>0</v>
      </c>
      <c r="KB26" s="3">
        <v>-34739.61</v>
      </c>
      <c r="KC26" s="3">
        <v>0</v>
      </c>
      <c r="KD26" s="3">
        <v>333.04</v>
      </c>
      <c r="KE26" s="3">
        <v>0</v>
      </c>
      <c r="KF26" s="3">
        <v>0</v>
      </c>
      <c r="KG26" s="3">
        <v>0</v>
      </c>
      <c r="KH26" s="3">
        <v>-489411.3</v>
      </c>
      <c r="KI26" s="3">
        <v>380889.72</v>
      </c>
      <c r="KJ26" s="3">
        <v>0</v>
      </c>
      <c r="KK26" s="3">
        <v>0</v>
      </c>
      <c r="KL26" s="3">
        <v>0</v>
      </c>
      <c r="KM26" s="3">
        <v>0</v>
      </c>
      <c r="KN26" s="3">
        <v>-70363.33</v>
      </c>
      <c r="KO26" s="3">
        <v>0</v>
      </c>
      <c r="KP26" s="3">
        <v>0</v>
      </c>
      <c r="KQ26" s="3">
        <v>0</v>
      </c>
      <c r="KR26" s="3">
        <v>0</v>
      </c>
      <c r="KS26" s="3">
        <v>0</v>
      </c>
      <c r="KT26" s="3">
        <v>0</v>
      </c>
      <c r="KU26" s="3">
        <v>0</v>
      </c>
      <c r="KV26" s="3">
        <v>0</v>
      </c>
      <c r="KW26" s="3">
        <v>0</v>
      </c>
      <c r="KX26" s="3">
        <v>0</v>
      </c>
      <c r="KY26" s="3">
        <v>0</v>
      </c>
      <c r="KZ26" s="3">
        <v>0</v>
      </c>
      <c r="LA26" s="3">
        <v>0</v>
      </c>
      <c r="LB26" s="3">
        <v>0</v>
      </c>
      <c r="LC26" s="3">
        <v>0</v>
      </c>
      <c r="LD26" s="3">
        <v>0</v>
      </c>
      <c r="LE26" s="3">
        <v>0</v>
      </c>
      <c r="LF26" s="3">
        <v>0</v>
      </c>
      <c r="LG26" s="3">
        <v>0</v>
      </c>
      <c r="LH26" s="3">
        <v>0</v>
      </c>
      <c r="LI26" s="3">
        <v>0</v>
      </c>
      <c r="LJ26" s="3">
        <v>0</v>
      </c>
      <c r="LK26" s="3">
        <v>0</v>
      </c>
      <c r="LL26" s="3">
        <v>0</v>
      </c>
      <c r="LM26" s="3">
        <v>4172913</v>
      </c>
      <c r="LN26" s="3">
        <v>3234290.18</v>
      </c>
      <c r="LO26" s="3">
        <v>289558.09999999998</v>
      </c>
      <c r="LP26" s="3">
        <v>0</v>
      </c>
      <c r="LQ26" s="3">
        <v>0</v>
      </c>
      <c r="LR26" s="3">
        <v>485959.81</v>
      </c>
      <c r="LS26" s="3">
        <v>0</v>
      </c>
      <c r="LT26" s="3">
        <v>428370.3</v>
      </c>
      <c r="LU26" s="3">
        <v>0</v>
      </c>
      <c r="LW26" s="3">
        <v>74008.3</v>
      </c>
      <c r="LX26" s="3">
        <v>17831.02</v>
      </c>
      <c r="LY26" s="3">
        <v>0</v>
      </c>
      <c r="LZ26" s="3">
        <v>0</v>
      </c>
      <c r="MA26" s="3">
        <v>0</v>
      </c>
      <c r="MB26" s="3">
        <v>0</v>
      </c>
      <c r="MC26" s="3">
        <v>0</v>
      </c>
      <c r="MD26" s="3">
        <v>0</v>
      </c>
      <c r="ME26" s="3">
        <v>0</v>
      </c>
      <c r="MF26" s="3">
        <v>0</v>
      </c>
      <c r="MG26" s="3">
        <v>0</v>
      </c>
      <c r="MH26" s="3">
        <v>0</v>
      </c>
      <c r="MI26" s="3">
        <v>0</v>
      </c>
      <c r="MJ26" s="3">
        <v>0</v>
      </c>
      <c r="MK26" s="3">
        <v>0</v>
      </c>
      <c r="ML26" s="3">
        <v>0</v>
      </c>
      <c r="MM26" s="3">
        <v>0</v>
      </c>
      <c r="MN26" s="3">
        <v>0</v>
      </c>
      <c r="MO26" s="3">
        <v>0</v>
      </c>
      <c r="MP26" s="3">
        <v>0</v>
      </c>
      <c r="MQ26" s="3">
        <v>0</v>
      </c>
      <c r="MR26" s="3">
        <v>0</v>
      </c>
      <c r="MS26" s="3">
        <v>0</v>
      </c>
      <c r="MT26" s="3">
        <v>0</v>
      </c>
      <c r="MU26" s="3">
        <v>0</v>
      </c>
      <c r="MV26" s="3">
        <v>0</v>
      </c>
      <c r="MW26" s="3">
        <v>0</v>
      </c>
      <c r="MX26" s="3">
        <v>0</v>
      </c>
      <c r="MY26" s="3">
        <v>0</v>
      </c>
      <c r="MZ26" s="3">
        <v>9328.0400000000009</v>
      </c>
      <c r="NA26" s="3">
        <v>61010.78</v>
      </c>
      <c r="NB26" s="3">
        <v>0</v>
      </c>
      <c r="NC26" s="3">
        <v>0</v>
      </c>
      <c r="ND26" s="3">
        <v>0</v>
      </c>
      <c r="NE26" s="3">
        <v>239.95</v>
      </c>
      <c r="NF26" s="3">
        <v>242.42</v>
      </c>
      <c r="NG26" s="3">
        <v>967.32</v>
      </c>
      <c r="NH26" s="3">
        <v>0</v>
      </c>
      <c r="NI26" s="3">
        <v>1934.18</v>
      </c>
      <c r="NJ26" s="3">
        <v>23357.119999999999</v>
      </c>
      <c r="NK26" s="3">
        <v>580.25</v>
      </c>
      <c r="NL26" s="3">
        <v>54324.29</v>
      </c>
      <c r="NM26" s="3">
        <v>0</v>
      </c>
      <c r="NN26" s="3">
        <v>9383.0400000000009</v>
      </c>
      <c r="NO26" s="3">
        <v>4100</v>
      </c>
      <c r="NP26" s="3">
        <v>17412.88</v>
      </c>
      <c r="NQ26" s="3">
        <v>0</v>
      </c>
      <c r="NR26" s="3">
        <v>0</v>
      </c>
      <c r="NS26" s="3">
        <v>0</v>
      </c>
      <c r="NT26" s="3">
        <v>100869.62</v>
      </c>
      <c r="NU26" s="3">
        <v>99234.68</v>
      </c>
      <c r="NV26" s="3">
        <v>7083.71</v>
      </c>
      <c r="NW26" s="3">
        <v>2571.9499999999998</v>
      </c>
      <c r="NX26" s="3">
        <v>860.63</v>
      </c>
      <c r="NY26" s="3">
        <v>2897.88</v>
      </c>
      <c r="NZ26" s="3">
        <v>4470.3599999999997</v>
      </c>
      <c r="OA26" s="3">
        <v>63866.48</v>
      </c>
      <c r="OB26" s="3">
        <v>0</v>
      </c>
      <c r="OC26" s="3">
        <v>0</v>
      </c>
      <c r="OD26" s="3">
        <v>0</v>
      </c>
      <c r="OE26" s="3">
        <v>18214.21</v>
      </c>
      <c r="OF26" s="3">
        <v>0</v>
      </c>
      <c r="OK26" s="3">
        <v>0</v>
      </c>
      <c r="OL26" s="3">
        <v>0</v>
      </c>
      <c r="OM26" s="3">
        <v>0</v>
      </c>
      <c r="ON26" s="3">
        <v>0</v>
      </c>
      <c r="OO26" s="3">
        <v>0</v>
      </c>
      <c r="OP26" s="3">
        <v>18702.990000000002</v>
      </c>
      <c r="OQ26" s="3">
        <v>201465.31</v>
      </c>
      <c r="OR26" s="3">
        <v>42047.53</v>
      </c>
      <c r="OS26" s="3">
        <v>0</v>
      </c>
      <c r="OT26" s="3">
        <v>781</v>
      </c>
      <c r="OU26" s="3">
        <v>3950.11</v>
      </c>
      <c r="OV26" s="3">
        <v>22913.91</v>
      </c>
      <c r="OW26" s="3">
        <v>0</v>
      </c>
      <c r="OX26" s="3">
        <v>4114.08</v>
      </c>
      <c r="OY26" s="3">
        <v>0</v>
      </c>
      <c r="OZ26" s="3">
        <v>1372.23</v>
      </c>
      <c r="PA26" s="3">
        <v>0</v>
      </c>
      <c r="PB26" s="3">
        <v>0</v>
      </c>
      <c r="PC26" s="3">
        <v>0</v>
      </c>
      <c r="PD26" s="3">
        <v>3561.37</v>
      </c>
      <c r="PE26" s="3">
        <v>0</v>
      </c>
      <c r="PF26" s="3">
        <v>11937.39</v>
      </c>
      <c r="PG26" s="3">
        <v>88686.5</v>
      </c>
      <c r="PH26" s="3">
        <v>0</v>
      </c>
      <c r="PI26" s="3">
        <v>12171.98</v>
      </c>
      <c r="PJ26" s="3">
        <v>0</v>
      </c>
      <c r="PK26" s="3">
        <v>122648.92</v>
      </c>
      <c r="PL26" s="3">
        <v>10156.67</v>
      </c>
      <c r="PM26" s="3">
        <v>0</v>
      </c>
      <c r="PN26" s="3">
        <v>0</v>
      </c>
      <c r="PO26" s="3">
        <v>0</v>
      </c>
      <c r="PP26" s="3">
        <v>0</v>
      </c>
      <c r="PQ26" s="3">
        <v>0</v>
      </c>
      <c r="PR26" s="3">
        <v>45701.760000000002</v>
      </c>
      <c r="PS26" s="3">
        <v>0</v>
      </c>
      <c r="PT26" s="3">
        <v>29195.89</v>
      </c>
      <c r="PU26" s="3">
        <v>16172.12</v>
      </c>
      <c r="PV26" s="3">
        <v>0</v>
      </c>
      <c r="PW26" s="3">
        <v>0</v>
      </c>
      <c r="PX26" s="3">
        <v>2686</v>
      </c>
      <c r="PY26" s="3">
        <v>0</v>
      </c>
      <c r="PZ26" s="3">
        <v>0</v>
      </c>
      <c r="QA26" s="3">
        <v>0</v>
      </c>
      <c r="QB26" s="3">
        <v>120782.35</v>
      </c>
      <c r="QC26" s="3">
        <v>0</v>
      </c>
      <c r="QD26" s="3">
        <v>3231.67</v>
      </c>
      <c r="QE26" s="3">
        <v>0</v>
      </c>
      <c r="QF26" s="3">
        <v>0</v>
      </c>
      <c r="QG26" s="3">
        <v>0</v>
      </c>
      <c r="QI26" s="3">
        <v>0</v>
      </c>
      <c r="QJ26" s="3">
        <v>92863</v>
      </c>
      <c r="QK26" s="3">
        <v>0</v>
      </c>
      <c r="QL26" s="3">
        <v>0</v>
      </c>
      <c r="QM26" s="3">
        <v>0</v>
      </c>
      <c r="QN26" s="3">
        <v>0</v>
      </c>
      <c r="QO26" s="3">
        <v>0</v>
      </c>
      <c r="QP26" s="3">
        <v>3218.2</v>
      </c>
      <c r="QQ26" s="3">
        <v>0</v>
      </c>
      <c r="QR26" s="3">
        <v>0</v>
      </c>
      <c r="QS26" s="3">
        <v>0</v>
      </c>
      <c r="QT26" s="3">
        <v>0</v>
      </c>
      <c r="QU26" s="3">
        <v>22128</v>
      </c>
      <c r="QV26" s="3">
        <v>8000</v>
      </c>
      <c r="QW26" s="3">
        <v>500</v>
      </c>
      <c r="QX26" s="3">
        <v>0</v>
      </c>
      <c r="QY26" s="3">
        <v>0</v>
      </c>
      <c r="QZ26" s="3">
        <v>0</v>
      </c>
      <c r="RA26" s="3">
        <v>0</v>
      </c>
      <c r="RB26" s="3">
        <v>0</v>
      </c>
      <c r="RC26" s="3">
        <v>0</v>
      </c>
      <c r="RD26" s="3">
        <v>0</v>
      </c>
      <c r="RE26" s="3">
        <v>0</v>
      </c>
      <c r="RF26" s="3">
        <v>0</v>
      </c>
      <c r="RG26" s="3">
        <v>17655.77</v>
      </c>
      <c r="RH26" s="3">
        <v>0</v>
      </c>
      <c r="RI26" s="3">
        <v>0</v>
      </c>
      <c r="RJ26" s="3">
        <v>0</v>
      </c>
      <c r="RK26" s="3">
        <v>0</v>
      </c>
    </row>
    <row r="27" spans="1:479" x14ac:dyDescent="0.25">
      <c r="A27" t="s">
        <v>26</v>
      </c>
      <c r="B27" s="1">
        <v>2018</v>
      </c>
      <c r="C27" s="3">
        <v>76570.460000000006</v>
      </c>
      <c r="D27" s="3">
        <v>400</v>
      </c>
      <c r="E27" s="4"/>
      <c r="F27" s="3">
        <v>0</v>
      </c>
      <c r="G27" s="3">
        <v>0</v>
      </c>
      <c r="H27" s="3">
        <v>0</v>
      </c>
      <c r="I27" s="3">
        <v>0</v>
      </c>
      <c r="J27" s="3">
        <v>0</v>
      </c>
      <c r="K27" s="3">
        <v>206085.56</v>
      </c>
      <c r="L27" s="3">
        <v>0</v>
      </c>
      <c r="M27" s="3">
        <v>0</v>
      </c>
      <c r="N27" s="3">
        <v>0</v>
      </c>
      <c r="O27" s="3">
        <v>376408.13</v>
      </c>
      <c r="P27" s="4"/>
      <c r="Q27" s="3">
        <v>282614.64</v>
      </c>
      <c r="R27" s="3">
        <v>-18570.47</v>
      </c>
      <c r="S27" s="3">
        <v>0</v>
      </c>
      <c r="T27" s="3">
        <v>0</v>
      </c>
      <c r="U27" s="3">
        <v>0</v>
      </c>
      <c r="V27" s="3">
        <v>15648.95</v>
      </c>
      <c r="W27" s="3">
        <v>0</v>
      </c>
      <c r="X27" s="3">
        <v>0</v>
      </c>
      <c r="Y27" s="3">
        <v>0</v>
      </c>
      <c r="Z27" s="3">
        <v>0</v>
      </c>
      <c r="AA27" s="3">
        <v>0</v>
      </c>
      <c r="AB27" s="3">
        <v>0</v>
      </c>
      <c r="AC27" s="3">
        <v>0</v>
      </c>
      <c r="AD27" s="3">
        <v>0</v>
      </c>
      <c r="AE27" s="3">
        <v>0</v>
      </c>
      <c r="AF27" s="3">
        <v>0</v>
      </c>
      <c r="AG27" s="3">
        <v>0</v>
      </c>
      <c r="AH27" s="3">
        <v>0</v>
      </c>
      <c r="AI27" s="3">
        <v>0</v>
      </c>
      <c r="AJ27" s="3">
        <v>0</v>
      </c>
      <c r="AK27" s="3">
        <v>0</v>
      </c>
      <c r="AL27" s="3">
        <v>4654.75</v>
      </c>
      <c r="AP27" s="3">
        <v>0</v>
      </c>
      <c r="AQ27" s="3">
        <v>0</v>
      </c>
      <c r="AR27" s="3">
        <v>0</v>
      </c>
      <c r="AS27" s="3">
        <v>0</v>
      </c>
      <c r="AT27" s="3">
        <v>0</v>
      </c>
      <c r="AU27" s="3">
        <v>0</v>
      </c>
      <c r="AV27" s="3">
        <v>46928.1</v>
      </c>
      <c r="AW27" s="4"/>
      <c r="AX27" s="3">
        <v>0</v>
      </c>
      <c r="AY27" s="3">
        <v>0</v>
      </c>
      <c r="AZ27" s="3">
        <v>0</v>
      </c>
      <c r="BA27" s="3">
        <v>0</v>
      </c>
      <c r="BB27" s="3">
        <v>0</v>
      </c>
      <c r="BC27" s="3">
        <v>0</v>
      </c>
      <c r="BD27" s="3">
        <v>0</v>
      </c>
      <c r="BE27" s="3">
        <v>0</v>
      </c>
      <c r="BF27" s="3">
        <v>0</v>
      </c>
      <c r="BG27" s="3">
        <v>0</v>
      </c>
      <c r="BH27" s="3">
        <v>0</v>
      </c>
      <c r="BI27" s="3">
        <v>0</v>
      </c>
      <c r="BJ27" s="3">
        <v>1254.6500000000001</v>
      </c>
      <c r="BK27" s="3">
        <v>0</v>
      </c>
      <c r="BL27" s="3">
        <v>0</v>
      </c>
      <c r="BM27" s="3">
        <v>0</v>
      </c>
      <c r="BN27" s="3">
        <v>251521.45</v>
      </c>
      <c r="BO27" s="3">
        <v>-997.77</v>
      </c>
      <c r="BP27" s="3">
        <v>-3885.87</v>
      </c>
      <c r="BQ27" s="3">
        <v>0</v>
      </c>
      <c r="BR27" s="3">
        <v>0</v>
      </c>
      <c r="BT27" s="3">
        <v>7786.91</v>
      </c>
      <c r="BU27" s="3">
        <v>0</v>
      </c>
      <c r="BV27" s="3">
        <v>0</v>
      </c>
      <c r="BW27" s="3">
        <v>0</v>
      </c>
      <c r="BX27" s="3">
        <v>0</v>
      </c>
      <c r="BY27" s="3">
        <v>-20910.62</v>
      </c>
      <c r="BZ27" s="3">
        <v>11455.26</v>
      </c>
      <c r="CA27" s="3">
        <v>0</v>
      </c>
      <c r="CB27" s="3">
        <v>38630.71</v>
      </c>
      <c r="CC27" s="3">
        <v>40408.75</v>
      </c>
      <c r="CD27" s="3">
        <v>-477069.62</v>
      </c>
      <c r="CE27" s="3">
        <v>87832.68</v>
      </c>
      <c r="CF27" s="3">
        <v>26692.99</v>
      </c>
      <c r="CG27" s="3">
        <v>30247.91</v>
      </c>
      <c r="CH27" s="3">
        <v>0</v>
      </c>
      <c r="CI27" s="3">
        <v>0</v>
      </c>
      <c r="CJ27" s="3">
        <v>0</v>
      </c>
      <c r="CK27" s="3">
        <v>0</v>
      </c>
      <c r="CL27" s="3">
        <v>67502.64</v>
      </c>
      <c r="CM27" s="3">
        <v>0</v>
      </c>
      <c r="CN27" s="3">
        <v>0</v>
      </c>
      <c r="CO27" s="3">
        <v>0</v>
      </c>
      <c r="CP27" s="3">
        <v>0</v>
      </c>
      <c r="CQ27" s="3">
        <v>0</v>
      </c>
      <c r="CR27" s="3">
        <v>0</v>
      </c>
      <c r="CS27" s="3">
        <v>0</v>
      </c>
      <c r="CT27" s="3">
        <v>0</v>
      </c>
      <c r="CU27" s="3">
        <v>0</v>
      </c>
      <c r="CV27" s="3">
        <v>0</v>
      </c>
      <c r="CW27" s="3">
        <v>0</v>
      </c>
      <c r="CX27" s="3">
        <v>0</v>
      </c>
      <c r="CY27" s="3">
        <v>0</v>
      </c>
      <c r="CZ27" s="3">
        <v>0</v>
      </c>
      <c r="DA27" s="3">
        <v>0</v>
      </c>
      <c r="DB27" s="3">
        <v>0</v>
      </c>
      <c r="DC27" s="3">
        <v>0</v>
      </c>
      <c r="DD27" s="3">
        <v>0</v>
      </c>
      <c r="DE27" s="3">
        <v>0</v>
      </c>
      <c r="DF27" s="3">
        <v>0</v>
      </c>
      <c r="DG27" s="3">
        <v>0</v>
      </c>
      <c r="DH27" s="3">
        <v>0</v>
      </c>
      <c r="DI27" s="3">
        <v>0</v>
      </c>
      <c r="DJ27" s="3">
        <v>0</v>
      </c>
      <c r="DK27" s="3">
        <v>0</v>
      </c>
      <c r="DL27" s="3">
        <v>0</v>
      </c>
      <c r="DM27" s="3">
        <v>0</v>
      </c>
      <c r="DN27" s="3">
        <v>0</v>
      </c>
      <c r="DP27" s="3">
        <v>0</v>
      </c>
      <c r="DQ27" s="3">
        <v>2177</v>
      </c>
      <c r="DR27" s="3">
        <v>0</v>
      </c>
      <c r="DS27" s="3">
        <v>0</v>
      </c>
      <c r="DT27" s="3">
        <v>0</v>
      </c>
      <c r="DU27" s="3">
        <v>355990.15</v>
      </c>
      <c r="DV27" s="3">
        <v>148741.51</v>
      </c>
      <c r="DW27" s="3">
        <v>9817.5</v>
      </c>
      <c r="DX27" s="3">
        <v>57404.06</v>
      </c>
      <c r="DY27" s="3">
        <v>142981.78</v>
      </c>
      <c r="DZ27" s="3">
        <v>54525</v>
      </c>
      <c r="EA27" s="3">
        <v>141019.60999999999</v>
      </c>
      <c r="EB27" s="3">
        <v>0</v>
      </c>
      <c r="EC27" s="3">
        <v>0</v>
      </c>
      <c r="ED27" s="3">
        <v>0</v>
      </c>
      <c r="EE27" s="3">
        <v>0</v>
      </c>
      <c r="EG27" s="3">
        <v>0</v>
      </c>
      <c r="EH27" s="3">
        <v>0</v>
      </c>
      <c r="EI27" s="3">
        <v>14556</v>
      </c>
      <c r="EJ27" s="3">
        <v>17639.919999999998</v>
      </c>
      <c r="EL27" s="3">
        <v>0</v>
      </c>
      <c r="EM27" s="3">
        <v>0</v>
      </c>
      <c r="EN27" s="3">
        <v>0</v>
      </c>
      <c r="EO27" s="3">
        <v>0</v>
      </c>
      <c r="EP27" s="3">
        <v>0</v>
      </c>
      <c r="EQ27" s="3">
        <v>0</v>
      </c>
      <c r="ER27" s="3">
        <v>0</v>
      </c>
      <c r="ET27" s="3">
        <v>0</v>
      </c>
      <c r="EU27" s="3">
        <v>0</v>
      </c>
      <c r="EV27" s="3">
        <v>0</v>
      </c>
      <c r="EW27" s="3">
        <v>0</v>
      </c>
      <c r="EX27" s="3">
        <v>0</v>
      </c>
      <c r="EY27" s="3">
        <v>0</v>
      </c>
      <c r="EZ27" s="3">
        <v>0</v>
      </c>
      <c r="FA27" s="3">
        <v>0</v>
      </c>
      <c r="FB27" s="3">
        <v>0</v>
      </c>
      <c r="FC27" s="3">
        <v>0</v>
      </c>
      <c r="FD27" s="3">
        <v>0</v>
      </c>
      <c r="FE27" s="3">
        <v>0</v>
      </c>
      <c r="FF27" s="3">
        <v>0</v>
      </c>
      <c r="FG27" s="3">
        <v>0</v>
      </c>
      <c r="FH27" s="3">
        <v>0</v>
      </c>
      <c r="FI27" s="3">
        <v>0</v>
      </c>
      <c r="FJ27" s="3">
        <v>0</v>
      </c>
      <c r="FK27" s="3">
        <v>-220869.79</v>
      </c>
      <c r="FL27" s="3">
        <v>-57693.64</v>
      </c>
      <c r="FM27" s="3">
        <v>0</v>
      </c>
      <c r="FN27" s="3">
        <v>0</v>
      </c>
      <c r="FO27" s="3">
        <v>0</v>
      </c>
      <c r="FP27" s="3">
        <v>-129463.27</v>
      </c>
      <c r="FQ27" s="3">
        <v>-195938.68</v>
      </c>
      <c r="FR27" s="3">
        <v>-15417.46</v>
      </c>
      <c r="FS27" s="3">
        <v>0</v>
      </c>
      <c r="FT27" s="3">
        <v>-52958.83</v>
      </c>
      <c r="FU27" s="3">
        <v>-17</v>
      </c>
      <c r="FV27" s="3">
        <v>0</v>
      </c>
      <c r="FW27" s="3">
        <v>0</v>
      </c>
      <c r="FX27" s="3">
        <v>-897.24</v>
      </c>
      <c r="FY27" s="3">
        <v>0</v>
      </c>
      <c r="FZ27" s="3">
        <v>0</v>
      </c>
      <c r="GA27" s="3">
        <v>0</v>
      </c>
      <c r="GB27" s="3">
        <v>0</v>
      </c>
      <c r="GD27" s="3">
        <v>0</v>
      </c>
      <c r="GE27" s="3">
        <v>0</v>
      </c>
      <c r="GF27" s="3">
        <v>0</v>
      </c>
      <c r="GG27" s="3">
        <v>0</v>
      </c>
      <c r="GH27" s="3">
        <v>0</v>
      </c>
      <c r="GI27" s="3">
        <v>0</v>
      </c>
      <c r="GJ27" s="3">
        <v>-1021.44</v>
      </c>
      <c r="GK27" s="3">
        <v>0</v>
      </c>
      <c r="GL27" s="3">
        <v>-73518</v>
      </c>
      <c r="GN27" s="3">
        <v>0</v>
      </c>
      <c r="GO27" s="3">
        <v>0</v>
      </c>
      <c r="GP27" s="3">
        <v>0</v>
      </c>
      <c r="GQ27" s="3">
        <v>0</v>
      </c>
      <c r="GR27" s="3">
        <v>0</v>
      </c>
      <c r="GS27" s="3">
        <v>0</v>
      </c>
      <c r="GT27" s="3">
        <v>0</v>
      </c>
      <c r="GU27" s="3">
        <v>0</v>
      </c>
      <c r="GV27" s="3">
        <v>0</v>
      </c>
      <c r="GX27" s="3">
        <v>0</v>
      </c>
      <c r="GY27" s="3">
        <v>0</v>
      </c>
      <c r="GZ27" s="3">
        <v>0</v>
      </c>
      <c r="HA27" s="3">
        <v>0</v>
      </c>
      <c r="HB27" s="3">
        <v>-7180</v>
      </c>
      <c r="HC27" s="3">
        <v>0</v>
      </c>
      <c r="HD27" s="3">
        <v>0</v>
      </c>
      <c r="HE27" s="3">
        <v>0</v>
      </c>
      <c r="HF27" s="3">
        <v>0</v>
      </c>
      <c r="HG27" s="3">
        <v>0</v>
      </c>
      <c r="HH27" s="3">
        <v>-128083.68</v>
      </c>
      <c r="HI27" s="3">
        <v>0</v>
      </c>
      <c r="HJ27" s="3">
        <v>0</v>
      </c>
      <c r="HK27" s="3">
        <v>0</v>
      </c>
      <c r="HL27" s="3">
        <v>0</v>
      </c>
      <c r="HM27" s="3">
        <v>0</v>
      </c>
      <c r="HO27" s="3">
        <v>0</v>
      </c>
      <c r="HP27" s="3">
        <v>-308735</v>
      </c>
      <c r="HQ27" s="3">
        <v>0</v>
      </c>
      <c r="HR27" s="3">
        <v>0</v>
      </c>
      <c r="HS27" s="3">
        <v>0</v>
      </c>
      <c r="HT27" s="3">
        <v>0</v>
      </c>
      <c r="HU27" s="3">
        <v>0</v>
      </c>
      <c r="HV27" s="3">
        <v>0</v>
      </c>
      <c r="HW27" s="3">
        <v>0</v>
      </c>
      <c r="HX27" s="3">
        <v>0</v>
      </c>
      <c r="HY27" s="3">
        <v>-753361.94</v>
      </c>
      <c r="HZ27" s="3">
        <v>-69442.639999999898</v>
      </c>
      <c r="IA27" s="3">
        <v>0</v>
      </c>
      <c r="IB27" s="3">
        <v>0</v>
      </c>
      <c r="IC27" s="3">
        <v>10000</v>
      </c>
      <c r="ID27" s="3">
        <v>0</v>
      </c>
      <c r="IE27" s="3">
        <v>0</v>
      </c>
      <c r="IF27" s="3">
        <v>8535.89</v>
      </c>
      <c r="IG27" s="3">
        <v>0</v>
      </c>
      <c r="IH27" s="3">
        <v>0</v>
      </c>
      <c r="II27" s="3">
        <v>0</v>
      </c>
      <c r="IJ27" s="3">
        <v>-106954.05</v>
      </c>
      <c r="IK27" s="3">
        <v>0</v>
      </c>
      <c r="IL27" s="3">
        <v>0</v>
      </c>
      <c r="IM27" s="3">
        <v>0</v>
      </c>
      <c r="IN27" s="3">
        <v>-15157.15</v>
      </c>
      <c r="IO27" s="3">
        <v>0</v>
      </c>
      <c r="IP27" s="3">
        <v>-841264.94</v>
      </c>
      <c r="IQ27" s="3">
        <v>0</v>
      </c>
      <c r="IR27" s="3">
        <v>0</v>
      </c>
      <c r="IS27" s="3">
        <v>-22368.05</v>
      </c>
      <c r="IT27" s="3">
        <v>0</v>
      </c>
      <c r="IU27" s="3">
        <v>-89516.31</v>
      </c>
      <c r="IV27" s="3">
        <v>0</v>
      </c>
      <c r="IW27" s="3">
        <v>-132803.87</v>
      </c>
      <c r="IX27" s="3">
        <v>-105608.45</v>
      </c>
      <c r="IY27" s="3">
        <v>-111490.28</v>
      </c>
      <c r="IZ27" s="3">
        <v>-6712.23</v>
      </c>
      <c r="JA27" s="3">
        <v>-519394.49</v>
      </c>
      <c r="JB27" s="3">
        <v>-5758.06</v>
      </c>
      <c r="JC27" s="3">
        <v>0</v>
      </c>
      <c r="JD27" s="3">
        <v>0</v>
      </c>
      <c r="JE27" s="3">
        <v>0</v>
      </c>
      <c r="JF27" s="3">
        <v>0</v>
      </c>
      <c r="JG27" s="3">
        <v>0</v>
      </c>
      <c r="JH27" s="3">
        <v>0</v>
      </c>
      <c r="JI27" s="3">
        <v>-18984.91</v>
      </c>
      <c r="JJ27" s="3">
        <v>0</v>
      </c>
      <c r="JK27" s="3">
        <v>0</v>
      </c>
      <c r="JL27" s="3">
        <v>-7952.79</v>
      </c>
      <c r="JM27" s="3">
        <v>0</v>
      </c>
      <c r="JN27" s="3">
        <v>-19683.22</v>
      </c>
      <c r="JO27" s="3">
        <v>0</v>
      </c>
      <c r="JP27" s="3">
        <v>0</v>
      </c>
      <c r="JQ27" s="3">
        <v>0</v>
      </c>
      <c r="JR27" s="3">
        <v>0</v>
      </c>
      <c r="JS27" s="3">
        <v>0</v>
      </c>
      <c r="JT27" s="3">
        <v>0</v>
      </c>
      <c r="JU27" s="3">
        <v>0</v>
      </c>
      <c r="JV27" s="3">
        <v>0</v>
      </c>
      <c r="JW27" s="3">
        <v>0</v>
      </c>
      <c r="JX27" s="3">
        <v>0</v>
      </c>
      <c r="JY27" s="3">
        <v>0</v>
      </c>
      <c r="JZ27" s="3">
        <v>0</v>
      </c>
      <c r="KA27" s="3">
        <v>0</v>
      </c>
      <c r="KB27" s="3">
        <v>0</v>
      </c>
      <c r="KC27" s="3">
        <v>0</v>
      </c>
      <c r="KD27" s="3">
        <v>5517.07</v>
      </c>
      <c r="KE27" s="3">
        <v>0</v>
      </c>
      <c r="KF27" s="3">
        <v>0</v>
      </c>
      <c r="KG27" s="3">
        <v>0</v>
      </c>
      <c r="KH27" s="3">
        <v>-29687.49</v>
      </c>
      <c r="KI27" s="3">
        <v>29844.93</v>
      </c>
      <c r="KJ27" s="3">
        <v>1460.98</v>
      </c>
      <c r="KK27" s="3">
        <v>-597.5</v>
      </c>
      <c r="KL27" s="3">
        <v>0</v>
      </c>
      <c r="KM27" s="3">
        <v>0</v>
      </c>
      <c r="KN27" s="3">
        <v>-13059.33</v>
      </c>
      <c r="KO27" s="3">
        <v>0</v>
      </c>
      <c r="KP27" s="3">
        <v>0</v>
      </c>
      <c r="KQ27" s="3">
        <v>0</v>
      </c>
      <c r="KR27" s="3">
        <v>0</v>
      </c>
      <c r="KS27" s="3">
        <v>0</v>
      </c>
      <c r="KT27" s="3">
        <v>0</v>
      </c>
      <c r="KU27" s="3">
        <v>0</v>
      </c>
      <c r="KV27" s="3">
        <v>0</v>
      </c>
      <c r="KW27" s="3">
        <v>0</v>
      </c>
      <c r="KX27" s="3">
        <v>0</v>
      </c>
      <c r="KY27" s="3">
        <v>0</v>
      </c>
      <c r="KZ27" s="3">
        <v>0</v>
      </c>
      <c r="LA27" s="3">
        <v>0</v>
      </c>
      <c r="LB27" s="3">
        <v>0</v>
      </c>
      <c r="LC27" s="3">
        <v>0</v>
      </c>
      <c r="LD27" s="3">
        <v>0</v>
      </c>
      <c r="LE27" s="3">
        <v>0</v>
      </c>
      <c r="LF27" s="3">
        <v>0</v>
      </c>
      <c r="LG27" s="3">
        <v>0</v>
      </c>
      <c r="LH27" s="3">
        <v>0</v>
      </c>
      <c r="LI27" s="3">
        <v>0</v>
      </c>
      <c r="LJ27" s="3">
        <v>0</v>
      </c>
      <c r="LK27" s="3">
        <v>0</v>
      </c>
      <c r="LL27" s="3">
        <v>0</v>
      </c>
      <c r="LM27" s="3">
        <v>621818.44999999995</v>
      </c>
      <c r="LN27" s="3">
        <v>363925.74</v>
      </c>
      <c r="LO27" s="3">
        <v>89516.31</v>
      </c>
      <c r="LP27" s="3">
        <v>0</v>
      </c>
      <c r="LQ27" s="3">
        <v>0</v>
      </c>
      <c r="LR27" s="3">
        <v>132803.87</v>
      </c>
      <c r="LS27" s="3">
        <v>0</v>
      </c>
      <c r="LT27" s="3">
        <v>105608.45</v>
      </c>
      <c r="LU27" s="3">
        <v>0</v>
      </c>
      <c r="LW27" s="3">
        <v>111490.28</v>
      </c>
      <c r="LX27" s="3">
        <v>6712.23</v>
      </c>
      <c r="LY27" s="3">
        <v>0</v>
      </c>
      <c r="LZ27" s="3">
        <v>0</v>
      </c>
      <c r="MA27" s="3">
        <v>0</v>
      </c>
      <c r="MB27" s="3">
        <v>0</v>
      </c>
      <c r="MC27" s="3">
        <v>0</v>
      </c>
      <c r="MD27" s="3">
        <v>0</v>
      </c>
      <c r="ME27" s="3">
        <v>0</v>
      </c>
      <c r="MF27" s="3">
        <v>0</v>
      </c>
      <c r="MG27" s="3">
        <v>0</v>
      </c>
      <c r="MH27" s="3">
        <v>0</v>
      </c>
      <c r="MI27" s="3">
        <v>0</v>
      </c>
      <c r="MJ27" s="3">
        <v>0</v>
      </c>
      <c r="MK27" s="3">
        <v>0</v>
      </c>
      <c r="ML27" s="3">
        <v>0</v>
      </c>
      <c r="MM27" s="3">
        <v>0</v>
      </c>
      <c r="MN27" s="3">
        <v>0</v>
      </c>
      <c r="MO27" s="3">
        <v>0</v>
      </c>
      <c r="MP27" s="3">
        <v>0</v>
      </c>
      <c r="MQ27" s="3">
        <v>0</v>
      </c>
      <c r="MR27" s="3">
        <v>0</v>
      </c>
      <c r="MS27" s="3">
        <v>0</v>
      </c>
      <c r="MT27" s="3">
        <v>10520.25</v>
      </c>
      <c r="MU27" s="3">
        <v>0</v>
      </c>
      <c r="MV27" s="3">
        <v>0</v>
      </c>
      <c r="MW27" s="3">
        <v>0</v>
      </c>
      <c r="MX27" s="3">
        <v>0</v>
      </c>
      <c r="MY27" s="3">
        <v>0</v>
      </c>
      <c r="MZ27" s="3">
        <v>1401.5</v>
      </c>
      <c r="NA27" s="3">
        <v>12640.25</v>
      </c>
      <c r="NB27" s="3">
        <v>0</v>
      </c>
      <c r="NC27" s="3">
        <v>432.5</v>
      </c>
      <c r="ND27" s="3">
        <v>0</v>
      </c>
      <c r="NE27" s="3">
        <v>0</v>
      </c>
      <c r="NF27" s="3">
        <v>0</v>
      </c>
      <c r="NG27" s="3">
        <v>0</v>
      </c>
      <c r="NH27" s="3">
        <v>0</v>
      </c>
      <c r="NI27" s="3">
        <v>0</v>
      </c>
      <c r="NJ27" s="3">
        <v>0</v>
      </c>
      <c r="NK27" s="3">
        <v>0</v>
      </c>
      <c r="NL27" s="3">
        <v>0</v>
      </c>
      <c r="NM27" s="3">
        <v>0</v>
      </c>
      <c r="NN27" s="3">
        <v>4165.29</v>
      </c>
      <c r="NO27" s="3">
        <v>0</v>
      </c>
      <c r="NP27" s="3">
        <v>0</v>
      </c>
      <c r="NQ27" s="3">
        <v>0</v>
      </c>
      <c r="NR27" s="3">
        <v>0</v>
      </c>
      <c r="NS27" s="3">
        <v>0</v>
      </c>
      <c r="NT27" s="3">
        <v>880</v>
      </c>
      <c r="NU27" s="3">
        <v>650</v>
      </c>
      <c r="NV27" s="3">
        <v>0</v>
      </c>
      <c r="NW27" s="3">
        <v>6947.5</v>
      </c>
      <c r="NX27" s="3">
        <v>0</v>
      </c>
      <c r="NY27" s="3">
        <v>0</v>
      </c>
      <c r="NZ27" s="3">
        <v>2124.75</v>
      </c>
      <c r="OA27" s="3">
        <v>2110.8200000000002</v>
      </c>
      <c r="OB27" s="3">
        <v>0</v>
      </c>
      <c r="OC27" s="3">
        <v>0</v>
      </c>
      <c r="OD27" s="3">
        <v>0</v>
      </c>
      <c r="OE27" s="3">
        <v>3065.5</v>
      </c>
      <c r="OF27" s="3">
        <v>0</v>
      </c>
      <c r="OK27" s="3">
        <v>0</v>
      </c>
      <c r="OL27" s="3">
        <v>0</v>
      </c>
      <c r="OM27" s="3">
        <v>0</v>
      </c>
      <c r="ON27" s="3">
        <v>0</v>
      </c>
      <c r="OO27" s="3">
        <v>0</v>
      </c>
      <c r="OP27" s="3">
        <v>12562.03</v>
      </c>
      <c r="OQ27" s="3">
        <v>138382.82</v>
      </c>
      <c r="OR27" s="3">
        <v>2624.2</v>
      </c>
      <c r="OS27" s="3">
        <v>0</v>
      </c>
      <c r="OT27" s="3">
        <v>1802.5</v>
      </c>
      <c r="OU27" s="3">
        <v>8177.24</v>
      </c>
      <c r="OV27" s="3">
        <v>0</v>
      </c>
      <c r="OW27" s="3">
        <v>0</v>
      </c>
      <c r="OX27" s="3">
        <v>0</v>
      </c>
      <c r="OY27" s="3">
        <v>0</v>
      </c>
      <c r="OZ27" s="3">
        <v>0</v>
      </c>
      <c r="PA27" s="3">
        <v>0</v>
      </c>
      <c r="PB27" s="3">
        <v>0</v>
      </c>
      <c r="PC27" s="3">
        <v>0</v>
      </c>
      <c r="PD27" s="3">
        <v>0</v>
      </c>
      <c r="PE27" s="3">
        <v>0</v>
      </c>
      <c r="PF27" s="3">
        <v>11919.74</v>
      </c>
      <c r="PG27" s="3">
        <v>53755.77</v>
      </c>
      <c r="PH27" s="3">
        <v>1065.77</v>
      </c>
      <c r="PI27" s="3">
        <v>32810.980000000003</v>
      </c>
      <c r="PJ27" s="3">
        <v>0</v>
      </c>
      <c r="PK27" s="3">
        <v>63708.85</v>
      </c>
      <c r="PL27" s="3">
        <v>4796.95</v>
      </c>
      <c r="PM27" s="3">
        <v>0</v>
      </c>
      <c r="PN27" s="3">
        <v>10778.33</v>
      </c>
      <c r="PO27" s="3">
        <v>0</v>
      </c>
      <c r="PP27" s="3">
        <v>0</v>
      </c>
      <c r="PQ27" s="3">
        <v>0</v>
      </c>
      <c r="PR27" s="3">
        <v>51286.86</v>
      </c>
      <c r="PS27" s="3">
        <v>260</v>
      </c>
      <c r="PT27" s="3">
        <v>0</v>
      </c>
      <c r="PU27" s="3">
        <v>11896.18</v>
      </c>
      <c r="PV27" s="3">
        <v>0</v>
      </c>
      <c r="PW27" s="3">
        <v>0</v>
      </c>
      <c r="PX27" s="3">
        <v>0</v>
      </c>
      <c r="PY27" s="3">
        <v>0</v>
      </c>
      <c r="PZ27" s="3">
        <v>0</v>
      </c>
      <c r="QA27" s="3">
        <v>0</v>
      </c>
      <c r="QB27" s="3">
        <v>40705.72</v>
      </c>
      <c r="QC27" s="3">
        <v>0</v>
      </c>
      <c r="QD27" s="3">
        <v>9814</v>
      </c>
      <c r="QE27" s="3">
        <v>0</v>
      </c>
      <c r="QF27" s="3">
        <v>0</v>
      </c>
      <c r="QG27" s="3">
        <v>0</v>
      </c>
      <c r="QI27" s="3">
        <v>-4808</v>
      </c>
      <c r="QJ27" s="3">
        <v>0</v>
      </c>
      <c r="QK27" s="3">
        <v>0</v>
      </c>
      <c r="QL27" s="3">
        <v>0</v>
      </c>
      <c r="QM27" s="3">
        <v>0</v>
      </c>
      <c r="QN27" s="3">
        <v>0</v>
      </c>
      <c r="QO27" s="3">
        <v>0</v>
      </c>
      <c r="QP27" s="3">
        <v>3524.87</v>
      </c>
      <c r="QQ27" s="3">
        <v>0</v>
      </c>
      <c r="QR27" s="3">
        <v>0</v>
      </c>
      <c r="QS27" s="3">
        <v>0</v>
      </c>
      <c r="QT27" s="3">
        <v>0</v>
      </c>
      <c r="QU27" s="3">
        <v>74194</v>
      </c>
      <c r="QV27" s="3">
        <v>-67345</v>
      </c>
      <c r="QW27" s="3">
        <v>2000</v>
      </c>
      <c r="QX27" s="3">
        <v>0</v>
      </c>
      <c r="QY27" s="3">
        <v>0</v>
      </c>
      <c r="QZ27" s="3">
        <v>0</v>
      </c>
      <c r="RA27" s="3">
        <v>0</v>
      </c>
      <c r="RB27" s="3">
        <v>0</v>
      </c>
      <c r="RC27" s="3">
        <v>0</v>
      </c>
      <c r="RD27" s="3">
        <v>0</v>
      </c>
      <c r="RE27" s="3">
        <v>0</v>
      </c>
      <c r="RF27" s="3">
        <v>0</v>
      </c>
      <c r="RG27" s="3">
        <v>0</v>
      </c>
      <c r="RH27" s="3">
        <v>0</v>
      </c>
      <c r="RI27" s="3">
        <v>0</v>
      </c>
      <c r="RJ27" s="3">
        <v>0</v>
      </c>
      <c r="RK27" s="3">
        <v>0</v>
      </c>
    </row>
    <row r="28" spans="1:479" x14ac:dyDescent="0.25">
      <c r="A28" t="s">
        <v>27</v>
      </c>
      <c r="B28" s="1">
        <v>2018</v>
      </c>
      <c r="C28" s="3">
        <v>2333164.9</v>
      </c>
      <c r="D28" s="3">
        <v>1200</v>
      </c>
      <c r="E28" s="4"/>
      <c r="F28" s="3">
        <v>0</v>
      </c>
      <c r="G28" s="3">
        <v>0</v>
      </c>
      <c r="H28" s="3">
        <v>0</v>
      </c>
      <c r="I28" s="3">
        <v>0</v>
      </c>
      <c r="J28" s="3">
        <v>0</v>
      </c>
      <c r="K28" s="3">
        <v>1741478.24</v>
      </c>
      <c r="L28" s="3">
        <v>653737.07999999996</v>
      </c>
      <c r="M28" s="3">
        <v>0</v>
      </c>
      <c r="N28" s="3">
        <v>0</v>
      </c>
      <c r="O28" s="3">
        <v>0</v>
      </c>
      <c r="P28" s="4"/>
      <c r="Q28" s="3">
        <v>1553704.85</v>
      </c>
      <c r="R28" s="3">
        <v>-5484.82</v>
      </c>
      <c r="S28" s="3">
        <v>0</v>
      </c>
      <c r="T28" s="3">
        <v>0</v>
      </c>
      <c r="U28" s="3">
        <v>0</v>
      </c>
      <c r="V28" s="3">
        <v>26371.3</v>
      </c>
      <c r="W28" s="3">
        <v>0</v>
      </c>
      <c r="X28" s="3">
        <v>0</v>
      </c>
      <c r="Y28" s="3">
        <v>0</v>
      </c>
      <c r="Z28" s="3">
        <v>0</v>
      </c>
      <c r="AA28" s="3">
        <v>96133.77</v>
      </c>
      <c r="AB28" s="3">
        <v>0</v>
      </c>
      <c r="AC28" s="3">
        <v>0</v>
      </c>
      <c r="AD28" s="3">
        <v>0</v>
      </c>
      <c r="AE28" s="3">
        <v>0</v>
      </c>
      <c r="AF28" s="3">
        <v>0</v>
      </c>
      <c r="AG28" s="3">
        <v>0</v>
      </c>
      <c r="AH28" s="3">
        <v>0</v>
      </c>
      <c r="AI28" s="3">
        <v>0</v>
      </c>
      <c r="AJ28" s="3">
        <v>0</v>
      </c>
      <c r="AK28" s="3">
        <v>0</v>
      </c>
      <c r="AL28" s="3">
        <v>0</v>
      </c>
      <c r="AP28" s="3">
        <v>0</v>
      </c>
      <c r="AQ28" s="3">
        <v>0</v>
      </c>
      <c r="AR28" s="3">
        <v>0</v>
      </c>
      <c r="AS28" s="3">
        <v>0</v>
      </c>
      <c r="AT28" s="3">
        <v>212892</v>
      </c>
      <c r="AU28" s="3">
        <v>0</v>
      </c>
      <c r="AV28" s="3">
        <v>33.19</v>
      </c>
      <c r="AW28" s="4"/>
      <c r="AX28" s="3">
        <v>0</v>
      </c>
      <c r="AY28" s="3">
        <v>0</v>
      </c>
      <c r="AZ28" s="3">
        <v>0</v>
      </c>
      <c r="BA28" s="3">
        <v>-692</v>
      </c>
      <c r="BB28" s="3">
        <v>0</v>
      </c>
      <c r="BC28" s="3">
        <v>0</v>
      </c>
      <c r="BD28" s="3">
        <v>0</v>
      </c>
      <c r="BE28" s="3">
        <v>0</v>
      </c>
      <c r="BF28" s="3">
        <v>0</v>
      </c>
      <c r="BG28" s="3">
        <v>0</v>
      </c>
      <c r="BH28" s="3">
        <v>0</v>
      </c>
      <c r="BI28" s="3">
        <v>0</v>
      </c>
      <c r="BJ28" s="3">
        <v>0</v>
      </c>
      <c r="BK28" s="3">
        <v>0</v>
      </c>
      <c r="BL28" s="3">
        <v>0</v>
      </c>
      <c r="BM28" s="3">
        <v>6044.2</v>
      </c>
      <c r="BN28" s="3">
        <v>77999.8</v>
      </c>
      <c r="BO28" s="3">
        <v>-2750.64</v>
      </c>
      <c r="BP28" s="3">
        <v>-7399.18</v>
      </c>
      <c r="BQ28" s="3">
        <v>0</v>
      </c>
      <c r="BR28" s="3">
        <v>0</v>
      </c>
      <c r="BT28" s="3">
        <v>0</v>
      </c>
      <c r="BU28" s="3">
        <v>-10578.88</v>
      </c>
      <c r="BV28" s="3">
        <v>0</v>
      </c>
      <c r="BW28" s="3">
        <v>0</v>
      </c>
      <c r="BX28" s="3">
        <v>0</v>
      </c>
      <c r="BY28" s="3">
        <v>0</v>
      </c>
      <c r="BZ28" s="3">
        <v>-112791.34</v>
      </c>
      <c r="CA28" s="3">
        <v>0</v>
      </c>
      <c r="CB28" s="3">
        <v>-269264.05</v>
      </c>
      <c r="CC28" s="3">
        <v>-141437.21</v>
      </c>
      <c r="CD28" s="3">
        <v>-1198924.7</v>
      </c>
      <c r="CE28" s="3">
        <v>-51962.12</v>
      </c>
      <c r="CF28" s="3">
        <v>0</v>
      </c>
      <c r="CG28" s="3">
        <v>-143721.89000000001</v>
      </c>
      <c r="CH28" s="3">
        <v>0</v>
      </c>
      <c r="CI28" s="3">
        <v>0</v>
      </c>
      <c r="CJ28" s="3">
        <v>0</v>
      </c>
      <c r="CK28" s="3">
        <v>0</v>
      </c>
      <c r="CL28" s="3">
        <v>261729.87</v>
      </c>
      <c r="CM28" s="3">
        <v>0</v>
      </c>
      <c r="CN28" s="3">
        <v>0</v>
      </c>
      <c r="CO28" s="3">
        <v>0</v>
      </c>
      <c r="CP28" s="3">
        <v>0</v>
      </c>
      <c r="CQ28" s="3">
        <v>0</v>
      </c>
      <c r="CR28" s="3">
        <v>0</v>
      </c>
      <c r="CS28" s="3">
        <v>0</v>
      </c>
      <c r="CT28" s="3">
        <v>0</v>
      </c>
      <c r="CU28" s="3">
        <v>0</v>
      </c>
      <c r="CV28" s="3">
        <v>0</v>
      </c>
      <c r="CW28" s="3">
        <v>0</v>
      </c>
      <c r="CX28" s="3">
        <v>0</v>
      </c>
      <c r="CY28" s="3">
        <v>0</v>
      </c>
      <c r="CZ28" s="3">
        <v>0</v>
      </c>
      <c r="DA28" s="3">
        <v>0</v>
      </c>
      <c r="DB28" s="3">
        <v>0</v>
      </c>
      <c r="DC28" s="3">
        <v>10000</v>
      </c>
      <c r="DD28" s="3">
        <v>8588</v>
      </c>
      <c r="DE28" s="3">
        <v>0</v>
      </c>
      <c r="DF28" s="3">
        <v>0</v>
      </c>
      <c r="DG28" s="3">
        <v>0</v>
      </c>
      <c r="DH28" s="3">
        <v>0</v>
      </c>
      <c r="DI28" s="3">
        <v>0</v>
      </c>
      <c r="DJ28" s="3">
        <v>0</v>
      </c>
      <c r="DK28" s="3">
        <v>0</v>
      </c>
      <c r="DL28" s="3">
        <v>0</v>
      </c>
      <c r="DM28" s="3">
        <v>0</v>
      </c>
      <c r="DN28" s="3">
        <v>10000</v>
      </c>
      <c r="DP28" s="3">
        <v>0</v>
      </c>
      <c r="DQ28" s="3">
        <v>0</v>
      </c>
      <c r="DR28" s="3">
        <v>4168254.02</v>
      </c>
      <c r="DS28" s="3">
        <v>1516395.58</v>
      </c>
      <c r="DT28" s="3">
        <v>0</v>
      </c>
      <c r="DU28" s="3">
        <v>920131.87</v>
      </c>
      <c r="DV28" s="3">
        <v>646302.35</v>
      </c>
      <c r="DW28" s="3">
        <v>113922.5</v>
      </c>
      <c r="DX28" s="3">
        <v>302362.96999999997</v>
      </c>
      <c r="DY28" s="3">
        <v>466115.33</v>
      </c>
      <c r="DZ28" s="3">
        <v>37430.69</v>
      </c>
      <c r="EA28" s="3">
        <v>734399.74</v>
      </c>
      <c r="EB28" s="3">
        <v>0</v>
      </c>
      <c r="EC28" s="3">
        <v>0</v>
      </c>
      <c r="ED28" s="3">
        <v>0</v>
      </c>
      <c r="EE28" s="3">
        <v>28299.7</v>
      </c>
      <c r="EG28" s="3">
        <v>930914.77</v>
      </c>
      <c r="EH28" s="3">
        <v>0</v>
      </c>
      <c r="EI28" s="3">
        <v>51897.120000000003</v>
      </c>
      <c r="EJ28" s="3">
        <v>62163.39</v>
      </c>
      <c r="EL28" s="3">
        <v>2790</v>
      </c>
      <c r="EM28" s="3">
        <v>0</v>
      </c>
      <c r="EN28" s="3">
        <v>6018.28</v>
      </c>
      <c r="EO28" s="3">
        <v>0</v>
      </c>
      <c r="EP28" s="3">
        <v>36995.54</v>
      </c>
      <c r="EQ28" s="3">
        <v>0</v>
      </c>
      <c r="ER28" s="3">
        <v>0</v>
      </c>
      <c r="ET28" s="3">
        <v>0</v>
      </c>
      <c r="EU28" s="3">
        <v>0</v>
      </c>
      <c r="EV28" s="3">
        <v>0</v>
      </c>
      <c r="EW28" s="3">
        <v>0</v>
      </c>
      <c r="EX28" s="3">
        <v>0</v>
      </c>
      <c r="EY28" s="3">
        <v>-404166</v>
      </c>
      <c r="EZ28" s="3">
        <v>0</v>
      </c>
      <c r="FA28" s="3">
        <v>0</v>
      </c>
      <c r="FB28" s="3">
        <v>0</v>
      </c>
      <c r="FC28" s="3">
        <v>0</v>
      </c>
      <c r="FD28" s="3">
        <v>0</v>
      </c>
      <c r="FE28" s="3">
        <v>0</v>
      </c>
      <c r="FF28" s="3">
        <v>0</v>
      </c>
      <c r="FG28" s="3">
        <v>0</v>
      </c>
      <c r="FH28" s="3">
        <v>0</v>
      </c>
      <c r="FI28" s="3">
        <v>0</v>
      </c>
      <c r="FJ28" s="3">
        <v>0</v>
      </c>
      <c r="FK28" s="3">
        <v>-2971517.02</v>
      </c>
      <c r="FL28" s="3">
        <v>0</v>
      </c>
      <c r="FM28" s="3">
        <v>0</v>
      </c>
      <c r="FN28" s="3">
        <v>0</v>
      </c>
      <c r="FO28" s="3">
        <v>0</v>
      </c>
      <c r="FP28" s="3">
        <v>-2474647.36</v>
      </c>
      <c r="FQ28" s="3">
        <v>-119187.89</v>
      </c>
      <c r="FR28" s="3">
        <v>-112294.48</v>
      </c>
      <c r="FS28" s="3">
        <v>0</v>
      </c>
      <c r="FT28" s="3">
        <v>-50665.46</v>
      </c>
      <c r="FU28" s="3">
        <v>0</v>
      </c>
      <c r="FV28" s="3">
        <v>0</v>
      </c>
      <c r="FW28" s="3">
        <v>0</v>
      </c>
      <c r="FX28" s="3">
        <v>0</v>
      </c>
      <c r="FY28" s="3">
        <v>0</v>
      </c>
      <c r="FZ28" s="3">
        <v>0</v>
      </c>
      <c r="GA28" s="3">
        <v>0</v>
      </c>
      <c r="GB28" s="3">
        <v>-170155.74</v>
      </c>
      <c r="GD28" s="3">
        <v>0</v>
      </c>
      <c r="GE28" s="3">
        <v>0</v>
      </c>
      <c r="GF28" s="3">
        <v>0</v>
      </c>
      <c r="GG28" s="3">
        <v>0</v>
      </c>
      <c r="GH28" s="3">
        <v>0</v>
      </c>
      <c r="GI28" s="3">
        <v>0</v>
      </c>
      <c r="GJ28" s="3">
        <v>-42260.57</v>
      </c>
      <c r="GK28" s="3">
        <v>0</v>
      </c>
      <c r="GL28" s="3">
        <v>-161093.59</v>
      </c>
      <c r="GN28" s="3">
        <v>0</v>
      </c>
      <c r="GO28" s="3">
        <v>0</v>
      </c>
      <c r="GP28" s="3">
        <v>0</v>
      </c>
      <c r="GQ28" s="3">
        <v>-44734.87</v>
      </c>
      <c r="GR28" s="3">
        <v>0</v>
      </c>
      <c r="GS28" s="3">
        <v>0</v>
      </c>
      <c r="GT28" s="3">
        <v>0</v>
      </c>
      <c r="GU28" s="3">
        <v>0</v>
      </c>
      <c r="GV28" s="3">
        <v>0</v>
      </c>
      <c r="GX28" s="3">
        <v>-329661.34000000003</v>
      </c>
      <c r="GY28" s="3">
        <v>0</v>
      </c>
      <c r="GZ28" s="3">
        <v>0</v>
      </c>
      <c r="HA28" s="3">
        <v>0</v>
      </c>
      <c r="HB28" s="3">
        <v>0</v>
      </c>
      <c r="HC28" s="3">
        <v>0</v>
      </c>
      <c r="HD28" s="3">
        <v>0</v>
      </c>
      <c r="HE28" s="3">
        <v>0</v>
      </c>
      <c r="HF28" s="3">
        <v>0</v>
      </c>
      <c r="HG28" s="3">
        <v>0</v>
      </c>
      <c r="HH28" s="3">
        <v>0</v>
      </c>
      <c r="HI28" s="3">
        <v>0</v>
      </c>
      <c r="HJ28" s="3">
        <v>0</v>
      </c>
      <c r="HK28" s="3">
        <v>0</v>
      </c>
      <c r="HL28" s="3">
        <v>-3669128.03</v>
      </c>
      <c r="HM28" s="3">
        <v>0</v>
      </c>
      <c r="HO28" s="3">
        <v>0</v>
      </c>
      <c r="HP28" s="3">
        <v>-1689346</v>
      </c>
      <c r="HQ28" s="3">
        <v>0</v>
      </c>
      <c r="HR28" s="3">
        <v>0</v>
      </c>
      <c r="HS28" s="3">
        <v>0</v>
      </c>
      <c r="HT28" s="3">
        <v>0</v>
      </c>
      <c r="HU28" s="3">
        <v>0</v>
      </c>
      <c r="HV28" s="3">
        <v>0</v>
      </c>
      <c r="HW28" s="3">
        <v>0</v>
      </c>
      <c r="HX28" s="3">
        <v>0</v>
      </c>
      <c r="HY28" s="3">
        <v>-2839509.42</v>
      </c>
      <c r="HZ28" s="3">
        <v>-78563.75</v>
      </c>
      <c r="IA28" s="3">
        <v>0</v>
      </c>
      <c r="IB28" s="3">
        <v>0</v>
      </c>
      <c r="IC28" s="3">
        <v>84467.3</v>
      </c>
      <c r="ID28" s="3">
        <v>0</v>
      </c>
      <c r="IE28" s="3">
        <v>0</v>
      </c>
      <c r="IF28" s="3">
        <v>0</v>
      </c>
      <c r="IG28" s="3">
        <v>0</v>
      </c>
      <c r="IH28" s="3">
        <v>0</v>
      </c>
      <c r="II28" s="3">
        <v>0</v>
      </c>
      <c r="IJ28" s="3">
        <v>-4145480.74</v>
      </c>
      <c r="IK28" s="3">
        <v>0</v>
      </c>
      <c r="IL28" s="3">
        <v>0</v>
      </c>
      <c r="IM28" s="3">
        <v>0</v>
      </c>
      <c r="IN28" s="3">
        <v>-10147.34</v>
      </c>
      <c r="IO28" s="3">
        <v>-4860.2700000000004</v>
      </c>
      <c r="IP28" s="3">
        <v>-2977766.36</v>
      </c>
      <c r="IQ28" s="3">
        <v>0</v>
      </c>
      <c r="IR28" s="3">
        <v>0</v>
      </c>
      <c r="IS28" s="3">
        <v>-152156.64000000001</v>
      </c>
      <c r="IT28" s="3">
        <v>0</v>
      </c>
      <c r="IU28" s="3">
        <v>-532466.68999999994</v>
      </c>
      <c r="IV28" s="3">
        <v>0</v>
      </c>
      <c r="IW28" s="3">
        <v>-961870.09</v>
      </c>
      <c r="IX28" s="3">
        <v>-502788.21</v>
      </c>
      <c r="IY28" s="3">
        <v>-170322.79</v>
      </c>
      <c r="IZ28" s="3">
        <v>-31347.43</v>
      </c>
      <c r="JA28" s="3">
        <v>-1465507.23</v>
      </c>
      <c r="JB28" s="3">
        <v>0</v>
      </c>
      <c r="JC28" s="3">
        <v>0</v>
      </c>
      <c r="JD28" s="3">
        <v>0</v>
      </c>
      <c r="JE28" s="3">
        <v>0</v>
      </c>
      <c r="JF28" s="3">
        <v>0</v>
      </c>
      <c r="JG28" s="3">
        <v>0</v>
      </c>
      <c r="JH28" s="3">
        <v>0</v>
      </c>
      <c r="JI28" s="3">
        <v>-44902.74</v>
      </c>
      <c r="JJ28" s="3">
        <v>0</v>
      </c>
      <c r="JK28" s="3">
        <v>0</v>
      </c>
      <c r="JL28" s="3">
        <v>-22900.959999999999</v>
      </c>
      <c r="JM28" s="3">
        <v>0</v>
      </c>
      <c r="JN28" s="3">
        <v>-80771.09</v>
      </c>
      <c r="JO28" s="3">
        <v>0</v>
      </c>
      <c r="JP28" s="3">
        <v>0</v>
      </c>
      <c r="JQ28" s="3">
        <v>0</v>
      </c>
      <c r="JR28" s="3">
        <v>0</v>
      </c>
      <c r="JS28" s="3">
        <v>0</v>
      </c>
      <c r="JT28" s="3">
        <v>0</v>
      </c>
      <c r="JU28" s="3">
        <v>0</v>
      </c>
      <c r="JV28" s="3">
        <v>-58353.73</v>
      </c>
      <c r="JW28" s="3">
        <v>36236.92</v>
      </c>
      <c r="JX28" s="3">
        <v>0</v>
      </c>
      <c r="JY28" s="3">
        <v>0</v>
      </c>
      <c r="JZ28" s="3">
        <v>0</v>
      </c>
      <c r="KA28" s="3">
        <v>0</v>
      </c>
      <c r="KB28" s="3">
        <v>-46234</v>
      </c>
      <c r="KC28" s="3">
        <v>0</v>
      </c>
      <c r="KD28" s="3">
        <v>-0.02</v>
      </c>
      <c r="KE28" s="3">
        <v>0</v>
      </c>
      <c r="KF28" s="3">
        <v>0</v>
      </c>
      <c r="KG28" s="3">
        <v>0</v>
      </c>
      <c r="KH28" s="3">
        <v>-223374.54</v>
      </c>
      <c r="KI28" s="3">
        <v>219271.44</v>
      </c>
      <c r="KJ28" s="3">
        <v>0</v>
      </c>
      <c r="KK28" s="3">
        <v>-97.34</v>
      </c>
      <c r="KL28" s="3">
        <v>0</v>
      </c>
      <c r="KM28" s="3">
        <v>0</v>
      </c>
      <c r="KN28" s="3">
        <v>-32373.09</v>
      </c>
      <c r="KO28" s="3">
        <v>0</v>
      </c>
      <c r="KP28" s="3">
        <v>0</v>
      </c>
      <c r="KQ28" s="3">
        <v>0</v>
      </c>
      <c r="KR28" s="3">
        <v>0</v>
      </c>
      <c r="KS28" s="3">
        <v>0</v>
      </c>
      <c r="KT28" s="3">
        <v>0</v>
      </c>
      <c r="KU28" s="3">
        <v>0</v>
      </c>
      <c r="KV28" s="3">
        <v>0</v>
      </c>
      <c r="KW28" s="3">
        <v>0</v>
      </c>
      <c r="KX28" s="3">
        <v>0</v>
      </c>
      <c r="KY28" s="3">
        <v>0</v>
      </c>
      <c r="KZ28" s="3">
        <v>0</v>
      </c>
      <c r="LA28" s="3">
        <v>0</v>
      </c>
      <c r="LB28" s="3">
        <v>0</v>
      </c>
      <c r="LC28" s="3">
        <v>0</v>
      </c>
      <c r="LD28" s="3">
        <v>0</v>
      </c>
      <c r="LE28" s="3">
        <v>0</v>
      </c>
      <c r="LF28" s="3">
        <v>0</v>
      </c>
      <c r="LG28" s="3">
        <v>0</v>
      </c>
      <c r="LH28" s="3">
        <v>0</v>
      </c>
      <c r="LI28" s="3">
        <v>0</v>
      </c>
      <c r="LJ28" s="3">
        <v>0</v>
      </c>
      <c r="LK28" s="3">
        <v>0</v>
      </c>
      <c r="LL28" s="3">
        <v>0</v>
      </c>
      <c r="LM28" s="3">
        <v>7290411.3499999996</v>
      </c>
      <c r="LN28" s="3">
        <v>0</v>
      </c>
      <c r="LO28" s="3">
        <v>532466.68999999994</v>
      </c>
      <c r="LP28" s="3">
        <v>0</v>
      </c>
      <c r="LQ28" s="3">
        <v>0</v>
      </c>
      <c r="LR28" s="3">
        <v>961870.09</v>
      </c>
      <c r="LS28" s="3">
        <v>0</v>
      </c>
      <c r="LT28" s="3">
        <v>502788.21</v>
      </c>
      <c r="LU28" s="3">
        <v>0</v>
      </c>
      <c r="LW28" s="3">
        <v>170322.79</v>
      </c>
      <c r="LX28" s="3">
        <v>31347.43</v>
      </c>
      <c r="LY28" s="3">
        <v>0</v>
      </c>
      <c r="LZ28" s="3">
        <v>0</v>
      </c>
      <c r="MA28" s="3">
        <v>0</v>
      </c>
      <c r="MB28" s="3">
        <v>0</v>
      </c>
      <c r="MC28" s="3">
        <v>0</v>
      </c>
      <c r="MD28" s="3">
        <v>0</v>
      </c>
      <c r="ME28" s="3">
        <v>0</v>
      </c>
      <c r="MF28" s="3">
        <v>0</v>
      </c>
      <c r="MG28" s="3">
        <v>0</v>
      </c>
      <c r="MH28" s="3">
        <v>0</v>
      </c>
      <c r="MI28" s="3">
        <v>0</v>
      </c>
      <c r="MJ28" s="3">
        <v>0</v>
      </c>
      <c r="MK28" s="3">
        <v>0</v>
      </c>
      <c r="ML28" s="3">
        <v>0</v>
      </c>
      <c r="MM28" s="3">
        <v>0</v>
      </c>
      <c r="MN28" s="3">
        <v>0</v>
      </c>
      <c r="MO28" s="3">
        <v>0</v>
      </c>
      <c r="MP28" s="3">
        <v>0</v>
      </c>
      <c r="MQ28" s="3">
        <v>0</v>
      </c>
      <c r="MR28" s="3">
        <v>0</v>
      </c>
      <c r="MS28" s="3">
        <v>0</v>
      </c>
      <c r="MT28" s="3">
        <v>0</v>
      </c>
      <c r="MU28" s="3">
        <v>0</v>
      </c>
      <c r="MV28" s="3">
        <v>18265.89</v>
      </c>
      <c r="MW28" s="3">
        <v>9427.84</v>
      </c>
      <c r="MX28" s="3">
        <v>4747.34</v>
      </c>
      <c r="MY28" s="3">
        <v>1368.28</v>
      </c>
      <c r="MZ28" s="3">
        <v>18020.98</v>
      </c>
      <c r="NA28" s="3">
        <v>938.55</v>
      </c>
      <c r="NB28" s="3">
        <v>0</v>
      </c>
      <c r="NC28" s="3">
        <v>6107.66</v>
      </c>
      <c r="ND28" s="3">
        <v>2598.7399999999998</v>
      </c>
      <c r="NE28" s="3">
        <v>0</v>
      </c>
      <c r="NF28" s="3">
        <v>0</v>
      </c>
      <c r="NG28" s="3">
        <v>983.9</v>
      </c>
      <c r="NH28" s="3">
        <v>0</v>
      </c>
      <c r="NI28" s="3">
        <v>6935.56</v>
      </c>
      <c r="NJ28" s="3">
        <v>0</v>
      </c>
      <c r="NK28" s="3">
        <v>0</v>
      </c>
      <c r="NL28" s="3">
        <v>0</v>
      </c>
      <c r="NM28" s="3">
        <v>0</v>
      </c>
      <c r="NN28" s="3">
        <v>1482.42</v>
      </c>
      <c r="NO28" s="3">
        <v>0</v>
      </c>
      <c r="NP28" s="3">
        <v>1000</v>
      </c>
      <c r="NQ28" s="3">
        <v>0</v>
      </c>
      <c r="NR28" s="3">
        <v>0</v>
      </c>
      <c r="NS28" s="3">
        <v>0</v>
      </c>
      <c r="NT28" s="3">
        <v>11865.66</v>
      </c>
      <c r="NU28" s="3">
        <v>28114.79</v>
      </c>
      <c r="NV28" s="3">
        <v>43265.07</v>
      </c>
      <c r="NW28" s="3">
        <v>59130.76</v>
      </c>
      <c r="NX28" s="3">
        <v>90.71</v>
      </c>
      <c r="NY28" s="3">
        <v>17670.29</v>
      </c>
      <c r="NZ28" s="3">
        <v>10115.120000000001</v>
      </c>
      <c r="OA28" s="3">
        <v>16529.580000000002</v>
      </c>
      <c r="OB28" s="3">
        <v>0</v>
      </c>
      <c r="OC28" s="3">
        <v>0</v>
      </c>
      <c r="OD28" s="3">
        <v>0</v>
      </c>
      <c r="OE28" s="3">
        <v>1734.43</v>
      </c>
      <c r="OF28" s="3">
        <v>0</v>
      </c>
      <c r="OK28" s="3">
        <v>0</v>
      </c>
      <c r="OL28" s="3">
        <v>0</v>
      </c>
      <c r="OM28" s="3">
        <v>0</v>
      </c>
      <c r="ON28" s="3">
        <v>0</v>
      </c>
      <c r="OO28" s="3">
        <v>0</v>
      </c>
      <c r="OP28" s="3">
        <v>37354.93</v>
      </c>
      <c r="OQ28" s="3">
        <v>230859.97</v>
      </c>
      <c r="OR28" s="3">
        <v>133077.1</v>
      </c>
      <c r="OS28" s="3">
        <v>-1.4</v>
      </c>
      <c r="OT28" s="3">
        <v>0</v>
      </c>
      <c r="OU28" s="3">
        <v>10626.07</v>
      </c>
      <c r="OV28" s="3">
        <v>0</v>
      </c>
      <c r="OW28" s="3">
        <v>0</v>
      </c>
      <c r="OX28" s="3">
        <v>0</v>
      </c>
      <c r="OY28" s="3">
        <v>0</v>
      </c>
      <c r="OZ28" s="3">
        <v>0</v>
      </c>
      <c r="PA28" s="3">
        <v>0</v>
      </c>
      <c r="PB28" s="3">
        <v>0</v>
      </c>
      <c r="PC28" s="3">
        <v>0</v>
      </c>
      <c r="PD28" s="3">
        <v>0</v>
      </c>
      <c r="PE28" s="3">
        <v>0</v>
      </c>
      <c r="PF28" s="3">
        <v>112481.14</v>
      </c>
      <c r="PG28" s="3">
        <v>62147.1</v>
      </c>
      <c r="PH28" s="3">
        <v>0</v>
      </c>
      <c r="PI28" s="3">
        <v>20480.12</v>
      </c>
      <c r="PJ28" s="3">
        <v>0</v>
      </c>
      <c r="PK28" s="3">
        <v>37393.839999999997</v>
      </c>
      <c r="PL28" s="3">
        <v>4200</v>
      </c>
      <c r="PM28" s="3">
        <v>8136.72</v>
      </c>
      <c r="PN28" s="3">
        <v>19779.060000000001</v>
      </c>
      <c r="PO28" s="3">
        <v>0</v>
      </c>
      <c r="PP28" s="3">
        <v>0</v>
      </c>
      <c r="PQ28" s="3">
        <v>0</v>
      </c>
      <c r="PR28" s="3">
        <v>166315.79</v>
      </c>
      <c r="PS28" s="3">
        <v>0</v>
      </c>
      <c r="PT28" s="3">
        <v>17200</v>
      </c>
      <c r="PU28" s="3">
        <v>0</v>
      </c>
      <c r="PV28" s="3">
        <v>0</v>
      </c>
      <c r="PW28" s="3">
        <v>22416.04</v>
      </c>
      <c r="PX28" s="3">
        <v>5383.49</v>
      </c>
      <c r="PY28" s="3">
        <v>0</v>
      </c>
      <c r="PZ28" s="3">
        <v>0</v>
      </c>
      <c r="QA28" s="3">
        <v>0</v>
      </c>
      <c r="QB28" s="3">
        <v>273996.23</v>
      </c>
      <c r="QC28" s="3">
        <v>0</v>
      </c>
      <c r="QD28" s="3">
        <v>0</v>
      </c>
      <c r="QE28" s="3">
        <v>0</v>
      </c>
      <c r="QF28" s="3">
        <v>0</v>
      </c>
      <c r="QG28" s="3">
        <v>0</v>
      </c>
      <c r="QI28" s="3">
        <v>-10792.61</v>
      </c>
      <c r="QJ28" s="3">
        <v>128612.36</v>
      </c>
      <c r="QK28" s="3">
        <v>0</v>
      </c>
      <c r="QL28" s="3">
        <v>0</v>
      </c>
      <c r="QM28" s="3">
        <v>0</v>
      </c>
      <c r="QN28" s="3">
        <v>0</v>
      </c>
      <c r="QO28" s="3">
        <v>0</v>
      </c>
      <c r="QP28" s="3">
        <v>44456.76</v>
      </c>
      <c r="QQ28" s="3">
        <v>0</v>
      </c>
      <c r="QR28" s="3">
        <v>0</v>
      </c>
      <c r="QS28" s="3">
        <v>0</v>
      </c>
      <c r="QT28" s="3">
        <v>19900.349999999999</v>
      </c>
      <c r="QU28" s="3">
        <v>246918</v>
      </c>
      <c r="QV28" s="3">
        <v>-212892</v>
      </c>
      <c r="QW28" s="3">
        <v>2000</v>
      </c>
      <c r="QX28" s="3">
        <v>0</v>
      </c>
      <c r="QY28" s="3">
        <v>0</v>
      </c>
      <c r="QZ28" s="3">
        <v>0</v>
      </c>
      <c r="RA28" s="3">
        <v>0</v>
      </c>
      <c r="RB28" s="3">
        <v>0</v>
      </c>
      <c r="RC28" s="3">
        <v>0</v>
      </c>
      <c r="RD28" s="3">
        <v>0</v>
      </c>
      <c r="RE28" s="3">
        <v>0</v>
      </c>
      <c r="RF28" s="3">
        <v>0</v>
      </c>
      <c r="RG28" s="3">
        <v>0</v>
      </c>
      <c r="RH28" s="3">
        <v>0</v>
      </c>
      <c r="RI28" s="3">
        <v>0</v>
      </c>
      <c r="RJ28" s="3">
        <v>0</v>
      </c>
      <c r="RK28" s="3">
        <v>0</v>
      </c>
    </row>
    <row r="29" spans="1:479" x14ac:dyDescent="0.25">
      <c r="A29" t="s">
        <v>28</v>
      </c>
      <c r="B29" s="1">
        <v>2018</v>
      </c>
      <c r="C29" s="3">
        <v>3820006.01</v>
      </c>
      <c r="D29" s="3">
        <v>1734</v>
      </c>
      <c r="E29" s="4"/>
      <c r="F29" s="3">
        <v>0</v>
      </c>
      <c r="G29" s="3">
        <v>0</v>
      </c>
      <c r="H29" s="3">
        <v>305976.62</v>
      </c>
      <c r="I29" s="3">
        <v>0</v>
      </c>
      <c r="J29" s="3">
        <v>0</v>
      </c>
      <c r="K29" s="3">
        <v>294104511.92000002</v>
      </c>
      <c r="L29" s="3">
        <v>132761.37</v>
      </c>
      <c r="M29" s="3">
        <v>793533.91</v>
      </c>
      <c r="N29" s="3">
        <v>411609597</v>
      </c>
      <c r="O29" s="3">
        <v>27254069.57</v>
      </c>
      <c r="P29" s="4"/>
      <c r="Q29" s="3">
        <v>12762619.130000001</v>
      </c>
      <c r="R29" s="3">
        <v>-20657632.920000002</v>
      </c>
      <c r="S29" s="3">
        <v>0</v>
      </c>
      <c r="T29" s="3">
        <v>0</v>
      </c>
      <c r="U29" s="3">
        <v>0</v>
      </c>
      <c r="V29" s="3">
        <v>3484497.22</v>
      </c>
      <c r="W29" s="3">
        <v>25894291.879999999</v>
      </c>
      <c r="X29" s="3">
        <v>481184</v>
      </c>
      <c r="Y29" s="3">
        <v>0</v>
      </c>
      <c r="Z29" s="3">
        <v>0</v>
      </c>
      <c r="AA29" s="3">
        <v>6347840.2599999998</v>
      </c>
      <c r="AB29" s="3">
        <v>0</v>
      </c>
      <c r="AC29" s="3">
        <v>0</v>
      </c>
      <c r="AD29" s="3">
        <v>0</v>
      </c>
      <c r="AE29" s="3">
        <v>0</v>
      </c>
      <c r="AF29" s="3">
        <v>0</v>
      </c>
      <c r="AG29" s="3">
        <v>0</v>
      </c>
      <c r="AH29" s="3">
        <v>0</v>
      </c>
      <c r="AI29" s="3">
        <v>0</v>
      </c>
      <c r="AJ29" s="3">
        <v>0</v>
      </c>
      <c r="AK29" s="3">
        <v>0</v>
      </c>
      <c r="AL29" s="3">
        <v>187227334.90000001</v>
      </c>
      <c r="AM29" s="3">
        <v>0</v>
      </c>
      <c r="AN29" s="3">
        <v>0</v>
      </c>
      <c r="AO29" s="3">
        <v>0</v>
      </c>
      <c r="AP29" s="3">
        <v>0</v>
      </c>
      <c r="AQ29" s="3">
        <v>0</v>
      </c>
      <c r="AR29" s="3">
        <v>0</v>
      </c>
      <c r="AS29" s="3">
        <v>0</v>
      </c>
      <c r="AT29" s="3">
        <v>0</v>
      </c>
      <c r="AU29" s="3">
        <v>0</v>
      </c>
      <c r="AV29" s="3">
        <v>56016172.140000001</v>
      </c>
      <c r="AW29" s="4"/>
      <c r="AX29" s="3">
        <v>0</v>
      </c>
      <c r="AY29" s="3">
        <v>0</v>
      </c>
      <c r="AZ29" s="3">
        <v>0</v>
      </c>
      <c r="BA29" s="3">
        <v>421671.41</v>
      </c>
      <c r="BB29" s="3">
        <v>0</v>
      </c>
      <c r="BC29" s="3">
        <v>0</v>
      </c>
      <c r="BD29" s="3">
        <v>61070336.030000001</v>
      </c>
      <c r="BE29" s="3">
        <v>0</v>
      </c>
      <c r="BF29" s="3">
        <v>121495.79</v>
      </c>
      <c r="BG29" s="3">
        <v>0</v>
      </c>
      <c r="BH29" s="3">
        <v>-40231289.770000003</v>
      </c>
      <c r="BI29" s="3">
        <v>0</v>
      </c>
      <c r="BJ29" s="3">
        <v>0</v>
      </c>
      <c r="BK29" s="3">
        <v>-12011819.17</v>
      </c>
      <c r="BL29" s="3">
        <v>0</v>
      </c>
      <c r="BM29" s="3">
        <v>1435811.6</v>
      </c>
      <c r="BN29" s="3">
        <v>14533386.140000001</v>
      </c>
      <c r="BO29" s="3">
        <v>-1377402.02</v>
      </c>
      <c r="BP29" s="3">
        <v>214404.99</v>
      </c>
      <c r="BQ29" s="3">
        <v>-28796.06</v>
      </c>
      <c r="BR29" s="3">
        <v>0</v>
      </c>
      <c r="BS29" s="3">
        <v>0</v>
      </c>
      <c r="BT29" s="3">
        <v>-1420085.93</v>
      </c>
      <c r="BU29" s="3">
        <v>478980.57</v>
      </c>
      <c r="BV29" s="3">
        <v>0</v>
      </c>
      <c r="BW29" s="3">
        <v>0</v>
      </c>
      <c r="BX29" s="3">
        <v>-13563</v>
      </c>
      <c r="BY29" s="3">
        <v>-4805703.34</v>
      </c>
      <c r="BZ29" s="3">
        <v>-146976911.94</v>
      </c>
      <c r="CA29" s="3">
        <v>0</v>
      </c>
      <c r="CB29" s="3">
        <v>5769307.0700000003</v>
      </c>
      <c r="CC29" s="3">
        <v>127743532.27</v>
      </c>
      <c r="CD29" s="3">
        <v>26007397.370000001</v>
      </c>
      <c r="CE29" s="3">
        <v>-67712898.069999993</v>
      </c>
      <c r="CF29" s="3">
        <v>0</v>
      </c>
      <c r="CG29" s="3">
        <v>-6276368.4299999997</v>
      </c>
      <c r="CH29" s="3">
        <v>0</v>
      </c>
      <c r="CI29" s="3">
        <v>0</v>
      </c>
      <c r="CJ29" s="3">
        <v>0</v>
      </c>
      <c r="CK29" s="3">
        <v>544226895.29999995</v>
      </c>
      <c r="CL29" s="3">
        <v>1295630.6499999999</v>
      </c>
      <c r="CM29" s="3">
        <v>36354</v>
      </c>
      <c r="CN29" s="3">
        <v>0</v>
      </c>
      <c r="CO29" s="3">
        <v>0</v>
      </c>
      <c r="CP29" s="3">
        <v>0</v>
      </c>
      <c r="CQ29" s="3">
        <v>0</v>
      </c>
      <c r="CR29" s="3">
        <v>0</v>
      </c>
      <c r="CS29" s="3">
        <v>0</v>
      </c>
      <c r="CT29" s="3">
        <v>0</v>
      </c>
      <c r="CU29" s="3">
        <v>0</v>
      </c>
      <c r="CV29" s="3">
        <v>0</v>
      </c>
      <c r="CW29" s="3">
        <v>0</v>
      </c>
      <c r="CX29" s="3">
        <v>0</v>
      </c>
      <c r="CY29" s="3">
        <v>0</v>
      </c>
      <c r="CZ29" s="3">
        <v>0</v>
      </c>
      <c r="DA29" s="3">
        <v>0</v>
      </c>
      <c r="DB29" s="3">
        <v>0</v>
      </c>
      <c r="DC29" s="3">
        <v>0</v>
      </c>
      <c r="DD29" s="3">
        <v>0</v>
      </c>
      <c r="DE29" s="3">
        <v>0</v>
      </c>
      <c r="DF29" s="3">
        <v>0</v>
      </c>
      <c r="DG29" s="3">
        <v>0</v>
      </c>
      <c r="DH29" s="3">
        <v>62697.19</v>
      </c>
      <c r="DI29" s="3">
        <v>0</v>
      </c>
      <c r="DJ29" s="3">
        <v>16365.14</v>
      </c>
      <c r="DK29" s="3">
        <v>0</v>
      </c>
      <c r="DL29" s="3">
        <v>0</v>
      </c>
      <c r="DM29" s="3">
        <v>0</v>
      </c>
      <c r="DN29" s="3">
        <v>60351293.299999997</v>
      </c>
      <c r="DO29" s="3">
        <v>235350532.80000001</v>
      </c>
      <c r="DP29" s="3">
        <v>29215332.93</v>
      </c>
      <c r="DQ29" s="3">
        <v>0</v>
      </c>
      <c r="DR29" s="3">
        <v>236052938</v>
      </c>
      <c r="DS29" s="3">
        <v>767991061.38</v>
      </c>
      <c r="DT29" s="3">
        <v>0</v>
      </c>
      <c r="DU29" s="3">
        <v>3605576556.4499998</v>
      </c>
      <c r="DV29" s="3">
        <v>2123829520.79</v>
      </c>
      <c r="DW29" s="3">
        <v>55013448.649999999</v>
      </c>
      <c r="DX29" s="3">
        <v>951476387.99000001</v>
      </c>
      <c r="DY29" s="3">
        <v>2142851318.53</v>
      </c>
      <c r="DZ29" s="3">
        <v>20693183.620000001</v>
      </c>
      <c r="EA29" s="3">
        <v>561869590.14999998</v>
      </c>
      <c r="EB29" s="3">
        <v>0</v>
      </c>
      <c r="EC29" s="3">
        <v>0</v>
      </c>
      <c r="ED29" s="3">
        <v>0</v>
      </c>
      <c r="EE29" s="3">
        <v>15097450.279999999</v>
      </c>
      <c r="EF29" s="3">
        <v>0</v>
      </c>
      <c r="EG29" s="3">
        <v>175510141.80000001</v>
      </c>
      <c r="EH29" s="3">
        <v>11376858.73</v>
      </c>
      <c r="EI29" s="3">
        <v>5237936.1100000003</v>
      </c>
      <c r="EJ29" s="3">
        <v>50691962.549999997</v>
      </c>
      <c r="EK29" s="3">
        <v>70020944.700000003</v>
      </c>
      <c r="EL29" s="3">
        <v>217995193.69999999</v>
      </c>
      <c r="EM29" s="3">
        <v>757867.28</v>
      </c>
      <c r="EN29" s="3">
        <v>7696950.4000000004</v>
      </c>
      <c r="EO29" s="3">
        <v>6341482.4400000004</v>
      </c>
      <c r="EP29" s="3">
        <v>224833217.5</v>
      </c>
      <c r="EQ29" s="3">
        <v>32590686.73</v>
      </c>
      <c r="ER29" s="3">
        <v>2578149.86</v>
      </c>
      <c r="ES29" s="3">
        <v>0</v>
      </c>
      <c r="ET29" s="3">
        <v>1633218.63</v>
      </c>
      <c r="EU29" s="3">
        <v>0</v>
      </c>
      <c r="EV29" s="3">
        <v>136225789.16999999</v>
      </c>
      <c r="EW29" s="3">
        <v>15406719.560000001</v>
      </c>
      <c r="EX29" s="3">
        <v>10840199.17</v>
      </c>
      <c r="EY29" s="3">
        <v>0</v>
      </c>
      <c r="EZ29" s="3">
        <v>0</v>
      </c>
      <c r="FA29" s="3">
        <v>0</v>
      </c>
      <c r="FB29" s="3">
        <v>0</v>
      </c>
      <c r="FC29" s="3">
        <v>0</v>
      </c>
      <c r="FD29" s="3">
        <v>50046421.549999997</v>
      </c>
      <c r="FE29" s="3">
        <v>0</v>
      </c>
      <c r="FF29" s="3">
        <v>130775496.89</v>
      </c>
      <c r="FG29" s="3">
        <v>167315774.69999999</v>
      </c>
      <c r="FH29" s="3">
        <v>0</v>
      </c>
      <c r="FI29" s="3">
        <v>0</v>
      </c>
      <c r="FJ29" s="3">
        <v>0</v>
      </c>
      <c r="FK29" s="3">
        <v>-4303622409.0100002</v>
      </c>
      <c r="FL29" s="3">
        <v>-265556266.5</v>
      </c>
      <c r="FM29" s="3">
        <v>0</v>
      </c>
      <c r="FN29" s="3">
        <v>0</v>
      </c>
      <c r="FO29" s="3">
        <v>0</v>
      </c>
      <c r="FP29" s="3">
        <v>-60450207.729999997</v>
      </c>
      <c r="FQ29" s="3">
        <v>-1478660</v>
      </c>
      <c r="FR29" s="3">
        <v>-42074800.68</v>
      </c>
      <c r="FS29" s="3">
        <v>0.12</v>
      </c>
      <c r="FT29" s="3">
        <v>-452623029.39999998</v>
      </c>
      <c r="FU29" s="3">
        <v>-5078368.6900000004</v>
      </c>
      <c r="FV29" s="3">
        <v>-390901017.60000002</v>
      </c>
      <c r="FW29" s="3">
        <v>0</v>
      </c>
      <c r="FX29" s="3">
        <v>-104.99</v>
      </c>
      <c r="FY29" s="3">
        <v>0</v>
      </c>
      <c r="FZ29" s="3">
        <v>0</v>
      </c>
      <c r="GA29" s="3">
        <v>0</v>
      </c>
      <c r="GB29" s="3">
        <v>-296628500</v>
      </c>
      <c r="GC29" s="3">
        <v>0</v>
      </c>
      <c r="GD29" s="3">
        <v>0</v>
      </c>
      <c r="GE29" s="3">
        <v>0</v>
      </c>
      <c r="GF29" s="3">
        <v>-37982117.439999998</v>
      </c>
      <c r="GG29" s="3">
        <v>0</v>
      </c>
      <c r="GH29" s="3">
        <v>0</v>
      </c>
      <c r="GI29" s="3">
        <v>0</v>
      </c>
      <c r="GJ29" s="3">
        <v>-198568682.06</v>
      </c>
      <c r="GK29" s="3">
        <v>-23759579.359999999</v>
      </c>
      <c r="GL29" s="3">
        <v>-3631091.24</v>
      </c>
      <c r="GM29" s="3">
        <v>-1.45</v>
      </c>
      <c r="GN29" s="3">
        <v>0</v>
      </c>
      <c r="GO29" s="3">
        <v>-783074167.70000005</v>
      </c>
      <c r="GP29" s="3">
        <v>0</v>
      </c>
      <c r="GQ29" s="3">
        <v>-356096.32</v>
      </c>
      <c r="GR29" s="3">
        <v>0</v>
      </c>
      <c r="GS29" s="3">
        <v>0</v>
      </c>
      <c r="GT29" s="3">
        <v>0</v>
      </c>
      <c r="GU29" s="3">
        <v>-47482023.93</v>
      </c>
      <c r="GV29" s="3">
        <v>0</v>
      </c>
      <c r="GW29" s="3">
        <v>0</v>
      </c>
      <c r="GX29" s="3">
        <v>-2402491.2799999998</v>
      </c>
      <c r="GY29" s="3">
        <v>0</v>
      </c>
      <c r="GZ29" s="3">
        <v>0</v>
      </c>
      <c r="HA29" s="3">
        <v>0</v>
      </c>
      <c r="HB29" s="3">
        <v>-30199446.199999999</v>
      </c>
      <c r="HC29" s="3">
        <v>-216331773.69999999</v>
      </c>
      <c r="HD29" s="3">
        <v>0</v>
      </c>
      <c r="HE29" s="3">
        <v>0</v>
      </c>
      <c r="HF29" s="3">
        <v>-27377225.02</v>
      </c>
      <c r="HG29" s="3">
        <v>0</v>
      </c>
      <c r="HH29" s="3">
        <v>-19010472</v>
      </c>
      <c r="HI29" s="3">
        <v>0</v>
      </c>
      <c r="HJ29" s="3">
        <v>0</v>
      </c>
      <c r="HK29" s="3">
        <v>0</v>
      </c>
      <c r="HL29" s="3">
        <v>-3621397142</v>
      </c>
      <c r="HM29" s="3">
        <v>-29348860.100000001</v>
      </c>
      <c r="HN29" s="3">
        <v>0</v>
      </c>
      <c r="HO29" s="3">
        <v>-11272000</v>
      </c>
      <c r="HP29" s="3">
        <v>-357811204.56</v>
      </c>
      <c r="HQ29" s="3">
        <v>0</v>
      </c>
      <c r="HR29" s="3">
        <v>-3775448.47</v>
      </c>
      <c r="HS29" s="3">
        <v>0</v>
      </c>
      <c r="HT29" s="3">
        <v>-412883</v>
      </c>
      <c r="HU29" s="3">
        <v>0</v>
      </c>
      <c r="HV29" s="3">
        <v>0</v>
      </c>
      <c r="HW29" s="3">
        <v>0</v>
      </c>
      <c r="HX29" s="3">
        <v>3919897</v>
      </c>
      <c r="HY29" s="3">
        <v>-2119705737.1700001</v>
      </c>
      <c r="HZ29" s="3">
        <v>-284921119.00999898</v>
      </c>
      <c r="IA29" s="3">
        <v>0</v>
      </c>
      <c r="IB29" s="3">
        <v>0</v>
      </c>
      <c r="IC29" s="3">
        <v>1104600</v>
      </c>
      <c r="ID29" s="3">
        <v>-3991826.65</v>
      </c>
      <c r="IE29" s="3">
        <v>0</v>
      </c>
      <c r="IF29" s="3">
        <v>0</v>
      </c>
      <c r="IG29" s="3">
        <v>0</v>
      </c>
      <c r="IH29" s="3">
        <v>0</v>
      </c>
      <c r="II29" s="3">
        <v>798705</v>
      </c>
      <c r="IJ29" s="3">
        <v>-1199332752.1400001</v>
      </c>
      <c r="IK29" s="3">
        <v>-11106846.98</v>
      </c>
      <c r="IL29" s="3">
        <v>-30066438.48</v>
      </c>
      <c r="IM29" s="3">
        <v>-334354851.26999998</v>
      </c>
      <c r="IN29" s="3">
        <v>-8371485.6399999997</v>
      </c>
      <c r="IO29" s="3">
        <v>-1258391.45</v>
      </c>
      <c r="IP29" s="3">
        <v>-740799500.89999998</v>
      </c>
      <c r="IQ29" s="3">
        <v>0</v>
      </c>
      <c r="IR29" s="3">
        <v>62713724.369999997</v>
      </c>
      <c r="IS29" s="3">
        <v>-181541655.44999999</v>
      </c>
      <c r="IT29" s="3">
        <v>0</v>
      </c>
      <c r="IU29" s="3">
        <v>-96603439.480000004</v>
      </c>
      <c r="IV29" s="3">
        <v>0</v>
      </c>
      <c r="IW29" s="3">
        <v>-247647584.56</v>
      </c>
      <c r="IX29" s="3">
        <v>-181461818.34999999</v>
      </c>
      <c r="IY29" s="3">
        <v>-1326952.79</v>
      </c>
      <c r="IZ29" s="3">
        <v>-9210381.7699999996</v>
      </c>
      <c r="JA29" s="3">
        <v>-1440004571.1800001</v>
      </c>
      <c r="JB29" s="3">
        <v>-9998.5</v>
      </c>
      <c r="JC29" s="3">
        <v>-4087.9</v>
      </c>
      <c r="JD29" s="3">
        <v>-4072654.4</v>
      </c>
      <c r="JE29" s="3">
        <v>0</v>
      </c>
      <c r="JF29" s="3">
        <v>0</v>
      </c>
      <c r="JG29" s="3">
        <v>0</v>
      </c>
      <c r="JH29" s="3">
        <v>-3917</v>
      </c>
      <c r="JI29" s="3">
        <v>-252127.35999999999</v>
      </c>
      <c r="JJ29" s="3">
        <v>0</v>
      </c>
      <c r="JK29" s="3">
        <v>-146399</v>
      </c>
      <c r="JL29" s="3">
        <v>-11194281.25</v>
      </c>
      <c r="JM29" s="3">
        <v>0</v>
      </c>
      <c r="JN29" s="3">
        <v>-1243989.46</v>
      </c>
      <c r="JO29" s="3">
        <v>0</v>
      </c>
      <c r="JP29" s="3">
        <v>-554072.03</v>
      </c>
      <c r="JQ29" s="3">
        <v>692679</v>
      </c>
      <c r="JR29" s="3">
        <v>0</v>
      </c>
      <c r="JS29" s="3">
        <v>0</v>
      </c>
      <c r="JT29" s="3">
        <v>0</v>
      </c>
      <c r="JU29" s="3">
        <v>0</v>
      </c>
      <c r="JV29" s="3">
        <v>-36291340.460000001</v>
      </c>
      <c r="JW29" s="3">
        <v>10380880.35</v>
      </c>
      <c r="JX29" s="3">
        <v>0</v>
      </c>
      <c r="JY29" s="3">
        <v>0</v>
      </c>
      <c r="JZ29" s="3">
        <v>0</v>
      </c>
      <c r="KA29" s="3">
        <v>0</v>
      </c>
      <c r="KB29" s="3">
        <v>-1339766.9099999999</v>
      </c>
      <c r="KC29" s="3">
        <v>0</v>
      </c>
      <c r="KD29" s="3">
        <v>147190</v>
      </c>
      <c r="KE29" s="3">
        <v>34093</v>
      </c>
      <c r="KF29" s="3">
        <v>0</v>
      </c>
      <c r="KG29" s="3">
        <v>0</v>
      </c>
      <c r="KH29" s="3">
        <v>-4723542.07</v>
      </c>
      <c r="KI29" s="3">
        <v>349916</v>
      </c>
      <c r="KJ29" s="3">
        <v>-11400</v>
      </c>
      <c r="KK29" s="3">
        <v>-11880</v>
      </c>
      <c r="KL29" s="3">
        <v>0</v>
      </c>
      <c r="KM29" s="3">
        <v>0</v>
      </c>
      <c r="KN29" s="3">
        <v>-306215.48</v>
      </c>
      <c r="KO29" s="3">
        <v>0</v>
      </c>
      <c r="KP29" s="3">
        <v>0</v>
      </c>
      <c r="KQ29" s="3">
        <v>0</v>
      </c>
      <c r="KR29" s="3">
        <v>0</v>
      </c>
      <c r="KS29" s="3">
        <v>0</v>
      </c>
      <c r="KT29" s="3">
        <v>0</v>
      </c>
      <c r="KU29" s="3">
        <v>0</v>
      </c>
      <c r="KV29" s="3">
        <v>0</v>
      </c>
      <c r="KW29" s="3">
        <v>0</v>
      </c>
      <c r="KX29" s="3">
        <v>0</v>
      </c>
      <c r="KY29" s="3">
        <v>0</v>
      </c>
      <c r="KZ29" s="3">
        <v>0</v>
      </c>
      <c r="LA29" s="3">
        <v>0</v>
      </c>
      <c r="LB29" s="3">
        <v>0</v>
      </c>
      <c r="LC29" s="3">
        <v>0</v>
      </c>
      <c r="LD29" s="3">
        <v>0</v>
      </c>
      <c r="LE29" s="3">
        <v>0</v>
      </c>
      <c r="LF29" s="3">
        <v>0</v>
      </c>
      <c r="LG29" s="3">
        <v>0</v>
      </c>
      <c r="LH29" s="3">
        <v>0</v>
      </c>
      <c r="LI29" s="3">
        <v>0</v>
      </c>
      <c r="LJ29" s="3">
        <v>0</v>
      </c>
      <c r="LK29" s="3">
        <v>0</v>
      </c>
      <c r="LL29" s="3">
        <v>0</v>
      </c>
      <c r="LM29" s="3">
        <v>727155629.05999994</v>
      </c>
      <c r="LN29" s="3">
        <v>745446727.88999999</v>
      </c>
      <c r="LO29" s="3">
        <v>96603439.480000004</v>
      </c>
      <c r="LP29" s="3">
        <v>971515842.10000002</v>
      </c>
      <c r="LQ29" s="3">
        <v>0</v>
      </c>
      <c r="LR29" s="3">
        <v>247647584.56</v>
      </c>
      <c r="LS29" s="3">
        <v>0</v>
      </c>
      <c r="LT29" s="3">
        <v>181461818.37</v>
      </c>
      <c r="LU29" s="3">
        <v>0</v>
      </c>
      <c r="LV29" s="3">
        <v>0</v>
      </c>
      <c r="LW29" s="3">
        <v>1326952.79</v>
      </c>
      <c r="LX29" s="3">
        <v>9210381.7699999996</v>
      </c>
      <c r="LY29" s="3">
        <v>0</v>
      </c>
      <c r="LZ29" s="3">
        <v>0</v>
      </c>
      <c r="MA29" s="3">
        <v>0</v>
      </c>
      <c r="MB29" s="3">
        <v>0</v>
      </c>
      <c r="MC29" s="3">
        <v>0</v>
      </c>
      <c r="MD29" s="3">
        <v>0</v>
      </c>
      <c r="ME29" s="3">
        <v>0</v>
      </c>
      <c r="MF29" s="3">
        <v>0</v>
      </c>
      <c r="MG29" s="3">
        <v>0</v>
      </c>
      <c r="MH29" s="3">
        <v>0</v>
      </c>
      <c r="MI29" s="3">
        <v>0</v>
      </c>
      <c r="MJ29" s="3">
        <v>0</v>
      </c>
      <c r="MK29" s="3">
        <v>0</v>
      </c>
      <c r="ML29" s="3">
        <v>0</v>
      </c>
      <c r="MM29" s="3">
        <v>0</v>
      </c>
      <c r="MN29" s="3">
        <v>0</v>
      </c>
      <c r="MO29" s="3">
        <v>0</v>
      </c>
      <c r="MP29" s="3">
        <v>0</v>
      </c>
      <c r="MQ29" s="3">
        <v>0</v>
      </c>
      <c r="MR29" s="3">
        <v>0</v>
      </c>
      <c r="MS29" s="3">
        <v>4657426.29</v>
      </c>
      <c r="MT29" s="3">
        <v>12495657.310000001</v>
      </c>
      <c r="MU29" s="3">
        <v>2091348.39</v>
      </c>
      <c r="MV29" s="3">
        <v>361215.2</v>
      </c>
      <c r="MW29" s="3">
        <v>102951.5</v>
      </c>
      <c r="MX29" s="3">
        <v>3514137.47</v>
      </c>
      <c r="MY29" s="3">
        <v>1336186.32</v>
      </c>
      <c r="MZ29" s="3">
        <v>10276258.73</v>
      </c>
      <c r="NA29" s="3">
        <v>848109.79</v>
      </c>
      <c r="NB29" s="3">
        <v>598999.57999999996</v>
      </c>
      <c r="NC29" s="3">
        <v>5136.54</v>
      </c>
      <c r="ND29" s="3">
        <v>2055021.67</v>
      </c>
      <c r="NE29" s="3">
        <v>208378.22</v>
      </c>
      <c r="NF29" s="3">
        <v>0</v>
      </c>
      <c r="NG29" s="3">
        <v>2166.87</v>
      </c>
      <c r="NH29" s="3">
        <v>0</v>
      </c>
      <c r="NI29" s="3">
        <v>13750844.66</v>
      </c>
      <c r="NJ29" s="3">
        <v>21903502.489999998</v>
      </c>
      <c r="NK29" s="3">
        <v>3698922.74</v>
      </c>
      <c r="NL29" s="3">
        <v>19190822.850000001</v>
      </c>
      <c r="NM29" s="3">
        <v>0</v>
      </c>
      <c r="NN29" s="3">
        <v>0</v>
      </c>
      <c r="NO29" s="3">
        <v>0</v>
      </c>
      <c r="NP29" s="3">
        <v>11384493.99</v>
      </c>
      <c r="NQ29" s="3">
        <v>793604.13</v>
      </c>
      <c r="NR29" s="3">
        <v>1088961.45</v>
      </c>
      <c r="NS29" s="3">
        <v>8689301.6899999995</v>
      </c>
      <c r="NT29" s="3">
        <v>19975307.25</v>
      </c>
      <c r="NU29" s="3">
        <v>33014891.039999999</v>
      </c>
      <c r="NV29" s="3">
        <v>8218022.9299999997</v>
      </c>
      <c r="NW29" s="3">
        <v>133717906.59999999</v>
      </c>
      <c r="NX29" s="3">
        <v>345818.47</v>
      </c>
      <c r="NY29" s="3">
        <v>1333562.82</v>
      </c>
      <c r="NZ29" s="3">
        <v>6892954.7800000003</v>
      </c>
      <c r="OA29" s="3">
        <v>3030273.98</v>
      </c>
      <c r="OB29" s="3">
        <v>13475.82</v>
      </c>
      <c r="OC29" s="3">
        <v>511068.29</v>
      </c>
      <c r="OD29" s="3">
        <v>130069.57</v>
      </c>
      <c r="OE29" s="3">
        <v>7428582.7400000002</v>
      </c>
      <c r="OF29" s="3">
        <v>0</v>
      </c>
      <c r="OG29" s="3">
        <v>0</v>
      </c>
      <c r="OH29" s="3">
        <v>0</v>
      </c>
      <c r="OI29" s="3">
        <v>0</v>
      </c>
      <c r="OJ29" s="3">
        <v>0</v>
      </c>
      <c r="OK29" s="3">
        <v>0</v>
      </c>
      <c r="OL29" s="3">
        <v>0</v>
      </c>
      <c r="OM29" s="3">
        <v>0</v>
      </c>
      <c r="ON29" s="3">
        <v>0</v>
      </c>
      <c r="OO29" s="3">
        <v>464379.64</v>
      </c>
      <c r="OP29" s="3">
        <v>10879752.73</v>
      </c>
      <c r="OQ29" s="3">
        <v>47295178.450000003</v>
      </c>
      <c r="OR29" s="3">
        <v>8779470.2899999991</v>
      </c>
      <c r="OS29" s="3">
        <v>0</v>
      </c>
      <c r="OT29" s="3">
        <v>0</v>
      </c>
      <c r="OU29" s="3">
        <v>13892309.82</v>
      </c>
      <c r="OV29" s="3">
        <v>5498749.7599999998</v>
      </c>
      <c r="OW29" s="3">
        <v>0</v>
      </c>
      <c r="OX29" s="3">
        <v>724368.58</v>
      </c>
      <c r="OY29" s="3">
        <v>515300.89</v>
      </c>
      <c r="OZ29" s="3">
        <v>1211759.04</v>
      </c>
      <c r="PA29" s="3">
        <v>0</v>
      </c>
      <c r="PB29" s="3">
        <v>0</v>
      </c>
      <c r="PC29" s="3">
        <v>0</v>
      </c>
      <c r="PD29" s="3">
        <v>0</v>
      </c>
      <c r="PE29" s="3">
        <v>0</v>
      </c>
      <c r="PF29" s="3">
        <v>9586686.2200000007</v>
      </c>
      <c r="PG29" s="3">
        <v>27118531.43</v>
      </c>
      <c r="PH29" s="3">
        <v>56129261.950000003</v>
      </c>
      <c r="PI29" s="3">
        <v>138368.51</v>
      </c>
      <c r="PJ29" s="3">
        <v>-77215749.049999997</v>
      </c>
      <c r="PK29" s="3">
        <v>14834330.869999999</v>
      </c>
      <c r="PL29" s="3">
        <v>4556411.62</v>
      </c>
      <c r="PM29" s="3">
        <v>1031604.41</v>
      </c>
      <c r="PN29" s="3">
        <v>56186.37</v>
      </c>
      <c r="PO29" s="3">
        <v>0</v>
      </c>
      <c r="PP29" s="3">
        <v>0</v>
      </c>
      <c r="PQ29" s="3">
        <v>0</v>
      </c>
      <c r="PR29" s="3">
        <v>7796201.25</v>
      </c>
      <c r="PS29" s="3">
        <v>53009.63</v>
      </c>
      <c r="PT29" s="3">
        <v>11829423.119999999</v>
      </c>
      <c r="PU29" s="3">
        <v>10784923.5</v>
      </c>
      <c r="PV29" s="3">
        <v>0</v>
      </c>
      <c r="PW29" s="3">
        <v>76935952.620000005</v>
      </c>
      <c r="PX29" s="3">
        <v>15331</v>
      </c>
      <c r="PY29" s="3">
        <v>0</v>
      </c>
      <c r="PZ29" s="3">
        <v>0</v>
      </c>
      <c r="QA29" s="3">
        <v>0</v>
      </c>
      <c r="QB29" s="3">
        <v>335121257.35000002</v>
      </c>
      <c r="QC29" s="3">
        <v>0</v>
      </c>
      <c r="QD29" s="3">
        <v>67042028.93</v>
      </c>
      <c r="QE29" s="3">
        <v>0</v>
      </c>
      <c r="QF29" s="3">
        <v>0</v>
      </c>
      <c r="QG29" s="3">
        <v>0</v>
      </c>
      <c r="QH29" s="3">
        <v>0</v>
      </c>
      <c r="QI29" s="3">
        <v>0</v>
      </c>
      <c r="QJ29" s="3">
        <v>171873638.94</v>
      </c>
      <c r="QK29" s="3">
        <v>903619.36</v>
      </c>
      <c r="QL29" s="3">
        <v>0</v>
      </c>
      <c r="QM29" s="3">
        <v>0</v>
      </c>
      <c r="QN29" s="3">
        <v>0</v>
      </c>
      <c r="QO29" s="3">
        <v>60000</v>
      </c>
      <c r="QP29" s="3">
        <v>10664880.199999999</v>
      </c>
      <c r="QQ29" s="3">
        <v>-7590090.3700000001</v>
      </c>
      <c r="QR29" s="3">
        <v>0</v>
      </c>
      <c r="QS29" s="3">
        <v>0</v>
      </c>
      <c r="QT29" s="3">
        <v>5265106.28</v>
      </c>
      <c r="QU29" s="3">
        <v>66456141.560000002</v>
      </c>
      <c r="QV29" s="3">
        <v>-15226338.560000001</v>
      </c>
      <c r="QW29" s="3">
        <v>2496996</v>
      </c>
      <c r="QX29" s="3">
        <v>0</v>
      </c>
      <c r="QY29" s="3">
        <v>0</v>
      </c>
      <c r="QZ29" s="3">
        <v>0</v>
      </c>
      <c r="RA29" s="3">
        <v>0</v>
      </c>
      <c r="RB29" s="3">
        <v>0</v>
      </c>
      <c r="RC29" s="3">
        <v>0</v>
      </c>
      <c r="RD29" s="3">
        <v>0</v>
      </c>
      <c r="RE29" s="3">
        <v>0</v>
      </c>
      <c r="RF29" s="3">
        <v>0</v>
      </c>
      <c r="RG29" s="3">
        <v>-316000</v>
      </c>
      <c r="RH29" s="3">
        <v>0</v>
      </c>
      <c r="RI29" s="3">
        <v>0</v>
      </c>
      <c r="RJ29" s="3">
        <v>84000</v>
      </c>
      <c r="RK29" s="3">
        <v>0</v>
      </c>
    </row>
    <row r="30" spans="1:479" x14ac:dyDescent="0.25">
      <c r="A30" t="s">
        <v>29</v>
      </c>
      <c r="B30" s="1">
        <v>2018</v>
      </c>
      <c r="C30" s="3">
        <v>0</v>
      </c>
      <c r="D30" s="3">
        <v>0</v>
      </c>
      <c r="E30" s="4"/>
      <c r="F30" s="3">
        <v>0</v>
      </c>
      <c r="G30" s="3">
        <v>0</v>
      </c>
      <c r="H30" s="3">
        <v>0</v>
      </c>
      <c r="I30" s="3">
        <v>0</v>
      </c>
      <c r="J30" s="3">
        <v>0</v>
      </c>
      <c r="K30" s="3">
        <v>59933912.369999997</v>
      </c>
      <c r="L30" s="3">
        <v>0</v>
      </c>
      <c r="M30" s="3">
        <v>2865713.28</v>
      </c>
      <c r="N30" s="3">
        <v>0</v>
      </c>
      <c r="O30" s="3">
        <v>4016724.78</v>
      </c>
      <c r="P30" s="4"/>
      <c r="Q30" s="3">
        <v>80179873.659999996</v>
      </c>
      <c r="R30" s="3">
        <v>-2367714.2200000002</v>
      </c>
      <c r="S30" s="3">
        <v>0</v>
      </c>
      <c r="T30" s="3">
        <v>6336.09</v>
      </c>
      <c r="U30" s="3">
        <v>0</v>
      </c>
      <c r="V30" s="3">
        <v>3930706.58</v>
      </c>
      <c r="W30" s="3">
        <v>271040.46000000002</v>
      </c>
      <c r="X30" s="3">
        <v>0</v>
      </c>
      <c r="Y30" s="3">
        <v>5207274.7</v>
      </c>
      <c r="Z30" s="3">
        <v>0</v>
      </c>
      <c r="AA30" s="3">
        <v>14725499.66</v>
      </c>
      <c r="AB30" s="3">
        <v>0</v>
      </c>
      <c r="AC30" s="3">
        <v>5034.63</v>
      </c>
      <c r="AD30" s="3">
        <v>0</v>
      </c>
      <c r="AE30" s="3">
        <v>0</v>
      </c>
      <c r="AF30" s="3">
        <v>0</v>
      </c>
      <c r="AG30" s="3">
        <v>0</v>
      </c>
      <c r="AH30" s="3">
        <v>0</v>
      </c>
      <c r="AI30" s="3">
        <v>0</v>
      </c>
      <c r="AJ30" s="3">
        <v>0</v>
      </c>
      <c r="AK30" s="3">
        <v>0</v>
      </c>
      <c r="AL30" s="3">
        <v>0</v>
      </c>
      <c r="AP30" s="3">
        <v>0</v>
      </c>
      <c r="AQ30" s="3">
        <v>0</v>
      </c>
      <c r="AR30" s="3">
        <v>0</v>
      </c>
      <c r="AS30" s="3">
        <v>0</v>
      </c>
      <c r="AT30" s="3">
        <v>0</v>
      </c>
      <c r="AU30" s="3">
        <v>0</v>
      </c>
      <c r="AV30" s="3">
        <v>-1186354.42</v>
      </c>
      <c r="AW30" s="4"/>
      <c r="AX30" s="3">
        <v>0</v>
      </c>
      <c r="AY30" s="3">
        <v>0</v>
      </c>
      <c r="AZ30" s="3">
        <v>0</v>
      </c>
      <c r="BA30" s="3">
        <v>-41310.49</v>
      </c>
      <c r="BB30" s="3">
        <v>0</v>
      </c>
      <c r="BC30" s="3">
        <v>0</v>
      </c>
      <c r="BD30" s="3">
        <v>0</v>
      </c>
      <c r="BE30" s="3">
        <v>0</v>
      </c>
      <c r="BF30" s="3">
        <v>0</v>
      </c>
      <c r="BG30" s="3">
        <v>0</v>
      </c>
      <c r="BH30" s="3">
        <v>0</v>
      </c>
      <c r="BI30" s="3">
        <v>0</v>
      </c>
      <c r="BJ30" s="3">
        <v>0</v>
      </c>
      <c r="BK30" s="3">
        <v>0</v>
      </c>
      <c r="BL30" s="3">
        <v>0</v>
      </c>
      <c r="BM30" s="3">
        <v>328968.51</v>
      </c>
      <c r="BN30" s="3">
        <v>-367867.17</v>
      </c>
      <c r="BO30" s="3">
        <v>-375532.35</v>
      </c>
      <c r="BP30" s="3">
        <v>0</v>
      </c>
      <c r="BQ30" s="3">
        <v>0</v>
      </c>
      <c r="BR30" s="3">
        <v>0</v>
      </c>
      <c r="BT30" s="3">
        <v>0</v>
      </c>
      <c r="BU30" s="3">
        <v>3100935.47</v>
      </c>
      <c r="BV30" s="3">
        <v>0</v>
      </c>
      <c r="BW30" s="3">
        <v>0</v>
      </c>
      <c r="BX30" s="3">
        <v>0</v>
      </c>
      <c r="BY30" s="3">
        <v>0</v>
      </c>
      <c r="BZ30" s="3">
        <v>-9070300.5299999993</v>
      </c>
      <c r="CA30" s="3">
        <v>0</v>
      </c>
      <c r="CB30" s="3">
        <v>475160.39</v>
      </c>
      <c r="CC30" s="3">
        <v>-3189102.99</v>
      </c>
      <c r="CD30" s="3">
        <v>1515136.79</v>
      </c>
      <c r="CE30" s="3">
        <v>-789656.51</v>
      </c>
      <c r="CF30" s="3">
        <v>0</v>
      </c>
      <c r="CG30" s="3">
        <v>-1231464.17</v>
      </c>
      <c r="CH30" s="3">
        <v>0</v>
      </c>
      <c r="CI30" s="3">
        <v>0</v>
      </c>
      <c r="CJ30" s="3">
        <v>22975568.030000001</v>
      </c>
      <c r="CK30" s="3">
        <v>0</v>
      </c>
      <c r="CL30" s="3">
        <v>66628705.450000003</v>
      </c>
      <c r="CM30" s="3">
        <v>2288398.6800000002</v>
      </c>
      <c r="CN30" s="3">
        <v>0</v>
      </c>
      <c r="CO30" s="3">
        <v>0</v>
      </c>
      <c r="CP30" s="3">
        <v>0</v>
      </c>
      <c r="CQ30" s="3">
        <v>0</v>
      </c>
      <c r="CR30" s="3">
        <v>0</v>
      </c>
      <c r="CS30" s="3">
        <v>0</v>
      </c>
      <c r="CT30" s="3">
        <v>0</v>
      </c>
      <c r="CU30" s="3">
        <v>0</v>
      </c>
      <c r="CV30" s="3">
        <v>0</v>
      </c>
      <c r="CW30" s="3">
        <v>0</v>
      </c>
      <c r="CX30" s="3">
        <v>0</v>
      </c>
      <c r="CY30" s="3">
        <v>0</v>
      </c>
      <c r="CZ30" s="3">
        <v>0</v>
      </c>
      <c r="DA30" s="3">
        <v>0</v>
      </c>
      <c r="DB30" s="3">
        <v>0</v>
      </c>
      <c r="DC30" s="3">
        <v>0</v>
      </c>
      <c r="DD30" s="3">
        <v>0</v>
      </c>
      <c r="DE30" s="3">
        <v>0</v>
      </c>
      <c r="DF30" s="3">
        <v>0</v>
      </c>
      <c r="DG30" s="3">
        <v>0</v>
      </c>
      <c r="DH30" s="3">
        <v>0</v>
      </c>
      <c r="DI30" s="3">
        <v>0</v>
      </c>
      <c r="DJ30" s="3">
        <v>0</v>
      </c>
      <c r="DK30" s="3">
        <v>0</v>
      </c>
      <c r="DL30" s="3">
        <v>0</v>
      </c>
      <c r="DM30" s="3">
        <v>0</v>
      </c>
      <c r="DN30" s="3">
        <v>4652533.7599999998</v>
      </c>
      <c r="DP30" s="3">
        <v>29662313.43</v>
      </c>
      <c r="DQ30" s="3">
        <v>0</v>
      </c>
      <c r="DR30" s="3">
        <v>87113649.060000002</v>
      </c>
      <c r="DS30" s="3">
        <v>116486704.20999999</v>
      </c>
      <c r="DT30" s="3">
        <v>0</v>
      </c>
      <c r="DU30" s="3">
        <v>128238649.48999999</v>
      </c>
      <c r="DV30" s="3">
        <v>121173564.91</v>
      </c>
      <c r="DW30" s="3">
        <v>183207128.75999999</v>
      </c>
      <c r="DX30" s="3">
        <v>158561749.53999999</v>
      </c>
      <c r="DY30" s="3">
        <v>87689118.959999993</v>
      </c>
      <c r="DZ30" s="3">
        <v>67353121.790000007</v>
      </c>
      <c r="EA30" s="3">
        <v>42379461.229999997</v>
      </c>
      <c r="EB30" s="3">
        <v>0</v>
      </c>
      <c r="EC30" s="3">
        <v>0</v>
      </c>
      <c r="ED30" s="3">
        <v>0</v>
      </c>
      <c r="EE30" s="3">
        <v>20559542.420000002</v>
      </c>
      <c r="EG30" s="3">
        <v>35196688.829999998</v>
      </c>
      <c r="EH30" s="3">
        <v>0</v>
      </c>
      <c r="EI30" s="3">
        <v>1615831.34</v>
      </c>
      <c r="EJ30" s="3">
        <v>8599983.1999999993</v>
      </c>
      <c r="EL30" s="3">
        <v>17432617.859999999</v>
      </c>
      <c r="EM30" s="3">
        <v>0</v>
      </c>
      <c r="EN30" s="3">
        <v>4196389.2</v>
      </c>
      <c r="EO30" s="3">
        <v>215441.3</v>
      </c>
      <c r="EP30" s="3">
        <v>984836.22</v>
      </c>
      <c r="EQ30" s="3">
        <v>10990287.550000001</v>
      </c>
      <c r="ER30" s="3">
        <v>255191.29</v>
      </c>
      <c r="ET30" s="3">
        <v>134245.07</v>
      </c>
      <c r="EU30" s="3">
        <v>0</v>
      </c>
      <c r="EV30" s="3">
        <v>11472277.199999999</v>
      </c>
      <c r="EW30" s="3">
        <v>900</v>
      </c>
      <c r="EX30" s="3">
        <v>0</v>
      </c>
      <c r="EY30" s="3">
        <v>-117728565.77</v>
      </c>
      <c r="EZ30" s="3">
        <v>0</v>
      </c>
      <c r="FA30" s="3">
        <v>0</v>
      </c>
      <c r="FB30" s="3">
        <v>0</v>
      </c>
      <c r="FC30" s="3">
        <v>0</v>
      </c>
      <c r="FD30" s="3">
        <v>0</v>
      </c>
      <c r="FE30" s="3">
        <v>0</v>
      </c>
      <c r="FF30" s="3">
        <v>129305239.62</v>
      </c>
      <c r="FG30" s="3">
        <v>0</v>
      </c>
      <c r="FH30" s="3">
        <v>0</v>
      </c>
      <c r="FI30" s="3">
        <v>1137432.72</v>
      </c>
      <c r="FJ30" s="3">
        <v>2081348.48</v>
      </c>
      <c r="FK30" s="3">
        <v>-193686399.11000001</v>
      </c>
      <c r="FL30" s="3">
        <v>-275649.71000000002</v>
      </c>
      <c r="FM30" s="3">
        <v>0</v>
      </c>
      <c r="FN30" s="3">
        <v>-252359.43</v>
      </c>
      <c r="FO30" s="3">
        <v>-375097.71</v>
      </c>
      <c r="FP30" s="3">
        <v>-22787735.079999998</v>
      </c>
      <c r="FQ30" s="3">
        <v>1753637.61</v>
      </c>
      <c r="FR30" s="3">
        <v>-32674457.34</v>
      </c>
      <c r="FS30" s="3">
        <v>0</v>
      </c>
      <c r="FT30" s="3">
        <v>-83387925.200000003</v>
      </c>
      <c r="FU30" s="3">
        <v>-74673178.739999995</v>
      </c>
      <c r="FV30" s="3">
        <v>0</v>
      </c>
      <c r="FW30" s="3">
        <v>0</v>
      </c>
      <c r="FX30" s="3">
        <v>4846.7</v>
      </c>
      <c r="FY30" s="3">
        <v>0</v>
      </c>
      <c r="FZ30" s="3">
        <v>0</v>
      </c>
      <c r="GA30" s="3">
        <v>0</v>
      </c>
      <c r="GB30" s="3">
        <v>0</v>
      </c>
      <c r="GD30" s="3">
        <v>0</v>
      </c>
      <c r="GE30" s="3">
        <v>0</v>
      </c>
      <c r="GF30" s="3">
        <v>0</v>
      </c>
      <c r="GG30" s="3">
        <v>0</v>
      </c>
      <c r="GH30" s="3">
        <v>0</v>
      </c>
      <c r="GI30" s="3">
        <v>0</v>
      </c>
      <c r="GJ30" s="3">
        <v>1739930.2</v>
      </c>
      <c r="GK30" s="3">
        <v>-55011.3</v>
      </c>
      <c r="GL30" s="3">
        <v>-842178.26</v>
      </c>
      <c r="GN30" s="3">
        <v>0</v>
      </c>
      <c r="GO30" s="3">
        <v>-12366800</v>
      </c>
      <c r="GP30" s="3">
        <v>0</v>
      </c>
      <c r="GQ30" s="3">
        <v>0</v>
      </c>
      <c r="GR30" s="3">
        <v>0</v>
      </c>
      <c r="GS30" s="3">
        <v>0</v>
      </c>
      <c r="GT30" s="3">
        <v>0</v>
      </c>
      <c r="GU30" s="3">
        <v>-632636.23</v>
      </c>
      <c r="GV30" s="3">
        <v>0</v>
      </c>
      <c r="GX30" s="3">
        <v>-26503137.41</v>
      </c>
      <c r="GY30" s="3">
        <v>0</v>
      </c>
      <c r="GZ30" s="3">
        <v>0</v>
      </c>
      <c r="HA30" s="3">
        <v>0</v>
      </c>
      <c r="HB30" s="3">
        <v>315501</v>
      </c>
      <c r="HC30" s="3">
        <v>0</v>
      </c>
      <c r="HD30" s="3">
        <v>0</v>
      </c>
      <c r="HE30" s="3">
        <v>0</v>
      </c>
      <c r="HF30" s="3">
        <v>0</v>
      </c>
      <c r="HG30" s="3">
        <v>0</v>
      </c>
      <c r="HH30" s="3">
        <v>0</v>
      </c>
      <c r="HI30" s="3">
        <v>0</v>
      </c>
      <c r="HJ30" s="3">
        <v>0</v>
      </c>
      <c r="HK30" s="3">
        <v>0</v>
      </c>
      <c r="HL30" s="3">
        <v>0</v>
      </c>
      <c r="HM30" s="3">
        <v>0</v>
      </c>
      <c r="HO30" s="3">
        <v>-597185000</v>
      </c>
      <c r="HP30" s="3">
        <v>-167080816</v>
      </c>
      <c r="HQ30" s="3">
        <v>0</v>
      </c>
      <c r="HR30" s="3">
        <v>0</v>
      </c>
      <c r="HS30" s="3">
        <v>0</v>
      </c>
      <c r="HT30" s="3">
        <v>0</v>
      </c>
      <c r="HU30" s="3">
        <v>0</v>
      </c>
      <c r="HV30" s="3">
        <v>0</v>
      </c>
      <c r="HW30" s="3">
        <v>0</v>
      </c>
      <c r="HX30" s="3">
        <v>0</v>
      </c>
      <c r="HY30" s="3">
        <v>-354248229.06</v>
      </c>
      <c r="HZ30" s="3">
        <v>-37158791.360000297</v>
      </c>
      <c r="IA30" s="3">
        <v>0</v>
      </c>
      <c r="IB30" s="3">
        <v>0</v>
      </c>
      <c r="IC30" s="3">
        <v>199207000</v>
      </c>
      <c r="ID30" s="3">
        <v>-1638881.92</v>
      </c>
      <c r="IE30" s="3">
        <v>0</v>
      </c>
      <c r="IF30" s="3">
        <v>0</v>
      </c>
      <c r="IG30" s="3">
        <v>0</v>
      </c>
      <c r="IH30" s="3">
        <v>0</v>
      </c>
      <c r="II30" s="3">
        <v>0</v>
      </c>
      <c r="IJ30" s="3">
        <v>-197848343.69999999</v>
      </c>
      <c r="IK30" s="3">
        <v>0</v>
      </c>
      <c r="IL30" s="3">
        <v>0</v>
      </c>
      <c r="IM30" s="3">
        <v>-54947341.600000001</v>
      </c>
      <c r="IN30" s="3">
        <v>-3751463.5</v>
      </c>
      <c r="IO30" s="3">
        <v>0</v>
      </c>
      <c r="IP30" s="3">
        <v>-478470453.66000003</v>
      </c>
      <c r="IQ30" s="3">
        <v>0</v>
      </c>
      <c r="IR30" s="3">
        <v>0</v>
      </c>
      <c r="IS30" s="3">
        <v>0</v>
      </c>
      <c r="IT30" s="3">
        <v>0</v>
      </c>
      <c r="IU30" s="3">
        <v>-27902917.210000001</v>
      </c>
      <c r="IV30" s="3">
        <v>0</v>
      </c>
      <c r="IW30" s="3">
        <v>-49963599.310000002</v>
      </c>
      <c r="IX30" s="3">
        <v>-37527238.640000001</v>
      </c>
      <c r="IY30" s="3">
        <v>-350335.95</v>
      </c>
      <c r="IZ30" s="3">
        <v>-2154839.94</v>
      </c>
      <c r="JA30" s="3">
        <v>-178315027.68000001</v>
      </c>
      <c r="JB30" s="3">
        <v>-119505.25</v>
      </c>
      <c r="JC30" s="3">
        <v>-2538.6999999999998</v>
      </c>
      <c r="JD30" s="3">
        <v>-973146.58</v>
      </c>
      <c r="JE30" s="3">
        <v>-342351.1</v>
      </c>
      <c r="JF30" s="3">
        <v>0</v>
      </c>
      <c r="JG30" s="3">
        <v>0</v>
      </c>
      <c r="JH30" s="3">
        <v>0</v>
      </c>
      <c r="JI30" s="3">
        <v>0</v>
      </c>
      <c r="JJ30" s="3">
        <v>0</v>
      </c>
      <c r="JK30" s="3">
        <v>0</v>
      </c>
      <c r="JL30" s="3">
        <v>-1041348.01</v>
      </c>
      <c r="JM30" s="3">
        <v>0</v>
      </c>
      <c r="JN30" s="3">
        <v>-5648709.9400000004</v>
      </c>
      <c r="JO30" s="3">
        <v>0</v>
      </c>
      <c r="JP30" s="3">
        <v>0</v>
      </c>
      <c r="JQ30" s="3">
        <v>0</v>
      </c>
      <c r="JR30" s="3">
        <v>0</v>
      </c>
      <c r="JS30" s="3">
        <v>-1579126.86</v>
      </c>
      <c r="JT30" s="3">
        <v>0</v>
      </c>
      <c r="JU30" s="3">
        <v>0</v>
      </c>
      <c r="JV30" s="3">
        <v>-10338836.960000001</v>
      </c>
      <c r="JW30" s="3">
        <v>7267852.8099999996</v>
      </c>
      <c r="JX30" s="3">
        <v>0</v>
      </c>
      <c r="JY30" s="3">
        <v>0</v>
      </c>
      <c r="JZ30" s="3">
        <v>0</v>
      </c>
      <c r="KA30" s="3">
        <v>0</v>
      </c>
      <c r="KB30" s="3">
        <v>0</v>
      </c>
      <c r="KC30" s="3">
        <v>0</v>
      </c>
      <c r="KD30" s="3">
        <v>0</v>
      </c>
      <c r="KE30" s="3">
        <v>-198349</v>
      </c>
      <c r="KF30" s="3">
        <v>0</v>
      </c>
      <c r="KG30" s="3">
        <v>0</v>
      </c>
      <c r="KH30" s="3">
        <v>-24956837.379999999</v>
      </c>
      <c r="KI30" s="3">
        <v>20812162.289999999</v>
      </c>
      <c r="KJ30" s="3">
        <v>233787.99</v>
      </c>
      <c r="KK30" s="3">
        <v>0</v>
      </c>
      <c r="KL30" s="3">
        <v>0</v>
      </c>
      <c r="KM30" s="3">
        <v>0</v>
      </c>
      <c r="KN30" s="3">
        <v>-116864.26</v>
      </c>
      <c r="KO30" s="3">
        <v>0</v>
      </c>
      <c r="KP30" s="3">
        <v>0</v>
      </c>
      <c r="KQ30" s="3">
        <v>0</v>
      </c>
      <c r="KR30" s="3">
        <v>0</v>
      </c>
      <c r="KS30" s="3">
        <v>0</v>
      </c>
      <c r="KT30" s="3">
        <v>0</v>
      </c>
      <c r="KU30" s="3">
        <v>0</v>
      </c>
      <c r="KV30" s="3">
        <v>0</v>
      </c>
      <c r="KW30" s="3">
        <v>0</v>
      </c>
      <c r="KX30" s="3">
        <v>0</v>
      </c>
      <c r="KY30" s="3">
        <v>0</v>
      </c>
      <c r="KZ30" s="3">
        <v>0</v>
      </c>
      <c r="LA30" s="3">
        <v>0</v>
      </c>
      <c r="LB30" s="3">
        <v>0</v>
      </c>
      <c r="LC30" s="3">
        <v>0</v>
      </c>
      <c r="LD30" s="3">
        <v>0</v>
      </c>
      <c r="LE30" s="3">
        <v>0</v>
      </c>
      <c r="LF30" s="3">
        <v>0</v>
      </c>
      <c r="LG30" s="3">
        <v>0</v>
      </c>
      <c r="LH30" s="3">
        <v>0</v>
      </c>
      <c r="LI30" s="3">
        <v>0</v>
      </c>
      <c r="LJ30" s="3">
        <v>0</v>
      </c>
      <c r="LK30" s="3">
        <v>0</v>
      </c>
      <c r="LL30" s="3">
        <v>0</v>
      </c>
      <c r="LM30" s="3">
        <v>378957228.50999999</v>
      </c>
      <c r="LN30" s="3">
        <v>356060373.94999999</v>
      </c>
      <c r="LO30" s="3">
        <v>27902917.210000001</v>
      </c>
      <c r="LP30" s="3">
        <v>0</v>
      </c>
      <c r="LQ30" s="3">
        <v>0</v>
      </c>
      <c r="LR30" s="3">
        <v>49963599.310000002</v>
      </c>
      <c r="LS30" s="3">
        <v>0</v>
      </c>
      <c r="LT30" s="3">
        <v>37527238.640000001</v>
      </c>
      <c r="LU30" s="3">
        <v>0</v>
      </c>
      <c r="LW30" s="3">
        <v>350335.95</v>
      </c>
      <c r="LX30" s="3">
        <v>2154839.94</v>
      </c>
      <c r="LY30" s="3">
        <v>0</v>
      </c>
      <c r="LZ30" s="3">
        <v>0</v>
      </c>
      <c r="MA30" s="3">
        <v>0</v>
      </c>
      <c r="MB30" s="3">
        <v>0</v>
      </c>
      <c r="MC30" s="3">
        <v>0</v>
      </c>
      <c r="MD30" s="3">
        <v>0</v>
      </c>
      <c r="ME30" s="3">
        <v>0</v>
      </c>
      <c r="MF30" s="3">
        <v>0</v>
      </c>
      <c r="MG30" s="3">
        <v>0</v>
      </c>
      <c r="MH30" s="3">
        <v>0</v>
      </c>
      <c r="MI30" s="3">
        <v>0</v>
      </c>
      <c r="MJ30" s="3">
        <v>0</v>
      </c>
      <c r="MK30" s="3">
        <v>0</v>
      </c>
      <c r="ML30" s="3">
        <v>0</v>
      </c>
      <c r="MM30" s="3">
        <v>0</v>
      </c>
      <c r="MN30" s="3">
        <v>0</v>
      </c>
      <c r="MO30" s="3">
        <v>0</v>
      </c>
      <c r="MP30" s="3">
        <v>0</v>
      </c>
      <c r="MQ30" s="3">
        <v>0</v>
      </c>
      <c r="MR30" s="3">
        <v>0</v>
      </c>
      <c r="MS30" s="3">
        <v>0</v>
      </c>
      <c r="MT30" s="3">
        <v>3155270.75</v>
      </c>
      <c r="MU30" s="3">
        <v>607001.86</v>
      </c>
      <c r="MV30" s="3">
        <v>384537.44</v>
      </c>
      <c r="MW30" s="3">
        <v>39080.35</v>
      </c>
      <c r="MX30" s="3">
        <v>681829.4</v>
      </c>
      <c r="MY30" s="3">
        <v>98015.62</v>
      </c>
      <c r="MZ30" s="3">
        <v>653425.22</v>
      </c>
      <c r="NA30" s="3">
        <v>82325.27</v>
      </c>
      <c r="NB30" s="3">
        <v>0</v>
      </c>
      <c r="NC30" s="3">
        <v>146461.13</v>
      </c>
      <c r="ND30" s="3">
        <v>664602.04</v>
      </c>
      <c r="NE30" s="3">
        <v>3524822.94</v>
      </c>
      <c r="NF30" s="3">
        <v>0</v>
      </c>
      <c r="NG30" s="3">
        <v>56946.32</v>
      </c>
      <c r="NH30" s="3">
        <v>0</v>
      </c>
      <c r="NI30" s="3">
        <v>633384.61</v>
      </c>
      <c r="NJ30" s="3">
        <v>260714.07</v>
      </c>
      <c r="NK30" s="3">
        <v>15035.76</v>
      </c>
      <c r="NL30" s="3">
        <v>9873763.4600000009</v>
      </c>
      <c r="NM30" s="3">
        <v>0</v>
      </c>
      <c r="NN30" s="3">
        <v>0</v>
      </c>
      <c r="NO30" s="3">
        <v>0</v>
      </c>
      <c r="NP30" s="3">
        <v>0</v>
      </c>
      <c r="NQ30" s="3">
        <v>0</v>
      </c>
      <c r="NR30" s="3">
        <v>402259.44</v>
      </c>
      <c r="NS30" s="3">
        <v>365077.02</v>
      </c>
      <c r="NT30" s="3">
        <v>691576.78</v>
      </c>
      <c r="NU30" s="3">
        <v>611831.88</v>
      </c>
      <c r="NV30" s="3">
        <v>168981.71</v>
      </c>
      <c r="NW30" s="3">
        <v>3959767.94</v>
      </c>
      <c r="NX30" s="3">
        <v>287302.45</v>
      </c>
      <c r="NY30" s="3">
        <v>561773.31999999995</v>
      </c>
      <c r="NZ30" s="3">
        <v>89510.34</v>
      </c>
      <c r="OA30" s="3">
        <v>420148.95</v>
      </c>
      <c r="OB30" s="3">
        <v>0</v>
      </c>
      <c r="OC30" s="3">
        <v>0</v>
      </c>
      <c r="OD30" s="3">
        <v>0</v>
      </c>
      <c r="OE30" s="3">
        <v>1567086.11</v>
      </c>
      <c r="OF30" s="3">
        <v>0</v>
      </c>
      <c r="OK30" s="3">
        <v>0</v>
      </c>
      <c r="OL30" s="3">
        <v>0</v>
      </c>
      <c r="OM30" s="3">
        <v>0</v>
      </c>
      <c r="ON30" s="3">
        <v>0</v>
      </c>
      <c r="OO30" s="3">
        <v>0</v>
      </c>
      <c r="OP30" s="3">
        <v>335160.51</v>
      </c>
      <c r="OQ30" s="3">
        <v>8531149.2400000002</v>
      </c>
      <c r="OR30" s="3">
        <v>1537166.14</v>
      </c>
      <c r="OS30" s="3">
        <v>0</v>
      </c>
      <c r="OT30" s="3">
        <v>1.76</v>
      </c>
      <c r="OU30" s="3">
        <v>1537435.64</v>
      </c>
      <c r="OV30" s="3">
        <v>0</v>
      </c>
      <c r="OW30" s="3">
        <v>0</v>
      </c>
      <c r="OX30" s="3">
        <v>4426722.99</v>
      </c>
      <c r="OY30" s="3">
        <v>0</v>
      </c>
      <c r="OZ30" s="3">
        <v>0</v>
      </c>
      <c r="PA30" s="3">
        <v>0</v>
      </c>
      <c r="PB30" s="3">
        <v>0</v>
      </c>
      <c r="PC30" s="3">
        <v>332269.64</v>
      </c>
      <c r="PD30" s="3">
        <v>0</v>
      </c>
      <c r="PE30" s="3">
        <v>0</v>
      </c>
      <c r="PF30" s="3">
        <v>2032528.96</v>
      </c>
      <c r="PG30" s="3">
        <v>10733692.779999999</v>
      </c>
      <c r="PH30" s="3">
        <v>4540600.75</v>
      </c>
      <c r="PI30" s="3">
        <v>4465922.5199999996</v>
      </c>
      <c r="PJ30" s="3">
        <v>683203.22</v>
      </c>
      <c r="PK30" s="3">
        <v>2135007.4</v>
      </c>
      <c r="PL30" s="3">
        <v>540938.9</v>
      </c>
      <c r="PM30" s="3">
        <v>903682.31</v>
      </c>
      <c r="PN30" s="3">
        <v>640324.6</v>
      </c>
      <c r="PO30" s="3">
        <v>0</v>
      </c>
      <c r="PP30" s="3">
        <v>0</v>
      </c>
      <c r="PQ30" s="3">
        <v>0</v>
      </c>
      <c r="PR30" s="3">
        <v>1086219.81</v>
      </c>
      <c r="PS30" s="3">
        <v>0</v>
      </c>
      <c r="PT30" s="3">
        <v>2623202.59</v>
      </c>
      <c r="PU30" s="3">
        <v>0</v>
      </c>
      <c r="PV30" s="3">
        <v>0</v>
      </c>
      <c r="PW30" s="3">
        <v>7239894.8099999996</v>
      </c>
      <c r="PX30" s="3">
        <v>0</v>
      </c>
      <c r="PY30" s="3">
        <v>0</v>
      </c>
      <c r="PZ30" s="3">
        <v>0</v>
      </c>
      <c r="QA30" s="3">
        <v>0</v>
      </c>
      <c r="QB30" s="3">
        <v>45968819.560000002</v>
      </c>
      <c r="QC30" s="3">
        <v>0</v>
      </c>
      <c r="QD30" s="3">
        <v>0</v>
      </c>
      <c r="QE30" s="3">
        <v>0</v>
      </c>
      <c r="QF30" s="3">
        <v>16015.09</v>
      </c>
      <c r="QG30" s="3">
        <v>0</v>
      </c>
      <c r="QI30" s="3">
        <v>0</v>
      </c>
      <c r="QJ30" s="3">
        <v>21460480.34</v>
      </c>
      <c r="QK30" s="3">
        <v>0</v>
      </c>
      <c r="QL30" s="3">
        <v>0</v>
      </c>
      <c r="QM30" s="3">
        <v>0</v>
      </c>
      <c r="QN30" s="3">
        <v>0</v>
      </c>
      <c r="QO30" s="3">
        <v>0</v>
      </c>
      <c r="QP30" s="3">
        <v>1209183.79</v>
      </c>
      <c r="QQ30" s="3">
        <v>0</v>
      </c>
      <c r="QR30" s="3">
        <v>-2495854.2400000002</v>
      </c>
      <c r="QS30" s="3">
        <v>0</v>
      </c>
      <c r="QT30" s="3">
        <v>2307106.1800000002</v>
      </c>
      <c r="QU30" s="3">
        <v>4689139</v>
      </c>
      <c r="QV30" s="3">
        <v>0</v>
      </c>
      <c r="QW30" s="3">
        <v>677500.8</v>
      </c>
      <c r="QX30" s="3">
        <v>0</v>
      </c>
      <c r="QY30" s="3">
        <v>0</v>
      </c>
      <c r="QZ30" s="3">
        <v>0</v>
      </c>
      <c r="RA30" s="3">
        <v>0</v>
      </c>
      <c r="RB30" s="3">
        <v>0</v>
      </c>
      <c r="RC30" s="3">
        <v>0</v>
      </c>
      <c r="RD30" s="3">
        <v>0</v>
      </c>
      <c r="RE30" s="3">
        <v>0</v>
      </c>
      <c r="RF30" s="3">
        <v>0</v>
      </c>
      <c r="RG30" s="3">
        <v>0</v>
      </c>
      <c r="RH30" s="3">
        <v>0</v>
      </c>
      <c r="RI30" s="3">
        <v>0</v>
      </c>
      <c r="RJ30" s="3">
        <v>0</v>
      </c>
      <c r="RK30" s="3">
        <v>0</v>
      </c>
    </row>
    <row r="31" spans="1:479" x14ac:dyDescent="0.25">
      <c r="A31" t="s">
        <v>30</v>
      </c>
      <c r="B31" s="1">
        <v>2018</v>
      </c>
      <c r="C31" s="3">
        <v>212905.8</v>
      </c>
      <c r="D31" s="3">
        <v>0</v>
      </c>
      <c r="E31" s="4"/>
      <c r="F31" s="3">
        <v>0</v>
      </c>
      <c r="G31" s="3">
        <v>0</v>
      </c>
      <c r="H31" s="3">
        <v>0</v>
      </c>
      <c r="I31" s="3">
        <v>0</v>
      </c>
      <c r="J31" s="3">
        <v>0</v>
      </c>
      <c r="K31" s="3">
        <v>3351437.57</v>
      </c>
      <c r="L31" s="3">
        <v>1107375.49</v>
      </c>
      <c r="M31" s="3">
        <v>-1736106.2</v>
      </c>
      <c r="N31" s="3">
        <v>0</v>
      </c>
      <c r="O31" s="3">
        <v>207535.09</v>
      </c>
      <c r="P31" s="4"/>
      <c r="Q31" s="3">
        <v>4531469.04</v>
      </c>
      <c r="R31" s="3">
        <v>-131500</v>
      </c>
      <c r="S31" s="3">
        <v>0</v>
      </c>
      <c r="T31" s="3">
        <v>58858.38</v>
      </c>
      <c r="U31" s="3">
        <v>0</v>
      </c>
      <c r="V31" s="3">
        <v>381577.5</v>
      </c>
      <c r="W31" s="3">
        <v>0</v>
      </c>
      <c r="X31" s="3">
        <v>116849.78</v>
      </c>
      <c r="Y31" s="3">
        <v>0</v>
      </c>
      <c r="Z31" s="3">
        <v>0</v>
      </c>
      <c r="AA31" s="3">
        <v>662465.47</v>
      </c>
      <c r="AB31" s="3">
        <v>0</v>
      </c>
      <c r="AC31" s="3">
        <v>0</v>
      </c>
      <c r="AD31" s="3">
        <v>0</v>
      </c>
      <c r="AE31" s="3">
        <v>0</v>
      </c>
      <c r="AF31" s="3">
        <v>0</v>
      </c>
      <c r="AG31" s="3">
        <v>0</v>
      </c>
      <c r="AH31" s="3">
        <v>0</v>
      </c>
      <c r="AI31" s="3">
        <v>0</v>
      </c>
      <c r="AJ31" s="3">
        <v>0</v>
      </c>
      <c r="AK31" s="3">
        <v>0</v>
      </c>
      <c r="AL31" s="3">
        <v>267187.34999999998</v>
      </c>
      <c r="AP31" s="3">
        <v>0</v>
      </c>
      <c r="AQ31" s="3">
        <v>0</v>
      </c>
      <c r="AR31" s="3">
        <v>0</v>
      </c>
      <c r="AS31" s="3">
        <v>0</v>
      </c>
      <c r="AT31" s="3">
        <v>0</v>
      </c>
      <c r="AU31" s="3">
        <v>0</v>
      </c>
      <c r="AV31" s="3">
        <v>95165.89</v>
      </c>
      <c r="AW31" s="4"/>
      <c r="AX31" s="3">
        <v>0</v>
      </c>
      <c r="AY31" s="3">
        <v>0</v>
      </c>
      <c r="AZ31" s="3">
        <v>0</v>
      </c>
      <c r="BA31" s="3">
        <v>66237.210000000006</v>
      </c>
      <c r="BB31" s="3">
        <v>0</v>
      </c>
      <c r="BC31" s="3">
        <v>-41.18</v>
      </c>
      <c r="BD31" s="3">
        <v>0</v>
      </c>
      <c r="BE31" s="3">
        <v>0</v>
      </c>
      <c r="BF31" s="3">
        <v>0</v>
      </c>
      <c r="BG31" s="3">
        <v>0</v>
      </c>
      <c r="BH31" s="3">
        <v>0</v>
      </c>
      <c r="BI31" s="3">
        <v>0</v>
      </c>
      <c r="BJ31" s="3">
        <v>0</v>
      </c>
      <c r="BK31" s="3">
        <v>0</v>
      </c>
      <c r="BL31" s="3">
        <v>0</v>
      </c>
      <c r="BM31" s="3">
        <v>9453.3700000000008</v>
      </c>
      <c r="BN31" s="3">
        <v>1311793.8799999999</v>
      </c>
      <c r="BO31" s="3">
        <v>-33583.620000000003</v>
      </c>
      <c r="BP31" s="3">
        <v>-47732.06</v>
      </c>
      <c r="BQ31" s="3">
        <v>0</v>
      </c>
      <c r="BR31" s="3">
        <v>0</v>
      </c>
      <c r="BT31" s="3">
        <v>0</v>
      </c>
      <c r="BU31" s="3">
        <v>-21600.37</v>
      </c>
      <c r="BV31" s="3">
        <v>0</v>
      </c>
      <c r="BW31" s="3">
        <v>0</v>
      </c>
      <c r="BX31" s="3">
        <v>0</v>
      </c>
      <c r="BY31" s="3">
        <v>0</v>
      </c>
      <c r="BZ31" s="3">
        <v>-630429.6</v>
      </c>
      <c r="CA31" s="3">
        <v>0</v>
      </c>
      <c r="CB31" s="3">
        <v>1445550.87</v>
      </c>
      <c r="CC31" s="3">
        <v>1261437.32</v>
      </c>
      <c r="CD31" s="3">
        <v>-1909407.16</v>
      </c>
      <c r="CE31" s="3">
        <v>1806956.89</v>
      </c>
      <c r="CF31" s="3">
        <v>-267187.7</v>
      </c>
      <c r="CG31" s="3">
        <v>-283528.55</v>
      </c>
      <c r="CH31" s="3">
        <v>0</v>
      </c>
      <c r="CI31" s="3">
        <v>0</v>
      </c>
      <c r="CJ31" s="3">
        <v>0</v>
      </c>
      <c r="CK31" s="3">
        <v>0</v>
      </c>
      <c r="CL31" s="3">
        <v>0</v>
      </c>
      <c r="CM31" s="3">
        <v>394446.17</v>
      </c>
      <c r="CN31" s="3">
        <v>0</v>
      </c>
      <c r="CO31" s="3">
        <v>0</v>
      </c>
      <c r="CP31" s="3">
        <v>0</v>
      </c>
      <c r="CQ31" s="3">
        <v>0</v>
      </c>
      <c r="CR31" s="3">
        <v>0</v>
      </c>
      <c r="CS31" s="3">
        <v>0</v>
      </c>
      <c r="CT31" s="3">
        <v>0</v>
      </c>
      <c r="CU31" s="3">
        <v>0</v>
      </c>
      <c r="CV31" s="3">
        <v>0</v>
      </c>
      <c r="CW31" s="3">
        <v>0</v>
      </c>
      <c r="CX31" s="3">
        <v>0</v>
      </c>
      <c r="CY31" s="3">
        <v>0</v>
      </c>
      <c r="CZ31" s="3">
        <v>0</v>
      </c>
      <c r="DA31" s="3">
        <v>0</v>
      </c>
      <c r="DB31" s="3">
        <v>0</v>
      </c>
      <c r="DC31" s="3">
        <v>0</v>
      </c>
      <c r="DD31" s="3">
        <v>0</v>
      </c>
      <c r="DE31" s="3">
        <v>0</v>
      </c>
      <c r="DF31" s="3">
        <v>0</v>
      </c>
      <c r="DG31" s="3">
        <v>0</v>
      </c>
      <c r="DH31" s="3">
        <v>0</v>
      </c>
      <c r="DI31" s="3">
        <v>0</v>
      </c>
      <c r="DJ31" s="3">
        <v>0</v>
      </c>
      <c r="DK31" s="3">
        <v>0</v>
      </c>
      <c r="DL31" s="3">
        <v>0</v>
      </c>
      <c r="DM31" s="3">
        <v>0</v>
      </c>
      <c r="DN31" s="3">
        <v>1049592.83</v>
      </c>
      <c r="DP31" s="3">
        <v>0</v>
      </c>
      <c r="DQ31" s="3">
        <v>0</v>
      </c>
      <c r="DR31" s="3">
        <v>0</v>
      </c>
      <c r="DS31" s="3">
        <v>7525876.04</v>
      </c>
      <c r="DT31" s="3">
        <v>0</v>
      </c>
      <c r="DU31" s="3">
        <v>11751535.359999999</v>
      </c>
      <c r="DV31" s="3">
        <v>13530065.800000001</v>
      </c>
      <c r="DW31" s="3">
        <v>3162088.61</v>
      </c>
      <c r="DX31" s="3">
        <v>8279950.0099999998</v>
      </c>
      <c r="DY31" s="3">
        <v>6808147.8700000001</v>
      </c>
      <c r="DZ31" s="3">
        <v>4822717.21</v>
      </c>
      <c r="EA31" s="3">
        <v>2922879.79</v>
      </c>
      <c r="EB31" s="3">
        <v>0</v>
      </c>
      <c r="EC31" s="3">
        <v>0</v>
      </c>
      <c r="ED31" s="3">
        <v>0</v>
      </c>
      <c r="EE31" s="3">
        <v>1015496.3</v>
      </c>
      <c r="EG31" s="3">
        <v>12705677.59</v>
      </c>
      <c r="EH31" s="3">
        <v>0</v>
      </c>
      <c r="EI31" s="3">
        <v>236510.51</v>
      </c>
      <c r="EJ31" s="3">
        <v>1612015.3</v>
      </c>
      <c r="EL31" s="3">
        <v>1050460.05</v>
      </c>
      <c r="EM31" s="3">
        <v>135334.29</v>
      </c>
      <c r="EN31" s="3">
        <v>389574.32</v>
      </c>
      <c r="EO31" s="3">
        <v>63515.46</v>
      </c>
      <c r="EP31" s="3">
        <v>0</v>
      </c>
      <c r="EQ31" s="3">
        <v>0</v>
      </c>
      <c r="ER31" s="3">
        <v>0</v>
      </c>
      <c r="ET31" s="3">
        <v>0</v>
      </c>
      <c r="EU31" s="3">
        <v>0</v>
      </c>
      <c r="EV31" s="3">
        <v>2694886.95</v>
      </c>
      <c r="EW31" s="3">
        <v>0</v>
      </c>
      <c r="EX31" s="3">
        <v>0</v>
      </c>
      <c r="EY31" s="3">
        <v>0</v>
      </c>
      <c r="EZ31" s="3">
        <v>0</v>
      </c>
      <c r="FA31" s="3">
        <v>0</v>
      </c>
      <c r="FB31" s="3">
        <v>0</v>
      </c>
      <c r="FC31" s="3">
        <v>0</v>
      </c>
      <c r="FD31" s="3">
        <v>0</v>
      </c>
      <c r="FE31" s="3">
        <v>0</v>
      </c>
      <c r="FF31" s="3">
        <v>1267096.8</v>
      </c>
      <c r="FG31" s="3">
        <v>0</v>
      </c>
      <c r="FH31" s="3">
        <v>0</v>
      </c>
      <c r="FI31" s="3">
        <v>0</v>
      </c>
      <c r="FJ31" s="3">
        <v>0</v>
      </c>
      <c r="FK31" s="3">
        <v>-11201223</v>
      </c>
      <c r="FL31" s="3">
        <v>0</v>
      </c>
      <c r="FM31" s="3">
        <v>0</v>
      </c>
      <c r="FN31" s="3">
        <v>0</v>
      </c>
      <c r="FO31" s="3">
        <v>0</v>
      </c>
      <c r="FP31" s="3">
        <v>-1835470.7</v>
      </c>
      <c r="FQ31" s="3">
        <v>-625721.76</v>
      </c>
      <c r="FR31" s="3">
        <v>-39384</v>
      </c>
      <c r="FS31" s="3">
        <v>0</v>
      </c>
      <c r="FT31" s="3">
        <v>-136640.74</v>
      </c>
      <c r="FU31" s="3">
        <v>0</v>
      </c>
      <c r="FV31" s="3">
        <v>-2273639.4900000002</v>
      </c>
      <c r="FW31" s="3">
        <v>0</v>
      </c>
      <c r="FX31" s="3">
        <v>0</v>
      </c>
      <c r="FY31" s="3">
        <v>-326586.76</v>
      </c>
      <c r="FZ31" s="3">
        <v>0</v>
      </c>
      <c r="GA31" s="3">
        <v>-1998500.17</v>
      </c>
      <c r="GB31" s="3">
        <v>-1175676.06</v>
      </c>
      <c r="GD31" s="3">
        <v>0</v>
      </c>
      <c r="GE31" s="3">
        <v>0</v>
      </c>
      <c r="GF31" s="3">
        <v>-19710.68</v>
      </c>
      <c r="GG31" s="3">
        <v>0</v>
      </c>
      <c r="GH31" s="3">
        <v>0</v>
      </c>
      <c r="GI31" s="3">
        <v>0</v>
      </c>
      <c r="GJ31" s="3">
        <v>-720634.24</v>
      </c>
      <c r="GK31" s="3">
        <v>-1444.48</v>
      </c>
      <c r="GL31" s="3">
        <v>-177375.4</v>
      </c>
      <c r="GN31" s="3">
        <v>0</v>
      </c>
      <c r="GO31" s="3">
        <v>-178083</v>
      </c>
      <c r="GP31" s="3">
        <v>0</v>
      </c>
      <c r="GQ31" s="3">
        <v>0</v>
      </c>
      <c r="GR31" s="3">
        <v>0</v>
      </c>
      <c r="GS31" s="3">
        <v>0</v>
      </c>
      <c r="GT31" s="3">
        <v>0</v>
      </c>
      <c r="GU31" s="3">
        <v>-32212.58</v>
      </c>
      <c r="GV31" s="3">
        <v>0</v>
      </c>
      <c r="GX31" s="3">
        <v>-452098.01</v>
      </c>
      <c r="GY31" s="3">
        <v>0</v>
      </c>
      <c r="GZ31" s="3">
        <v>0</v>
      </c>
      <c r="HA31" s="3">
        <v>0</v>
      </c>
      <c r="HB31" s="3">
        <v>0</v>
      </c>
      <c r="HC31" s="3">
        <v>0</v>
      </c>
      <c r="HD31" s="3">
        <v>0</v>
      </c>
      <c r="HE31" s="3">
        <v>0</v>
      </c>
      <c r="HF31" s="3">
        <v>0</v>
      </c>
      <c r="HG31" s="3">
        <v>0</v>
      </c>
      <c r="HH31" s="3">
        <v>-14410669.359999999</v>
      </c>
      <c r="HI31" s="3">
        <v>0</v>
      </c>
      <c r="HJ31" s="3">
        <v>0</v>
      </c>
      <c r="HK31" s="3">
        <v>0</v>
      </c>
      <c r="HL31" s="3">
        <v>0</v>
      </c>
      <c r="HM31" s="3">
        <v>-35135699.060000002</v>
      </c>
      <c r="HO31" s="3">
        <v>0</v>
      </c>
      <c r="HP31" s="3">
        <v>-10852444</v>
      </c>
      <c r="HQ31" s="3">
        <v>0</v>
      </c>
      <c r="HR31" s="3">
        <v>0</v>
      </c>
      <c r="HS31" s="3">
        <v>0</v>
      </c>
      <c r="HT31" s="3">
        <v>0</v>
      </c>
      <c r="HU31" s="3">
        <v>0</v>
      </c>
      <c r="HV31" s="3">
        <v>0</v>
      </c>
      <c r="HW31" s="3">
        <v>0</v>
      </c>
      <c r="HX31" s="3">
        <v>0</v>
      </c>
      <c r="HY31" s="3">
        <v>-6673764.3700000001</v>
      </c>
      <c r="HZ31" s="3">
        <v>-2417536.9000000102</v>
      </c>
      <c r="IA31" s="3">
        <v>0</v>
      </c>
      <c r="IB31" s="3">
        <v>0</v>
      </c>
      <c r="IC31" s="3">
        <v>0</v>
      </c>
      <c r="ID31" s="3">
        <v>-2566492.96</v>
      </c>
      <c r="IE31" s="3">
        <v>0</v>
      </c>
      <c r="IF31" s="3">
        <v>0</v>
      </c>
      <c r="IG31" s="3">
        <v>0</v>
      </c>
      <c r="IH31" s="3">
        <v>0</v>
      </c>
      <c r="II31" s="3">
        <v>0</v>
      </c>
      <c r="IJ31" s="3">
        <v>-13639448.310000001</v>
      </c>
      <c r="IK31" s="3">
        <v>0</v>
      </c>
      <c r="IL31" s="3">
        <v>0</v>
      </c>
      <c r="IM31" s="3">
        <v>0</v>
      </c>
      <c r="IN31" s="3">
        <v>-70622.86</v>
      </c>
      <c r="IO31" s="3">
        <v>-7849.88</v>
      </c>
      <c r="IP31" s="3">
        <v>-9653216.3699999992</v>
      </c>
      <c r="IQ31" s="3">
        <v>0</v>
      </c>
      <c r="IR31" s="3">
        <v>712322.38</v>
      </c>
      <c r="IS31" s="3">
        <v>-2259210.8199999998</v>
      </c>
      <c r="IT31" s="3">
        <v>0</v>
      </c>
      <c r="IU31" s="3">
        <v>-1103337.1499999999</v>
      </c>
      <c r="IV31" s="3">
        <v>0</v>
      </c>
      <c r="IW31" s="3">
        <v>-1703093.71</v>
      </c>
      <c r="IX31" s="3">
        <v>-1378816.49</v>
      </c>
      <c r="IY31" s="3">
        <v>-671044.69999999995</v>
      </c>
      <c r="IZ31" s="3">
        <v>-132409</v>
      </c>
      <c r="JA31" s="3">
        <v>-10821863.49</v>
      </c>
      <c r="JB31" s="3">
        <v>-11568.3</v>
      </c>
      <c r="JC31" s="3">
        <v>-47.82</v>
      </c>
      <c r="JD31" s="3">
        <v>0</v>
      </c>
      <c r="JE31" s="3">
        <v>0</v>
      </c>
      <c r="JF31" s="3">
        <v>0</v>
      </c>
      <c r="JG31" s="3">
        <v>0</v>
      </c>
      <c r="JH31" s="3">
        <v>0</v>
      </c>
      <c r="JI31" s="3">
        <v>-234376.45</v>
      </c>
      <c r="JJ31" s="3">
        <v>0</v>
      </c>
      <c r="JK31" s="3">
        <v>0</v>
      </c>
      <c r="JL31" s="3">
        <v>-105418.6</v>
      </c>
      <c r="JM31" s="3">
        <v>0</v>
      </c>
      <c r="JN31" s="3">
        <v>-161691.09</v>
      </c>
      <c r="JO31" s="3">
        <v>0</v>
      </c>
      <c r="JP31" s="3">
        <v>-446326.66</v>
      </c>
      <c r="JQ31" s="3">
        <v>0</v>
      </c>
      <c r="JR31" s="3">
        <v>0</v>
      </c>
      <c r="JS31" s="3">
        <v>0</v>
      </c>
      <c r="JT31" s="3">
        <v>0</v>
      </c>
      <c r="JU31" s="3">
        <v>0</v>
      </c>
      <c r="JV31" s="3">
        <v>0</v>
      </c>
      <c r="JW31" s="3">
        <v>0</v>
      </c>
      <c r="JX31" s="3">
        <v>0</v>
      </c>
      <c r="JY31" s="3">
        <v>0</v>
      </c>
      <c r="JZ31" s="3">
        <v>0</v>
      </c>
      <c r="KA31" s="3">
        <v>0</v>
      </c>
      <c r="KB31" s="3">
        <v>11423.77</v>
      </c>
      <c r="KC31" s="3">
        <v>0</v>
      </c>
      <c r="KD31" s="3">
        <v>0</v>
      </c>
      <c r="KE31" s="3">
        <v>0</v>
      </c>
      <c r="KF31" s="3">
        <v>0</v>
      </c>
      <c r="KG31" s="3">
        <v>0</v>
      </c>
      <c r="KH31" s="3">
        <v>-1565066.45</v>
      </c>
      <c r="KI31" s="3">
        <v>1226993.05</v>
      </c>
      <c r="KJ31" s="3">
        <v>0</v>
      </c>
      <c r="KK31" s="3">
        <v>-148026.97</v>
      </c>
      <c r="KL31" s="3">
        <v>0</v>
      </c>
      <c r="KM31" s="3">
        <v>0</v>
      </c>
      <c r="KN31" s="3">
        <v>-606204.74</v>
      </c>
      <c r="KO31" s="3">
        <v>0</v>
      </c>
      <c r="KP31" s="3">
        <v>0</v>
      </c>
      <c r="KQ31" s="3">
        <v>0</v>
      </c>
      <c r="KR31" s="3">
        <v>0</v>
      </c>
      <c r="KS31" s="3">
        <v>0</v>
      </c>
      <c r="KT31" s="3">
        <v>0</v>
      </c>
      <c r="KU31" s="3">
        <v>0</v>
      </c>
      <c r="KV31" s="3">
        <v>0</v>
      </c>
      <c r="KW31" s="3">
        <v>0</v>
      </c>
      <c r="KX31" s="3">
        <v>0</v>
      </c>
      <c r="KY31" s="3">
        <v>0</v>
      </c>
      <c r="KZ31" s="3">
        <v>0</v>
      </c>
      <c r="LA31" s="3">
        <v>0</v>
      </c>
      <c r="LB31" s="3">
        <v>0</v>
      </c>
      <c r="LC31" s="3">
        <v>0</v>
      </c>
      <c r="LD31" s="3">
        <v>0</v>
      </c>
      <c r="LE31" s="3">
        <v>0</v>
      </c>
      <c r="LF31" s="3">
        <v>0</v>
      </c>
      <c r="LG31" s="3">
        <v>0</v>
      </c>
      <c r="LH31" s="3">
        <v>0</v>
      </c>
      <c r="LI31" s="3">
        <v>0</v>
      </c>
      <c r="LJ31" s="3">
        <v>0</v>
      </c>
      <c r="LK31" s="3">
        <v>0</v>
      </c>
      <c r="LL31" s="3">
        <v>0</v>
      </c>
      <c r="LM31" s="3">
        <v>17889560.809999999</v>
      </c>
      <c r="LN31" s="3">
        <v>7981359.6200000001</v>
      </c>
      <c r="LO31" s="3">
        <v>1067487.03</v>
      </c>
      <c r="LP31" s="3">
        <v>-1870106.8</v>
      </c>
      <c r="LQ31" s="3">
        <v>0</v>
      </c>
      <c r="LR31" s="3">
        <v>2084639.65</v>
      </c>
      <c r="LS31" s="3">
        <v>0</v>
      </c>
      <c r="LT31" s="3">
        <v>1708133.75</v>
      </c>
      <c r="LU31" s="3">
        <v>0</v>
      </c>
      <c r="LW31" s="3">
        <v>936614.71</v>
      </c>
      <c r="LX31" s="3">
        <v>109038.13</v>
      </c>
      <c r="LY31" s="3">
        <v>0</v>
      </c>
      <c r="LZ31" s="3">
        <v>0</v>
      </c>
      <c r="MA31" s="3">
        <v>0</v>
      </c>
      <c r="MB31" s="3">
        <v>0</v>
      </c>
      <c r="MC31" s="3">
        <v>0</v>
      </c>
      <c r="MD31" s="3">
        <v>0</v>
      </c>
      <c r="ME31" s="3">
        <v>0</v>
      </c>
      <c r="MF31" s="3">
        <v>0</v>
      </c>
      <c r="MG31" s="3">
        <v>0</v>
      </c>
      <c r="MH31" s="3">
        <v>0</v>
      </c>
      <c r="MI31" s="3">
        <v>0</v>
      </c>
      <c r="MJ31" s="3">
        <v>0</v>
      </c>
      <c r="MK31" s="3">
        <v>0</v>
      </c>
      <c r="ML31" s="3">
        <v>0</v>
      </c>
      <c r="MM31" s="3">
        <v>0</v>
      </c>
      <c r="MN31" s="3">
        <v>0</v>
      </c>
      <c r="MO31" s="3">
        <v>0</v>
      </c>
      <c r="MP31" s="3">
        <v>0</v>
      </c>
      <c r="MQ31" s="3">
        <v>0</v>
      </c>
      <c r="MR31" s="3">
        <v>0</v>
      </c>
      <c r="MS31" s="3">
        <v>278243.96000000002</v>
      </c>
      <c r="MT31" s="3">
        <v>18315.13</v>
      </c>
      <c r="MU31" s="3">
        <v>62794.2</v>
      </c>
      <c r="MV31" s="3">
        <v>0</v>
      </c>
      <c r="MW31" s="3">
        <v>0</v>
      </c>
      <c r="MX31" s="3">
        <v>5012.1899999999996</v>
      </c>
      <c r="MY31" s="3">
        <v>5724.87</v>
      </c>
      <c r="MZ31" s="3">
        <v>53278.16</v>
      </c>
      <c r="NA31" s="3">
        <v>11799.98</v>
      </c>
      <c r="NB31" s="3">
        <v>2123.66</v>
      </c>
      <c r="NC31" s="3">
        <v>3172.63</v>
      </c>
      <c r="ND31" s="3">
        <v>10191.83</v>
      </c>
      <c r="NE31" s="3">
        <v>65315.7</v>
      </c>
      <c r="NF31" s="3">
        <v>0</v>
      </c>
      <c r="NG31" s="3">
        <v>0</v>
      </c>
      <c r="NH31" s="3">
        <v>0</v>
      </c>
      <c r="NI31" s="3">
        <v>261179.14</v>
      </c>
      <c r="NJ31" s="3">
        <v>45327.63</v>
      </c>
      <c r="NK31" s="3">
        <v>64377.38</v>
      </c>
      <c r="NL31" s="3">
        <v>519630.49</v>
      </c>
      <c r="NM31" s="3">
        <v>0</v>
      </c>
      <c r="NN31" s="3">
        <v>11919.82</v>
      </c>
      <c r="NO31" s="3">
        <v>0</v>
      </c>
      <c r="NP31" s="3">
        <v>0</v>
      </c>
      <c r="NQ31" s="3">
        <v>0</v>
      </c>
      <c r="NR31" s="3">
        <v>0</v>
      </c>
      <c r="NS31" s="3">
        <v>120831.18</v>
      </c>
      <c r="NT31" s="3">
        <v>39041.870000000003</v>
      </c>
      <c r="NU31" s="3">
        <v>65338.44</v>
      </c>
      <c r="NV31" s="3">
        <v>108302.07</v>
      </c>
      <c r="NW31" s="3">
        <v>106010.78</v>
      </c>
      <c r="NX31" s="3">
        <v>0</v>
      </c>
      <c r="NY31" s="3">
        <v>11055.76</v>
      </c>
      <c r="NZ31" s="3">
        <v>131090.42000000001</v>
      </c>
      <c r="OA31" s="3">
        <v>22716.799999999999</v>
      </c>
      <c r="OB31" s="3">
        <v>0</v>
      </c>
      <c r="OC31" s="3">
        <v>0</v>
      </c>
      <c r="OD31" s="3">
        <v>0</v>
      </c>
      <c r="OE31" s="3">
        <v>27035.43</v>
      </c>
      <c r="OF31" s="3">
        <v>0</v>
      </c>
      <c r="OK31" s="3">
        <v>0</v>
      </c>
      <c r="OL31" s="3">
        <v>0</v>
      </c>
      <c r="OM31" s="3">
        <v>0</v>
      </c>
      <c r="ON31" s="3">
        <v>0</v>
      </c>
      <c r="OO31" s="3">
        <v>108531.05</v>
      </c>
      <c r="OP31" s="3">
        <v>19719.689999999999</v>
      </c>
      <c r="OQ31" s="3">
        <v>365533.44</v>
      </c>
      <c r="OR31" s="3">
        <v>273093.05</v>
      </c>
      <c r="OS31" s="3">
        <v>129.9</v>
      </c>
      <c r="OT31" s="3">
        <v>0</v>
      </c>
      <c r="OU31" s="3">
        <v>101901.04</v>
      </c>
      <c r="OV31" s="3">
        <v>216184.53</v>
      </c>
      <c r="OW31" s="3">
        <v>0</v>
      </c>
      <c r="OX31" s="3">
        <v>67882.080000000002</v>
      </c>
      <c r="OY31" s="3">
        <v>0</v>
      </c>
      <c r="OZ31" s="3">
        <v>4840</v>
      </c>
      <c r="PA31" s="3">
        <v>0</v>
      </c>
      <c r="PB31" s="3">
        <v>0</v>
      </c>
      <c r="PC31" s="3">
        <v>0</v>
      </c>
      <c r="PD31" s="3">
        <v>0</v>
      </c>
      <c r="PE31" s="3">
        <v>0</v>
      </c>
      <c r="PF31" s="3">
        <v>196236.02</v>
      </c>
      <c r="PG31" s="3">
        <v>272979.38</v>
      </c>
      <c r="PH31" s="3">
        <v>894668.89</v>
      </c>
      <c r="PI31" s="3">
        <v>207164.02</v>
      </c>
      <c r="PJ31" s="3">
        <v>0</v>
      </c>
      <c r="PK31" s="3">
        <v>72650.34</v>
      </c>
      <c r="PL31" s="3">
        <v>42086.84</v>
      </c>
      <c r="PM31" s="3">
        <v>61510.98</v>
      </c>
      <c r="PN31" s="3">
        <v>21387</v>
      </c>
      <c r="PO31" s="3">
        <v>0</v>
      </c>
      <c r="PP31" s="3">
        <v>0</v>
      </c>
      <c r="PQ31" s="3">
        <v>0</v>
      </c>
      <c r="PR31" s="3">
        <v>296437.92</v>
      </c>
      <c r="PS31" s="3">
        <v>0</v>
      </c>
      <c r="PT31" s="3">
        <v>162881.79999999999</v>
      </c>
      <c r="PU31" s="3">
        <v>768.87</v>
      </c>
      <c r="PV31" s="3">
        <v>0</v>
      </c>
      <c r="PW31" s="3">
        <v>324125.61</v>
      </c>
      <c r="PX31" s="3">
        <v>10209.459999999999</v>
      </c>
      <c r="PY31" s="3">
        <v>0</v>
      </c>
      <c r="PZ31" s="3">
        <v>0</v>
      </c>
      <c r="QA31" s="3">
        <v>0</v>
      </c>
      <c r="QB31" s="3">
        <v>2503452.29</v>
      </c>
      <c r="QC31" s="3">
        <v>0</v>
      </c>
      <c r="QD31" s="3">
        <v>0</v>
      </c>
      <c r="QE31" s="3">
        <v>0</v>
      </c>
      <c r="QF31" s="3">
        <v>0</v>
      </c>
      <c r="QG31" s="3">
        <v>0</v>
      </c>
      <c r="QI31" s="3">
        <v>0</v>
      </c>
      <c r="QJ31" s="3">
        <v>1277478.1100000001</v>
      </c>
      <c r="QK31" s="3">
        <v>0</v>
      </c>
      <c r="QL31" s="3">
        <v>0</v>
      </c>
      <c r="QM31" s="3">
        <v>0</v>
      </c>
      <c r="QN31" s="3">
        <v>0</v>
      </c>
      <c r="QO31" s="3">
        <v>0</v>
      </c>
      <c r="QP31" s="3">
        <v>45607.72</v>
      </c>
      <c r="QQ31" s="3">
        <v>0</v>
      </c>
      <c r="QR31" s="3">
        <v>0</v>
      </c>
      <c r="QS31" s="3">
        <v>0</v>
      </c>
      <c r="QT31" s="3">
        <v>83031.350000000006</v>
      </c>
      <c r="QU31" s="3">
        <v>225594</v>
      </c>
      <c r="QV31" s="3">
        <v>513000</v>
      </c>
      <c r="QW31" s="3">
        <v>25721.96</v>
      </c>
      <c r="QX31" s="3">
        <v>0</v>
      </c>
      <c r="QY31" s="3">
        <v>0</v>
      </c>
      <c r="QZ31" s="3">
        <v>0</v>
      </c>
      <c r="RA31" s="3">
        <v>0</v>
      </c>
      <c r="RB31" s="3">
        <v>0</v>
      </c>
      <c r="RC31" s="3">
        <v>0</v>
      </c>
      <c r="RD31" s="3">
        <v>0</v>
      </c>
      <c r="RE31" s="3">
        <v>0</v>
      </c>
      <c r="RF31" s="3">
        <v>0</v>
      </c>
      <c r="RG31" s="3">
        <v>0</v>
      </c>
      <c r="RH31" s="3">
        <v>0</v>
      </c>
      <c r="RI31" s="3">
        <v>0</v>
      </c>
      <c r="RJ31" s="3">
        <v>0</v>
      </c>
      <c r="RK31" s="3">
        <v>0</v>
      </c>
    </row>
    <row r="32" spans="1:479" x14ac:dyDescent="0.25">
      <c r="A32" t="s">
        <v>31</v>
      </c>
      <c r="B32" s="1">
        <v>2018</v>
      </c>
      <c r="C32" s="3">
        <v>177620</v>
      </c>
      <c r="D32" s="3">
        <v>0</v>
      </c>
      <c r="E32" s="4"/>
      <c r="F32" s="3">
        <v>0</v>
      </c>
      <c r="G32" s="3">
        <v>0</v>
      </c>
      <c r="H32" s="3">
        <v>3843011</v>
      </c>
      <c r="I32" s="3">
        <v>0</v>
      </c>
      <c r="J32" s="3">
        <v>0</v>
      </c>
      <c r="K32" s="3">
        <v>8552580</v>
      </c>
      <c r="L32" s="3">
        <v>0</v>
      </c>
      <c r="M32" s="3">
        <v>24719</v>
      </c>
      <c r="N32" s="3">
        <v>0</v>
      </c>
      <c r="O32" s="3">
        <v>1527406</v>
      </c>
      <c r="P32" s="4"/>
      <c r="Q32" s="3">
        <v>7824373</v>
      </c>
      <c r="R32" s="3">
        <v>-3581932</v>
      </c>
      <c r="S32" s="3">
        <v>0</v>
      </c>
      <c r="T32" s="3">
        <v>0</v>
      </c>
      <c r="U32" s="3">
        <v>0</v>
      </c>
      <c r="V32" s="3">
        <v>168518</v>
      </c>
      <c r="W32" s="3">
        <v>0</v>
      </c>
      <c r="X32" s="3">
        <v>0</v>
      </c>
      <c r="Y32" s="3">
        <v>0</v>
      </c>
      <c r="Z32" s="3">
        <v>0</v>
      </c>
      <c r="AA32" s="3">
        <v>1944715</v>
      </c>
      <c r="AB32" s="3">
        <v>0</v>
      </c>
      <c r="AC32" s="3">
        <v>0</v>
      </c>
      <c r="AD32" s="3">
        <v>96098</v>
      </c>
      <c r="AE32" s="3">
        <v>0</v>
      </c>
      <c r="AF32" s="3">
        <v>0</v>
      </c>
      <c r="AG32" s="3">
        <v>0</v>
      </c>
      <c r="AH32" s="3">
        <v>0</v>
      </c>
      <c r="AI32" s="3">
        <v>0</v>
      </c>
      <c r="AJ32" s="3">
        <v>0</v>
      </c>
      <c r="AK32" s="3">
        <v>0</v>
      </c>
      <c r="AL32" s="3">
        <v>0</v>
      </c>
      <c r="AP32" s="3">
        <v>0</v>
      </c>
      <c r="AQ32" s="3">
        <v>0</v>
      </c>
      <c r="AR32" s="3">
        <v>0</v>
      </c>
      <c r="AS32" s="3">
        <v>0</v>
      </c>
      <c r="AT32" s="3">
        <v>0</v>
      </c>
      <c r="AU32" s="3">
        <v>0</v>
      </c>
      <c r="AV32" s="3">
        <v>138456</v>
      </c>
      <c r="AW32" s="4"/>
      <c r="AX32" s="3">
        <v>0</v>
      </c>
      <c r="AY32" s="3">
        <v>0</v>
      </c>
      <c r="AZ32" s="3">
        <v>0</v>
      </c>
      <c r="BA32" s="3">
        <v>120157</v>
      </c>
      <c r="BB32" s="3">
        <v>0</v>
      </c>
      <c r="BC32" s="3">
        <v>0</v>
      </c>
      <c r="BD32" s="3">
        <v>0</v>
      </c>
      <c r="BE32" s="3">
        <v>0</v>
      </c>
      <c r="BF32" s="3">
        <v>0</v>
      </c>
      <c r="BG32" s="3">
        <v>0</v>
      </c>
      <c r="BH32" s="3">
        <v>0</v>
      </c>
      <c r="BI32" s="3">
        <v>0</v>
      </c>
      <c r="BJ32" s="3">
        <v>0</v>
      </c>
      <c r="BK32" s="3">
        <v>0</v>
      </c>
      <c r="BL32" s="3">
        <v>0</v>
      </c>
      <c r="BM32" s="3">
        <v>268798</v>
      </c>
      <c r="BN32" s="3">
        <v>-67972</v>
      </c>
      <c r="BO32" s="3">
        <v>-35180</v>
      </c>
      <c r="BP32" s="3">
        <v>1444</v>
      </c>
      <c r="BQ32" s="3">
        <v>0</v>
      </c>
      <c r="BR32" s="3">
        <v>0</v>
      </c>
      <c r="BT32" s="3">
        <v>0</v>
      </c>
      <c r="BU32" s="3">
        <v>0</v>
      </c>
      <c r="BV32" s="3">
        <v>0</v>
      </c>
      <c r="BW32" s="3">
        <v>0</v>
      </c>
      <c r="BX32" s="3">
        <v>0</v>
      </c>
      <c r="BY32" s="3">
        <v>0</v>
      </c>
      <c r="BZ32" s="3">
        <v>-1568724</v>
      </c>
      <c r="CA32" s="3">
        <v>0</v>
      </c>
      <c r="CB32" s="3">
        <v>-366592</v>
      </c>
      <c r="CC32" s="3">
        <v>119606</v>
      </c>
      <c r="CD32" s="3">
        <v>2933119</v>
      </c>
      <c r="CE32" s="3">
        <v>529240</v>
      </c>
      <c r="CF32" s="3">
        <v>0</v>
      </c>
      <c r="CG32" s="3">
        <v>-164189</v>
      </c>
      <c r="CH32" s="3">
        <v>178197</v>
      </c>
      <c r="CI32" s="3">
        <v>0</v>
      </c>
      <c r="CJ32" s="3">
        <v>0</v>
      </c>
      <c r="CK32" s="3">
        <v>0</v>
      </c>
      <c r="CL32" s="3">
        <v>346279</v>
      </c>
      <c r="CM32" s="3">
        <v>0</v>
      </c>
      <c r="CN32" s="3">
        <v>0</v>
      </c>
      <c r="CO32" s="3">
        <v>0</v>
      </c>
      <c r="CP32" s="3">
        <v>0</v>
      </c>
      <c r="CQ32" s="3">
        <v>0</v>
      </c>
      <c r="CR32" s="3">
        <v>0</v>
      </c>
      <c r="CS32" s="3">
        <v>0</v>
      </c>
      <c r="CT32" s="3">
        <v>0</v>
      </c>
      <c r="CU32" s="3">
        <v>0</v>
      </c>
      <c r="CV32" s="3">
        <v>0</v>
      </c>
      <c r="CW32" s="3">
        <v>0</v>
      </c>
      <c r="CX32" s="3">
        <v>0</v>
      </c>
      <c r="CY32" s="3">
        <v>0</v>
      </c>
      <c r="CZ32" s="3">
        <v>0</v>
      </c>
      <c r="DA32" s="3">
        <v>0</v>
      </c>
      <c r="DB32" s="3">
        <v>0</v>
      </c>
      <c r="DC32" s="3">
        <v>0</v>
      </c>
      <c r="DD32" s="3">
        <v>0</v>
      </c>
      <c r="DE32" s="3">
        <v>0</v>
      </c>
      <c r="DF32" s="3">
        <v>0</v>
      </c>
      <c r="DG32" s="3">
        <v>0</v>
      </c>
      <c r="DH32" s="3">
        <v>0</v>
      </c>
      <c r="DI32" s="3">
        <v>0</v>
      </c>
      <c r="DJ32" s="3">
        <v>0</v>
      </c>
      <c r="DK32" s="3">
        <v>0</v>
      </c>
      <c r="DL32" s="3">
        <v>0</v>
      </c>
      <c r="DM32" s="3">
        <v>0</v>
      </c>
      <c r="DN32" s="3">
        <v>197343</v>
      </c>
      <c r="DP32" s="3">
        <v>898401</v>
      </c>
      <c r="DQ32" s="3">
        <v>0</v>
      </c>
      <c r="DR32" s="3">
        <v>0</v>
      </c>
      <c r="DS32" s="3">
        <v>8623025</v>
      </c>
      <c r="DT32" s="3">
        <v>0</v>
      </c>
      <c r="DU32" s="3">
        <v>17441690</v>
      </c>
      <c r="DV32" s="3">
        <v>5031452</v>
      </c>
      <c r="DW32" s="3">
        <v>12846507</v>
      </c>
      <c r="DX32" s="3">
        <v>7991008</v>
      </c>
      <c r="DY32" s="3">
        <v>4092783</v>
      </c>
      <c r="DZ32" s="3">
        <v>1706369</v>
      </c>
      <c r="EA32" s="3">
        <v>5510105</v>
      </c>
      <c r="EB32" s="3">
        <v>0</v>
      </c>
      <c r="EC32" s="3">
        <v>0</v>
      </c>
      <c r="ED32" s="3">
        <v>0</v>
      </c>
      <c r="EE32" s="3">
        <v>0</v>
      </c>
      <c r="EG32" s="3">
        <v>0</v>
      </c>
      <c r="EH32" s="3">
        <v>108995</v>
      </c>
      <c r="EI32" s="3">
        <v>21481</v>
      </c>
      <c r="EJ32" s="3">
        <v>389720</v>
      </c>
      <c r="EL32" s="3">
        <v>2206930</v>
      </c>
      <c r="EM32" s="3">
        <v>85776</v>
      </c>
      <c r="EN32" s="3">
        <v>494800</v>
      </c>
      <c r="EO32" s="3">
        <v>81965</v>
      </c>
      <c r="EP32" s="3">
        <v>39565</v>
      </c>
      <c r="EQ32" s="3">
        <v>222102</v>
      </c>
      <c r="ER32" s="3">
        <v>0</v>
      </c>
      <c r="ET32" s="3">
        <v>0</v>
      </c>
      <c r="EU32" s="3">
        <v>0</v>
      </c>
      <c r="EV32" s="3">
        <v>896264</v>
      </c>
      <c r="EW32" s="3">
        <v>0</v>
      </c>
      <c r="EX32" s="3">
        <v>0</v>
      </c>
      <c r="EY32" s="3">
        <v>-2418366</v>
      </c>
      <c r="EZ32" s="3">
        <v>0</v>
      </c>
      <c r="FA32" s="3">
        <v>0</v>
      </c>
      <c r="FB32" s="3">
        <v>0</v>
      </c>
      <c r="FC32" s="3">
        <v>0</v>
      </c>
      <c r="FD32" s="3">
        <v>0</v>
      </c>
      <c r="FE32" s="3">
        <v>0</v>
      </c>
      <c r="FF32" s="3">
        <v>283222</v>
      </c>
      <c r="FG32" s="3">
        <v>0</v>
      </c>
      <c r="FH32" s="3">
        <v>0</v>
      </c>
      <c r="FI32" s="3">
        <v>0</v>
      </c>
      <c r="FJ32" s="3">
        <v>0</v>
      </c>
      <c r="FK32" s="3">
        <v>-9580978</v>
      </c>
      <c r="FL32" s="3">
        <v>-178197</v>
      </c>
      <c r="FM32" s="3">
        <v>0</v>
      </c>
      <c r="FN32" s="3">
        <v>0</v>
      </c>
      <c r="FO32" s="3">
        <v>0</v>
      </c>
      <c r="FP32" s="3">
        <v>-1077208</v>
      </c>
      <c r="FQ32" s="3">
        <v>-95395</v>
      </c>
      <c r="FR32" s="3">
        <v>-193695</v>
      </c>
      <c r="FS32" s="3">
        <v>0</v>
      </c>
      <c r="FT32" s="3">
        <v>-7360576</v>
      </c>
      <c r="FU32" s="3">
        <v>-4401370</v>
      </c>
      <c r="FV32" s="3">
        <v>0</v>
      </c>
      <c r="FW32" s="3">
        <v>0</v>
      </c>
      <c r="FX32" s="3">
        <v>7160</v>
      </c>
      <c r="FY32" s="3">
        <v>0</v>
      </c>
      <c r="FZ32" s="3">
        <v>0</v>
      </c>
      <c r="GA32" s="3">
        <v>0</v>
      </c>
      <c r="GB32" s="3">
        <v>0</v>
      </c>
      <c r="GD32" s="3">
        <v>0</v>
      </c>
      <c r="GE32" s="3">
        <v>0</v>
      </c>
      <c r="GF32" s="3">
        <v>0</v>
      </c>
      <c r="GG32" s="3">
        <v>0</v>
      </c>
      <c r="GH32" s="3">
        <v>0</v>
      </c>
      <c r="GI32" s="3">
        <v>0</v>
      </c>
      <c r="GJ32" s="3">
        <v>39128</v>
      </c>
      <c r="GK32" s="3">
        <v>0</v>
      </c>
      <c r="GL32" s="3">
        <v>77067</v>
      </c>
      <c r="GN32" s="3">
        <v>0</v>
      </c>
      <c r="GO32" s="3">
        <v>-1115299</v>
      </c>
      <c r="GP32" s="3">
        <v>-189033</v>
      </c>
      <c r="GQ32" s="3">
        <v>0</v>
      </c>
      <c r="GR32" s="3">
        <v>0</v>
      </c>
      <c r="GS32" s="3">
        <v>0</v>
      </c>
      <c r="GT32" s="3">
        <v>0</v>
      </c>
      <c r="GU32" s="3">
        <v>872256</v>
      </c>
      <c r="GV32" s="3">
        <v>0</v>
      </c>
      <c r="GX32" s="3">
        <v>0</v>
      </c>
      <c r="GY32" s="3">
        <v>0</v>
      </c>
      <c r="GZ32" s="3">
        <v>0</v>
      </c>
      <c r="HA32" s="3">
        <v>0</v>
      </c>
      <c r="HB32" s="3">
        <v>-552075</v>
      </c>
      <c r="HC32" s="3">
        <v>0</v>
      </c>
      <c r="HD32" s="3">
        <v>0</v>
      </c>
      <c r="HE32" s="3">
        <v>0</v>
      </c>
      <c r="HF32" s="3">
        <v>-1276141</v>
      </c>
      <c r="HG32" s="3">
        <v>0</v>
      </c>
      <c r="HH32" s="3">
        <v>-5591763</v>
      </c>
      <c r="HI32" s="3">
        <v>0</v>
      </c>
      <c r="HJ32" s="3">
        <v>0</v>
      </c>
      <c r="HK32" s="3">
        <v>0</v>
      </c>
      <c r="HL32" s="3">
        <v>0</v>
      </c>
      <c r="HM32" s="3">
        <v>-17986812</v>
      </c>
      <c r="HO32" s="3">
        <v>-10880619</v>
      </c>
      <c r="HP32" s="3">
        <v>-12380617</v>
      </c>
      <c r="HQ32" s="3">
        <v>0</v>
      </c>
      <c r="HR32" s="3">
        <v>0</v>
      </c>
      <c r="HS32" s="3">
        <v>0</v>
      </c>
      <c r="HT32" s="3">
        <v>0</v>
      </c>
      <c r="HU32" s="3">
        <v>0</v>
      </c>
      <c r="HV32" s="3">
        <v>0</v>
      </c>
      <c r="HW32" s="3">
        <v>0</v>
      </c>
      <c r="HX32" s="3">
        <v>0</v>
      </c>
      <c r="HY32" s="3">
        <v>-16871245</v>
      </c>
      <c r="HZ32" s="3">
        <v>-1654838</v>
      </c>
      <c r="IA32" s="3">
        <v>0</v>
      </c>
      <c r="IB32" s="3">
        <v>0</v>
      </c>
      <c r="IC32" s="3">
        <v>700000</v>
      </c>
      <c r="ID32" s="3">
        <v>0</v>
      </c>
      <c r="IE32" s="3">
        <v>0</v>
      </c>
      <c r="IF32" s="3">
        <v>0</v>
      </c>
      <c r="IG32" s="3">
        <v>0</v>
      </c>
      <c r="IH32" s="3">
        <v>0</v>
      </c>
      <c r="II32" s="3">
        <v>-70634</v>
      </c>
      <c r="IJ32" s="3">
        <v>-14978387</v>
      </c>
      <c r="IK32" s="3">
        <v>-31276964</v>
      </c>
      <c r="IL32" s="3">
        <v>0</v>
      </c>
      <c r="IM32" s="3">
        <v>-9718908</v>
      </c>
      <c r="IN32" s="3">
        <v>-215614</v>
      </c>
      <c r="IO32" s="3">
        <v>0</v>
      </c>
      <c r="IP32" s="3">
        <v>0</v>
      </c>
      <c r="IQ32" s="3">
        <v>0</v>
      </c>
      <c r="IR32" s="3">
        <v>0</v>
      </c>
      <c r="IS32" s="3">
        <v>-7476128</v>
      </c>
      <c r="IT32" s="3">
        <v>0</v>
      </c>
      <c r="IU32" s="3">
        <v>-2623998</v>
      </c>
      <c r="IV32" s="3">
        <v>0</v>
      </c>
      <c r="IW32" s="3">
        <v>-4206569</v>
      </c>
      <c r="IX32" s="3">
        <v>-3686451</v>
      </c>
      <c r="IY32" s="3">
        <v>-949294</v>
      </c>
      <c r="IZ32" s="3">
        <v>-180294</v>
      </c>
      <c r="JA32" s="3">
        <v>-12203097</v>
      </c>
      <c r="JB32" s="3">
        <v>-11688</v>
      </c>
      <c r="JC32" s="3">
        <v>-2634</v>
      </c>
      <c r="JD32" s="3">
        <v>0</v>
      </c>
      <c r="JE32" s="3">
        <v>0</v>
      </c>
      <c r="JF32" s="3">
        <v>0</v>
      </c>
      <c r="JG32" s="3">
        <v>0</v>
      </c>
      <c r="JH32" s="3">
        <v>0</v>
      </c>
      <c r="JI32" s="3">
        <v>-180275</v>
      </c>
      <c r="JJ32" s="3">
        <v>0</v>
      </c>
      <c r="JK32" s="3">
        <v>0</v>
      </c>
      <c r="JL32" s="3">
        <v>-76495</v>
      </c>
      <c r="JM32" s="3">
        <v>0</v>
      </c>
      <c r="JN32" s="3">
        <v>-128302</v>
      </c>
      <c r="JO32" s="3">
        <v>0</v>
      </c>
      <c r="JP32" s="3">
        <v>-127877</v>
      </c>
      <c r="JQ32" s="3">
        <v>0</v>
      </c>
      <c r="JR32" s="3">
        <v>0</v>
      </c>
      <c r="JS32" s="3">
        <v>0</v>
      </c>
      <c r="JT32" s="3">
        <v>0</v>
      </c>
      <c r="JU32" s="3">
        <v>0</v>
      </c>
      <c r="JV32" s="3">
        <v>-2385</v>
      </c>
      <c r="JW32" s="3">
        <v>0</v>
      </c>
      <c r="JX32" s="3">
        <v>0</v>
      </c>
      <c r="JY32" s="3">
        <v>0</v>
      </c>
      <c r="JZ32" s="3">
        <v>0</v>
      </c>
      <c r="KA32" s="3">
        <v>0</v>
      </c>
      <c r="KB32" s="3">
        <v>0</v>
      </c>
      <c r="KC32" s="3">
        <v>0</v>
      </c>
      <c r="KD32" s="3">
        <v>0</v>
      </c>
      <c r="KE32" s="3">
        <v>0</v>
      </c>
      <c r="KF32" s="3">
        <v>0</v>
      </c>
      <c r="KG32" s="3">
        <v>0</v>
      </c>
      <c r="KH32" s="3">
        <v>-1118609</v>
      </c>
      <c r="KI32" s="3">
        <v>1109828</v>
      </c>
      <c r="KJ32" s="3">
        <v>0</v>
      </c>
      <c r="KK32" s="3">
        <v>-69473</v>
      </c>
      <c r="KL32" s="3">
        <v>0</v>
      </c>
      <c r="KM32" s="3">
        <v>0</v>
      </c>
      <c r="KN32" s="3">
        <v>-105124</v>
      </c>
      <c r="KO32" s="3">
        <v>0</v>
      </c>
      <c r="KP32" s="3">
        <v>0</v>
      </c>
      <c r="KQ32" s="3">
        <v>0</v>
      </c>
      <c r="KR32" s="3">
        <v>0</v>
      </c>
      <c r="KS32" s="3">
        <v>0</v>
      </c>
      <c r="KT32" s="3">
        <v>0</v>
      </c>
      <c r="KU32" s="3">
        <v>0</v>
      </c>
      <c r="KV32" s="3">
        <v>0</v>
      </c>
      <c r="KW32" s="3">
        <v>0</v>
      </c>
      <c r="KX32" s="3">
        <v>0</v>
      </c>
      <c r="KY32" s="3">
        <v>0</v>
      </c>
      <c r="KZ32" s="3">
        <v>0</v>
      </c>
      <c r="LA32" s="3">
        <v>0</v>
      </c>
      <c r="LB32" s="3">
        <v>0</v>
      </c>
      <c r="LC32" s="3">
        <v>0</v>
      </c>
      <c r="LD32" s="3">
        <v>0</v>
      </c>
      <c r="LE32" s="3">
        <v>0</v>
      </c>
      <c r="LF32" s="3">
        <v>0</v>
      </c>
      <c r="LG32" s="3">
        <v>0</v>
      </c>
      <c r="LH32" s="3">
        <v>0</v>
      </c>
      <c r="LI32" s="3">
        <v>0</v>
      </c>
      <c r="LJ32" s="3">
        <v>0</v>
      </c>
      <c r="LK32" s="3">
        <v>0</v>
      </c>
      <c r="LL32" s="3">
        <v>0</v>
      </c>
      <c r="LM32" s="3">
        <v>34240773</v>
      </c>
      <c r="LN32" s="3">
        <v>29425226</v>
      </c>
      <c r="LO32" s="3">
        <v>2623998</v>
      </c>
      <c r="LP32" s="3">
        <v>0</v>
      </c>
      <c r="LQ32" s="3">
        <v>0</v>
      </c>
      <c r="LR32" s="3">
        <v>4206569</v>
      </c>
      <c r="LS32" s="3">
        <v>0</v>
      </c>
      <c r="LT32" s="3">
        <v>3686451</v>
      </c>
      <c r="LU32" s="3">
        <v>0</v>
      </c>
      <c r="LW32" s="3">
        <v>949294</v>
      </c>
      <c r="LX32" s="3">
        <v>180294</v>
      </c>
      <c r="LY32" s="3">
        <v>0</v>
      </c>
      <c r="LZ32" s="3">
        <v>0</v>
      </c>
      <c r="MA32" s="3">
        <v>0</v>
      </c>
      <c r="MB32" s="3">
        <v>0</v>
      </c>
      <c r="MC32" s="3">
        <v>0</v>
      </c>
      <c r="MD32" s="3">
        <v>0</v>
      </c>
      <c r="ME32" s="3">
        <v>0</v>
      </c>
      <c r="MF32" s="3">
        <v>0</v>
      </c>
      <c r="MG32" s="3">
        <v>0</v>
      </c>
      <c r="MH32" s="3">
        <v>0</v>
      </c>
      <c r="MI32" s="3">
        <v>0</v>
      </c>
      <c r="MJ32" s="3">
        <v>0</v>
      </c>
      <c r="MK32" s="3">
        <v>0</v>
      </c>
      <c r="ML32" s="3">
        <v>0</v>
      </c>
      <c r="MM32" s="3">
        <v>0</v>
      </c>
      <c r="MN32" s="3">
        <v>0</v>
      </c>
      <c r="MO32" s="3">
        <v>0</v>
      </c>
      <c r="MP32" s="3">
        <v>0</v>
      </c>
      <c r="MQ32" s="3">
        <v>0</v>
      </c>
      <c r="MR32" s="3">
        <v>0</v>
      </c>
      <c r="MS32" s="3">
        <v>216344</v>
      </c>
      <c r="MT32" s="3">
        <v>494847</v>
      </c>
      <c r="MU32" s="3">
        <v>131637</v>
      </c>
      <c r="MV32" s="3">
        <v>0</v>
      </c>
      <c r="MW32" s="3">
        <v>0</v>
      </c>
      <c r="MX32" s="3">
        <v>76824</v>
      </c>
      <c r="MY32" s="3">
        <v>46190</v>
      </c>
      <c r="MZ32" s="3">
        <v>173996</v>
      </c>
      <c r="NA32" s="3">
        <v>36944</v>
      </c>
      <c r="NB32" s="3">
        <v>0</v>
      </c>
      <c r="NC32" s="3">
        <v>2598</v>
      </c>
      <c r="ND32" s="3">
        <v>36985</v>
      </c>
      <c r="NE32" s="3">
        <v>38109</v>
      </c>
      <c r="NF32" s="3">
        <v>0</v>
      </c>
      <c r="NG32" s="3">
        <v>262</v>
      </c>
      <c r="NH32" s="3">
        <v>0</v>
      </c>
      <c r="NI32" s="3">
        <v>499055</v>
      </c>
      <c r="NJ32" s="3">
        <v>194151</v>
      </c>
      <c r="NK32" s="3">
        <v>30016</v>
      </c>
      <c r="NL32" s="3">
        <v>328998</v>
      </c>
      <c r="NM32" s="3">
        <v>0</v>
      </c>
      <c r="NN32" s="3">
        <v>59934</v>
      </c>
      <c r="NO32" s="3">
        <v>0</v>
      </c>
      <c r="NP32" s="3">
        <v>108639</v>
      </c>
      <c r="NQ32" s="3">
        <v>77445</v>
      </c>
      <c r="NR32" s="3">
        <v>0</v>
      </c>
      <c r="NS32" s="3">
        <v>222847</v>
      </c>
      <c r="NT32" s="3">
        <v>72344</v>
      </c>
      <c r="NU32" s="3">
        <v>379759</v>
      </c>
      <c r="NV32" s="3">
        <v>105754</v>
      </c>
      <c r="NW32" s="3">
        <v>295466</v>
      </c>
      <c r="NX32" s="3">
        <v>47889</v>
      </c>
      <c r="NY32" s="3">
        <v>121623</v>
      </c>
      <c r="NZ32" s="3">
        <v>70041</v>
      </c>
      <c r="OA32" s="3">
        <v>43591</v>
      </c>
      <c r="OB32" s="3">
        <v>0</v>
      </c>
      <c r="OC32" s="3">
        <v>0</v>
      </c>
      <c r="OD32" s="3">
        <v>0</v>
      </c>
      <c r="OE32" s="3">
        <v>0</v>
      </c>
      <c r="OF32" s="3">
        <v>0</v>
      </c>
      <c r="OK32" s="3">
        <v>0</v>
      </c>
      <c r="OL32" s="3">
        <v>0</v>
      </c>
      <c r="OM32" s="3">
        <v>0</v>
      </c>
      <c r="ON32" s="3">
        <v>0</v>
      </c>
      <c r="OO32" s="3">
        <v>0</v>
      </c>
      <c r="OP32" s="3">
        <v>124134</v>
      </c>
      <c r="OQ32" s="3">
        <v>326448</v>
      </c>
      <c r="OR32" s="3">
        <v>147667</v>
      </c>
      <c r="OS32" s="3">
        <v>0</v>
      </c>
      <c r="OT32" s="3">
        <v>0</v>
      </c>
      <c r="OU32" s="3">
        <v>146803</v>
      </c>
      <c r="OV32" s="3">
        <v>0</v>
      </c>
      <c r="OW32" s="3">
        <v>0</v>
      </c>
      <c r="OX32" s="3">
        <v>74</v>
      </c>
      <c r="OY32" s="3">
        <v>4502</v>
      </c>
      <c r="OZ32" s="3">
        <v>12740</v>
      </c>
      <c r="PA32" s="3">
        <v>177281</v>
      </c>
      <c r="PB32" s="3">
        <v>0</v>
      </c>
      <c r="PC32" s="3">
        <v>0</v>
      </c>
      <c r="PD32" s="3">
        <v>0</v>
      </c>
      <c r="PE32" s="3">
        <v>0</v>
      </c>
      <c r="PF32" s="3">
        <v>178077</v>
      </c>
      <c r="PG32" s="3">
        <v>110888</v>
      </c>
      <c r="PH32" s="3">
        <v>763375</v>
      </c>
      <c r="PI32" s="3">
        <v>55198</v>
      </c>
      <c r="PJ32" s="3">
        <v>0</v>
      </c>
      <c r="PK32" s="3">
        <v>525060</v>
      </c>
      <c r="PL32" s="3">
        <v>196826</v>
      </c>
      <c r="PM32" s="3">
        <v>77118</v>
      </c>
      <c r="PN32" s="3">
        <v>8661</v>
      </c>
      <c r="PO32" s="3">
        <v>0</v>
      </c>
      <c r="PP32" s="3">
        <v>0</v>
      </c>
      <c r="PQ32" s="3">
        <v>0</v>
      </c>
      <c r="PR32" s="3">
        <v>180316</v>
      </c>
      <c r="PS32" s="3">
        <v>13035</v>
      </c>
      <c r="PT32" s="3">
        <v>138508</v>
      </c>
      <c r="PU32" s="3">
        <v>303188</v>
      </c>
      <c r="PV32" s="3">
        <v>0</v>
      </c>
      <c r="PW32" s="3">
        <v>130861</v>
      </c>
      <c r="PX32" s="3">
        <v>12447</v>
      </c>
      <c r="PY32" s="3">
        <v>0</v>
      </c>
      <c r="PZ32" s="3">
        <v>0</v>
      </c>
      <c r="QA32" s="3">
        <v>0</v>
      </c>
      <c r="QB32" s="3">
        <v>2193987</v>
      </c>
      <c r="QC32" s="3">
        <v>0</v>
      </c>
      <c r="QD32" s="3">
        <v>0</v>
      </c>
      <c r="QE32" s="3">
        <v>0</v>
      </c>
      <c r="QF32" s="3">
        <v>0</v>
      </c>
      <c r="QG32" s="3">
        <v>0</v>
      </c>
      <c r="QI32" s="3">
        <v>0</v>
      </c>
      <c r="QJ32" s="3">
        <v>651600</v>
      </c>
      <c r="QK32" s="3">
        <v>0</v>
      </c>
      <c r="QL32" s="3">
        <v>0</v>
      </c>
      <c r="QM32" s="3">
        <v>0</v>
      </c>
      <c r="QN32" s="3">
        <v>0</v>
      </c>
      <c r="QO32" s="3">
        <v>638692</v>
      </c>
      <c r="QP32" s="3">
        <v>57555</v>
      </c>
      <c r="QQ32" s="3">
        <v>0</v>
      </c>
      <c r="QR32" s="3">
        <v>0</v>
      </c>
      <c r="QS32" s="3">
        <v>0</v>
      </c>
      <c r="QT32" s="3">
        <v>81655</v>
      </c>
      <c r="QU32" s="3">
        <v>96479</v>
      </c>
      <c r="QV32" s="3">
        <v>-21508</v>
      </c>
      <c r="QW32" s="3">
        <v>17340</v>
      </c>
      <c r="QX32" s="3">
        <v>0</v>
      </c>
      <c r="QY32" s="3">
        <v>0</v>
      </c>
      <c r="QZ32" s="3">
        <v>0</v>
      </c>
      <c r="RA32" s="3">
        <v>0</v>
      </c>
      <c r="RB32" s="3">
        <v>0</v>
      </c>
      <c r="RC32" s="3">
        <v>0</v>
      </c>
      <c r="RD32" s="3">
        <v>0</v>
      </c>
      <c r="RE32" s="3">
        <v>0</v>
      </c>
      <c r="RF32" s="3">
        <v>0</v>
      </c>
      <c r="RG32" s="3">
        <v>0</v>
      </c>
      <c r="RH32" s="3">
        <v>0</v>
      </c>
      <c r="RI32" s="3">
        <v>0</v>
      </c>
      <c r="RJ32" s="3">
        <v>0</v>
      </c>
      <c r="RK32" s="3">
        <v>0</v>
      </c>
    </row>
    <row r="33" spans="1:479" x14ac:dyDescent="0.25">
      <c r="A33" t="s">
        <v>32</v>
      </c>
      <c r="B33" s="1">
        <v>2018</v>
      </c>
      <c r="C33" s="3">
        <v>21484467.149999999</v>
      </c>
      <c r="D33" s="3">
        <v>3125.48</v>
      </c>
      <c r="E33" s="4"/>
      <c r="F33" s="3">
        <v>0</v>
      </c>
      <c r="G33" s="3">
        <v>0</v>
      </c>
      <c r="H33" s="3">
        <v>0</v>
      </c>
      <c r="I33" s="3">
        <v>0</v>
      </c>
      <c r="J33" s="3">
        <v>0</v>
      </c>
      <c r="K33" s="3">
        <v>16642564.43</v>
      </c>
      <c r="L33" s="3">
        <v>-76588.509999999995</v>
      </c>
      <c r="M33" s="3">
        <v>263209.09999999998</v>
      </c>
      <c r="N33" s="3">
        <v>-160.46</v>
      </c>
      <c r="O33" s="3">
        <v>1742443.1</v>
      </c>
      <c r="P33" s="4"/>
      <c r="Q33" s="3">
        <v>22122338.309999999</v>
      </c>
      <c r="R33" s="3">
        <v>-250000</v>
      </c>
      <c r="S33" s="3">
        <v>53006.73</v>
      </c>
      <c r="T33" s="3">
        <v>0</v>
      </c>
      <c r="U33" s="3">
        <v>0</v>
      </c>
      <c r="V33" s="3">
        <v>1044747.26</v>
      </c>
      <c r="W33" s="3">
        <v>370758.31</v>
      </c>
      <c r="X33" s="3">
        <v>100820.34</v>
      </c>
      <c r="Y33" s="3">
        <v>0</v>
      </c>
      <c r="Z33" s="3">
        <v>4545.34</v>
      </c>
      <c r="AA33" s="3">
        <v>1553517.45</v>
      </c>
      <c r="AB33" s="3">
        <v>0</v>
      </c>
      <c r="AC33" s="3">
        <v>0</v>
      </c>
      <c r="AD33" s="3">
        <v>0</v>
      </c>
      <c r="AE33" s="3">
        <v>0</v>
      </c>
      <c r="AF33" s="3">
        <v>0</v>
      </c>
      <c r="AG33" s="3">
        <v>0</v>
      </c>
      <c r="AH33" s="3">
        <v>0</v>
      </c>
      <c r="AI33" s="3">
        <v>0</v>
      </c>
      <c r="AJ33" s="3">
        <v>0</v>
      </c>
      <c r="AK33" s="3">
        <v>0</v>
      </c>
      <c r="AL33" s="3">
        <v>0</v>
      </c>
      <c r="AP33" s="3">
        <v>0</v>
      </c>
      <c r="AQ33" s="3">
        <v>0</v>
      </c>
      <c r="AR33" s="3">
        <v>0</v>
      </c>
      <c r="AS33" s="3">
        <v>0</v>
      </c>
      <c r="AT33" s="3">
        <v>4857586.05</v>
      </c>
      <c r="AU33" s="3">
        <v>0</v>
      </c>
      <c r="AV33" s="3">
        <v>508924.35</v>
      </c>
      <c r="AW33" s="4"/>
      <c r="AX33" s="3">
        <v>0</v>
      </c>
      <c r="AY33" s="3">
        <v>0</v>
      </c>
      <c r="AZ33" s="3">
        <v>0</v>
      </c>
      <c r="BA33" s="3">
        <v>36675.21</v>
      </c>
      <c r="BB33" s="3">
        <v>0</v>
      </c>
      <c r="BC33" s="3">
        <v>-758.1</v>
      </c>
      <c r="BD33" s="3">
        <v>0</v>
      </c>
      <c r="BE33" s="3">
        <v>0</v>
      </c>
      <c r="BF33" s="3">
        <v>0</v>
      </c>
      <c r="BG33" s="3">
        <v>102387.35</v>
      </c>
      <c r="BH33" s="3">
        <v>0</v>
      </c>
      <c r="BI33" s="3">
        <v>0</v>
      </c>
      <c r="BJ33" s="3">
        <v>0</v>
      </c>
      <c r="BK33" s="3">
        <v>0</v>
      </c>
      <c r="BL33" s="3">
        <v>0</v>
      </c>
      <c r="BM33" s="3">
        <v>32598.83</v>
      </c>
      <c r="BN33" s="3">
        <v>0</v>
      </c>
      <c r="BO33" s="3">
        <v>-124802.6</v>
      </c>
      <c r="BP33" s="3">
        <v>13029.78</v>
      </c>
      <c r="BQ33" s="3">
        <v>0</v>
      </c>
      <c r="BR33" s="3">
        <v>0</v>
      </c>
      <c r="BT33" s="3">
        <v>0</v>
      </c>
      <c r="BU33" s="3">
        <v>0</v>
      </c>
      <c r="BV33" s="3">
        <v>-371073.94</v>
      </c>
      <c r="BW33" s="3">
        <v>0</v>
      </c>
      <c r="BX33" s="3">
        <v>0</v>
      </c>
      <c r="BY33" s="3">
        <v>0</v>
      </c>
      <c r="BZ33" s="3">
        <v>-2132528.94</v>
      </c>
      <c r="CA33" s="3">
        <v>0</v>
      </c>
      <c r="CB33" s="3">
        <v>-385948.5</v>
      </c>
      <c r="CC33" s="3">
        <v>163050.75</v>
      </c>
      <c r="CD33" s="3">
        <v>1646702.4</v>
      </c>
      <c r="CE33" s="3">
        <v>-2223035.81</v>
      </c>
      <c r="CF33" s="3">
        <v>4106.83</v>
      </c>
      <c r="CG33" s="3">
        <v>-1711228.76</v>
      </c>
      <c r="CH33" s="3">
        <v>0</v>
      </c>
      <c r="CI33" s="3">
        <v>0</v>
      </c>
      <c r="CJ33" s="3">
        <v>0</v>
      </c>
      <c r="CK33" s="3">
        <v>0</v>
      </c>
      <c r="CL33" s="3">
        <v>5745793.2699999996</v>
      </c>
      <c r="CM33" s="3">
        <v>265448.5</v>
      </c>
      <c r="CN33" s="3">
        <v>0</v>
      </c>
      <c r="CO33" s="3">
        <v>0</v>
      </c>
      <c r="CP33" s="3">
        <v>0</v>
      </c>
      <c r="CQ33" s="3">
        <v>0</v>
      </c>
      <c r="CR33" s="3">
        <v>0</v>
      </c>
      <c r="CS33" s="3">
        <v>0</v>
      </c>
      <c r="CT33" s="3">
        <v>0</v>
      </c>
      <c r="CU33" s="3">
        <v>0</v>
      </c>
      <c r="CV33" s="3">
        <v>0</v>
      </c>
      <c r="CW33" s="3">
        <v>0</v>
      </c>
      <c r="CX33" s="3">
        <v>0</v>
      </c>
      <c r="CY33" s="3">
        <v>0</v>
      </c>
      <c r="CZ33" s="3">
        <v>0</v>
      </c>
      <c r="DA33" s="3">
        <v>0</v>
      </c>
      <c r="DB33" s="3">
        <v>0</v>
      </c>
      <c r="DC33" s="3">
        <v>0</v>
      </c>
      <c r="DD33" s="3">
        <v>0</v>
      </c>
      <c r="DE33" s="3">
        <v>0</v>
      </c>
      <c r="DF33" s="3">
        <v>0</v>
      </c>
      <c r="DG33" s="3">
        <v>0</v>
      </c>
      <c r="DH33" s="3">
        <v>0</v>
      </c>
      <c r="DI33" s="3">
        <v>0</v>
      </c>
      <c r="DJ33" s="3">
        <v>0</v>
      </c>
      <c r="DK33" s="3">
        <v>0</v>
      </c>
      <c r="DL33" s="3">
        <v>0</v>
      </c>
      <c r="DM33" s="3">
        <v>0</v>
      </c>
      <c r="DN33" s="3">
        <v>2339957.5299999998</v>
      </c>
      <c r="DP33" s="3">
        <v>9664233.7200000007</v>
      </c>
      <c r="DQ33" s="3">
        <v>0</v>
      </c>
      <c r="DR33" s="3">
        <v>65766028.439999998</v>
      </c>
      <c r="DS33" s="3">
        <v>2901329.52</v>
      </c>
      <c r="DT33" s="3">
        <v>0</v>
      </c>
      <c r="DU33" s="3">
        <v>49168153.219999999</v>
      </c>
      <c r="DV33" s="3">
        <v>48811093.43</v>
      </c>
      <c r="DW33" s="3">
        <v>41776991.329999998</v>
      </c>
      <c r="DX33" s="3">
        <v>57563642.469999999</v>
      </c>
      <c r="DY33" s="3">
        <v>70826037.959999993</v>
      </c>
      <c r="DZ33" s="3">
        <v>61848569.890000001</v>
      </c>
      <c r="EA33" s="3">
        <v>18457736.510000002</v>
      </c>
      <c r="EB33" s="3">
        <v>0</v>
      </c>
      <c r="EC33" s="3">
        <v>0</v>
      </c>
      <c r="ED33" s="3">
        <v>0</v>
      </c>
      <c r="EE33" s="3">
        <v>1395299.94</v>
      </c>
      <c r="EG33" s="3">
        <v>17924894.18</v>
      </c>
      <c r="EH33" s="3">
        <v>0</v>
      </c>
      <c r="EI33" s="3">
        <v>808239.68</v>
      </c>
      <c r="EJ33" s="3">
        <v>1745309</v>
      </c>
      <c r="EL33" s="3">
        <v>9883786.2899999991</v>
      </c>
      <c r="EM33" s="3">
        <v>29994.23</v>
      </c>
      <c r="EN33" s="3">
        <v>948349.91</v>
      </c>
      <c r="EO33" s="3">
        <v>451777.08</v>
      </c>
      <c r="EP33" s="3">
        <v>992680.45</v>
      </c>
      <c r="EQ33" s="3">
        <v>1043639.8</v>
      </c>
      <c r="ER33" s="3">
        <v>18611.169999999998</v>
      </c>
      <c r="ET33" s="3">
        <v>0</v>
      </c>
      <c r="EU33" s="3">
        <v>0</v>
      </c>
      <c r="EV33" s="3">
        <v>37778.400000000001</v>
      </c>
      <c r="EW33" s="3">
        <v>0</v>
      </c>
      <c r="EX33" s="3">
        <v>0</v>
      </c>
      <c r="EY33" s="3">
        <v>-53999037.979999997</v>
      </c>
      <c r="EZ33" s="3">
        <v>0</v>
      </c>
      <c r="FA33" s="3">
        <v>0</v>
      </c>
      <c r="FB33" s="3">
        <v>0</v>
      </c>
      <c r="FC33" s="3">
        <v>0</v>
      </c>
      <c r="FD33" s="3">
        <v>0</v>
      </c>
      <c r="FE33" s="3">
        <v>0</v>
      </c>
      <c r="FF33" s="3">
        <v>3623031.69</v>
      </c>
      <c r="FG33" s="3">
        <v>0</v>
      </c>
      <c r="FH33" s="3">
        <v>0</v>
      </c>
      <c r="FI33" s="3">
        <v>1363770.36</v>
      </c>
      <c r="FJ33" s="3">
        <v>110906.92</v>
      </c>
      <c r="FK33" s="3">
        <v>-194322082.84999999</v>
      </c>
      <c r="FL33" s="3">
        <v>-265448.5</v>
      </c>
      <c r="FM33" s="3">
        <v>0</v>
      </c>
      <c r="FN33" s="3">
        <v>19114208.239999998</v>
      </c>
      <c r="FO33" s="3">
        <v>-95335.33</v>
      </c>
      <c r="FP33" s="3">
        <v>-3803509.27</v>
      </c>
      <c r="FQ33" s="3">
        <v>-220357.36</v>
      </c>
      <c r="FR33" s="3">
        <v>-8123357.2599999998</v>
      </c>
      <c r="FS33" s="3">
        <v>0</v>
      </c>
      <c r="FT33" s="3">
        <v>-2415515.89</v>
      </c>
      <c r="FU33" s="3">
        <v>0</v>
      </c>
      <c r="FV33" s="3">
        <v>0</v>
      </c>
      <c r="FW33" s="3">
        <v>0</v>
      </c>
      <c r="FX33" s="3">
        <v>-4406.83</v>
      </c>
      <c r="FY33" s="3">
        <v>0</v>
      </c>
      <c r="FZ33" s="3">
        <v>0</v>
      </c>
      <c r="GA33" s="3">
        <v>-15972889.24</v>
      </c>
      <c r="GB33" s="3">
        <v>-1175868.8</v>
      </c>
      <c r="GD33" s="3">
        <v>0</v>
      </c>
      <c r="GE33" s="3">
        <v>0</v>
      </c>
      <c r="GF33" s="3">
        <v>-19297.88</v>
      </c>
      <c r="GG33" s="3">
        <v>0</v>
      </c>
      <c r="GH33" s="3">
        <v>0</v>
      </c>
      <c r="GI33" s="3">
        <v>0</v>
      </c>
      <c r="GJ33" s="3">
        <v>0</v>
      </c>
      <c r="GK33" s="3">
        <v>-141480.48000000001</v>
      </c>
      <c r="GL33" s="3">
        <v>-449008</v>
      </c>
      <c r="GN33" s="3">
        <v>0</v>
      </c>
      <c r="GO33" s="3">
        <v>-5304768.7</v>
      </c>
      <c r="GP33" s="3">
        <v>0</v>
      </c>
      <c r="GQ33" s="3">
        <v>0</v>
      </c>
      <c r="GR33" s="3">
        <v>0</v>
      </c>
      <c r="GS33" s="3">
        <v>0</v>
      </c>
      <c r="GT33" s="3">
        <v>0</v>
      </c>
      <c r="GU33" s="3">
        <v>0</v>
      </c>
      <c r="GV33" s="3">
        <v>0</v>
      </c>
      <c r="GX33" s="3">
        <v>-6136276.7599999998</v>
      </c>
      <c r="GY33" s="3">
        <v>0</v>
      </c>
      <c r="GZ33" s="3">
        <v>0</v>
      </c>
      <c r="HA33" s="3">
        <v>0</v>
      </c>
      <c r="HB33" s="3">
        <v>-3308192.41</v>
      </c>
      <c r="HC33" s="3">
        <v>0</v>
      </c>
      <c r="HD33" s="3">
        <v>0</v>
      </c>
      <c r="HE33" s="3">
        <v>0</v>
      </c>
      <c r="HF33" s="3">
        <v>0</v>
      </c>
      <c r="HG33" s="3">
        <v>0</v>
      </c>
      <c r="HH33" s="3">
        <v>-33765004.710000001</v>
      </c>
      <c r="HI33" s="3">
        <v>0</v>
      </c>
      <c r="HJ33" s="3">
        <v>0</v>
      </c>
      <c r="HK33" s="3">
        <v>0</v>
      </c>
      <c r="HL33" s="3">
        <v>-606873.61</v>
      </c>
      <c r="HM33" s="3">
        <v>0</v>
      </c>
      <c r="HO33" s="3">
        <v>-76962142</v>
      </c>
      <c r="HP33" s="3">
        <v>-63689499</v>
      </c>
      <c r="HQ33" s="3">
        <v>0</v>
      </c>
      <c r="HR33" s="3">
        <v>0</v>
      </c>
      <c r="HS33" s="3">
        <v>0</v>
      </c>
      <c r="HT33" s="3">
        <v>0</v>
      </c>
      <c r="HU33" s="3">
        <v>0</v>
      </c>
      <c r="HV33" s="3">
        <v>0</v>
      </c>
      <c r="HW33" s="3">
        <v>0</v>
      </c>
      <c r="HX33" s="3">
        <v>0</v>
      </c>
      <c r="HY33" s="3">
        <v>-78236523.019999996</v>
      </c>
      <c r="HZ33" s="3">
        <v>-11084896.18</v>
      </c>
      <c r="IA33" s="3">
        <v>0</v>
      </c>
      <c r="IB33" s="3">
        <v>0</v>
      </c>
      <c r="IC33" s="3">
        <v>0</v>
      </c>
      <c r="ID33" s="3">
        <v>0</v>
      </c>
      <c r="IE33" s="3">
        <v>0</v>
      </c>
      <c r="IF33" s="3">
        <v>0</v>
      </c>
      <c r="IG33" s="3">
        <v>0</v>
      </c>
      <c r="IH33" s="3">
        <v>0</v>
      </c>
      <c r="II33" s="3">
        <v>0</v>
      </c>
      <c r="IJ33" s="3">
        <v>-56430183.909999996</v>
      </c>
      <c r="IK33" s="3">
        <v>0</v>
      </c>
      <c r="IL33" s="3">
        <v>0</v>
      </c>
      <c r="IM33" s="3">
        <v>-824159.06</v>
      </c>
      <c r="IN33" s="3">
        <v>-767901.37</v>
      </c>
      <c r="IO33" s="3">
        <v>0</v>
      </c>
      <c r="IP33" s="3">
        <v>-85176258.150000006</v>
      </c>
      <c r="IQ33" s="3">
        <v>0</v>
      </c>
      <c r="IR33" s="3">
        <v>-318134.77</v>
      </c>
      <c r="IS33" s="3">
        <v>-27660069.629999999</v>
      </c>
      <c r="IT33" s="3">
        <v>0</v>
      </c>
      <c r="IU33" s="3">
        <v>-6902248.6600000001</v>
      </c>
      <c r="IV33" s="3">
        <v>0</v>
      </c>
      <c r="IW33" s="3">
        <v>-11596728.66</v>
      </c>
      <c r="IX33" s="3">
        <v>-3341675.55</v>
      </c>
      <c r="IY33" s="3">
        <v>0</v>
      </c>
      <c r="IZ33" s="3">
        <v>-618932.53</v>
      </c>
      <c r="JA33" s="3">
        <v>-41711864.030000001</v>
      </c>
      <c r="JB33" s="3">
        <v>-27973.1</v>
      </c>
      <c r="JC33" s="3">
        <v>-409.5</v>
      </c>
      <c r="JD33" s="3">
        <v>-282309.5</v>
      </c>
      <c r="JE33" s="3">
        <v>0</v>
      </c>
      <c r="JF33" s="3">
        <v>0</v>
      </c>
      <c r="JG33" s="3">
        <v>0</v>
      </c>
      <c r="JH33" s="3">
        <v>0</v>
      </c>
      <c r="JI33" s="3">
        <v>-528858.42000000004</v>
      </c>
      <c r="JJ33" s="3">
        <v>0</v>
      </c>
      <c r="JK33" s="3">
        <v>-68891.13</v>
      </c>
      <c r="JL33" s="3">
        <v>-203653.22</v>
      </c>
      <c r="JM33" s="3">
        <v>0</v>
      </c>
      <c r="JN33" s="3">
        <v>-405358.83</v>
      </c>
      <c r="JO33" s="3">
        <v>0</v>
      </c>
      <c r="JP33" s="3">
        <v>-781551.87</v>
      </c>
      <c r="JQ33" s="3">
        <v>0</v>
      </c>
      <c r="JR33" s="3">
        <v>0</v>
      </c>
      <c r="JS33" s="3">
        <v>0</v>
      </c>
      <c r="JT33" s="3">
        <v>0</v>
      </c>
      <c r="JU33" s="3">
        <v>0</v>
      </c>
      <c r="JV33" s="3">
        <v>0</v>
      </c>
      <c r="JW33" s="3">
        <v>0</v>
      </c>
      <c r="JX33" s="3">
        <v>0</v>
      </c>
      <c r="JY33" s="3">
        <v>0</v>
      </c>
      <c r="JZ33" s="3">
        <v>0</v>
      </c>
      <c r="KA33" s="3">
        <v>0</v>
      </c>
      <c r="KB33" s="3">
        <v>-128387.15</v>
      </c>
      <c r="KC33" s="3">
        <v>0</v>
      </c>
      <c r="KD33" s="3">
        <v>0</v>
      </c>
      <c r="KE33" s="3">
        <v>0</v>
      </c>
      <c r="KF33" s="3">
        <v>0</v>
      </c>
      <c r="KG33" s="3">
        <v>0</v>
      </c>
      <c r="KH33" s="3">
        <v>-5801968.0499999998</v>
      </c>
      <c r="KI33" s="3">
        <v>4491926.68</v>
      </c>
      <c r="KJ33" s="3">
        <v>0</v>
      </c>
      <c r="KK33" s="3">
        <v>-227055.97</v>
      </c>
      <c r="KL33" s="3">
        <v>0</v>
      </c>
      <c r="KM33" s="3">
        <v>-1171.78</v>
      </c>
      <c r="KN33" s="3">
        <v>-564982.15</v>
      </c>
      <c r="KO33" s="3">
        <v>0</v>
      </c>
      <c r="KP33" s="3">
        <v>0</v>
      </c>
      <c r="KQ33" s="3">
        <v>0</v>
      </c>
      <c r="KR33" s="3">
        <v>0</v>
      </c>
      <c r="KS33" s="3">
        <v>0</v>
      </c>
      <c r="KT33" s="3">
        <v>0</v>
      </c>
      <c r="KU33" s="3">
        <v>0</v>
      </c>
      <c r="KV33" s="3">
        <v>0</v>
      </c>
      <c r="KW33" s="3">
        <v>0</v>
      </c>
      <c r="KX33" s="3">
        <v>0</v>
      </c>
      <c r="KY33" s="3">
        <v>0</v>
      </c>
      <c r="KZ33" s="3">
        <v>0</v>
      </c>
      <c r="LA33" s="3">
        <v>0</v>
      </c>
      <c r="LB33" s="3">
        <v>0</v>
      </c>
      <c r="LC33" s="3">
        <v>0</v>
      </c>
      <c r="LD33" s="3">
        <v>0</v>
      </c>
      <c r="LE33" s="3">
        <v>0</v>
      </c>
      <c r="LF33" s="3">
        <v>0</v>
      </c>
      <c r="LG33" s="3">
        <v>0</v>
      </c>
      <c r="LH33" s="3">
        <v>0</v>
      </c>
      <c r="LI33" s="3">
        <v>0</v>
      </c>
      <c r="LJ33" s="3">
        <v>0</v>
      </c>
      <c r="LK33" s="3">
        <v>0</v>
      </c>
      <c r="LL33" s="3">
        <v>0</v>
      </c>
      <c r="LM33" s="3">
        <v>106160556.36</v>
      </c>
      <c r="LN33" s="3">
        <v>65016150.530000001</v>
      </c>
      <c r="LO33" s="3">
        <v>6902248.6600000001</v>
      </c>
      <c r="LP33" s="3">
        <v>0</v>
      </c>
      <c r="LQ33" s="3">
        <v>0</v>
      </c>
      <c r="LR33" s="3">
        <v>11596728.66</v>
      </c>
      <c r="LS33" s="3">
        <v>0</v>
      </c>
      <c r="LT33" s="3">
        <v>3341675.55</v>
      </c>
      <c r="LU33" s="3">
        <v>0</v>
      </c>
      <c r="LW33" s="3">
        <v>0</v>
      </c>
      <c r="LX33" s="3">
        <v>618932.53</v>
      </c>
      <c r="LY33" s="3">
        <v>0</v>
      </c>
      <c r="LZ33" s="3">
        <v>0</v>
      </c>
      <c r="MA33" s="3">
        <v>0</v>
      </c>
      <c r="MB33" s="3">
        <v>0</v>
      </c>
      <c r="MC33" s="3">
        <v>0</v>
      </c>
      <c r="MD33" s="3">
        <v>0</v>
      </c>
      <c r="ME33" s="3">
        <v>0</v>
      </c>
      <c r="MF33" s="3">
        <v>0</v>
      </c>
      <c r="MG33" s="3">
        <v>0</v>
      </c>
      <c r="MH33" s="3">
        <v>0</v>
      </c>
      <c r="MI33" s="3">
        <v>0</v>
      </c>
      <c r="MJ33" s="3">
        <v>0</v>
      </c>
      <c r="MK33" s="3">
        <v>0</v>
      </c>
      <c r="ML33" s="3">
        <v>0</v>
      </c>
      <c r="MM33" s="3">
        <v>0</v>
      </c>
      <c r="MN33" s="3">
        <v>0</v>
      </c>
      <c r="MO33" s="3">
        <v>0</v>
      </c>
      <c r="MP33" s="3">
        <v>0</v>
      </c>
      <c r="MQ33" s="3">
        <v>0</v>
      </c>
      <c r="MR33" s="3">
        <v>0</v>
      </c>
      <c r="MS33" s="3">
        <v>2238345.0499999998</v>
      </c>
      <c r="MT33" s="3">
        <v>843652.54</v>
      </c>
      <c r="MU33" s="3">
        <v>0</v>
      </c>
      <c r="MV33" s="3">
        <v>333989.43</v>
      </c>
      <c r="MW33" s="3">
        <v>657137.92000000004</v>
      </c>
      <c r="MX33" s="3">
        <v>2699.22</v>
      </c>
      <c r="MY33" s="3">
        <v>10157.81</v>
      </c>
      <c r="MZ33" s="3">
        <v>45334.239999999998</v>
      </c>
      <c r="NA33" s="3">
        <v>131146.16</v>
      </c>
      <c r="NB33" s="3">
        <v>0</v>
      </c>
      <c r="NC33" s="3">
        <v>0</v>
      </c>
      <c r="ND33" s="3">
        <v>412367.37</v>
      </c>
      <c r="NE33" s="3">
        <v>416567.47</v>
      </c>
      <c r="NF33" s="3">
        <v>0</v>
      </c>
      <c r="NG33" s="3">
        <v>0</v>
      </c>
      <c r="NH33" s="3">
        <v>0</v>
      </c>
      <c r="NI33" s="3">
        <v>650689.18999999994</v>
      </c>
      <c r="NJ33" s="3">
        <v>12917.8</v>
      </c>
      <c r="NK33" s="3">
        <v>16807.23</v>
      </c>
      <c r="NL33" s="3">
        <v>8333.33</v>
      </c>
      <c r="NM33" s="3">
        <v>13026.19</v>
      </c>
      <c r="NN33" s="3">
        <v>20776</v>
      </c>
      <c r="NO33" s="3">
        <v>0</v>
      </c>
      <c r="NP33" s="3">
        <v>0</v>
      </c>
      <c r="NQ33" s="3">
        <v>224683.81</v>
      </c>
      <c r="NR33" s="3">
        <v>700145.23</v>
      </c>
      <c r="NS33" s="3">
        <v>70878.47</v>
      </c>
      <c r="NT33" s="3">
        <v>296709.3</v>
      </c>
      <c r="NU33" s="3">
        <v>1233854.53</v>
      </c>
      <c r="NV33" s="3">
        <v>856550.45</v>
      </c>
      <c r="NW33" s="3">
        <v>1051512.6399999999</v>
      </c>
      <c r="NX33" s="3">
        <v>169197.13</v>
      </c>
      <c r="NY33" s="3">
        <v>782777.95</v>
      </c>
      <c r="NZ33" s="3">
        <v>295304.13</v>
      </c>
      <c r="OA33" s="3">
        <v>315018.15000000002</v>
      </c>
      <c r="OB33" s="3">
        <v>0</v>
      </c>
      <c r="OC33" s="3">
        <v>0</v>
      </c>
      <c r="OD33" s="3">
        <v>0</v>
      </c>
      <c r="OE33" s="3">
        <v>0</v>
      </c>
      <c r="OF33" s="3">
        <v>0</v>
      </c>
      <c r="OK33" s="3">
        <v>0</v>
      </c>
      <c r="OL33" s="3">
        <v>0</v>
      </c>
      <c r="OM33" s="3">
        <v>0</v>
      </c>
      <c r="ON33" s="3">
        <v>0</v>
      </c>
      <c r="OO33" s="3">
        <v>607852.59</v>
      </c>
      <c r="OP33" s="3">
        <v>839861.95</v>
      </c>
      <c r="OQ33" s="3">
        <v>2122236.7000000002</v>
      </c>
      <c r="OR33" s="3">
        <v>862641.33</v>
      </c>
      <c r="OS33" s="3">
        <v>-28.05</v>
      </c>
      <c r="OT33" s="3">
        <v>0</v>
      </c>
      <c r="OU33" s="3">
        <v>182701.12</v>
      </c>
      <c r="OV33" s="3">
        <v>0</v>
      </c>
      <c r="OW33" s="3">
        <v>0</v>
      </c>
      <c r="OX33" s="3">
        <v>140186.23999999999</v>
      </c>
      <c r="OY33" s="3">
        <v>0</v>
      </c>
      <c r="OZ33" s="3">
        <v>100819.91</v>
      </c>
      <c r="PA33" s="3">
        <v>0</v>
      </c>
      <c r="PB33" s="3">
        <v>0</v>
      </c>
      <c r="PC33" s="3">
        <v>0</v>
      </c>
      <c r="PD33" s="3">
        <v>0</v>
      </c>
      <c r="PE33" s="3">
        <v>0</v>
      </c>
      <c r="PF33" s="3">
        <v>66131.929999999993</v>
      </c>
      <c r="PG33" s="3">
        <v>665477.72</v>
      </c>
      <c r="PH33" s="3">
        <v>498472.57</v>
      </c>
      <c r="PI33" s="3">
        <v>177675.73</v>
      </c>
      <c r="PJ33" s="3">
        <v>-280693.02</v>
      </c>
      <c r="PK33" s="3">
        <v>62645.48</v>
      </c>
      <c r="PL33" s="3">
        <v>177258.33</v>
      </c>
      <c r="PM33" s="3">
        <v>246261.1</v>
      </c>
      <c r="PN33" s="3">
        <v>3023.14</v>
      </c>
      <c r="PO33" s="3">
        <v>0</v>
      </c>
      <c r="PP33" s="3">
        <v>0</v>
      </c>
      <c r="PQ33" s="3">
        <v>0</v>
      </c>
      <c r="PR33" s="3">
        <v>659628.13</v>
      </c>
      <c r="PS33" s="3">
        <v>0</v>
      </c>
      <c r="PT33" s="3">
        <v>109206.09</v>
      </c>
      <c r="PU33" s="3">
        <v>0</v>
      </c>
      <c r="PV33" s="3">
        <v>0</v>
      </c>
      <c r="PW33" s="3">
        <v>297236.44</v>
      </c>
      <c r="PX33" s="3">
        <v>42140.85</v>
      </c>
      <c r="PY33" s="3">
        <v>0</v>
      </c>
      <c r="PZ33" s="3">
        <v>0</v>
      </c>
      <c r="QA33" s="3">
        <v>-22346.27</v>
      </c>
      <c r="QB33" s="3">
        <v>8666009.5099999998</v>
      </c>
      <c r="QC33" s="3">
        <v>0</v>
      </c>
      <c r="QD33" s="3">
        <v>0</v>
      </c>
      <c r="QE33" s="3">
        <v>0</v>
      </c>
      <c r="QF33" s="3">
        <v>0</v>
      </c>
      <c r="QG33" s="3">
        <v>0</v>
      </c>
      <c r="QI33" s="3">
        <v>450463.48</v>
      </c>
      <c r="QJ33" s="3">
        <v>3864341.86</v>
      </c>
      <c r="QK33" s="3">
        <v>0</v>
      </c>
      <c r="QL33" s="3">
        <v>0</v>
      </c>
      <c r="QM33" s="3">
        <v>0</v>
      </c>
      <c r="QN33" s="3">
        <v>0</v>
      </c>
      <c r="QO33" s="3">
        <v>0</v>
      </c>
      <c r="QP33" s="3">
        <v>414947.77</v>
      </c>
      <c r="QQ33" s="3">
        <v>0</v>
      </c>
      <c r="QR33" s="3">
        <v>0</v>
      </c>
      <c r="QS33" s="3">
        <v>0</v>
      </c>
      <c r="QT33" s="3">
        <v>408253.38</v>
      </c>
      <c r="QU33" s="3">
        <v>1959456</v>
      </c>
      <c r="QV33" s="3">
        <v>-24228.91</v>
      </c>
      <c r="QW33" s="3">
        <v>49400</v>
      </c>
      <c r="QX33" s="3">
        <v>0</v>
      </c>
      <c r="QY33" s="3">
        <v>0</v>
      </c>
      <c r="QZ33" s="3">
        <v>0</v>
      </c>
      <c r="RA33" s="3">
        <v>0</v>
      </c>
      <c r="RB33" s="3">
        <v>0</v>
      </c>
      <c r="RC33" s="3">
        <v>0</v>
      </c>
      <c r="RD33" s="3">
        <v>0</v>
      </c>
      <c r="RE33" s="3">
        <v>0</v>
      </c>
      <c r="RF33" s="3">
        <v>0</v>
      </c>
      <c r="RG33" s="3">
        <v>0</v>
      </c>
      <c r="RH33" s="3">
        <v>0</v>
      </c>
      <c r="RI33" s="3">
        <v>0</v>
      </c>
      <c r="RJ33" s="3">
        <v>0</v>
      </c>
      <c r="RK33" s="3">
        <v>0</v>
      </c>
    </row>
    <row r="34" spans="1:479" x14ac:dyDescent="0.25">
      <c r="A34" t="s">
        <v>33</v>
      </c>
      <c r="B34" s="1">
        <v>2018</v>
      </c>
      <c r="C34" s="3">
        <v>394206</v>
      </c>
      <c r="D34" s="3">
        <v>0</v>
      </c>
      <c r="E34" s="4"/>
      <c r="F34" s="3">
        <v>0</v>
      </c>
      <c r="G34" s="3">
        <v>0</v>
      </c>
      <c r="H34" s="3">
        <v>0</v>
      </c>
      <c r="I34" s="3">
        <v>0</v>
      </c>
      <c r="J34" s="3">
        <v>0</v>
      </c>
      <c r="K34" s="3">
        <v>2644490.04</v>
      </c>
      <c r="L34" s="3">
        <v>0</v>
      </c>
      <c r="M34" s="3">
        <v>0</v>
      </c>
      <c r="N34" s="3">
        <v>246522.78</v>
      </c>
      <c r="O34" s="3">
        <v>0.2</v>
      </c>
      <c r="P34" s="4"/>
      <c r="Q34" s="3">
        <v>3161947.64</v>
      </c>
      <c r="R34" s="3">
        <v>-30000</v>
      </c>
      <c r="S34" s="3">
        <v>0</v>
      </c>
      <c r="T34" s="3">
        <v>0</v>
      </c>
      <c r="U34" s="3">
        <v>0</v>
      </c>
      <c r="V34" s="3">
        <v>96903.61</v>
      </c>
      <c r="W34" s="3">
        <v>0</v>
      </c>
      <c r="X34" s="3">
        <v>0</v>
      </c>
      <c r="Y34" s="3">
        <v>0</v>
      </c>
      <c r="Z34" s="3">
        <v>0</v>
      </c>
      <c r="AA34" s="3">
        <v>433860.51</v>
      </c>
      <c r="AB34" s="3">
        <v>956.34</v>
      </c>
      <c r="AC34" s="3">
        <v>0</v>
      </c>
      <c r="AD34" s="3">
        <v>0</v>
      </c>
      <c r="AE34" s="3">
        <v>0</v>
      </c>
      <c r="AF34" s="3">
        <v>0</v>
      </c>
      <c r="AG34" s="3">
        <v>0</v>
      </c>
      <c r="AH34" s="3">
        <v>0</v>
      </c>
      <c r="AI34" s="3">
        <v>0</v>
      </c>
      <c r="AJ34" s="3">
        <v>0</v>
      </c>
      <c r="AK34" s="3">
        <v>0</v>
      </c>
      <c r="AL34" s="3">
        <v>0</v>
      </c>
      <c r="AP34" s="3">
        <v>0</v>
      </c>
      <c r="AQ34" s="3">
        <v>0</v>
      </c>
      <c r="AR34" s="3">
        <v>0</v>
      </c>
      <c r="AS34" s="3">
        <v>0</v>
      </c>
      <c r="AT34" s="3">
        <v>0</v>
      </c>
      <c r="AU34" s="3">
        <v>0</v>
      </c>
      <c r="AV34" s="3">
        <v>42699.6</v>
      </c>
      <c r="AW34" s="4"/>
      <c r="AX34" s="3">
        <v>0</v>
      </c>
      <c r="AY34" s="3">
        <v>0</v>
      </c>
      <c r="AZ34" s="3">
        <v>0</v>
      </c>
      <c r="BA34" s="3">
        <v>13224.74</v>
      </c>
      <c r="BB34" s="3">
        <v>-82.22</v>
      </c>
      <c r="BC34" s="3">
        <v>0</v>
      </c>
      <c r="BD34" s="3">
        <v>0</v>
      </c>
      <c r="BE34" s="3">
        <v>0</v>
      </c>
      <c r="BF34" s="3">
        <v>0</v>
      </c>
      <c r="BG34" s="3">
        <v>0</v>
      </c>
      <c r="BH34" s="3">
        <v>0</v>
      </c>
      <c r="BI34" s="3">
        <v>0</v>
      </c>
      <c r="BJ34" s="3">
        <v>0</v>
      </c>
      <c r="BK34" s="3">
        <v>0</v>
      </c>
      <c r="BL34" s="3">
        <v>0</v>
      </c>
      <c r="BM34" s="3">
        <v>12960.55</v>
      </c>
      <c r="BN34" s="3">
        <v>1098721.5900000001</v>
      </c>
      <c r="BO34" s="3">
        <v>-10153.09</v>
      </c>
      <c r="BP34" s="3">
        <v>0</v>
      </c>
      <c r="BQ34" s="3">
        <v>0</v>
      </c>
      <c r="BR34" s="3">
        <v>0</v>
      </c>
      <c r="BT34" s="3">
        <v>0</v>
      </c>
      <c r="BU34" s="3">
        <v>0</v>
      </c>
      <c r="BV34" s="3">
        <v>0</v>
      </c>
      <c r="BW34" s="3">
        <v>0</v>
      </c>
      <c r="BX34" s="3">
        <v>0</v>
      </c>
      <c r="BY34" s="3">
        <v>0</v>
      </c>
      <c r="BZ34" s="3">
        <v>-650593.39</v>
      </c>
      <c r="CA34" s="3">
        <v>0</v>
      </c>
      <c r="CB34" s="3">
        <v>-10530.35</v>
      </c>
      <c r="CC34" s="3">
        <v>63872.03</v>
      </c>
      <c r="CD34" s="3">
        <v>-20719.439999999999</v>
      </c>
      <c r="CE34" s="3">
        <v>-1216457.01</v>
      </c>
      <c r="CF34" s="3">
        <v>0</v>
      </c>
      <c r="CG34" s="3">
        <v>5246.97</v>
      </c>
      <c r="CH34" s="3">
        <v>0</v>
      </c>
      <c r="CI34" s="3">
        <v>0</v>
      </c>
      <c r="CJ34" s="3">
        <v>0</v>
      </c>
      <c r="CK34" s="3">
        <v>0</v>
      </c>
      <c r="CL34" s="3">
        <v>480788.17</v>
      </c>
      <c r="CM34" s="3">
        <v>0</v>
      </c>
      <c r="CN34" s="3">
        <v>0</v>
      </c>
      <c r="CO34" s="3">
        <v>0</v>
      </c>
      <c r="CP34" s="3">
        <v>0</v>
      </c>
      <c r="CQ34" s="3">
        <v>0</v>
      </c>
      <c r="CR34" s="3">
        <v>0</v>
      </c>
      <c r="CS34" s="3">
        <v>0</v>
      </c>
      <c r="CT34" s="3">
        <v>0</v>
      </c>
      <c r="CU34" s="3">
        <v>0</v>
      </c>
      <c r="CV34" s="3">
        <v>0</v>
      </c>
      <c r="CW34" s="3">
        <v>0</v>
      </c>
      <c r="CX34" s="3">
        <v>0</v>
      </c>
      <c r="CY34" s="3">
        <v>0</v>
      </c>
      <c r="CZ34" s="3">
        <v>0</v>
      </c>
      <c r="DA34" s="3">
        <v>0</v>
      </c>
      <c r="DB34" s="3">
        <v>0</v>
      </c>
      <c r="DC34" s="3">
        <v>0</v>
      </c>
      <c r="DD34" s="3">
        <v>0</v>
      </c>
      <c r="DE34" s="3">
        <v>0</v>
      </c>
      <c r="DF34" s="3">
        <v>0</v>
      </c>
      <c r="DG34" s="3">
        <v>0</v>
      </c>
      <c r="DH34" s="3">
        <v>0</v>
      </c>
      <c r="DI34" s="3">
        <v>0</v>
      </c>
      <c r="DJ34" s="3">
        <v>0</v>
      </c>
      <c r="DK34" s="3">
        <v>0</v>
      </c>
      <c r="DL34" s="3">
        <v>0</v>
      </c>
      <c r="DM34" s="3">
        <v>0</v>
      </c>
      <c r="DN34" s="3">
        <v>219283.87</v>
      </c>
      <c r="DP34" s="3">
        <v>1091636.06</v>
      </c>
      <c r="DQ34" s="3">
        <v>0</v>
      </c>
      <c r="DR34" s="3">
        <v>0</v>
      </c>
      <c r="DS34" s="3">
        <v>3602407.37</v>
      </c>
      <c r="DT34" s="3">
        <v>0</v>
      </c>
      <c r="DU34" s="3">
        <v>3361834.51</v>
      </c>
      <c r="DV34" s="3">
        <v>5592516.1799999997</v>
      </c>
      <c r="DW34" s="3">
        <v>877062.77</v>
      </c>
      <c r="DX34" s="3">
        <v>1728119.42</v>
      </c>
      <c r="DY34" s="3">
        <v>3647048.3</v>
      </c>
      <c r="DZ34" s="3">
        <v>1123382.18</v>
      </c>
      <c r="EA34" s="3">
        <v>2387497.4900000002</v>
      </c>
      <c r="EB34" s="3">
        <v>806.79</v>
      </c>
      <c r="EC34" s="3">
        <v>0</v>
      </c>
      <c r="ED34" s="3">
        <v>0</v>
      </c>
      <c r="EE34" s="3">
        <v>0</v>
      </c>
      <c r="EG34" s="3">
        <v>0</v>
      </c>
      <c r="EH34" s="3">
        <v>0</v>
      </c>
      <c r="EI34" s="3">
        <v>77552.759999999995</v>
      </c>
      <c r="EJ34" s="3">
        <v>165265.14000000001</v>
      </c>
      <c r="EL34" s="3">
        <v>1141357.1399999999</v>
      </c>
      <c r="EM34" s="3">
        <v>0</v>
      </c>
      <c r="EN34" s="3">
        <v>546531.46</v>
      </c>
      <c r="EO34" s="3">
        <v>15571.68</v>
      </c>
      <c r="EP34" s="3">
        <v>0</v>
      </c>
      <c r="EQ34" s="3">
        <v>0</v>
      </c>
      <c r="ER34" s="3">
        <v>349735.72</v>
      </c>
      <c r="ET34" s="3">
        <v>0</v>
      </c>
      <c r="EU34" s="3">
        <v>0</v>
      </c>
      <c r="EV34" s="3">
        <v>394110.81</v>
      </c>
      <c r="EW34" s="3">
        <v>0</v>
      </c>
      <c r="EX34" s="3">
        <v>0</v>
      </c>
      <c r="EY34" s="3">
        <v>-3051184.63</v>
      </c>
      <c r="EZ34" s="3">
        <v>0</v>
      </c>
      <c r="FA34" s="3">
        <v>0</v>
      </c>
      <c r="FB34" s="3">
        <v>0</v>
      </c>
      <c r="FC34" s="3">
        <v>0</v>
      </c>
      <c r="FD34" s="3">
        <v>0</v>
      </c>
      <c r="FE34" s="3">
        <v>0</v>
      </c>
      <c r="FF34" s="3">
        <v>177782.24</v>
      </c>
      <c r="FG34" s="3">
        <v>0</v>
      </c>
      <c r="FH34" s="3">
        <v>0</v>
      </c>
      <c r="FI34" s="3">
        <v>0</v>
      </c>
      <c r="FJ34" s="3">
        <v>36217.79</v>
      </c>
      <c r="FK34" s="3">
        <v>-5023037.0599999996</v>
      </c>
      <c r="FL34" s="3">
        <v>0</v>
      </c>
      <c r="FM34" s="3">
        <v>0</v>
      </c>
      <c r="FN34" s="3">
        <v>0</v>
      </c>
      <c r="FO34" s="3">
        <v>-6036.3</v>
      </c>
      <c r="FP34" s="3">
        <v>-2025580.02</v>
      </c>
      <c r="FQ34" s="3">
        <v>-192359.63</v>
      </c>
      <c r="FR34" s="3">
        <v>-46646.7</v>
      </c>
      <c r="FS34" s="3">
        <v>0</v>
      </c>
      <c r="FT34" s="3">
        <v>-230141.08</v>
      </c>
      <c r="FU34" s="3">
        <v>0</v>
      </c>
      <c r="FV34" s="3">
        <v>-1268053.29</v>
      </c>
      <c r="FW34" s="3">
        <v>0</v>
      </c>
      <c r="FX34" s="3">
        <v>0</v>
      </c>
      <c r="FY34" s="3">
        <v>0</v>
      </c>
      <c r="FZ34" s="3">
        <v>0</v>
      </c>
      <c r="GA34" s="3">
        <v>0</v>
      </c>
      <c r="GB34" s="3">
        <v>-241484.61</v>
      </c>
      <c r="GD34" s="3">
        <v>0</v>
      </c>
      <c r="GE34" s="3">
        <v>0</v>
      </c>
      <c r="GF34" s="3">
        <v>0</v>
      </c>
      <c r="GG34" s="3">
        <v>0</v>
      </c>
      <c r="GH34" s="3">
        <v>0</v>
      </c>
      <c r="GI34" s="3">
        <v>0</v>
      </c>
      <c r="GJ34" s="3">
        <v>-123476.05</v>
      </c>
      <c r="GK34" s="3">
        <v>0</v>
      </c>
      <c r="GL34" s="3">
        <v>-163596.42000000001</v>
      </c>
      <c r="GN34" s="3">
        <v>0</v>
      </c>
      <c r="GO34" s="3">
        <v>-420900</v>
      </c>
      <c r="GP34" s="3">
        <v>0</v>
      </c>
      <c r="GQ34" s="3">
        <v>0</v>
      </c>
      <c r="GR34" s="3">
        <v>0</v>
      </c>
      <c r="GS34" s="3">
        <v>0</v>
      </c>
      <c r="GT34" s="3">
        <v>0</v>
      </c>
      <c r="GU34" s="3">
        <v>0</v>
      </c>
      <c r="GV34" s="3">
        <v>0</v>
      </c>
      <c r="GX34" s="3">
        <v>-238347.6</v>
      </c>
      <c r="GY34" s="3">
        <v>0</v>
      </c>
      <c r="GZ34" s="3">
        <v>0</v>
      </c>
      <c r="HA34" s="3">
        <v>0</v>
      </c>
      <c r="HB34" s="3">
        <v>0</v>
      </c>
      <c r="HC34" s="3">
        <v>56066.89</v>
      </c>
      <c r="HD34" s="3">
        <v>0</v>
      </c>
      <c r="HE34" s="3">
        <v>0</v>
      </c>
      <c r="HF34" s="3">
        <v>0</v>
      </c>
      <c r="HG34" s="3">
        <v>0</v>
      </c>
      <c r="HH34" s="3">
        <v>0</v>
      </c>
      <c r="HI34" s="3">
        <v>-3398975.93</v>
      </c>
      <c r="HJ34" s="3">
        <v>0</v>
      </c>
      <c r="HK34" s="3">
        <v>0</v>
      </c>
      <c r="HL34" s="3">
        <v>-7000000</v>
      </c>
      <c r="HM34" s="3">
        <v>0</v>
      </c>
      <c r="HO34" s="3">
        <v>0</v>
      </c>
      <c r="HP34" s="3">
        <v>-5293375.74</v>
      </c>
      <c r="HQ34" s="3">
        <v>0</v>
      </c>
      <c r="HR34" s="3">
        <v>0</v>
      </c>
      <c r="HS34" s="3">
        <v>0</v>
      </c>
      <c r="HT34" s="3">
        <v>0</v>
      </c>
      <c r="HU34" s="3">
        <v>0</v>
      </c>
      <c r="HV34" s="3">
        <v>0</v>
      </c>
      <c r="HW34" s="3">
        <v>0</v>
      </c>
      <c r="HX34" s="3">
        <v>86432.22</v>
      </c>
      <c r="HY34" s="3">
        <v>-4248807.5999999996</v>
      </c>
      <c r="HZ34" s="3">
        <v>-443733.400000002</v>
      </c>
      <c r="IA34" s="3">
        <v>0</v>
      </c>
      <c r="IB34" s="3">
        <v>0</v>
      </c>
      <c r="IC34" s="3">
        <v>0</v>
      </c>
      <c r="ID34" s="3">
        <v>0</v>
      </c>
      <c r="IE34" s="3">
        <v>0</v>
      </c>
      <c r="IF34" s="3">
        <v>0</v>
      </c>
      <c r="IG34" s="3">
        <v>0</v>
      </c>
      <c r="IH34" s="3">
        <v>0</v>
      </c>
      <c r="II34" s="3">
        <v>-20348</v>
      </c>
      <c r="IJ34" s="3">
        <v>-4554015.88</v>
      </c>
      <c r="IK34" s="3">
        <v>-2449766.02</v>
      </c>
      <c r="IL34" s="3">
        <v>-455576.92</v>
      </c>
      <c r="IM34" s="3">
        <v>0</v>
      </c>
      <c r="IN34" s="3">
        <v>-122220.73</v>
      </c>
      <c r="IO34" s="3">
        <v>-3705.4</v>
      </c>
      <c r="IP34" s="3">
        <v>-12966674.26</v>
      </c>
      <c r="IQ34" s="3">
        <v>0</v>
      </c>
      <c r="IR34" s="3">
        <v>0</v>
      </c>
      <c r="IS34" s="3">
        <v>-1246157.58</v>
      </c>
      <c r="IT34" s="3">
        <v>0</v>
      </c>
      <c r="IU34" s="3">
        <v>-944302.52</v>
      </c>
      <c r="IV34" s="3">
        <v>0</v>
      </c>
      <c r="IW34" s="3">
        <v>-1529549.78</v>
      </c>
      <c r="IX34" s="3">
        <v>-1207540.3600000001</v>
      </c>
      <c r="IY34" s="3">
        <v>-335983.39</v>
      </c>
      <c r="IZ34" s="3">
        <v>-66941.850000000006</v>
      </c>
      <c r="JA34" s="3">
        <v>-4391539.88</v>
      </c>
      <c r="JB34" s="3">
        <v>-6572</v>
      </c>
      <c r="JC34" s="3">
        <v>-1866.45</v>
      </c>
      <c r="JD34" s="3">
        <v>-38614.54</v>
      </c>
      <c r="JE34" s="3">
        <v>0</v>
      </c>
      <c r="JF34" s="3">
        <v>0</v>
      </c>
      <c r="JG34" s="3">
        <v>0</v>
      </c>
      <c r="JH34" s="3">
        <v>-51965</v>
      </c>
      <c r="JI34" s="3">
        <v>-71521.820000000007</v>
      </c>
      <c r="JJ34" s="3">
        <v>0</v>
      </c>
      <c r="JK34" s="3">
        <v>0</v>
      </c>
      <c r="JL34" s="3">
        <v>-55945.07</v>
      </c>
      <c r="JM34" s="3">
        <v>0</v>
      </c>
      <c r="JN34" s="3">
        <v>-296405.49</v>
      </c>
      <c r="JO34" s="3">
        <v>0</v>
      </c>
      <c r="JP34" s="3">
        <v>0</v>
      </c>
      <c r="JQ34" s="3">
        <v>0</v>
      </c>
      <c r="JR34" s="3">
        <v>0</v>
      </c>
      <c r="JS34" s="3">
        <v>0</v>
      </c>
      <c r="JT34" s="3">
        <v>0</v>
      </c>
      <c r="JU34" s="3">
        <v>0</v>
      </c>
      <c r="JV34" s="3">
        <v>0</v>
      </c>
      <c r="JW34" s="3">
        <v>0</v>
      </c>
      <c r="JX34" s="3">
        <v>0</v>
      </c>
      <c r="JY34" s="3">
        <v>0</v>
      </c>
      <c r="JZ34" s="3">
        <v>0</v>
      </c>
      <c r="KA34" s="3">
        <v>0</v>
      </c>
      <c r="KB34" s="3">
        <v>0</v>
      </c>
      <c r="KC34" s="3">
        <v>0</v>
      </c>
      <c r="KD34" s="3">
        <v>0</v>
      </c>
      <c r="KE34" s="3">
        <v>0</v>
      </c>
      <c r="KF34" s="3">
        <v>0</v>
      </c>
      <c r="KG34" s="3">
        <v>0</v>
      </c>
      <c r="KH34" s="3">
        <v>-483181.9</v>
      </c>
      <c r="KI34" s="3">
        <v>382901.99</v>
      </c>
      <c r="KJ34" s="3">
        <v>0</v>
      </c>
      <c r="KK34" s="3">
        <v>0</v>
      </c>
      <c r="KL34" s="3">
        <v>0</v>
      </c>
      <c r="KM34" s="3">
        <v>-46560.24</v>
      </c>
      <c r="KN34" s="3">
        <v>-35444.06</v>
      </c>
      <c r="KO34" s="3">
        <v>0</v>
      </c>
      <c r="KP34" s="3">
        <v>0</v>
      </c>
      <c r="KQ34" s="3">
        <v>0</v>
      </c>
      <c r="KR34" s="3">
        <v>0</v>
      </c>
      <c r="KS34" s="3">
        <v>0</v>
      </c>
      <c r="KT34" s="3">
        <v>0</v>
      </c>
      <c r="KU34" s="3">
        <v>0</v>
      </c>
      <c r="KV34" s="3">
        <v>0</v>
      </c>
      <c r="KW34" s="3">
        <v>0</v>
      </c>
      <c r="KX34" s="3">
        <v>0</v>
      </c>
      <c r="KY34" s="3">
        <v>0</v>
      </c>
      <c r="KZ34" s="3">
        <v>0</v>
      </c>
      <c r="LA34" s="3">
        <v>0</v>
      </c>
      <c r="LB34" s="3">
        <v>0</v>
      </c>
      <c r="LC34" s="3">
        <v>0</v>
      </c>
      <c r="LD34" s="3">
        <v>0</v>
      </c>
      <c r="LE34" s="3">
        <v>0</v>
      </c>
      <c r="LF34" s="3">
        <v>0</v>
      </c>
      <c r="LG34" s="3">
        <v>0</v>
      </c>
      <c r="LH34" s="3">
        <v>0</v>
      </c>
      <c r="LI34" s="3">
        <v>0</v>
      </c>
      <c r="LJ34" s="3">
        <v>0</v>
      </c>
      <c r="LK34" s="3">
        <v>0</v>
      </c>
      <c r="LL34" s="3">
        <v>0</v>
      </c>
      <c r="LM34" s="3">
        <v>11215248.220000001</v>
      </c>
      <c r="LN34" s="3">
        <v>10582868.57</v>
      </c>
      <c r="LO34" s="3">
        <v>944302.52</v>
      </c>
      <c r="LP34" s="3">
        <v>0</v>
      </c>
      <c r="LQ34" s="3">
        <v>0</v>
      </c>
      <c r="LR34" s="3">
        <v>1529549.78</v>
      </c>
      <c r="LS34" s="3">
        <v>0</v>
      </c>
      <c r="LT34" s="3">
        <v>1207540.3600000001</v>
      </c>
      <c r="LU34" s="3">
        <v>0</v>
      </c>
      <c r="LW34" s="3">
        <v>335983.38</v>
      </c>
      <c r="LX34" s="3">
        <v>66941.850000000006</v>
      </c>
      <c r="LY34" s="3">
        <v>0</v>
      </c>
      <c r="LZ34" s="3">
        <v>0</v>
      </c>
      <c r="MA34" s="3">
        <v>0</v>
      </c>
      <c r="MB34" s="3">
        <v>0</v>
      </c>
      <c r="MC34" s="3">
        <v>0</v>
      </c>
      <c r="MD34" s="3">
        <v>0</v>
      </c>
      <c r="ME34" s="3">
        <v>0</v>
      </c>
      <c r="MF34" s="3">
        <v>0</v>
      </c>
      <c r="MG34" s="3">
        <v>0</v>
      </c>
      <c r="MH34" s="3">
        <v>0</v>
      </c>
      <c r="MI34" s="3">
        <v>0</v>
      </c>
      <c r="MJ34" s="3">
        <v>0</v>
      </c>
      <c r="MK34" s="3">
        <v>0</v>
      </c>
      <c r="ML34" s="3">
        <v>0</v>
      </c>
      <c r="MM34" s="3">
        <v>0</v>
      </c>
      <c r="MN34" s="3">
        <v>0</v>
      </c>
      <c r="MO34" s="3">
        <v>0</v>
      </c>
      <c r="MP34" s="3">
        <v>0</v>
      </c>
      <c r="MQ34" s="3">
        <v>0</v>
      </c>
      <c r="MR34" s="3">
        <v>0</v>
      </c>
      <c r="MS34" s="3">
        <v>102982.45</v>
      </c>
      <c r="MT34" s="3">
        <v>25013.7</v>
      </c>
      <c r="MU34" s="3">
        <v>0</v>
      </c>
      <c r="MV34" s="3">
        <v>0</v>
      </c>
      <c r="MW34" s="3">
        <v>0</v>
      </c>
      <c r="MX34" s="3">
        <v>38903.83</v>
      </c>
      <c r="MY34" s="3">
        <v>4630</v>
      </c>
      <c r="MZ34" s="3">
        <v>199442.97</v>
      </c>
      <c r="NA34" s="3">
        <v>76593.39</v>
      </c>
      <c r="NB34" s="3">
        <v>0</v>
      </c>
      <c r="NC34" s="3">
        <v>0</v>
      </c>
      <c r="ND34" s="3">
        <v>45724.09</v>
      </c>
      <c r="NE34" s="3">
        <v>25537.55</v>
      </c>
      <c r="NF34" s="3">
        <v>0</v>
      </c>
      <c r="NG34" s="3">
        <v>0</v>
      </c>
      <c r="NH34" s="3">
        <v>0</v>
      </c>
      <c r="NI34" s="3">
        <v>0</v>
      </c>
      <c r="NJ34" s="3">
        <v>80388.7</v>
      </c>
      <c r="NK34" s="3">
        <v>0</v>
      </c>
      <c r="NL34" s="3">
        <v>47433.52</v>
      </c>
      <c r="NM34" s="3">
        <v>0</v>
      </c>
      <c r="NN34" s="3">
        <v>0</v>
      </c>
      <c r="NO34" s="3">
        <v>0</v>
      </c>
      <c r="NP34" s="3">
        <v>0</v>
      </c>
      <c r="NQ34" s="3">
        <v>0</v>
      </c>
      <c r="NR34" s="3">
        <v>0</v>
      </c>
      <c r="NS34" s="3">
        <v>0</v>
      </c>
      <c r="NT34" s="3">
        <v>0</v>
      </c>
      <c r="NU34" s="3">
        <v>0</v>
      </c>
      <c r="NV34" s="3">
        <v>113354.85</v>
      </c>
      <c r="NW34" s="3">
        <v>48328.27</v>
      </c>
      <c r="NX34" s="3">
        <v>0</v>
      </c>
      <c r="NY34" s="3">
        <v>0</v>
      </c>
      <c r="NZ34" s="3">
        <v>44856.42</v>
      </c>
      <c r="OA34" s="3">
        <v>61049.72</v>
      </c>
      <c r="OB34" s="3">
        <v>0</v>
      </c>
      <c r="OC34" s="3">
        <v>0</v>
      </c>
      <c r="OD34" s="3">
        <v>0</v>
      </c>
      <c r="OE34" s="3">
        <v>76352.89</v>
      </c>
      <c r="OF34" s="3">
        <v>0</v>
      </c>
      <c r="OK34" s="3">
        <v>0</v>
      </c>
      <c r="OL34" s="3">
        <v>0</v>
      </c>
      <c r="OM34" s="3">
        <v>0</v>
      </c>
      <c r="ON34" s="3">
        <v>0</v>
      </c>
      <c r="OO34" s="3">
        <v>0</v>
      </c>
      <c r="OP34" s="3">
        <v>216715.76</v>
      </c>
      <c r="OQ34" s="3">
        <v>210406.39999999999</v>
      </c>
      <c r="OR34" s="3">
        <v>22624.080000000002</v>
      </c>
      <c r="OS34" s="3">
        <v>-636.52</v>
      </c>
      <c r="OT34" s="3">
        <v>10750.61</v>
      </c>
      <c r="OU34" s="3">
        <v>-4006.73</v>
      </c>
      <c r="OV34" s="3">
        <v>33867.53</v>
      </c>
      <c r="OW34" s="3">
        <v>0</v>
      </c>
      <c r="OX34" s="3">
        <v>21563.64</v>
      </c>
      <c r="OY34" s="3">
        <v>0</v>
      </c>
      <c r="OZ34" s="3">
        <v>0</v>
      </c>
      <c r="PA34" s="3">
        <v>0</v>
      </c>
      <c r="PB34" s="3">
        <v>0</v>
      </c>
      <c r="PC34" s="3">
        <v>0</v>
      </c>
      <c r="PD34" s="3">
        <v>0</v>
      </c>
      <c r="PE34" s="3">
        <v>0</v>
      </c>
      <c r="PF34" s="3">
        <v>38210.92</v>
      </c>
      <c r="PG34" s="3">
        <v>121030.95</v>
      </c>
      <c r="PH34" s="3">
        <v>336864.6</v>
      </c>
      <c r="PI34" s="3">
        <v>99470.39</v>
      </c>
      <c r="PJ34" s="3">
        <v>0</v>
      </c>
      <c r="PK34" s="3">
        <v>216140.79999999999</v>
      </c>
      <c r="PL34" s="3">
        <v>36046.53</v>
      </c>
      <c r="PM34" s="3">
        <v>43950.02</v>
      </c>
      <c r="PN34" s="3">
        <v>0</v>
      </c>
      <c r="PO34" s="3">
        <v>0</v>
      </c>
      <c r="PP34" s="3">
        <v>0</v>
      </c>
      <c r="PQ34" s="3">
        <v>0</v>
      </c>
      <c r="PR34" s="3">
        <v>78546.759999999995</v>
      </c>
      <c r="PS34" s="3">
        <v>1499.43</v>
      </c>
      <c r="PT34" s="3">
        <v>71258.78</v>
      </c>
      <c r="PU34" s="3">
        <v>0</v>
      </c>
      <c r="PV34" s="3">
        <v>0</v>
      </c>
      <c r="PW34" s="3">
        <v>60478.39</v>
      </c>
      <c r="PX34" s="3">
        <v>0</v>
      </c>
      <c r="PY34" s="3">
        <v>0</v>
      </c>
      <c r="PZ34" s="3">
        <v>0</v>
      </c>
      <c r="QA34" s="3">
        <v>0</v>
      </c>
      <c r="QB34" s="3">
        <v>1091128.78</v>
      </c>
      <c r="QC34" s="3">
        <v>0</v>
      </c>
      <c r="QD34" s="3">
        <v>0</v>
      </c>
      <c r="QE34" s="3">
        <v>0</v>
      </c>
      <c r="QF34" s="3">
        <v>0</v>
      </c>
      <c r="QG34" s="3">
        <v>0</v>
      </c>
      <c r="QI34" s="3">
        <v>0</v>
      </c>
      <c r="QJ34" s="3">
        <v>507500.04</v>
      </c>
      <c r="QK34" s="3">
        <v>0</v>
      </c>
      <c r="QL34" s="3">
        <v>0</v>
      </c>
      <c r="QM34" s="3">
        <v>0</v>
      </c>
      <c r="QN34" s="3">
        <v>0</v>
      </c>
      <c r="QO34" s="3">
        <v>0</v>
      </c>
      <c r="QP34" s="3">
        <v>199878.99</v>
      </c>
      <c r="QQ34" s="3">
        <v>0</v>
      </c>
      <c r="QR34" s="3">
        <v>0</v>
      </c>
      <c r="QS34" s="3">
        <v>0</v>
      </c>
      <c r="QT34" s="3">
        <v>57970.15</v>
      </c>
      <c r="QU34" s="3">
        <v>84146.42</v>
      </c>
      <c r="QV34" s="3">
        <v>101082</v>
      </c>
      <c r="QW34" s="3">
        <v>5900</v>
      </c>
      <c r="QX34" s="3">
        <v>0</v>
      </c>
      <c r="QY34" s="3">
        <v>0</v>
      </c>
      <c r="QZ34" s="3">
        <v>0</v>
      </c>
      <c r="RA34" s="3">
        <v>0</v>
      </c>
      <c r="RB34" s="3">
        <v>0</v>
      </c>
      <c r="RC34" s="3">
        <v>0</v>
      </c>
      <c r="RD34" s="3">
        <v>0</v>
      </c>
      <c r="RE34" s="3">
        <v>0</v>
      </c>
      <c r="RF34" s="3">
        <v>0</v>
      </c>
      <c r="RG34" s="3">
        <v>0</v>
      </c>
      <c r="RH34" s="3">
        <v>0</v>
      </c>
      <c r="RI34" s="3">
        <v>0</v>
      </c>
      <c r="RJ34" s="3">
        <v>0</v>
      </c>
      <c r="RK34" s="3">
        <v>0</v>
      </c>
    </row>
    <row r="35" spans="1:479" x14ac:dyDescent="0.25">
      <c r="A35" t="s">
        <v>34</v>
      </c>
      <c r="B35" s="1">
        <v>2018</v>
      </c>
      <c r="C35" s="3">
        <v>2930867.04</v>
      </c>
      <c r="D35" s="3">
        <v>0</v>
      </c>
      <c r="E35" s="4"/>
      <c r="F35" s="3">
        <v>0</v>
      </c>
      <c r="G35" s="3">
        <v>0</v>
      </c>
      <c r="H35" s="3">
        <v>0</v>
      </c>
      <c r="I35" s="3">
        <v>0</v>
      </c>
      <c r="J35" s="3">
        <v>0</v>
      </c>
      <c r="K35" s="3">
        <v>3865430.17</v>
      </c>
      <c r="L35" s="3">
        <v>-16335.48</v>
      </c>
      <c r="M35" s="3">
        <v>289423</v>
      </c>
      <c r="N35" s="3">
        <v>0</v>
      </c>
      <c r="O35" s="3">
        <v>0</v>
      </c>
      <c r="P35" s="4"/>
      <c r="Q35" s="3">
        <v>3908152.36</v>
      </c>
      <c r="R35" s="3">
        <v>-138575.4</v>
      </c>
      <c r="S35" s="3">
        <v>5592.1</v>
      </c>
      <c r="T35" s="3">
        <v>0</v>
      </c>
      <c r="U35" s="3">
        <v>0</v>
      </c>
      <c r="V35" s="3">
        <v>289587.88</v>
      </c>
      <c r="W35" s="3">
        <v>4573.3599999999997</v>
      </c>
      <c r="X35" s="3">
        <v>43411.03</v>
      </c>
      <c r="Y35" s="3">
        <v>0</v>
      </c>
      <c r="Z35" s="3">
        <v>0</v>
      </c>
      <c r="AA35" s="3">
        <v>337489.24</v>
      </c>
      <c r="AB35" s="3">
        <v>0</v>
      </c>
      <c r="AC35" s="3">
        <v>0</v>
      </c>
      <c r="AD35" s="3">
        <v>0</v>
      </c>
      <c r="AE35" s="3">
        <v>0</v>
      </c>
      <c r="AF35" s="3">
        <v>0</v>
      </c>
      <c r="AG35" s="3">
        <v>0</v>
      </c>
      <c r="AH35" s="3">
        <v>0</v>
      </c>
      <c r="AI35" s="3">
        <v>0</v>
      </c>
      <c r="AJ35" s="3">
        <v>0</v>
      </c>
      <c r="AK35" s="3">
        <v>0</v>
      </c>
      <c r="AL35" s="3">
        <v>0</v>
      </c>
      <c r="AP35" s="3">
        <v>0</v>
      </c>
      <c r="AQ35" s="3">
        <v>0</v>
      </c>
      <c r="AR35" s="3">
        <v>0</v>
      </c>
      <c r="AS35" s="3">
        <v>0</v>
      </c>
      <c r="AT35" s="3">
        <v>519154</v>
      </c>
      <c r="AU35" s="3">
        <v>0</v>
      </c>
      <c r="AV35" s="3">
        <v>111279.98</v>
      </c>
      <c r="AW35" s="4"/>
      <c r="AX35" s="3">
        <v>0</v>
      </c>
      <c r="AY35" s="3">
        <v>0</v>
      </c>
      <c r="AZ35" s="3">
        <v>0</v>
      </c>
      <c r="BA35" s="3">
        <v>41651.050000000003</v>
      </c>
      <c r="BB35" s="3">
        <v>0</v>
      </c>
      <c r="BC35" s="3">
        <v>0</v>
      </c>
      <c r="BD35" s="3">
        <v>0</v>
      </c>
      <c r="BE35" s="3">
        <v>0</v>
      </c>
      <c r="BF35" s="3">
        <v>257223.54</v>
      </c>
      <c r="BG35" s="3">
        <v>0</v>
      </c>
      <c r="BH35" s="3">
        <v>0</v>
      </c>
      <c r="BI35" s="3">
        <v>0</v>
      </c>
      <c r="BJ35" s="3">
        <v>0</v>
      </c>
      <c r="BK35" s="3">
        <v>0</v>
      </c>
      <c r="BL35" s="3">
        <v>0</v>
      </c>
      <c r="BM35" s="3">
        <v>-1195.93</v>
      </c>
      <c r="BN35" s="3">
        <v>715447.02</v>
      </c>
      <c r="BO35" s="3">
        <v>-10909.88</v>
      </c>
      <c r="BP35" s="3">
        <v>8035.05</v>
      </c>
      <c r="BQ35" s="3">
        <v>0</v>
      </c>
      <c r="BR35" s="3">
        <v>0</v>
      </c>
      <c r="BT35" s="3">
        <v>0</v>
      </c>
      <c r="BU35" s="3">
        <v>247306.43</v>
      </c>
      <c r="BV35" s="3">
        <v>0</v>
      </c>
      <c r="BW35" s="3">
        <v>16394.23</v>
      </c>
      <c r="BX35" s="3">
        <v>0</v>
      </c>
      <c r="BY35" s="3">
        <v>0</v>
      </c>
      <c r="BZ35" s="3">
        <v>-899262.19</v>
      </c>
      <c r="CA35" s="3">
        <v>-3350.16</v>
      </c>
      <c r="CB35" s="3">
        <v>16538.75</v>
      </c>
      <c r="CC35" s="3">
        <v>166548.31</v>
      </c>
      <c r="CD35" s="3">
        <v>-278081.33</v>
      </c>
      <c r="CE35" s="3">
        <v>200592.45</v>
      </c>
      <c r="CF35" s="3">
        <v>164293.09</v>
      </c>
      <c r="CG35" s="3">
        <v>53686.67</v>
      </c>
      <c r="CH35" s="3">
        <v>0</v>
      </c>
      <c r="CI35" s="3">
        <v>0</v>
      </c>
      <c r="CJ35" s="3">
        <v>0</v>
      </c>
      <c r="CK35" s="3">
        <v>0</v>
      </c>
      <c r="CL35" s="3">
        <v>979844.26</v>
      </c>
      <c r="CM35" s="3">
        <v>567930.87</v>
      </c>
      <c r="CN35" s="3">
        <v>0</v>
      </c>
      <c r="CO35" s="3">
        <v>0</v>
      </c>
      <c r="CP35" s="3">
        <v>0</v>
      </c>
      <c r="CQ35" s="3">
        <v>0</v>
      </c>
      <c r="CR35" s="3">
        <v>0</v>
      </c>
      <c r="CS35" s="3">
        <v>0</v>
      </c>
      <c r="CT35" s="3">
        <v>0</v>
      </c>
      <c r="CU35" s="3">
        <v>0</v>
      </c>
      <c r="CV35" s="3">
        <v>0</v>
      </c>
      <c r="CW35" s="3">
        <v>0</v>
      </c>
      <c r="CX35" s="3">
        <v>0</v>
      </c>
      <c r="CY35" s="3">
        <v>0</v>
      </c>
      <c r="CZ35" s="3">
        <v>0</v>
      </c>
      <c r="DA35" s="3">
        <v>0</v>
      </c>
      <c r="DB35" s="3">
        <v>0</v>
      </c>
      <c r="DC35" s="3">
        <v>0</v>
      </c>
      <c r="DD35" s="3">
        <v>0</v>
      </c>
      <c r="DE35" s="3">
        <v>0</v>
      </c>
      <c r="DF35" s="3">
        <v>0</v>
      </c>
      <c r="DG35" s="3">
        <v>0</v>
      </c>
      <c r="DH35" s="3">
        <v>0</v>
      </c>
      <c r="DI35" s="3">
        <v>0</v>
      </c>
      <c r="DJ35" s="3">
        <v>0</v>
      </c>
      <c r="DK35" s="3">
        <v>0</v>
      </c>
      <c r="DL35" s="3">
        <v>0</v>
      </c>
      <c r="DM35" s="3">
        <v>0</v>
      </c>
      <c r="DN35" s="3">
        <v>74304.52</v>
      </c>
      <c r="DP35" s="3">
        <v>2163837.0299999998</v>
      </c>
      <c r="DQ35" s="3">
        <v>0</v>
      </c>
      <c r="DR35" s="3">
        <v>0</v>
      </c>
      <c r="DS35" s="3">
        <v>6504751.1600000001</v>
      </c>
      <c r="DT35" s="3">
        <v>0</v>
      </c>
      <c r="DU35" s="3">
        <v>10824712.390000001</v>
      </c>
      <c r="DV35" s="3">
        <v>6885186.6699999999</v>
      </c>
      <c r="DW35" s="3">
        <v>4885942.0999999996</v>
      </c>
      <c r="DX35" s="3">
        <v>3891074.64</v>
      </c>
      <c r="DY35" s="3">
        <v>11161837.140000001</v>
      </c>
      <c r="DZ35" s="3">
        <v>2338316.0699999998</v>
      </c>
      <c r="EA35" s="3">
        <v>4157427.91</v>
      </c>
      <c r="EB35" s="3">
        <v>0</v>
      </c>
      <c r="EC35" s="3">
        <v>0</v>
      </c>
      <c r="ED35" s="3">
        <v>0</v>
      </c>
      <c r="EE35" s="3">
        <v>303800.82</v>
      </c>
      <c r="EG35" s="3">
        <v>297237.63</v>
      </c>
      <c r="EH35" s="3">
        <v>0</v>
      </c>
      <c r="EI35" s="3">
        <v>284132.32</v>
      </c>
      <c r="EJ35" s="3">
        <v>595343.39</v>
      </c>
      <c r="EL35" s="3">
        <v>1713356.37</v>
      </c>
      <c r="EM35" s="3">
        <v>75810.38</v>
      </c>
      <c r="EN35" s="3">
        <v>293455.23</v>
      </c>
      <c r="EO35" s="3">
        <v>0</v>
      </c>
      <c r="EP35" s="3">
        <v>0</v>
      </c>
      <c r="EQ35" s="3">
        <v>600244.4</v>
      </c>
      <c r="ER35" s="3">
        <v>0</v>
      </c>
      <c r="ET35" s="3">
        <v>0</v>
      </c>
      <c r="EU35" s="3">
        <v>0</v>
      </c>
      <c r="EV35" s="3">
        <v>339621.34</v>
      </c>
      <c r="EW35" s="3">
        <v>0</v>
      </c>
      <c r="EX35" s="3">
        <v>0</v>
      </c>
      <c r="EY35" s="3">
        <v>0</v>
      </c>
      <c r="EZ35" s="3">
        <v>0</v>
      </c>
      <c r="FA35" s="3">
        <v>0</v>
      </c>
      <c r="FB35" s="3">
        <v>0</v>
      </c>
      <c r="FC35" s="3">
        <v>0</v>
      </c>
      <c r="FD35" s="3">
        <v>0</v>
      </c>
      <c r="FE35" s="3">
        <v>0</v>
      </c>
      <c r="FF35" s="3">
        <v>0</v>
      </c>
      <c r="FG35" s="3">
        <v>1150014</v>
      </c>
      <c r="FH35" s="3">
        <v>0</v>
      </c>
      <c r="FI35" s="3">
        <v>0</v>
      </c>
      <c r="FJ35" s="3">
        <v>0</v>
      </c>
      <c r="FK35" s="3">
        <v>-25108122.609999999</v>
      </c>
      <c r="FL35" s="3">
        <v>-970524.1</v>
      </c>
      <c r="FM35" s="3">
        <v>0</v>
      </c>
      <c r="FN35" s="3">
        <v>0</v>
      </c>
      <c r="FO35" s="3">
        <v>0</v>
      </c>
      <c r="FP35" s="3">
        <v>-2549187.79</v>
      </c>
      <c r="FQ35" s="3">
        <v>-301104.75</v>
      </c>
      <c r="FR35" s="3">
        <v>0</v>
      </c>
      <c r="FS35" s="3">
        <v>0</v>
      </c>
      <c r="FT35" s="3">
        <v>-2291001.9500000002</v>
      </c>
      <c r="FU35" s="3">
        <v>0</v>
      </c>
      <c r="FV35" s="3">
        <v>-1434317.29</v>
      </c>
      <c r="FW35" s="3">
        <v>0</v>
      </c>
      <c r="FX35" s="3">
        <v>0</v>
      </c>
      <c r="FY35" s="3">
        <v>0</v>
      </c>
      <c r="FZ35" s="3">
        <v>0</v>
      </c>
      <c r="GA35" s="3">
        <v>0</v>
      </c>
      <c r="GB35" s="3">
        <v>-215806.35</v>
      </c>
      <c r="GD35" s="3">
        <v>0</v>
      </c>
      <c r="GE35" s="3">
        <v>0</v>
      </c>
      <c r="GF35" s="3">
        <v>0</v>
      </c>
      <c r="GG35" s="3">
        <v>0</v>
      </c>
      <c r="GH35" s="3">
        <v>0</v>
      </c>
      <c r="GI35" s="3">
        <v>0</v>
      </c>
      <c r="GJ35" s="3">
        <v>-116584.43</v>
      </c>
      <c r="GK35" s="3">
        <v>-29978.99</v>
      </c>
      <c r="GL35" s="3">
        <v>-51461</v>
      </c>
      <c r="GN35" s="3">
        <v>0</v>
      </c>
      <c r="GO35" s="3">
        <v>-57680.17</v>
      </c>
      <c r="GP35" s="3">
        <v>0</v>
      </c>
      <c r="GQ35" s="3">
        <v>0</v>
      </c>
      <c r="GR35" s="3">
        <v>0</v>
      </c>
      <c r="GS35" s="3">
        <v>0</v>
      </c>
      <c r="GT35" s="3">
        <v>0</v>
      </c>
      <c r="GU35" s="3">
        <v>-23100</v>
      </c>
      <c r="GV35" s="3">
        <v>0</v>
      </c>
      <c r="GX35" s="3">
        <v>-218158.36</v>
      </c>
      <c r="GY35" s="3">
        <v>0</v>
      </c>
      <c r="GZ35" s="3">
        <v>0</v>
      </c>
      <c r="HA35" s="3">
        <v>0</v>
      </c>
      <c r="HB35" s="3">
        <v>0</v>
      </c>
      <c r="HC35" s="3">
        <v>0</v>
      </c>
      <c r="HD35" s="3">
        <v>0</v>
      </c>
      <c r="HE35" s="3">
        <v>0</v>
      </c>
      <c r="HF35" s="3">
        <v>0</v>
      </c>
      <c r="HG35" s="3">
        <v>0</v>
      </c>
      <c r="HH35" s="3">
        <v>-6543718.9500000002</v>
      </c>
      <c r="HI35" s="3">
        <v>0</v>
      </c>
      <c r="HJ35" s="3">
        <v>0</v>
      </c>
      <c r="HK35" s="3">
        <v>0</v>
      </c>
      <c r="HL35" s="3">
        <v>-17373638.699999999</v>
      </c>
      <c r="HM35" s="3">
        <v>0</v>
      </c>
      <c r="HO35" s="3">
        <v>0</v>
      </c>
      <c r="HP35" s="3">
        <v>-9226787.1799999997</v>
      </c>
      <c r="HQ35" s="3">
        <v>0</v>
      </c>
      <c r="HR35" s="3">
        <v>-4986710.88</v>
      </c>
      <c r="HS35" s="3">
        <v>0</v>
      </c>
      <c r="HT35" s="3">
        <v>0</v>
      </c>
      <c r="HU35" s="3">
        <v>0</v>
      </c>
      <c r="HV35" s="3">
        <v>0</v>
      </c>
      <c r="HW35" s="3">
        <v>0</v>
      </c>
      <c r="HX35" s="3">
        <v>0</v>
      </c>
      <c r="HY35" s="3">
        <v>-15304438.27</v>
      </c>
      <c r="HZ35" s="3">
        <v>-1893421.25000001</v>
      </c>
      <c r="IA35" s="3">
        <v>0</v>
      </c>
      <c r="IB35" s="3">
        <v>0</v>
      </c>
      <c r="IC35" s="3">
        <v>16765159</v>
      </c>
      <c r="ID35" s="3">
        <v>0</v>
      </c>
      <c r="IE35" s="3">
        <v>0</v>
      </c>
      <c r="IF35" s="3">
        <v>0</v>
      </c>
      <c r="IG35" s="3">
        <v>0</v>
      </c>
      <c r="IH35" s="3">
        <v>-918536</v>
      </c>
      <c r="II35" s="3">
        <v>-84027</v>
      </c>
      <c r="IJ35" s="3">
        <v>-9430162.8900000006</v>
      </c>
      <c r="IK35" s="3">
        <v>0</v>
      </c>
      <c r="IL35" s="3">
        <v>0</v>
      </c>
      <c r="IM35" s="3">
        <v>0</v>
      </c>
      <c r="IN35" s="3">
        <v>-100950.46</v>
      </c>
      <c r="IO35" s="3">
        <v>-2980.13</v>
      </c>
      <c r="IP35" s="3">
        <v>-15385695.43</v>
      </c>
      <c r="IQ35" s="3">
        <v>0</v>
      </c>
      <c r="IR35" s="3">
        <v>0</v>
      </c>
      <c r="IS35" s="3">
        <v>-4110890.2</v>
      </c>
      <c r="IT35" s="3">
        <v>0</v>
      </c>
      <c r="IU35" s="3">
        <v>-1030247.33</v>
      </c>
      <c r="IV35" s="3">
        <v>0</v>
      </c>
      <c r="IW35" s="3">
        <v>-1637630.97</v>
      </c>
      <c r="IX35" s="3">
        <v>-1325212.24</v>
      </c>
      <c r="IY35" s="3">
        <v>-774309.47</v>
      </c>
      <c r="IZ35" s="3">
        <v>-87892.01</v>
      </c>
      <c r="JA35" s="3">
        <v>-8482351.5299999993</v>
      </c>
      <c r="JB35" s="3">
        <v>-7060.7</v>
      </c>
      <c r="JC35" s="3">
        <v>0</v>
      </c>
      <c r="JD35" s="3">
        <v>-46986.99</v>
      </c>
      <c r="JE35" s="3">
        <v>0</v>
      </c>
      <c r="JF35" s="3">
        <v>0</v>
      </c>
      <c r="JG35" s="3">
        <v>0</v>
      </c>
      <c r="JH35" s="3">
        <v>0</v>
      </c>
      <c r="JI35" s="3">
        <v>-230635.61</v>
      </c>
      <c r="JJ35" s="3">
        <v>0</v>
      </c>
      <c r="JK35" s="3">
        <v>0</v>
      </c>
      <c r="JL35" s="3">
        <v>-77352.58</v>
      </c>
      <c r="JM35" s="3">
        <v>0</v>
      </c>
      <c r="JN35" s="3">
        <v>-72963.360000000001</v>
      </c>
      <c r="JO35" s="3">
        <v>0</v>
      </c>
      <c r="JP35" s="3">
        <v>-193446.69</v>
      </c>
      <c r="JQ35" s="3">
        <v>0</v>
      </c>
      <c r="JR35" s="3">
        <v>0</v>
      </c>
      <c r="JS35" s="3">
        <v>0</v>
      </c>
      <c r="JT35" s="3">
        <v>0</v>
      </c>
      <c r="JU35" s="3">
        <v>0</v>
      </c>
      <c r="JV35" s="3">
        <v>0</v>
      </c>
      <c r="JW35" s="3">
        <v>0</v>
      </c>
      <c r="JX35" s="3">
        <v>0</v>
      </c>
      <c r="JY35" s="3">
        <v>0</v>
      </c>
      <c r="JZ35" s="3">
        <v>0</v>
      </c>
      <c r="KA35" s="3">
        <v>0</v>
      </c>
      <c r="KB35" s="3">
        <v>-31186.99</v>
      </c>
      <c r="KC35" s="3">
        <v>0</v>
      </c>
      <c r="KD35" s="3">
        <v>23630.61</v>
      </c>
      <c r="KE35" s="3">
        <v>0</v>
      </c>
      <c r="KF35" s="3">
        <v>0</v>
      </c>
      <c r="KG35" s="3">
        <v>0</v>
      </c>
      <c r="KH35" s="3">
        <v>-260306.07</v>
      </c>
      <c r="KI35" s="3">
        <v>70925.78</v>
      </c>
      <c r="KJ35" s="3">
        <v>0</v>
      </c>
      <c r="KK35" s="3">
        <v>-131617.29</v>
      </c>
      <c r="KL35" s="3">
        <v>0</v>
      </c>
      <c r="KM35" s="3">
        <v>0</v>
      </c>
      <c r="KN35" s="3">
        <v>-130515.28</v>
      </c>
      <c r="KO35" s="3">
        <v>0</v>
      </c>
      <c r="KP35" s="3">
        <v>0</v>
      </c>
      <c r="KQ35" s="3">
        <v>0</v>
      </c>
      <c r="KR35" s="3">
        <v>0</v>
      </c>
      <c r="KS35" s="3">
        <v>0</v>
      </c>
      <c r="KT35" s="3">
        <v>0</v>
      </c>
      <c r="KU35" s="3">
        <v>0</v>
      </c>
      <c r="KV35" s="3">
        <v>0</v>
      </c>
      <c r="KW35" s="3">
        <v>0</v>
      </c>
      <c r="KX35" s="3">
        <v>0</v>
      </c>
      <c r="KY35" s="3">
        <v>0</v>
      </c>
      <c r="KZ35" s="3">
        <v>0</v>
      </c>
      <c r="LA35" s="3">
        <v>0</v>
      </c>
      <c r="LB35" s="3">
        <v>0</v>
      </c>
      <c r="LC35" s="3">
        <v>0</v>
      </c>
      <c r="LD35" s="3">
        <v>0</v>
      </c>
      <c r="LE35" s="3">
        <v>0</v>
      </c>
      <c r="LF35" s="3">
        <v>0</v>
      </c>
      <c r="LG35" s="3">
        <v>0</v>
      </c>
      <c r="LH35" s="3">
        <v>0</v>
      </c>
      <c r="LI35" s="3">
        <v>0</v>
      </c>
      <c r="LJ35" s="3">
        <v>0</v>
      </c>
      <c r="LK35" s="3">
        <v>0</v>
      </c>
      <c r="LL35" s="3">
        <v>0</v>
      </c>
      <c r="LM35" s="3">
        <v>17748995.34</v>
      </c>
      <c r="LN35" s="3">
        <v>11281683.75</v>
      </c>
      <c r="LO35" s="3">
        <v>1030247.35</v>
      </c>
      <c r="LP35" s="3">
        <v>0</v>
      </c>
      <c r="LQ35" s="3">
        <v>0</v>
      </c>
      <c r="LR35" s="3">
        <v>1637630.97</v>
      </c>
      <c r="LS35" s="3">
        <v>0</v>
      </c>
      <c r="LT35" s="3">
        <v>1325212.24</v>
      </c>
      <c r="LU35" s="3">
        <v>0</v>
      </c>
      <c r="LW35" s="3">
        <v>774309.47</v>
      </c>
      <c r="LX35" s="3">
        <v>87892.01</v>
      </c>
      <c r="LY35" s="3">
        <v>0</v>
      </c>
      <c r="LZ35" s="3">
        <v>0</v>
      </c>
      <c r="MA35" s="3">
        <v>0</v>
      </c>
      <c r="MB35" s="3">
        <v>0</v>
      </c>
      <c r="MC35" s="3">
        <v>0</v>
      </c>
      <c r="MD35" s="3">
        <v>0</v>
      </c>
      <c r="ME35" s="3">
        <v>0</v>
      </c>
      <c r="MF35" s="3">
        <v>0</v>
      </c>
      <c r="MG35" s="3">
        <v>0</v>
      </c>
      <c r="MH35" s="3">
        <v>0</v>
      </c>
      <c r="MI35" s="3">
        <v>0</v>
      </c>
      <c r="MJ35" s="3">
        <v>0</v>
      </c>
      <c r="MK35" s="3">
        <v>0</v>
      </c>
      <c r="ML35" s="3">
        <v>0</v>
      </c>
      <c r="MM35" s="3">
        <v>0</v>
      </c>
      <c r="MN35" s="3">
        <v>0</v>
      </c>
      <c r="MO35" s="3">
        <v>0</v>
      </c>
      <c r="MP35" s="3">
        <v>0</v>
      </c>
      <c r="MQ35" s="3">
        <v>0</v>
      </c>
      <c r="MR35" s="3">
        <v>0</v>
      </c>
      <c r="MS35" s="3">
        <v>0</v>
      </c>
      <c r="MT35" s="3">
        <v>31652.52</v>
      </c>
      <c r="MU35" s="3">
        <v>0</v>
      </c>
      <c r="MV35" s="3">
        <v>0</v>
      </c>
      <c r="MW35" s="3">
        <v>0</v>
      </c>
      <c r="MX35" s="3">
        <v>0</v>
      </c>
      <c r="MY35" s="3">
        <v>0</v>
      </c>
      <c r="MZ35" s="3">
        <v>0</v>
      </c>
      <c r="NA35" s="3">
        <v>11644.82</v>
      </c>
      <c r="NB35" s="3">
        <v>0</v>
      </c>
      <c r="NC35" s="3">
        <v>0</v>
      </c>
      <c r="ND35" s="3">
        <v>0</v>
      </c>
      <c r="NE35" s="3">
        <v>0</v>
      </c>
      <c r="NF35" s="3">
        <v>0</v>
      </c>
      <c r="NG35" s="3">
        <v>0</v>
      </c>
      <c r="NH35" s="3">
        <v>0</v>
      </c>
      <c r="NI35" s="3">
        <v>105894.39999999999</v>
      </c>
      <c r="NJ35" s="3">
        <v>0</v>
      </c>
      <c r="NK35" s="3">
        <v>0</v>
      </c>
      <c r="NL35" s="3">
        <v>156763.24</v>
      </c>
      <c r="NM35" s="3">
        <v>0</v>
      </c>
      <c r="NN35" s="3">
        <v>47694.16</v>
      </c>
      <c r="NO35" s="3">
        <v>0</v>
      </c>
      <c r="NP35" s="3">
        <v>372277.87</v>
      </c>
      <c r="NQ35" s="3">
        <v>0</v>
      </c>
      <c r="NR35" s="3">
        <v>0</v>
      </c>
      <c r="NS35" s="3">
        <v>55271.78</v>
      </c>
      <c r="NT35" s="3">
        <v>3596.31</v>
      </c>
      <c r="NU35" s="3">
        <v>0</v>
      </c>
      <c r="NV35" s="3">
        <v>623444.35</v>
      </c>
      <c r="NW35" s="3">
        <v>193641.89</v>
      </c>
      <c r="NX35" s="3">
        <v>0</v>
      </c>
      <c r="NY35" s="3">
        <v>83788.12</v>
      </c>
      <c r="NZ35" s="3">
        <v>109771.2</v>
      </c>
      <c r="OA35" s="3">
        <v>72005.09</v>
      </c>
      <c r="OB35" s="3">
        <v>0</v>
      </c>
      <c r="OC35" s="3">
        <v>0</v>
      </c>
      <c r="OD35" s="3">
        <v>0</v>
      </c>
      <c r="OE35" s="3">
        <v>11475.61</v>
      </c>
      <c r="OF35" s="3">
        <v>0</v>
      </c>
      <c r="OK35" s="3">
        <v>0</v>
      </c>
      <c r="OL35" s="3">
        <v>0</v>
      </c>
      <c r="OM35" s="3">
        <v>0</v>
      </c>
      <c r="ON35" s="3">
        <v>0</v>
      </c>
      <c r="OO35" s="3">
        <v>144351.32</v>
      </c>
      <c r="OP35" s="3">
        <v>59210.01</v>
      </c>
      <c r="OQ35" s="3">
        <v>475567.33</v>
      </c>
      <c r="OR35" s="3">
        <v>113201.31</v>
      </c>
      <c r="OS35" s="3">
        <v>0</v>
      </c>
      <c r="OT35" s="3">
        <v>-47129</v>
      </c>
      <c r="OU35" s="3">
        <v>30085.98</v>
      </c>
      <c r="OV35" s="3">
        <v>128686.07</v>
      </c>
      <c r="OW35" s="3">
        <v>0</v>
      </c>
      <c r="OX35" s="3">
        <v>36121.120000000003</v>
      </c>
      <c r="OY35" s="3">
        <v>0</v>
      </c>
      <c r="OZ35" s="3">
        <v>0</v>
      </c>
      <c r="PA35" s="3">
        <v>15616</v>
      </c>
      <c r="PB35" s="3">
        <v>0</v>
      </c>
      <c r="PC35" s="3">
        <v>0</v>
      </c>
      <c r="PD35" s="3">
        <v>0</v>
      </c>
      <c r="PE35" s="3">
        <v>0</v>
      </c>
      <c r="PF35" s="3">
        <v>17023.099999999999</v>
      </c>
      <c r="PG35" s="3">
        <v>0</v>
      </c>
      <c r="PH35" s="3">
        <v>0</v>
      </c>
      <c r="PI35" s="3">
        <v>154127.51</v>
      </c>
      <c r="PJ35" s="3">
        <v>0</v>
      </c>
      <c r="PK35" s="3">
        <v>96361.01</v>
      </c>
      <c r="PL35" s="3">
        <v>54787.65</v>
      </c>
      <c r="PM35" s="3">
        <v>0</v>
      </c>
      <c r="PN35" s="3">
        <v>8846.44</v>
      </c>
      <c r="PO35" s="3">
        <v>236</v>
      </c>
      <c r="PP35" s="3">
        <v>0</v>
      </c>
      <c r="PQ35" s="3">
        <v>0</v>
      </c>
      <c r="PR35" s="3">
        <v>96907.08</v>
      </c>
      <c r="PS35" s="3">
        <v>0</v>
      </c>
      <c r="PT35" s="3">
        <v>1181650.3600000001</v>
      </c>
      <c r="PU35" s="3">
        <v>0</v>
      </c>
      <c r="PV35" s="3">
        <v>0</v>
      </c>
      <c r="PW35" s="3">
        <v>510379.49</v>
      </c>
      <c r="PX35" s="3">
        <v>15454.8</v>
      </c>
      <c r="PY35" s="3">
        <v>0</v>
      </c>
      <c r="PZ35" s="3">
        <v>0</v>
      </c>
      <c r="QA35" s="3">
        <v>0</v>
      </c>
      <c r="QB35" s="3">
        <v>1406278.66</v>
      </c>
      <c r="QC35" s="3">
        <v>0</v>
      </c>
      <c r="QD35" s="3">
        <v>46907.08</v>
      </c>
      <c r="QE35" s="3">
        <v>0</v>
      </c>
      <c r="QF35" s="3">
        <v>0</v>
      </c>
      <c r="QG35" s="3">
        <v>0</v>
      </c>
      <c r="QI35" s="3">
        <v>0</v>
      </c>
      <c r="QJ35" s="3">
        <v>448109.28</v>
      </c>
      <c r="QK35" s="3">
        <v>0</v>
      </c>
      <c r="QL35" s="3">
        <v>0</v>
      </c>
      <c r="QM35" s="3">
        <v>0</v>
      </c>
      <c r="QN35" s="3">
        <v>0</v>
      </c>
      <c r="QO35" s="3">
        <v>0</v>
      </c>
      <c r="QP35" s="3">
        <v>49724.12</v>
      </c>
      <c r="QQ35" s="3">
        <v>0</v>
      </c>
      <c r="QR35" s="3">
        <v>0</v>
      </c>
      <c r="QS35" s="3">
        <v>0</v>
      </c>
      <c r="QT35" s="3">
        <v>54391.03</v>
      </c>
      <c r="QU35" s="3">
        <v>546092.34</v>
      </c>
      <c r="QV35" s="3">
        <v>140363</v>
      </c>
      <c r="QW35" s="3">
        <v>14175</v>
      </c>
      <c r="QX35" s="3">
        <v>0</v>
      </c>
      <c r="QY35" s="3">
        <v>0</v>
      </c>
      <c r="QZ35" s="3">
        <v>0</v>
      </c>
      <c r="RA35" s="3">
        <v>0</v>
      </c>
      <c r="RB35" s="3">
        <v>0</v>
      </c>
      <c r="RC35" s="3">
        <v>0</v>
      </c>
      <c r="RD35" s="3">
        <v>0</v>
      </c>
      <c r="RE35" s="3">
        <v>0</v>
      </c>
      <c r="RF35" s="3">
        <v>0</v>
      </c>
      <c r="RG35" s="3">
        <v>0</v>
      </c>
      <c r="RH35" s="3">
        <v>0</v>
      </c>
      <c r="RI35" s="3">
        <v>0</v>
      </c>
      <c r="RJ35" s="3">
        <v>0</v>
      </c>
      <c r="RK35" s="3">
        <v>0</v>
      </c>
    </row>
    <row r="36" spans="1:479" x14ac:dyDescent="0.25">
      <c r="A36" t="s">
        <v>35</v>
      </c>
      <c r="B36" s="1">
        <v>2018</v>
      </c>
      <c r="C36" s="3">
        <v>1294488.3999999999</v>
      </c>
      <c r="D36" s="3">
        <v>0</v>
      </c>
      <c r="E36" s="4"/>
      <c r="F36" s="3">
        <v>0</v>
      </c>
      <c r="G36" s="3">
        <v>0</v>
      </c>
      <c r="H36" s="3">
        <v>5208</v>
      </c>
      <c r="I36" s="3">
        <v>0</v>
      </c>
      <c r="J36" s="3">
        <v>0</v>
      </c>
      <c r="K36" s="3">
        <v>23742814.68</v>
      </c>
      <c r="L36" s="3">
        <v>0</v>
      </c>
      <c r="M36" s="3">
        <v>4272862.5999999996</v>
      </c>
      <c r="N36" s="3">
        <v>0</v>
      </c>
      <c r="O36" s="3">
        <v>11231002.24</v>
      </c>
      <c r="P36" s="4"/>
      <c r="Q36" s="3">
        <v>38237392.25</v>
      </c>
      <c r="R36" s="3">
        <v>-2340445.85</v>
      </c>
      <c r="S36" s="3">
        <v>20848.88</v>
      </c>
      <c r="T36" s="3">
        <v>126241.38</v>
      </c>
      <c r="U36" s="3">
        <v>0</v>
      </c>
      <c r="V36" s="3">
        <v>2666777.19</v>
      </c>
      <c r="W36" s="3">
        <v>0</v>
      </c>
      <c r="X36" s="3">
        <v>0</v>
      </c>
      <c r="Y36" s="3">
        <v>0</v>
      </c>
      <c r="Z36" s="3">
        <v>67349.25</v>
      </c>
      <c r="AA36" s="3">
        <v>549365.81999999995</v>
      </c>
      <c r="AB36" s="3">
        <v>0</v>
      </c>
      <c r="AC36" s="3">
        <v>0</v>
      </c>
      <c r="AD36" s="3">
        <v>0</v>
      </c>
      <c r="AE36" s="3">
        <v>0</v>
      </c>
      <c r="AF36" s="3">
        <v>0</v>
      </c>
      <c r="AG36" s="3">
        <v>0</v>
      </c>
      <c r="AH36" s="3">
        <v>0</v>
      </c>
      <c r="AI36" s="3">
        <v>0</v>
      </c>
      <c r="AJ36" s="3">
        <v>0</v>
      </c>
      <c r="AK36" s="3">
        <v>0</v>
      </c>
      <c r="AL36" s="3">
        <v>0</v>
      </c>
      <c r="AP36" s="3">
        <v>0</v>
      </c>
      <c r="AQ36" s="3">
        <v>0</v>
      </c>
      <c r="AR36" s="3">
        <v>0</v>
      </c>
      <c r="AS36" s="3">
        <v>0</v>
      </c>
      <c r="AT36" s="3">
        <v>5914807</v>
      </c>
      <c r="AU36" s="3">
        <v>0</v>
      </c>
      <c r="AV36" s="3">
        <v>8896166.3800000008</v>
      </c>
      <c r="AW36" s="4"/>
      <c r="AX36" s="3">
        <v>0</v>
      </c>
      <c r="AY36" s="3">
        <v>0</v>
      </c>
      <c r="AZ36" s="3">
        <v>0</v>
      </c>
      <c r="BA36" s="3">
        <v>202611.53</v>
      </c>
      <c r="BB36" s="3">
        <v>0</v>
      </c>
      <c r="BC36" s="3">
        <v>0</v>
      </c>
      <c r="BD36" s="3">
        <v>0</v>
      </c>
      <c r="BE36" s="3">
        <v>0</v>
      </c>
      <c r="BF36" s="3">
        <v>0</v>
      </c>
      <c r="BG36" s="3">
        <v>0</v>
      </c>
      <c r="BH36" s="3">
        <v>0</v>
      </c>
      <c r="BI36" s="3">
        <v>0</v>
      </c>
      <c r="BJ36" s="3">
        <v>0</v>
      </c>
      <c r="BK36" s="3">
        <v>0</v>
      </c>
      <c r="BL36" s="3">
        <v>0</v>
      </c>
      <c r="BM36" s="3">
        <v>7207.36</v>
      </c>
      <c r="BN36" s="3">
        <v>0</v>
      </c>
      <c r="BO36" s="3">
        <v>-154073.60000000001</v>
      </c>
      <c r="BP36" s="3">
        <v>0</v>
      </c>
      <c r="BQ36" s="3">
        <v>0</v>
      </c>
      <c r="BR36" s="3">
        <v>0</v>
      </c>
      <c r="BT36" s="3">
        <v>0</v>
      </c>
      <c r="BU36" s="3">
        <v>2436100.0499999998</v>
      </c>
      <c r="BV36" s="3">
        <v>0</v>
      </c>
      <c r="BW36" s="3">
        <v>0</v>
      </c>
      <c r="BX36" s="3">
        <v>0</v>
      </c>
      <c r="BY36" s="3">
        <v>0</v>
      </c>
      <c r="BZ36" s="3">
        <v>-3623300.31</v>
      </c>
      <c r="CA36" s="3">
        <v>0</v>
      </c>
      <c r="CB36" s="3">
        <v>5308942.2300000004</v>
      </c>
      <c r="CC36" s="3">
        <v>3775925.88</v>
      </c>
      <c r="CD36" s="3">
        <v>-326823.78000000003</v>
      </c>
      <c r="CE36" s="3">
        <v>3432475.75</v>
      </c>
      <c r="CF36" s="3">
        <v>0</v>
      </c>
      <c r="CG36" s="3">
        <v>-2130730.17</v>
      </c>
      <c r="CH36" s="3">
        <v>0</v>
      </c>
      <c r="CI36" s="3">
        <v>0</v>
      </c>
      <c r="CJ36" s="3">
        <v>0</v>
      </c>
      <c r="CK36" s="3">
        <v>1293406.49</v>
      </c>
      <c r="CL36" s="3">
        <v>20976520.390000001</v>
      </c>
      <c r="CM36" s="3">
        <v>539800.73</v>
      </c>
      <c r="CN36" s="3">
        <v>0</v>
      </c>
      <c r="CO36" s="3">
        <v>0</v>
      </c>
      <c r="CP36" s="3">
        <v>0</v>
      </c>
      <c r="CQ36" s="3">
        <v>0</v>
      </c>
      <c r="CR36" s="3">
        <v>0</v>
      </c>
      <c r="CS36" s="3">
        <v>0</v>
      </c>
      <c r="CT36" s="3">
        <v>0</v>
      </c>
      <c r="CU36" s="3">
        <v>0</v>
      </c>
      <c r="CV36" s="3">
        <v>0</v>
      </c>
      <c r="CW36" s="3">
        <v>0</v>
      </c>
      <c r="CX36" s="3">
        <v>0</v>
      </c>
      <c r="CY36" s="3">
        <v>0</v>
      </c>
      <c r="CZ36" s="3">
        <v>0</v>
      </c>
      <c r="DA36" s="3">
        <v>0</v>
      </c>
      <c r="DB36" s="3">
        <v>0</v>
      </c>
      <c r="DC36" s="3">
        <v>0</v>
      </c>
      <c r="DD36" s="3">
        <v>0</v>
      </c>
      <c r="DE36" s="3">
        <v>0</v>
      </c>
      <c r="DF36" s="3">
        <v>0</v>
      </c>
      <c r="DG36" s="3">
        <v>0</v>
      </c>
      <c r="DH36" s="3">
        <v>0</v>
      </c>
      <c r="DI36" s="3">
        <v>0</v>
      </c>
      <c r="DJ36" s="3">
        <v>0</v>
      </c>
      <c r="DK36" s="3">
        <v>0</v>
      </c>
      <c r="DL36" s="3">
        <v>0</v>
      </c>
      <c r="DM36" s="3">
        <v>0</v>
      </c>
      <c r="DN36" s="3">
        <v>385689.89</v>
      </c>
      <c r="DP36" s="3">
        <v>1389995.06</v>
      </c>
      <c r="DQ36" s="3">
        <v>0</v>
      </c>
      <c r="DR36" s="3">
        <v>0</v>
      </c>
      <c r="DS36" s="3">
        <v>16529155.49</v>
      </c>
      <c r="DT36" s="3">
        <v>0</v>
      </c>
      <c r="DU36" s="3">
        <v>48148216.210000001</v>
      </c>
      <c r="DV36" s="3">
        <v>68548307.060000002</v>
      </c>
      <c r="DW36" s="3">
        <v>62052390.32</v>
      </c>
      <c r="DX36" s="3">
        <v>96662276.340000004</v>
      </c>
      <c r="DY36" s="3">
        <v>103375265.42</v>
      </c>
      <c r="DZ36" s="3">
        <v>40824480.200000003</v>
      </c>
      <c r="EA36" s="3">
        <v>31050935.280000001</v>
      </c>
      <c r="EB36" s="3">
        <v>0</v>
      </c>
      <c r="EC36" s="3">
        <v>0</v>
      </c>
      <c r="ED36" s="3">
        <v>0</v>
      </c>
      <c r="EE36" s="3">
        <v>0</v>
      </c>
      <c r="EG36" s="3">
        <v>24286764.93</v>
      </c>
      <c r="EH36" s="3">
        <v>0</v>
      </c>
      <c r="EI36" s="3">
        <v>872334.55</v>
      </c>
      <c r="EJ36" s="3">
        <v>1505207.28</v>
      </c>
      <c r="EL36" s="3">
        <v>13194067.130000001</v>
      </c>
      <c r="EM36" s="3">
        <v>319837.53999999998</v>
      </c>
      <c r="EN36" s="3">
        <v>912664.9</v>
      </c>
      <c r="EO36" s="3">
        <v>1116529.3500000001</v>
      </c>
      <c r="EP36" s="3">
        <v>1077502.6000000001</v>
      </c>
      <c r="EQ36" s="3">
        <v>5081979.8099999996</v>
      </c>
      <c r="ER36" s="3">
        <v>4039</v>
      </c>
      <c r="ET36" s="3">
        <v>0</v>
      </c>
      <c r="EU36" s="3">
        <v>0</v>
      </c>
      <c r="EV36" s="3">
        <v>4830198.51</v>
      </c>
      <c r="EW36" s="3">
        <v>0</v>
      </c>
      <c r="EX36" s="3">
        <v>0</v>
      </c>
      <c r="EY36" s="3">
        <v>-39262042.689999998</v>
      </c>
      <c r="EZ36" s="3">
        <v>0</v>
      </c>
      <c r="FA36" s="3">
        <v>0</v>
      </c>
      <c r="FB36" s="3">
        <v>0</v>
      </c>
      <c r="FC36" s="3">
        <v>0</v>
      </c>
      <c r="FD36" s="3">
        <v>0</v>
      </c>
      <c r="FE36" s="3">
        <v>0</v>
      </c>
      <c r="FF36" s="3">
        <v>14200216.85</v>
      </c>
      <c r="FG36" s="3">
        <v>0</v>
      </c>
      <c r="FH36" s="3">
        <v>0</v>
      </c>
      <c r="FI36" s="3">
        <v>0</v>
      </c>
      <c r="FJ36" s="3">
        <v>2523348.91</v>
      </c>
      <c r="FK36" s="3">
        <v>-190511995.62</v>
      </c>
      <c r="FL36" s="3">
        <v>-10562862.93</v>
      </c>
      <c r="FM36" s="3">
        <v>0</v>
      </c>
      <c r="FN36" s="3">
        <v>0</v>
      </c>
      <c r="FO36" s="3">
        <v>-796171.62</v>
      </c>
      <c r="FP36" s="3">
        <v>-42981912.82</v>
      </c>
      <c r="FQ36" s="3">
        <v>-650806.85</v>
      </c>
      <c r="FR36" s="3">
        <v>-4173194.99</v>
      </c>
      <c r="FS36" s="3">
        <v>0</v>
      </c>
      <c r="FT36" s="3">
        <v>-1763179.97</v>
      </c>
      <c r="FU36" s="3">
        <v>0</v>
      </c>
      <c r="FV36" s="3">
        <v>-6450846.1900000004</v>
      </c>
      <c r="FW36" s="3">
        <v>0</v>
      </c>
      <c r="FX36" s="3">
        <v>0</v>
      </c>
      <c r="FY36" s="3">
        <v>0</v>
      </c>
      <c r="FZ36" s="3">
        <v>0</v>
      </c>
      <c r="GA36" s="3">
        <v>0</v>
      </c>
      <c r="GB36" s="3">
        <v>-1522000</v>
      </c>
      <c r="GD36" s="3">
        <v>0</v>
      </c>
      <c r="GE36" s="3">
        <v>0</v>
      </c>
      <c r="GF36" s="3">
        <v>0</v>
      </c>
      <c r="GG36" s="3">
        <v>0</v>
      </c>
      <c r="GH36" s="3">
        <v>0</v>
      </c>
      <c r="GI36" s="3">
        <v>0</v>
      </c>
      <c r="GJ36" s="3">
        <v>-117668.6</v>
      </c>
      <c r="GK36" s="3">
        <v>-3060028.57</v>
      </c>
      <c r="GL36" s="3">
        <v>-2196827</v>
      </c>
      <c r="GN36" s="3">
        <v>0</v>
      </c>
      <c r="GO36" s="3">
        <v>-13894700</v>
      </c>
      <c r="GP36" s="3">
        <v>0</v>
      </c>
      <c r="GQ36" s="3">
        <v>0</v>
      </c>
      <c r="GR36" s="3">
        <v>0</v>
      </c>
      <c r="GS36" s="3">
        <v>0</v>
      </c>
      <c r="GT36" s="3">
        <v>0</v>
      </c>
      <c r="GU36" s="3">
        <v>-1228275</v>
      </c>
      <c r="GV36" s="3">
        <v>0</v>
      </c>
      <c r="GX36" s="3">
        <v>-13213737.890000001</v>
      </c>
      <c r="GY36" s="3">
        <v>0</v>
      </c>
      <c r="GZ36" s="3">
        <v>0</v>
      </c>
      <c r="HA36" s="3">
        <v>0</v>
      </c>
      <c r="HB36" s="3">
        <v>-5590269</v>
      </c>
      <c r="HC36" s="3">
        <v>0</v>
      </c>
      <c r="HD36" s="3">
        <v>0</v>
      </c>
      <c r="HE36" s="3">
        <v>0</v>
      </c>
      <c r="HF36" s="3">
        <v>0</v>
      </c>
      <c r="HG36" s="3">
        <v>0</v>
      </c>
      <c r="HH36" s="3">
        <v>-18973858.190000001</v>
      </c>
      <c r="HI36" s="3">
        <v>0</v>
      </c>
      <c r="HJ36" s="3">
        <v>0</v>
      </c>
      <c r="HK36" s="3">
        <v>0</v>
      </c>
      <c r="HL36" s="3">
        <v>-140000000</v>
      </c>
      <c r="HM36" s="3">
        <v>0</v>
      </c>
      <c r="HO36" s="3">
        <v>0</v>
      </c>
      <c r="HP36" s="3">
        <v>-62262550.689999998</v>
      </c>
      <c r="HQ36" s="3">
        <v>0</v>
      </c>
      <c r="HR36" s="3">
        <v>0</v>
      </c>
      <c r="HS36" s="3">
        <v>0</v>
      </c>
      <c r="HT36" s="3">
        <v>0</v>
      </c>
      <c r="HU36" s="3">
        <v>0</v>
      </c>
      <c r="HV36" s="3">
        <v>-39254284.950000003</v>
      </c>
      <c r="HW36" s="3">
        <v>0</v>
      </c>
      <c r="HX36" s="3">
        <v>0</v>
      </c>
      <c r="HY36" s="3">
        <v>-127994798.38</v>
      </c>
      <c r="HZ36" s="3">
        <v>-12946767.890000001</v>
      </c>
      <c r="IA36" s="3">
        <v>0</v>
      </c>
      <c r="IB36" s="3">
        <v>0</v>
      </c>
      <c r="IC36" s="3">
        <v>74000000</v>
      </c>
      <c r="ID36" s="3">
        <v>0</v>
      </c>
      <c r="IE36" s="3">
        <v>0</v>
      </c>
      <c r="IF36" s="3">
        <v>-492163.56</v>
      </c>
      <c r="IG36" s="3">
        <v>0</v>
      </c>
      <c r="IH36" s="3">
        <v>0</v>
      </c>
      <c r="II36" s="3">
        <v>586600</v>
      </c>
      <c r="IJ36" s="3">
        <v>-92938198.730000004</v>
      </c>
      <c r="IK36" s="3">
        <v>0</v>
      </c>
      <c r="IL36" s="3">
        <v>0</v>
      </c>
      <c r="IM36" s="3">
        <v>-7419905.8899999997</v>
      </c>
      <c r="IN36" s="3">
        <v>-1811204.08</v>
      </c>
      <c r="IO36" s="3">
        <v>-43916.41</v>
      </c>
      <c r="IP36" s="3">
        <v>-167862495.41</v>
      </c>
      <c r="IQ36" s="3">
        <v>0</v>
      </c>
      <c r="IR36" s="3">
        <v>-730475.18</v>
      </c>
      <c r="IS36" s="3">
        <v>-27227355.699999999</v>
      </c>
      <c r="IT36" s="3">
        <v>0</v>
      </c>
      <c r="IU36" s="3">
        <v>-12349655.130000001</v>
      </c>
      <c r="IV36" s="3">
        <v>0</v>
      </c>
      <c r="IW36" s="3">
        <v>-22978457.539999999</v>
      </c>
      <c r="IX36" s="3">
        <v>-22539256.170000002</v>
      </c>
      <c r="IY36" s="3">
        <v>0</v>
      </c>
      <c r="IZ36" s="3">
        <v>-1019945.47</v>
      </c>
      <c r="JA36" s="3">
        <v>-69084973.870000005</v>
      </c>
      <c r="JB36" s="3">
        <v>-54314.7</v>
      </c>
      <c r="JC36" s="3">
        <v>-809.25</v>
      </c>
      <c r="JD36" s="3">
        <v>-464004.03</v>
      </c>
      <c r="JE36" s="3">
        <v>0</v>
      </c>
      <c r="JF36" s="3">
        <v>0</v>
      </c>
      <c r="JG36" s="3">
        <v>0</v>
      </c>
      <c r="JH36" s="3">
        <v>0</v>
      </c>
      <c r="JI36" s="3">
        <v>-493781.08</v>
      </c>
      <c r="JJ36" s="3">
        <v>0</v>
      </c>
      <c r="JK36" s="3">
        <v>0</v>
      </c>
      <c r="JL36" s="3">
        <v>-1561023.47</v>
      </c>
      <c r="JM36" s="3">
        <v>0</v>
      </c>
      <c r="JN36" s="3">
        <v>-1278949.3600000001</v>
      </c>
      <c r="JO36" s="3">
        <v>0</v>
      </c>
      <c r="JP36" s="3">
        <v>-411679.93</v>
      </c>
      <c r="JQ36" s="3">
        <v>0</v>
      </c>
      <c r="JR36" s="3">
        <v>0</v>
      </c>
      <c r="JS36" s="3">
        <v>0</v>
      </c>
      <c r="JT36" s="3">
        <v>0</v>
      </c>
      <c r="JU36" s="3">
        <v>0</v>
      </c>
      <c r="JV36" s="3">
        <v>-312486.09999999998</v>
      </c>
      <c r="JW36" s="3">
        <v>117517.9</v>
      </c>
      <c r="JX36" s="3">
        <v>341274</v>
      </c>
      <c r="JY36" s="3">
        <v>0</v>
      </c>
      <c r="JZ36" s="3">
        <v>0</v>
      </c>
      <c r="KA36" s="3">
        <v>0</v>
      </c>
      <c r="KB36" s="3">
        <v>-219887.98</v>
      </c>
      <c r="KC36" s="3">
        <v>0</v>
      </c>
      <c r="KD36" s="3">
        <v>0</v>
      </c>
      <c r="KE36" s="3">
        <v>0</v>
      </c>
      <c r="KF36" s="3">
        <v>0</v>
      </c>
      <c r="KG36" s="3">
        <v>0</v>
      </c>
      <c r="KH36" s="3">
        <v>-9623660.5399999991</v>
      </c>
      <c r="KI36" s="3">
        <v>7613569.4199999999</v>
      </c>
      <c r="KJ36" s="3">
        <v>0</v>
      </c>
      <c r="KK36" s="3">
        <v>-584005.18000000005</v>
      </c>
      <c r="KL36" s="3">
        <v>0</v>
      </c>
      <c r="KM36" s="3">
        <v>-8592.64</v>
      </c>
      <c r="KN36" s="3">
        <v>-428017.28</v>
      </c>
      <c r="KO36" s="3">
        <v>0</v>
      </c>
      <c r="KP36" s="3">
        <v>0</v>
      </c>
      <c r="KQ36" s="3">
        <v>0</v>
      </c>
      <c r="KR36" s="3">
        <v>0</v>
      </c>
      <c r="KS36" s="3">
        <v>0</v>
      </c>
      <c r="KT36" s="3">
        <v>0</v>
      </c>
      <c r="KU36" s="3">
        <v>0</v>
      </c>
      <c r="KV36" s="3">
        <v>0</v>
      </c>
      <c r="KW36" s="3">
        <v>0</v>
      </c>
      <c r="KX36" s="3">
        <v>0</v>
      </c>
      <c r="KY36" s="3">
        <v>0</v>
      </c>
      <c r="KZ36" s="3">
        <v>0</v>
      </c>
      <c r="LA36" s="3">
        <v>0</v>
      </c>
      <c r="LB36" s="3">
        <v>0</v>
      </c>
      <c r="LC36" s="3">
        <v>0</v>
      </c>
      <c r="LD36" s="3">
        <v>0</v>
      </c>
      <c r="LE36" s="3">
        <v>0</v>
      </c>
      <c r="LF36" s="3">
        <v>0</v>
      </c>
      <c r="LG36" s="3">
        <v>0</v>
      </c>
      <c r="LH36" s="3">
        <v>0</v>
      </c>
      <c r="LI36" s="3">
        <v>0</v>
      </c>
      <c r="LJ36" s="3">
        <v>0</v>
      </c>
      <c r="LK36" s="3">
        <v>0</v>
      </c>
      <c r="LL36" s="3">
        <v>0</v>
      </c>
      <c r="LM36" s="3">
        <v>175704100.40000001</v>
      </c>
      <c r="LN36" s="3">
        <v>122329451</v>
      </c>
      <c r="LO36" s="3">
        <v>12349655.130000001</v>
      </c>
      <c r="LP36" s="3">
        <v>0</v>
      </c>
      <c r="LQ36" s="3">
        <v>0</v>
      </c>
      <c r="LR36" s="3">
        <v>22978457.539999999</v>
      </c>
      <c r="LS36" s="3">
        <v>0</v>
      </c>
      <c r="LT36" s="3">
        <v>22539256.170000002</v>
      </c>
      <c r="LU36" s="3">
        <v>0</v>
      </c>
      <c r="LW36" s="3">
        <v>0</v>
      </c>
      <c r="LX36" s="3">
        <v>1019945.47</v>
      </c>
      <c r="LY36" s="3">
        <v>0</v>
      </c>
      <c r="LZ36" s="3">
        <v>0</v>
      </c>
      <c r="MA36" s="3">
        <v>0</v>
      </c>
      <c r="MB36" s="3">
        <v>0</v>
      </c>
      <c r="MC36" s="3">
        <v>0</v>
      </c>
      <c r="MD36" s="3">
        <v>0</v>
      </c>
      <c r="ME36" s="3">
        <v>0</v>
      </c>
      <c r="MF36" s="3">
        <v>0</v>
      </c>
      <c r="MG36" s="3">
        <v>0</v>
      </c>
      <c r="MH36" s="3">
        <v>0</v>
      </c>
      <c r="MI36" s="3">
        <v>0</v>
      </c>
      <c r="MJ36" s="3">
        <v>0</v>
      </c>
      <c r="MK36" s="3">
        <v>0</v>
      </c>
      <c r="ML36" s="3">
        <v>0</v>
      </c>
      <c r="MM36" s="3">
        <v>0</v>
      </c>
      <c r="MN36" s="3">
        <v>0</v>
      </c>
      <c r="MO36" s="3">
        <v>0</v>
      </c>
      <c r="MP36" s="3">
        <v>0</v>
      </c>
      <c r="MQ36" s="3">
        <v>0</v>
      </c>
      <c r="MR36" s="3">
        <v>0</v>
      </c>
      <c r="MS36" s="3">
        <v>2178397.8199999998</v>
      </c>
      <c r="MT36" s="3">
        <v>1851123.76</v>
      </c>
      <c r="MU36" s="3">
        <v>444400.45</v>
      </c>
      <c r="MV36" s="3">
        <v>0</v>
      </c>
      <c r="MW36" s="3">
        <v>0</v>
      </c>
      <c r="MX36" s="3">
        <v>69878.94</v>
      </c>
      <c r="MY36" s="3">
        <v>158809.41</v>
      </c>
      <c r="MZ36" s="3">
        <v>167651.57</v>
      </c>
      <c r="NA36" s="3">
        <v>320163.84999999998</v>
      </c>
      <c r="NB36" s="3">
        <v>0</v>
      </c>
      <c r="NC36" s="3">
        <v>12006.87</v>
      </c>
      <c r="ND36" s="3">
        <v>116057.67</v>
      </c>
      <c r="NE36" s="3">
        <v>135575.54</v>
      </c>
      <c r="NF36" s="3">
        <v>0</v>
      </c>
      <c r="NG36" s="3">
        <v>246581.68</v>
      </c>
      <c r="NH36" s="3">
        <v>0</v>
      </c>
      <c r="NI36" s="3">
        <v>1575611.41</v>
      </c>
      <c r="NJ36" s="3">
        <v>0</v>
      </c>
      <c r="NK36" s="3">
        <v>0</v>
      </c>
      <c r="NL36" s="3">
        <v>2858941.57</v>
      </c>
      <c r="NM36" s="3">
        <v>0</v>
      </c>
      <c r="NN36" s="3">
        <v>77340.95</v>
      </c>
      <c r="NO36" s="3">
        <v>0</v>
      </c>
      <c r="NP36" s="3">
        <v>1923391.34</v>
      </c>
      <c r="NQ36" s="3">
        <v>63217.61</v>
      </c>
      <c r="NR36" s="3">
        <v>0</v>
      </c>
      <c r="NS36" s="3">
        <v>752286.49</v>
      </c>
      <c r="NT36" s="3">
        <v>695617.03</v>
      </c>
      <c r="NU36" s="3">
        <v>1551717.39</v>
      </c>
      <c r="NV36" s="3">
        <v>240599.26</v>
      </c>
      <c r="NW36" s="3">
        <v>1090829.27</v>
      </c>
      <c r="NX36" s="3">
        <v>384109.22</v>
      </c>
      <c r="NY36" s="3">
        <v>1100151.19</v>
      </c>
      <c r="NZ36" s="3">
        <v>1044995.7</v>
      </c>
      <c r="OA36" s="3">
        <v>136011.96</v>
      </c>
      <c r="OB36" s="3">
        <v>0</v>
      </c>
      <c r="OC36" s="3">
        <v>0</v>
      </c>
      <c r="OD36" s="3">
        <v>0</v>
      </c>
      <c r="OE36" s="3">
        <v>34119.75</v>
      </c>
      <c r="OF36" s="3">
        <v>0</v>
      </c>
      <c r="OK36" s="3">
        <v>0</v>
      </c>
      <c r="OL36" s="3">
        <v>0</v>
      </c>
      <c r="OM36" s="3">
        <v>0</v>
      </c>
      <c r="ON36" s="3">
        <v>0</v>
      </c>
      <c r="OO36" s="3">
        <v>211107.7</v>
      </c>
      <c r="OP36" s="3">
        <v>1418567.9</v>
      </c>
      <c r="OQ36" s="3">
        <v>1711949.52</v>
      </c>
      <c r="OR36" s="3">
        <v>1270964.7</v>
      </c>
      <c r="OS36" s="3">
        <v>0</v>
      </c>
      <c r="OT36" s="3">
        <v>-345672</v>
      </c>
      <c r="OU36" s="3">
        <v>702530.16</v>
      </c>
      <c r="OV36" s="3">
        <v>0</v>
      </c>
      <c r="OW36" s="3">
        <v>0</v>
      </c>
      <c r="OX36" s="3">
        <v>108704.27</v>
      </c>
      <c r="OY36" s="3">
        <v>0</v>
      </c>
      <c r="OZ36" s="3">
        <v>72001.919999999998</v>
      </c>
      <c r="PA36" s="3">
        <v>0</v>
      </c>
      <c r="PB36" s="3">
        <v>0</v>
      </c>
      <c r="PC36" s="3">
        <v>0</v>
      </c>
      <c r="PD36" s="3">
        <v>0</v>
      </c>
      <c r="PE36" s="3">
        <v>0</v>
      </c>
      <c r="PF36" s="3">
        <v>1238287.81</v>
      </c>
      <c r="PG36" s="3">
        <v>1794451.59</v>
      </c>
      <c r="PH36" s="3">
        <v>4195727.62</v>
      </c>
      <c r="PI36" s="3">
        <v>2250916.88</v>
      </c>
      <c r="PJ36" s="3">
        <v>0</v>
      </c>
      <c r="PK36" s="3">
        <v>862866.38</v>
      </c>
      <c r="PL36" s="3">
        <v>495333.9</v>
      </c>
      <c r="PM36" s="3">
        <v>483392.81</v>
      </c>
      <c r="PN36" s="3">
        <v>97302.64</v>
      </c>
      <c r="PO36" s="3">
        <v>0</v>
      </c>
      <c r="PP36" s="3">
        <v>0</v>
      </c>
      <c r="PQ36" s="3">
        <v>0</v>
      </c>
      <c r="PR36" s="3">
        <v>692739.35</v>
      </c>
      <c r="PS36" s="3">
        <v>657685.44999999995</v>
      </c>
      <c r="PT36" s="3">
        <v>800043.78</v>
      </c>
      <c r="PU36" s="3">
        <v>0</v>
      </c>
      <c r="PV36" s="3">
        <v>0</v>
      </c>
      <c r="PW36" s="3">
        <v>769497.55</v>
      </c>
      <c r="PX36" s="3">
        <v>0</v>
      </c>
      <c r="PY36" s="3">
        <v>0</v>
      </c>
      <c r="PZ36" s="3">
        <v>0</v>
      </c>
      <c r="QA36" s="3">
        <v>0</v>
      </c>
      <c r="QB36" s="3">
        <v>12837373.57</v>
      </c>
      <c r="QC36" s="3">
        <v>0</v>
      </c>
      <c r="QD36" s="3">
        <v>4920225.05</v>
      </c>
      <c r="QE36" s="3">
        <v>0</v>
      </c>
      <c r="QF36" s="3">
        <v>123660.78</v>
      </c>
      <c r="QG36" s="3">
        <v>0</v>
      </c>
      <c r="QI36" s="3">
        <v>0</v>
      </c>
      <c r="QJ36" s="3">
        <v>3591052.16</v>
      </c>
      <c r="QK36" s="3">
        <v>0</v>
      </c>
      <c r="QL36" s="3">
        <v>0</v>
      </c>
      <c r="QM36" s="3">
        <v>0</v>
      </c>
      <c r="QN36" s="3">
        <v>0</v>
      </c>
      <c r="QO36" s="3">
        <v>0</v>
      </c>
      <c r="QP36" s="3">
        <v>406058.75</v>
      </c>
      <c r="QQ36" s="3">
        <v>-188202.16</v>
      </c>
      <c r="QR36" s="3">
        <v>0</v>
      </c>
      <c r="QS36" s="3">
        <v>0</v>
      </c>
      <c r="QT36" s="3">
        <v>523560.48</v>
      </c>
      <c r="QU36" s="3">
        <v>960093</v>
      </c>
      <c r="QV36" s="3">
        <v>1413562</v>
      </c>
      <c r="QW36" s="3">
        <v>201684.94</v>
      </c>
      <c r="QX36" s="3">
        <v>0</v>
      </c>
      <c r="QY36" s="3">
        <v>0</v>
      </c>
      <c r="QZ36" s="3">
        <v>0</v>
      </c>
      <c r="RA36" s="3">
        <v>0</v>
      </c>
      <c r="RB36" s="3">
        <v>0</v>
      </c>
      <c r="RC36" s="3">
        <v>0</v>
      </c>
      <c r="RD36" s="3">
        <v>0</v>
      </c>
      <c r="RE36" s="3">
        <v>0</v>
      </c>
      <c r="RF36" s="3">
        <v>0</v>
      </c>
      <c r="RG36" s="3">
        <v>0</v>
      </c>
      <c r="RH36" s="3">
        <v>0</v>
      </c>
      <c r="RI36" s="3">
        <v>0</v>
      </c>
      <c r="RJ36" s="3">
        <v>0</v>
      </c>
      <c r="RK36" s="3">
        <v>0</v>
      </c>
    </row>
    <row r="37" spans="1:479" x14ac:dyDescent="0.25">
      <c r="A37" t="s">
        <v>36</v>
      </c>
      <c r="B37" s="1">
        <v>2018</v>
      </c>
      <c r="C37" s="3">
        <v>8373514</v>
      </c>
      <c r="D37" s="3">
        <v>1065</v>
      </c>
      <c r="E37" s="4"/>
      <c r="F37" s="3">
        <v>0</v>
      </c>
      <c r="G37" s="3">
        <v>0</v>
      </c>
      <c r="H37" s="3">
        <v>0</v>
      </c>
      <c r="I37" s="3">
        <v>0</v>
      </c>
      <c r="J37" s="3">
        <v>0</v>
      </c>
      <c r="K37" s="3">
        <v>8375327</v>
      </c>
      <c r="L37" s="3">
        <v>1318</v>
      </c>
      <c r="M37" s="3">
        <v>116019</v>
      </c>
      <c r="N37" s="3">
        <v>0</v>
      </c>
      <c r="O37" s="3">
        <v>467441</v>
      </c>
      <c r="P37" s="4"/>
      <c r="Q37" s="3">
        <v>11172503</v>
      </c>
      <c r="R37" s="3">
        <v>-58835</v>
      </c>
      <c r="S37" s="3">
        <v>0</v>
      </c>
      <c r="T37" s="3">
        <v>0</v>
      </c>
      <c r="U37" s="3">
        <v>0</v>
      </c>
      <c r="V37" s="3">
        <v>1004949</v>
      </c>
      <c r="W37" s="3">
        <v>0</v>
      </c>
      <c r="X37" s="3">
        <v>1461080</v>
      </c>
      <c r="Y37" s="3">
        <v>0</v>
      </c>
      <c r="Z37" s="3">
        <v>0</v>
      </c>
      <c r="AA37" s="3">
        <v>1368320</v>
      </c>
      <c r="AB37" s="3">
        <v>0</v>
      </c>
      <c r="AC37" s="3">
        <v>0</v>
      </c>
      <c r="AD37" s="3">
        <v>0</v>
      </c>
      <c r="AE37" s="3">
        <v>0</v>
      </c>
      <c r="AF37" s="3">
        <v>0</v>
      </c>
      <c r="AG37" s="3">
        <v>0</v>
      </c>
      <c r="AH37" s="3">
        <v>0</v>
      </c>
      <c r="AI37" s="3">
        <v>0</v>
      </c>
      <c r="AJ37" s="3">
        <v>0</v>
      </c>
      <c r="AK37" s="3">
        <v>0</v>
      </c>
      <c r="AL37" s="3">
        <v>1350000</v>
      </c>
      <c r="AP37" s="3">
        <v>0</v>
      </c>
      <c r="AQ37" s="3">
        <v>0</v>
      </c>
      <c r="AR37" s="3">
        <v>0</v>
      </c>
      <c r="AS37" s="3">
        <v>0</v>
      </c>
      <c r="AT37" s="3">
        <v>0</v>
      </c>
      <c r="AU37" s="3">
        <v>0</v>
      </c>
      <c r="AV37" s="3">
        <v>159618</v>
      </c>
      <c r="AW37" s="4"/>
      <c r="AX37" s="3">
        <v>0</v>
      </c>
      <c r="AY37" s="3">
        <v>0</v>
      </c>
      <c r="AZ37" s="3">
        <v>0</v>
      </c>
      <c r="BA37" s="3">
        <v>0</v>
      </c>
      <c r="BB37" s="3">
        <v>0</v>
      </c>
      <c r="BC37" s="3">
        <v>0</v>
      </c>
      <c r="BD37" s="3">
        <v>0</v>
      </c>
      <c r="BE37" s="3">
        <v>0</v>
      </c>
      <c r="BF37" s="3">
        <v>0</v>
      </c>
      <c r="BG37" s="3">
        <v>0</v>
      </c>
      <c r="BH37" s="3">
        <v>0</v>
      </c>
      <c r="BI37" s="3">
        <v>0</v>
      </c>
      <c r="BJ37" s="3">
        <v>0</v>
      </c>
      <c r="BK37" s="3">
        <v>0</v>
      </c>
      <c r="BL37" s="3">
        <v>0</v>
      </c>
      <c r="BM37" s="3">
        <v>0</v>
      </c>
      <c r="BN37" s="3">
        <v>963604</v>
      </c>
      <c r="BO37" s="3">
        <v>-55516</v>
      </c>
      <c r="BP37" s="3">
        <v>0</v>
      </c>
      <c r="BQ37" s="3">
        <v>0</v>
      </c>
      <c r="BR37" s="3">
        <v>0</v>
      </c>
      <c r="BT37" s="3">
        <v>0</v>
      </c>
      <c r="BU37" s="3">
        <v>147515</v>
      </c>
      <c r="BV37" s="3">
        <v>0</v>
      </c>
      <c r="BW37" s="3">
        <v>0</v>
      </c>
      <c r="BX37" s="3">
        <v>173789</v>
      </c>
      <c r="BY37" s="3">
        <v>174417</v>
      </c>
      <c r="BZ37" s="3">
        <v>836682</v>
      </c>
      <c r="CA37" s="3">
        <v>0</v>
      </c>
      <c r="CB37" s="3">
        <v>-239464</v>
      </c>
      <c r="CC37" s="3">
        <v>-40116</v>
      </c>
      <c r="CD37" s="3">
        <v>-1621685</v>
      </c>
      <c r="CE37" s="3">
        <v>1834798</v>
      </c>
      <c r="CF37" s="3">
        <v>0</v>
      </c>
      <c r="CG37" s="3">
        <v>-39738</v>
      </c>
      <c r="CH37" s="3">
        <v>0</v>
      </c>
      <c r="CI37" s="3">
        <v>0</v>
      </c>
      <c r="CJ37" s="3">
        <v>122349</v>
      </c>
      <c r="CK37" s="3">
        <v>0</v>
      </c>
      <c r="CL37" s="3">
        <v>2578485</v>
      </c>
      <c r="CM37" s="3">
        <v>0</v>
      </c>
      <c r="CN37" s="3">
        <v>0</v>
      </c>
      <c r="CO37" s="3">
        <v>0</v>
      </c>
      <c r="CP37" s="3">
        <v>0</v>
      </c>
      <c r="CQ37" s="3">
        <v>0</v>
      </c>
      <c r="CR37" s="3">
        <v>0</v>
      </c>
      <c r="CS37" s="3">
        <v>0</v>
      </c>
      <c r="CT37" s="3">
        <v>0</v>
      </c>
      <c r="CU37" s="3">
        <v>0</v>
      </c>
      <c r="CV37" s="3">
        <v>0</v>
      </c>
      <c r="CW37" s="3">
        <v>0</v>
      </c>
      <c r="CX37" s="3">
        <v>0</v>
      </c>
      <c r="CY37" s="3">
        <v>0</v>
      </c>
      <c r="CZ37" s="3">
        <v>0</v>
      </c>
      <c r="DA37" s="3">
        <v>0</v>
      </c>
      <c r="DB37" s="3">
        <v>0</v>
      </c>
      <c r="DC37" s="3">
        <v>0</v>
      </c>
      <c r="DD37" s="3">
        <v>0</v>
      </c>
      <c r="DE37" s="3">
        <v>0</v>
      </c>
      <c r="DF37" s="3">
        <v>0</v>
      </c>
      <c r="DG37" s="3">
        <v>0</v>
      </c>
      <c r="DH37" s="3">
        <v>0</v>
      </c>
      <c r="DI37" s="3">
        <v>0</v>
      </c>
      <c r="DJ37" s="3">
        <v>0</v>
      </c>
      <c r="DK37" s="3">
        <v>0</v>
      </c>
      <c r="DL37" s="3">
        <v>0</v>
      </c>
      <c r="DM37" s="3">
        <v>0</v>
      </c>
      <c r="DN37" s="3">
        <v>69883</v>
      </c>
      <c r="DP37" s="3">
        <v>0</v>
      </c>
      <c r="DQ37" s="3">
        <v>0</v>
      </c>
      <c r="DR37" s="3">
        <v>0</v>
      </c>
      <c r="DS37" s="3">
        <v>1455992</v>
      </c>
      <c r="DT37" s="3">
        <v>0</v>
      </c>
      <c r="DU37" s="3">
        <v>35807291</v>
      </c>
      <c r="DV37" s="3">
        <v>25913562</v>
      </c>
      <c r="DW37" s="3">
        <v>31175220</v>
      </c>
      <c r="DX37" s="3">
        <v>22464284</v>
      </c>
      <c r="DY37" s="3">
        <v>46030973</v>
      </c>
      <c r="DZ37" s="3">
        <v>13347597</v>
      </c>
      <c r="EA37" s="3">
        <v>13251336</v>
      </c>
      <c r="EB37" s="3">
        <v>0</v>
      </c>
      <c r="EC37" s="3">
        <v>0</v>
      </c>
      <c r="ED37" s="3">
        <v>0</v>
      </c>
      <c r="EE37" s="3">
        <v>4040000</v>
      </c>
      <c r="EG37" s="3">
        <v>10373529</v>
      </c>
      <c r="EH37" s="3">
        <v>377009</v>
      </c>
      <c r="EI37" s="3">
        <v>1131655</v>
      </c>
      <c r="EJ37" s="3">
        <v>2256903</v>
      </c>
      <c r="EL37" s="3">
        <v>3722110</v>
      </c>
      <c r="EM37" s="3">
        <v>539761</v>
      </c>
      <c r="EN37" s="3">
        <v>646122</v>
      </c>
      <c r="EO37" s="3">
        <v>169936</v>
      </c>
      <c r="EP37" s="3">
        <v>0</v>
      </c>
      <c r="EQ37" s="3">
        <v>637227</v>
      </c>
      <c r="ER37" s="3">
        <v>0</v>
      </c>
      <c r="ET37" s="3">
        <v>0</v>
      </c>
      <c r="EU37" s="3">
        <v>0</v>
      </c>
      <c r="EV37" s="3">
        <v>1360268</v>
      </c>
      <c r="EW37" s="3">
        <v>0</v>
      </c>
      <c r="EX37" s="3">
        <v>133004</v>
      </c>
      <c r="EY37" s="3">
        <v>-47115669</v>
      </c>
      <c r="EZ37" s="3">
        <v>0</v>
      </c>
      <c r="FA37" s="3">
        <v>0</v>
      </c>
      <c r="FB37" s="3">
        <v>0</v>
      </c>
      <c r="FC37" s="3">
        <v>0</v>
      </c>
      <c r="FD37" s="3">
        <v>0</v>
      </c>
      <c r="FE37" s="3">
        <v>0</v>
      </c>
      <c r="FF37" s="3">
        <v>2660656</v>
      </c>
      <c r="FG37" s="3">
        <v>0</v>
      </c>
      <c r="FH37" s="3">
        <v>0</v>
      </c>
      <c r="FI37" s="3">
        <v>0</v>
      </c>
      <c r="FJ37" s="3">
        <v>0</v>
      </c>
      <c r="FK37" s="3">
        <v>-86476578</v>
      </c>
      <c r="FL37" s="3">
        <v>-832234</v>
      </c>
      <c r="FM37" s="3">
        <v>0</v>
      </c>
      <c r="FN37" s="3">
        <v>17535585</v>
      </c>
      <c r="FO37" s="3">
        <v>0</v>
      </c>
      <c r="FP37" s="3">
        <v>-15471245</v>
      </c>
      <c r="FQ37" s="3">
        <v>-605325</v>
      </c>
      <c r="FR37" s="3">
        <v>0</v>
      </c>
      <c r="FS37" s="3">
        <v>0</v>
      </c>
      <c r="FT37" s="3">
        <v>-244452</v>
      </c>
      <c r="FU37" s="3">
        <v>0</v>
      </c>
      <c r="FV37" s="3">
        <v>-1342441</v>
      </c>
      <c r="FW37" s="3">
        <v>0</v>
      </c>
      <c r="FX37" s="3">
        <v>-1254</v>
      </c>
      <c r="FY37" s="3">
        <v>0</v>
      </c>
      <c r="FZ37" s="3">
        <v>0</v>
      </c>
      <c r="GA37" s="3">
        <v>0</v>
      </c>
      <c r="GB37" s="3">
        <v>-1395611</v>
      </c>
      <c r="GD37" s="3">
        <v>0</v>
      </c>
      <c r="GE37" s="3">
        <v>0</v>
      </c>
      <c r="GF37" s="3">
        <v>-398219</v>
      </c>
      <c r="GG37" s="3">
        <v>0</v>
      </c>
      <c r="GH37" s="3">
        <v>0</v>
      </c>
      <c r="GI37" s="3">
        <v>0</v>
      </c>
      <c r="GJ37" s="3">
        <v>-328379</v>
      </c>
      <c r="GK37" s="3">
        <v>-2793</v>
      </c>
      <c r="GL37" s="3">
        <v>180633</v>
      </c>
      <c r="GN37" s="3">
        <v>0</v>
      </c>
      <c r="GO37" s="3">
        <v>-496556</v>
      </c>
      <c r="GP37" s="3">
        <v>0</v>
      </c>
      <c r="GQ37" s="3">
        <v>0</v>
      </c>
      <c r="GR37" s="3">
        <v>0</v>
      </c>
      <c r="GS37" s="3">
        <v>0</v>
      </c>
      <c r="GT37" s="3">
        <v>0</v>
      </c>
      <c r="GU37" s="3">
        <v>3577664</v>
      </c>
      <c r="GV37" s="3">
        <v>0</v>
      </c>
      <c r="GX37" s="3">
        <v>-5533380</v>
      </c>
      <c r="GY37" s="3">
        <v>0</v>
      </c>
      <c r="GZ37" s="3">
        <v>0</v>
      </c>
      <c r="HA37" s="3">
        <v>0</v>
      </c>
      <c r="HB37" s="3">
        <v>-3828933</v>
      </c>
      <c r="HC37" s="3">
        <v>34353</v>
      </c>
      <c r="HD37" s="3">
        <v>0</v>
      </c>
      <c r="HE37" s="3">
        <v>0</v>
      </c>
      <c r="HF37" s="3">
        <v>-131796</v>
      </c>
      <c r="HG37" s="3">
        <v>0</v>
      </c>
      <c r="HH37" s="3">
        <v>-14736031</v>
      </c>
      <c r="HI37" s="3">
        <v>-39000290</v>
      </c>
      <c r="HJ37" s="3">
        <v>0</v>
      </c>
      <c r="HK37" s="3">
        <v>0</v>
      </c>
      <c r="HL37" s="3">
        <v>-14934210</v>
      </c>
      <c r="HM37" s="3">
        <v>0</v>
      </c>
      <c r="HO37" s="3">
        <v>0</v>
      </c>
      <c r="HP37" s="3">
        <v>-17008908</v>
      </c>
      <c r="HQ37" s="3">
        <v>0</v>
      </c>
      <c r="HR37" s="3">
        <v>0</v>
      </c>
      <c r="HS37" s="3">
        <v>0</v>
      </c>
      <c r="HT37" s="3">
        <v>0</v>
      </c>
      <c r="HU37" s="3">
        <v>0</v>
      </c>
      <c r="HV37" s="3">
        <v>0</v>
      </c>
      <c r="HW37" s="3">
        <v>0</v>
      </c>
      <c r="HX37" s="3">
        <v>0</v>
      </c>
      <c r="HY37" s="3">
        <v>-36547693</v>
      </c>
      <c r="HZ37" s="3">
        <v>-4302995</v>
      </c>
      <c r="IA37" s="3">
        <v>0</v>
      </c>
      <c r="IB37" s="3">
        <v>0</v>
      </c>
      <c r="IC37" s="3">
        <v>13215000</v>
      </c>
      <c r="ID37" s="3">
        <v>-113119</v>
      </c>
      <c r="IE37" s="3">
        <v>0</v>
      </c>
      <c r="IF37" s="3">
        <v>0</v>
      </c>
      <c r="IG37" s="3">
        <v>0</v>
      </c>
      <c r="IH37" s="3">
        <v>0</v>
      </c>
      <c r="II37" s="3">
        <v>113119</v>
      </c>
      <c r="IJ37" s="3">
        <v>-26520183</v>
      </c>
      <c r="IK37" s="3">
        <v>0</v>
      </c>
      <c r="IL37" s="3">
        <v>0</v>
      </c>
      <c r="IM37" s="3">
        <v>-11765837</v>
      </c>
      <c r="IN37" s="3">
        <v>-889963</v>
      </c>
      <c r="IO37" s="3">
        <v>-10860</v>
      </c>
      <c r="IP37" s="3">
        <v>-40119178</v>
      </c>
      <c r="IQ37" s="3">
        <v>0</v>
      </c>
      <c r="IR37" s="3">
        <v>-554474</v>
      </c>
      <c r="IS37" s="3">
        <v>-6106026</v>
      </c>
      <c r="IT37" s="3">
        <v>0</v>
      </c>
      <c r="IU37" s="3">
        <v>-3696507</v>
      </c>
      <c r="IV37" s="3">
        <v>0</v>
      </c>
      <c r="IW37" s="3">
        <v>-6322309</v>
      </c>
      <c r="IX37" s="3">
        <v>-5805075</v>
      </c>
      <c r="IY37" s="3">
        <v>-557000</v>
      </c>
      <c r="IZ37" s="3">
        <v>-272833</v>
      </c>
      <c r="JA37" s="3">
        <v>-17651774</v>
      </c>
      <c r="JB37" s="3">
        <v>-15313</v>
      </c>
      <c r="JC37" s="3">
        <v>-215</v>
      </c>
      <c r="JD37" s="3">
        <v>0</v>
      </c>
      <c r="JE37" s="3">
        <v>0</v>
      </c>
      <c r="JF37" s="3">
        <v>0</v>
      </c>
      <c r="JG37" s="3">
        <v>0</v>
      </c>
      <c r="JH37" s="3">
        <v>0</v>
      </c>
      <c r="JI37" s="3">
        <v>-183640</v>
      </c>
      <c r="JJ37" s="3">
        <v>0</v>
      </c>
      <c r="JK37" s="3">
        <v>0</v>
      </c>
      <c r="JL37" s="3">
        <v>-296551</v>
      </c>
      <c r="JM37" s="3">
        <v>0</v>
      </c>
      <c r="JN37" s="3">
        <v>-503032</v>
      </c>
      <c r="JO37" s="3">
        <v>0</v>
      </c>
      <c r="JP37" s="3">
        <v>-368975</v>
      </c>
      <c r="JQ37" s="3">
        <v>0</v>
      </c>
      <c r="JR37" s="3">
        <v>0</v>
      </c>
      <c r="JS37" s="3">
        <v>0</v>
      </c>
      <c r="JT37" s="3">
        <v>0</v>
      </c>
      <c r="JU37" s="3">
        <v>0</v>
      </c>
      <c r="JV37" s="3">
        <v>0</v>
      </c>
      <c r="JW37" s="3">
        <v>0</v>
      </c>
      <c r="JX37" s="3">
        <v>0</v>
      </c>
      <c r="JY37" s="3">
        <v>0</v>
      </c>
      <c r="JZ37" s="3">
        <v>0</v>
      </c>
      <c r="KA37" s="3">
        <v>0</v>
      </c>
      <c r="KB37" s="3">
        <v>0</v>
      </c>
      <c r="KC37" s="3">
        <v>-65061</v>
      </c>
      <c r="KD37" s="3">
        <v>0</v>
      </c>
      <c r="KE37" s="3">
        <v>91026</v>
      </c>
      <c r="KF37" s="3">
        <v>0</v>
      </c>
      <c r="KG37" s="3">
        <v>0</v>
      </c>
      <c r="KH37" s="3">
        <v>-3809452</v>
      </c>
      <c r="KI37" s="3">
        <v>3282013</v>
      </c>
      <c r="KJ37" s="3">
        <v>0</v>
      </c>
      <c r="KK37" s="3">
        <v>-697169</v>
      </c>
      <c r="KL37" s="3">
        <v>0</v>
      </c>
      <c r="KM37" s="3">
        <v>0</v>
      </c>
      <c r="KN37" s="3">
        <v>-197251</v>
      </c>
      <c r="KO37" s="3">
        <v>0</v>
      </c>
      <c r="KP37" s="3">
        <v>0</v>
      </c>
      <c r="KQ37" s="3">
        <v>0</v>
      </c>
      <c r="KR37" s="3">
        <v>0</v>
      </c>
      <c r="KS37" s="3">
        <v>0</v>
      </c>
      <c r="KT37" s="3">
        <v>0</v>
      </c>
      <c r="KU37" s="3">
        <v>0</v>
      </c>
      <c r="KV37" s="3">
        <v>0</v>
      </c>
      <c r="KW37" s="3">
        <v>0</v>
      </c>
      <c r="KX37" s="3">
        <v>0</v>
      </c>
      <c r="KY37" s="3">
        <v>0</v>
      </c>
      <c r="KZ37" s="3">
        <v>0</v>
      </c>
      <c r="LA37" s="3">
        <v>0</v>
      </c>
      <c r="LB37" s="3">
        <v>0</v>
      </c>
      <c r="LC37" s="3">
        <v>0</v>
      </c>
      <c r="LD37" s="3">
        <v>0</v>
      </c>
      <c r="LE37" s="3">
        <v>0</v>
      </c>
      <c r="LF37" s="3">
        <v>0</v>
      </c>
      <c r="LG37" s="3">
        <v>0</v>
      </c>
      <c r="LH37" s="3">
        <v>0</v>
      </c>
      <c r="LI37" s="3">
        <v>0</v>
      </c>
      <c r="LJ37" s="3">
        <v>0</v>
      </c>
      <c r="LK37" s="3">
        <v>0</v>
      </c>
      <c r="LL37" s="3">
        <v>0</v>
      </c>
      <c r="LM37" s="3">
        <v>48076620</v>
      </c>
      <c r="LN37" s="3">
        <v>37889902</v>
      </c>
      <c r="LO37" s="3">
        <v>3696507</v>
      </c>
      <c r="LP37" s="3">
        <v>0</v>
      </c>
      <c r="LQ37" s="3">
        <v>0</v>
      </c>
      <c r="LR37" s="3">
        <v>6322309</v>
      </c>
      <c r="LS37" s="3">
        <v>0</v>
      </c>
      <c r="LT37" s="3">
        <v>5805075</v>
      </c>
      <c r="LU37" s="3">
        <v>0</v>
      </c>
      <c r="LW37" s="3">
        <v>557000</v>
      </c>
      <c r="LX37" s="3">
        <v>272833</v>
      </c>
      <c r="LY37" s="3">
        <v>0</v>
      </c>
      <c r="LZ37" s="3">
        <v>0</v>
      </c>
      <c r="MA37" s="3">
        <v>0</v>
      </c>
      <c r="MB37" s="3">
        <v>0</v>
      </c>
      <c r="MC37" s="3">
        <v>0</v>
      </c>
      <c r="MD37" s="3">
        <v>0</v>
      </c>
      <c r="ME37" s="3">
        <v>0</v>
      </c>
      <c r="MF37" s="3">
        <v>0</v>
      </c>
      <c r="MG37" s="3">
        <v>0</v>
      </c>
      <c r="MH37" s="3">
        <v>0</v>
      </c>
      <c r="MI37" s="3">
        <v>0</v>
      </c>
      <c r="MJ37" s="3">
        <v>0</v>
      </c>
      <c r="MK37" s="3">
        <v>0</v>
      </c>
      <c r="ML37" s="3">
        <v>0</v>
      </c>
      <c r="MM37" s="3">
        <v>0</v>
      </c>
      <c r="MN37" s="3">
        <v>0</v>
      </c>
      <c r="MO37" s="3">
        <v>0</v>
      </c>
      <c r="MP37" s="3">
        <v>0</v>
      </c>
      <c r="MQ37" s="3">
        <v>0</v>
      </c>
      <c r="MR37" s="3">
        <v>0</v>
      </c>
      <c r="MS37" s="3">
        <v>0</v>
      </c>
      <c r="MT37" s="3">
        <v>138600</v>
      </c>
      <c r="MU37" s="3">
        <v>0</v>
      </c>
      <c r="MV37" s="3">
        <v>0</v>
      </c>
      <c r="MW37" s="3">
        <v>0</v>
      </c>
      <c r="MX37" s="3">
        <v>4901</v>
      </c>
      <c r="MY37" s="3">
        <v>33059</v>
      </c>
      <c r="MZ37" s="3">
        <v>29654</v>
      </c>
      <c r="NA37" s="3">
        <v>0</v>
      </c>
      <c r="NB37" s="3">
        <v>0</v>
      </c>
      <c r="NC37" s="3">
        <v>0</v>
      </c>
      <c r="ND37" s="3">
        <v>344</v>
      </c>
      <c r="NE37" s="3">
        <v>373030</v>
      </c>
      <c r="NF37" s="3">
        <v>0</v>
      </c>
      <c r="NG37" s="3">
        <v>0</v>
      </c>
      <c r="NH37" s="3">
        <v>0</v>
      </c>
      <c r="NI37" s="3">
        <v>372381</v>
      </c>
      <c r="NJ37" s="3">
        <v>336471</v>
      </c>
      <c r="NK37" s="3">
        <v>46271</v>
      </c>
      <c r="NL37" s="3">
        <v>1036479</v>
      </c>
      <c r="NM37" s="3">
        <v>0</v>
      </c>
      <c r="NN37" s="3">
        <v>0</v>
      </c>
      <c r="NO37" s="3">
        <v>0</v>
      </c>
      <c r="NP37" s="3">
        <v>0</v>
      </c>
      <c r="NQ37" s="3">
        <v>0</v>
      </c>
      <c r="NR37" s="3">
        <v>0</v>
      </c>
      <c r="NS37" s="3">
        <v>0</v>
      </c>
      <c r="NT37" s="3">
        <v>360225</v>
      </c>
      <c r="NU37" s="3">
        <v>382311</v>
      </c>
      <c r="NV37" s="3">
        <v>0</v>
      </c>
      <c r="NW37" s="3">
        <v>373691</v>
      </c>
      <c r="NX37" s="3">
        <v>0</v>
      </c>
      <c r="NY37" s="3">
        <v>67439</v>
      </c>
      <c r="NZ37" s="3">
        <v>0</v>
      </c>
      <c r="OA37" s="3">
        <v>178194</v>
      </c>
      <c r="OB37" s="3">
        <v>0</v>
      </c>
      <c r="OC37" s="3">
        <v>0</v>
      </c>
      <c r="OD37" s="3">
        <v>0</v>
      </c>
      <c r="OE37" s="3">
        <v>39922</v>
      </c>
      <c r="OF37" s="3">
        <v>0</v>
      </c>
      <c r="OK37" s="3">
        <v>0</v>
      </c>
      <c r="OL37" s="3">
        <v>0</v>
      </c>
      <c r="OM37" s="3">
        <v>0</v>
      </c>
      <c r="ON37" s="3">
        <v>0</v>
      </c>
      <c r="OO37" s="3">
        <v>0</v>
      </c>
      <c r="OP37" s="3">
        <v>267407</v>
      </c>
      <c r="OQ37" s="3">
        <v>1502607</v>
      </c>
      <c r="OR37" s="3">
        <v>266118</v>
      </c>
      <c r="OS37" s="3">
        <v>-103</v>
      </c>
      <c r="OT37" s="3">
        <v>0</v>
      </c>
      <c r="OU37" s="3">
        <v>63094</v>
      </c>
      <c r="OV37" s="3">
        <v>0</v>
      </c>
      <c r="OW37" s="3">
        <v>0</v>
      </c>
      <c r="OX37" s="3">
        <v>10120</v>
      </c>
      <c r="OY37" s="3">
        <v>0</v>
      </c>
      <c r="OZ37" s="3">
        <v>0</v>
      </c>
      <c r="PA37" s="3">
        <v>0</v>
      </c>
      <c r="PB37" s="3">
        <v>0</v>
      </c>
      <c r="PC37" s="3">
        <v>0</v>
      </c>
      <c r="PD37" s="3">
        <v>0</v>
      </c>
      <c r="PE37" s="3">
        <v>0</v>
      </c>
      <c r="PF37" s="3">
        <v>86818</v>
      </c>
      <c r="PG37" s="3">
        <v>1038503</v>
      </c>
      <c r="PH37" s="3">
        <v>827171</v>
      </c>
      <c r="PI37" s="3">
        <v>238765</v>
      </c>
      <c r="PJ37" s="3">
        <v>-109176</v>
      </c>
      <c r="PK37" s="3">
        <v>418650</v>
      </c>
      <c r="PL37" s="3">
        <v>123816</v>
      </c>
      <c r="PM37" s="3">
        <v>0</v>
      </c>
      <c r="PN37" s="3">
        <v>17757</v>
      </c>
      <c r="PO37" s="3">
        <v>0</v>
      </c>
      <c r="PP37" s="3">
        <v>0</v>
      </c>
      <c r="PQ37" s="3">
        <v>0</v>
      </c>
      <c r="PR37" s="3">
        <v>111943</v>
      </c>
      <c r="PS37" s="3">
        <v>3155</v>
      </c>
      <c r="PT37" s="3">
        <v>271250</v>
      </c>
      <c r="PU37" s="3">
        <v>0</v>
      </c>
      <c r="PV37" s="3">
        <v>0</v>
      </c>
      <c r="PW37" s="3">
        <v>545373</v>
      </c>
      <c r="PX37" s="3">
        <v>0</v>
      </c>
      <c r="PY37" s="3">
        <v>0</v>
      </c>
      <c r="PZ37" s="3">
        <v>0</v>
      </c>
      <c r="QA37" s="3">
        <v>0</v>
      </c>
      <c r="QB37" s="3">
        <v>3455943</v>
      </c>
      <c r="QC37" s="3">
        <v>0</v>
      </c>
      <c r="QD37" s="3">
        <v>306048</v>
      </c>
      <c r="QE37" s="3">
        <v>0</v>
      </c>
      <c r="QF37" s="3">
        <v>0</v>
      </c>
      <c r="QG37" s="3">
        <v>0</v>
      </c>
      <c r="QI37" s="3">
        <v>0</v>
      </c>
      <c r="QJ37" s="3">
        <v>2537733</v>
      </c>
      <c r="QK37" s="3">
        <v>0</v>
      </c>
      <c r="QL37" s="3">
        <v>0</v>
      </c>
      <c r="QM37" s="3">
        <v>0</v>
      </c>
      <c r="QN37" s="3">
        <v>0</v>
      </c>
      <c r="QO37" s="3">
        <v>0</v>
      </c>
      <c r="QP37" s="3">
        <v>68902</v>
      </c>
      <c r="QQ37" s="3">
        <v>0</v>
      </c>
      <c r="QR37" s="3">
        <v>0</v>
      </c>
      <c r="QS37" s="3">
        <v>0</v>
      </c>
      <c r="QT37" s="3">
        <v>0</v>
      </c>
      <c r="QU37" s="3">
        <v>282380</v>
      </c>
      <c r="QV37" s="3">
        <v>-26848</v>
      </c>
      <c r="QW37" s="3">
        <v>32000</v>
      </c>
      <c r="QX37" s="3">
        <v>0</v>
      </c>
      <c r="QY37" s="3">
        <v>0</v>
      </c>
      <c r="QZ37" s="3">
        <v>0</v>
      </c>
      <c r="RA37" s="3">
        <v>0</v>
      </c>
      <c r="RB37" s="3">
        <v>0</v>
      </c>
      <c r="RC37" s="3">
        <v>0</v>
      </c>
      <c r="RD37" s="3">
        <v>0</v>
      </c>
      <c r="RE37" s="3">
        <v>0</v>
      </c>
      <c r="RF37" s="3">
        <v>0</v>
      </c>
      <c r="RG37" s="3">
        <v>0</v>
      </c>
      <c r="RH37" s="3">
        <v>0</v>
      </c>
      <c r="RI37" s="3">
        <v>0</v>
      </c>
      <c r="RJ37" s="3">
        <v>0</v>
      </c>
      <c r="RK37" s="3">
        <v>0</v>
      </c>
    </row>
    <row r="38" spans="1:479" x14ac:dyDescent="0.25">
      <c r="A38" t="s">
        <v>37</v>
      </c>
      <c r="B38" s="1">
        <v>2018</v>
      </c>
      <c r="C38" s="3">
        <v>0</v>
      </c>
      <c r="D38" s="3">
        <v>6300</v>
      </c>
      <c r="E38" s="4"/>
      <c r="F38" s="3">
        <v>0</v>
      </c>
      <c r="G38" s="3">
        <v>0</v>
      </c>
      <c r="H38" s="3">
        <v>0</v>
      </c>
      <c r="I38" s="3">
        <v>0</v>
      </c>
      <c r="J38" s="3">
        <v>100.43</v>
      </c>
      <c r="K38" s="3">
        <v>11760402.460000001</v>
      </c>
      <c r="L38" s="3">
        <v>0</v>
      </c>
      <c r="M38" s="3">
        <v>103754.79</v>
      </c>
      <c r="N38" s="3">
        <v>376.86</v>
      </c>
      <c r="O38" s="3">
        <v>7033972.9400000004</v>
      </c>
      <c r="P38" s="4"/>
      <c r="Q38" s="3">
        <v>11856298.130000001</v>
      </c>
      <c r="R38" s="3">
        <v>-127627.6</v>
      </c>
      <c r="S38" s="3">
        <v>0</v>
      </c>
      <c r="T38" s="3">
        <v>0</v>
      </c>
      <c r="U38" s="3">
        <v>0</v>
      </c>
      <c r="V38" s="3">
        <v>453905.83</v>
      </c>
      <c r="W38" s="3">
        <v>0</v>
      </c>
      <c r="X38" s="3">
        <v>0</v>
      </c>
      <c r="Y38" s="3">
        <v>0</v>
      </c>
      <c r="Z38" s="3">
        <v>0</v>
      </c>
      <c r="AA38" s="3">
        <v>882195.64</v>
      </c>
      <c r="AB38" s="3">
        <v>0</v>
      </c>
      <c r="AC38" s="3">
        <v>0</v>
      </c>
      <c r="AD38" s="3">
        <v>0</v>
      </c>
      <c r="AE38" s="3">
        <v>0</v>
      </c>
      <c r="AF38" s="3">
        <v>0</v>
      </c>
      <c r="AG38" s="3">
        <v>0</v>
      </c>
      <c r="AH38" s="3">
        <v>0</v>
      </c>
      <c r="AI38" s="3">
        <v>0</v>
      </c>
      <c r="AJ38" s="3">
        <v>0</v>
      </c>
      <c r="AK38" s="3">
        <v>0</v>
      </c>
      <c r="AL38" s="3">
        <v>0</v>
      </c>
      <c r="AP38" s="3">
        <v>0</v>
      </c>
      <c r="AQ38" s="3">
        <v>0</v>
      </c>
      <c r="AR38" s="3">
        <v>0</v>
      </c>
      <c r="AS38" s="3">
        <v>0</v>
      </c>
      <c r="AT38" s="3">
        <v>3942170</v>
      </c>
      <c r="AU38" s="3">
        <v>0</v>
      </c>
      <c r="AV38" s="3">
        <v>89982.12</v>
      </c>
      <c r="AW38" s="4"/>
      <c r="AX38" s="3">
        <v>0</v>
      </c>
      <c r="AY38" s="3">
        <v>0</v>
      </c>
      <c r="AZ38" s="3">
        <v>0</v>
      </c>
      <c r="BA38" s="3">
        <v>76295</v>
      </c>
      <c r="BB38" s="3">
        <v>0</v>
      </c>
      <c r="BC38" s="3">
        <v>0</v>
      </c>
      <c r="BD38" s="3">
        <v>0</v>
      </c>
      <c r="BE38" s="3">
        <v>0</v>
      </c>
      <c r="BF38" s="3">
        <v>40828.269999999997</v>
      </c>
      <c r="BG38" s="3">
        <v>0</v>
      </c>
      <c r="BH38" s="3">
        <v>0</v>
      </c>
      <c r="BI38" s="3">
        <v>216.73</v>
      </c>
      <c r="BJ38" s="3">
        <v>0</v>
      </c>
      <c r="BK38" s="3">
        <v>0</v>
      </c>
      <c r="BL38" s="3">
        <v>0</v>
      </c>
      <c r="BM38" s="3">
        <v>62466.75</v>
      </c>
      <c r="BN38" s="3">
        <v>1296049.8400000001</v>
      </c>
      <c r="BO38" s="3">
        <v>-48619.35</v>
      </c>
      <c r="BP38" s="3">
        <v>-461879.31</v>
      </c>
      <c r="BQ38" s="3">
        <v>51643.37</v>
      </c>
      <c r="BR38" s="3">
        <v>0</v>
      </c>
      <c r="BT38" s="3">
        <v>0</v>
      </c>
      <c r="BU38" s="3">
        <v>1221834</v>
      </c>
      <c r="BV38" s="3">
        <v>0</v>
      </c>
      <c r="BW38" s="3">
        <v>0</v>
      </c>
      <c r="BX38" s="3">
        <v>0</v>
      </c>
      <c r="BY38" s="3">
        <v>-2625052.4300000002</v>
      </c>
      <c r="BZ38" s="3">
        <v>-3007916.05</v>
      </c>
      <c r="CA38" s="3">
        <v>55767.19</v>
      </c>
      <c r="CB38" s="3">
        <v>-609593.26</v>
      </c>
      <c r="CC38" s="3">
        <v>712439.27</v>
      </c>
      <c r="CD38" s="3">
        <v>4778580.53</v>
      </c>
      <c r="CE38" s="3">
        <v>2454084.66</v>
      </c>
      <c r="CF38" s="3">
        <v>18117.12</v>
      </c>
      <c r="CG38" s="3">
        <v>-29869.17</v>
      </c>
      <c r="CH38" s="3">
        <v>13879650.85</v>
      </c>
      <c r="CI38" s="3">
        <v>0</v>
      </c>
      <c r="CJ38" s="3">
        <v>8180000</v>
      </c>
      <c r="CK38" s="3">
        <v>0</v>
      </c>
      <c r="CL38" s="3">
        <v>1047091.53</v>
      </c>
      <c r="CM38" s="3">
        <v>417870.09</v>
      </c>
      <c r="CN38" s="3">
        <v>0</v>
      </c>
      <c r="CO38" s="3">
        <v>0</v>
      </c>
      <c r="CP38" s="3">
        <v>0</v>
      </c>
      <c r="CQ38" s="3">
        <v>0</v>
      </c>
      <c r="CR38" s="3">
        <v>0</v>
      </c>
      <c r="CS38" s="3">
        <v>0</v>
      </c>
      <c r="CT38" s="3">
        <v>0</v>
      </c>
      <c r="CU38" s="3">
        <v>0</v>
      </c>
      <c r="CV38" s="3">
        <v>0</v>
      </c>
      <c r="CW38" s="3">
        <v>0</v>
      </c>
      <c r="CX38" s="3">
        <v>0</v>
      </c>
      <c r="CY38" s="3">
        <v>0</v>
      </c>
      <c r="CZ38" s="3">
        <v>0</v>
      </c>
      <c r="DA38" s="3">
        <v>0</v>
      </c>
      <c r="DB38" s="3">
        <v>0</v>
      </c>
      <c r="DC38" s="3">
        <v>0</v>
      </c>
      <c r="DD38" s="3">
        <v>0</v>
      </c>
      <c r="DE38" s="3">
        <v>0</v>
      </c>
      <c r="DF38" s="3">
        <v>0</v>
      </c>
      <c r="DG38" s="3">
        <v>0</v>
      </c>
      <c r="DH38" s="3">
        <v>0</v>
      </c>
      <c r="DI38" s="3">
        <v>0</v>
      </c>
      <c r="DJ38" s="3">
        <v>0</v>
      </c>
      <c r="DK38" s="3">
        <v>0</v>
      </c>
      <c r="DL38" s="3">
        <v>0</v>
      </c>
      <c r="DM38" s="3">
        <v>0</v>
      </c>
      <c r="DN38" s="3">
        <v>5576474.9500000002</v>
      </c>
      <c r="DP38" s="3">
        <v>0</v>
      </c>
      <c r="DQ38" s="3">
        <v>0</v>
      </c>
      <c r="DR38" s="3">
        <v>0</v>
      </c>
      <c r="DS38" s="3">
        <v>8688564.6300000008</v>
      </c>
      <c r="DT38" s="3">
        <v>0</v>
      </c>
      <c r="DU38" s="3">
        <v>24338003.190000001</v>
      </c>
      <c r="DV38" s="3">
        <v>17017687.739999998</v>
      </c>
      <c r="DW38" s="3">
        <v>7897597.4800000004</v>
      </c>
      <c r="DX38" s="3">
        <v>15988475.82</v>
      </c>
      <c r="DY38" s="3">
        <v>14839353.390000001</v>
      </c>
      <c r="DZ38" s="3">
        <v>10027695.49</v>
      </c>
      <c r="EA38" s="3">
        <v>8762118.2699999996</v>
      </c>
      <c r="EB38" s="3">
        <v>0</v>
      </c>
      <c r="EC38" s="3">
        <v>0</v>
      </c>
      <c r="ED38" s="3">
        <v>0</v>
      </c>
      <c r="EE38" s="3">
        <v>0</v>
      </c>
      <c r="EG38" s="3">
        <v>141835.13</v>
      </c>
      <c r="EH38" s="3">
        <v>1502691.23</v>
      </c>
      <c r="EI38" s="3">
        <v>377578.51</v>
      </c>
      <c r="EJ38" s="3">
        <v>791189.91</v>
      </c>
      <c r="EL38" s="3">
        <v>2550343.48</v>
      </c>
      <c r="EM38" s="3">
        <v>42757.51</v>
      </c>
      <c r="EN38" s="3">
        <v>307043.59000000003</v>
      </c>
      <c r="EO38" s="3">
        <v>34231.089999999997</v>
      </c>
      <c r="EP38" s="3">
        <v>0</v>
      </c>
      <c r="EQ38" s="3">
        <v>2528.66</v>
      </c>
      <c r="ER38" s="3">
        <v>0</v>
      </c>
      <c r="ET38" s="3">
        <v>0</v>
      </c>
      <c r="EU38" s="3">
        <v>0</v>
      </c>
      <c r="EV38" s="3">
        <v>408911.98</v>
      </c>
      <c r="EW38" s="3">
        <v>0</v>
      </c>
      <c r="EX38" s="3">
        <v>0</v>
      </c>
      <c r="EY38" s="3">
        <v>0</v>
      </c>
      <c r="EZ38" s="3">
        <v>0</v>
      </c>
      <c r="FA38" s="3">
        <v>0</v>
      </c>
      <c r="FB38" s="3">
        <v>0</v>
      </c>
      <c r="FC38" s="3">
        <v>0</v>
      </c>
      <c r="FD38" s="3">
        <v>0</v>
      </c>
      <c r="FE38" s="3">
        <v>0</v>
      </c>
      <c r="FF38" s="3">
        <v>1968992.55</v>
      </c>
      <c r="FG38" s="3">
        <v>0</v>
      </c>
      <c r="FH38" s="3">
        <v>0</v>
      </c>
      <c r="FI38" s="3">
        <v>0</v>
      </c>
      <c r="FJ38" s="3">
        <v>0</v>
      </c>
      <c r="FK38" s="3">
        <v>-19433127.77</v>
      </c>
      <c r="FL38" s="3">
        <v>-639645.37</v>
      </c>
      <c r="FM38" s="3">
        <v>0</v>
      </c>
      <c r="FN38" s="3">
        <v>0</v>
      </c>
      <c r="FO38" s="3">
        <v>0</v>
      </c>
      <c r="FP38" s="3">
        <v>-10445691.41</v>
      </c>
      <c r="FQ38" s="3">
        <v>-1430903.43</v>
      </c>
      <c r="FR38" s="3">
        <v>-643920.56000000006</v>
      </c>
      <c r="FS38" s="3">
        <v>0</v>
      </c>
      <c r="FT38" s="3">
        <v>-3428079.65</v>
      </c>
      <c r="FU38" s="3">
        <v>-3543272.36</v>
      </c>
      <c r="FV38" s="3">
        <v>0</v>
      </c>
      <c r="FW38" s="3">
        <v>0</v>
      </c>
      <c r="FX38" s="3">
        <v>0</v>
      </c>
      <c r="FY38" s="3">
        <v>0</v>
      </c>
      <c r="FZ38" s="3">
        <v>0</v>
      </c>
      <c r="GA38" s="3">
        <v>0</v>
      </c>
      <c r="GB38" s="3">
        <v>-3232267</v>
      </c>
      <c r="GD38" s="3">
        <v>0</v>
      </c>
      <c r="GE38" s="3">
        <v>0</v>
      </c>
      <c r="GF38" s="3">
        <v>-23269.43</v>
      </c>
      <c r="GG38" s="3">
        <v>0</v>
      </c>
      <c r="GH38" s="3">
        <v>0</v>
      </c>
      <c r="GI38" s="3">
        <v>0</v>
      </c>
      <c r="GJ38" s="3">
        <v>102111.87</v>
      </c>
      <c r="GK38" s="3">
        <v>-63163.4</v>
      </c>
      <c r="GL38" s="3">
        <v>0</v>
      </c>
      <c r="GN38" s="3">
        <v>0</v>
      </c>
      <c r="GO38" s="3">
        <v>-1157003.76</v>
      </c>
      <c r="GP38" s="3">
        <v>0</v>
      </c>
      <c r="GQ38" s="3">
        <v>0</v>
      </c>
      <c r="GR38" s="3">
        <v>0</v>
      </c>
      <c r="GS38" s="3">
        <v>0</v>
      </c>
      <c r="GT38" s="3">
        <v>0</v>
      </c>
      <c r="GU38" s="3">
        <v>-2463369.66</v>
      </c>
      <c r="GV38" s="3">
        <v>0</v>
      </c>
      <c r="GX38" s="3">
        <v>-2422060.7999999998</v>
      </c>
      <c r="GY38" s="3">
        <v>0</v>
      </c>
      <c r="GZ38" s="3">
        <v>0</v>
      </c>
      <c r="HA38" s="3">
        <v>0</v>
      </c>
      <c r="HB38" s="3">
        <v>-1483328</v>
      </c>
      <c r="HC38" s="3">
        <v>-91711.7</v>
      </c>
      <c r="HD38" s="3">
        <v>0</v>
      </c>
      <c r="HE38" s="3">
        <v>0</v>
      </c>
      <c r="HF38" s="3">
        <v>-109212</v>
      </c>
      <c r="HG38" s="3">
        <v>0</v>
      </c>
      <c r="HH38" s="3">
        <v>-35915181.850000001</v>
      </c>
      <c r="HI38" s="3">
        <v>-26072836.780000001</v>
      </c>
      <c r="HJ38" s="3">
        <v>0</v>
      </c>
      <c r="HK38" s="3">
        <v>0</v>
      </c>
      <c r="HL38" s="3">
        <v>-25039572</v>
      </c>
      <c r="HM38" s="3">
        <v>0</v>
      </c>
      <c r="HO38" s="3">
        <v>0</v>
      </c>
      <c r="HP38" s="3">
        <v>0</v>
      </c>
      <c r="HQ38" s="3">
        <v>0</v>
      </c>
      <c r="HR38" s="3">
        <v>0</v>
      </c>
      <c r="HS38" s="3">
        <v>0</v>
      </c>
      <c r="HT38" s="3">
        <v>0</v>
      </c>
      <c r="HU38" s="3">
        <v>0</v>
      </c>
      <c r="HV38" s="3">
        <v>-27140205.600000001</v>
      </c>
      <c r="HW38" s="3">
        <v>0</v>
      </c>
      <c r="HX38" s="3">
        <v>0</v>
      </c>
      <c r="HY38" s="3">
        <v>-18494925</v>
      </c>
      <c r="HZ38" s="3">
        <v>-1572302.9699999799</v>
      </c>
      <c r="IA38" s="3">
        <v>0</v>
      </c>
      <c r="IB38" s="3">
        <v>0</v>
      </c>
      <c r="IC38" s="3">
        <v>0</v>
      </c>
      <c r="ID38" s="3">
        <v>0</v>
      </c>
      <c r="IE38" s="3">
        <v>0</v>
      </c>
      <c r="IF38" s="3">
        <v>0</v>
      </c>
      <c r="IG38" s="3">
        <v>0</v>
      </c>
      <c r="IH38" s="3">
        <v>0</v>
      </c>
      <c r="II38" s="3">
        <v>-32973.199999999997</v>
      </c>
      <c r="IJ38" s="3">
        <v>-27954386.010000002</v>
      </c>
      <c r="IK38" s="3">
        <v>-25799923.84</v>
      </c>
      <c r="IL38" s="3">
        <v>0</v>
      </c>
      <c r="IM38" s="3">
        <v>0</v>
      </c>
      <c r="IN38" s="3">
        <v>0</v>
      </c>
      <c r="IO38" s="3">
        <v>0</v>
      </c>
      <c r="IP38" s="3">
        <v>-11413667.109999999</v>
      </c>
      <c r="IQ38" s="3">
        <v>0</v>
      </c>
      <c r="IR38" s="3">
        <v>21219587.629999999</v>
      </c>
      <c r="IS38" s="3">
        <v>0</v>
      </c>
      <c r="IT38" s="3">
        <v>0</v>
      </c>
      <c r="IU38" s="3">
        <v>-2867950</v>
      </c>
      <c r="IV38" s="3">
        <v>0</v>
      </c>
      <c r="IW38" s="3">
        <v>-5413416.5300000003</v>
      </c>
      <c r="IX38" s="3">
        <v>-4919016.8099999996</v>
      </c>
      <c r="IY38" s="3">
        <v>0</v>
      </c>
      <c r="IZ38" s="3">
        <v>-325966.61</v>
      </c>
      <c r="JA38" s="3">
        <v>-21464635.079999998</v>
      </c>
      <c r="JB38" s="3">
        <v>-21201.4</v>
      </c>
      <c r="JC38" s="3">
        <v>1421.69</v>
      </c>
      <c r="JD38" s="3">
        <v>-132502.22</v>
      </c>
      <c r="JE38" s="3">
        <v>0</v>
      </c>
      <c r="JF38" s="3">
        <v>0</v>
      </c>
      <c r="JG38" s="3">
        <v>0</v>
      </c>
      <c r="JH38" s="3">
        <v>0</v>
      </c>
      <c r="JI38" s="3">
        <v>-237278.05</v>
      </c>
      <c r="JJ38" s="3">
        <v>0</v>
      </c>
      <c r="JK38" s="3">
        <v>0</v>
      </c>
      <c r="JL38" s="3">
        <v>-201462.53</v>
      </c>
      <c r="JM38" s="3">
        <v>0</v>
      </c>
      <c r="JN38" s="3">
        <v>-371443.22</v>
      </c>
      <c r="JO38" s="3">
        <v>0</v>
      </c>
      <c r="JP38" s="3">
        <v>-822847.97</v>
      </c>
      <c r="JQ38" s="3">
        <v>0</v>
      </c>
      <c r="JR38" s="3">
        <v>0</v>
      </c>
      <c r="JS38" s="3">
        <v>0</v>
      </c>
      <c r="JT38" s="3">
        <v>0</v>
      </c>
      <c r="JU38" s="3">
        <v>0</v>
      </c>
      <c r="JV38" s="3">
        <v>0</v>
      </c>
      <c r="JW38" s="3">
        <v>0</v>
      </c>
      <c r="JX38" s="3">
        <v>132571.79999999999</v>
      </c>
      <c r="JY38" s="3">
        <v>0</v>
      </c>
      <c r="JZ38" s="3">
        <v>0</v>
      </c>
      <c r="KA38" s="3">
        <v>0</v>
      </c>
      <c r="KB38" s="3">
        <v>-527631.32999999996</v>
      </c>
      <c r="KC38" s="3">
        <v>0</v>
      </c>
      <c r="KD38" s="3">
        <v>0</v>
      </c>
      <c r="KE38" s="3">
        <v>0</v>
      </c>
      <c r="KF38" s="3">
        <v>0</v>
      </c>
      <c r="KG38" s="3">
        <v>0</v>
      </c>
      <c r="KH38" s="3">
        <v>-2980908.55</v>
      </c>
      <c r="KI38" s="3">
        <v>2766875.68</v>
      </c>
      <c r="KJ38" s="3">
        <v>0</v>
      </c>
      <c r="KK38" s="3">
        <v>-129209.38</v>
      </c>
      <c r="KL38" s="3">
        <v>0</v>
      </c>
      <c r="KM38" s="3">
        <v>0</v>
      </c>
      <c r="KN38" s="3">
        <v>-577820.25</v>
      </c>
      <c r="KO38" s="3">
        <v>0</v>
      </c>
      <c r="KP38" s="3">
        <v>0</v>
      </c>
      <c r="KQ38" s="3">
        <v>0</v>
      </c>
      <c r="KR38" s="3">
        <v>0</v>
      </c>
      <c r="KS38" s="3">
        <v>0</v>
      </c>
      <c r="KT38" s="3">
        <v>0</v>
      </c>
      <c r="KU38" s="3">
        <v>0</v>
      </c>
      <c r="KV38" s="3">
        <v>0</v>
      </c>
      <c r="KW38" s="3">
        <v>0</v>
      </c>
      <c r="KX38" s="3">
        <v>0</v>
      </c>
      <c r="KY38" s="3">
        <v>0</v>
      </c>
      <c r="KZ38" s="3">
        <v>0</v>
      </c>
      <c r="LA38" s="3">
        <v>0</v>
      </c>
      <c r="LB38" s="3">
        <v>0</v>
      </c>
      <c r="LC38" s="3">
        <v>0</v>
      </c>
      <c r="LD38" s="3">
        <v>0</v>
      </c>
      <c r="LE38" s="3">
        <v>0</v>
      </c>
      <c r="LF38" s="3">
        <v>0</v>
      </c>
      <c r="LG38" s="3">
        <v>0</v>
      </c>
      <c r="LH38" s="3">
        <v>0</v>
      </c>
      <c r="LI38" s="3">
        <v>0</v>
      </c>
      <c r="LJ38" s="3">
        <v>0</v>
      </c>
      <c r="LK38" s="3">
        <v>0</v>
      </c>
      <c r="LL38" s="3">
        <v>0</v>
      </c>
      <c r="LM38" s="3">
        <v>64958062.039999999</v>
      </c>
      <c r="LN38" s="3">
        <v>4861885.42</v>
      </c>
      <c r="LO38" s="3">
        <v>2793242.41</v>
      </c>
      <c r="LP38" s="3">
        <v>-26021859.359999999</v>
      </c>
      <c r="LQ38" s="3">
        <v>5730.35</v>
      </c>
      <c r="LR38" s="3">
        <v>5284030.53</v>
      </c>
      <c r="LS38" s="3">
        <v>0</v>
      </c>
      <c r="LT38" s="3">
        <v>5063974.67</v>
      </c>
      <c r="LU38" s="3">
        <v>0</v>
      </c>
      <c r="LW38" s="3">
        <v>281477.21000000002</v>
      </c>
      <c r="LX38" s="3">
        <v>248196.01</v>
      </c>
      <c r="LY38" s="3">
        <v>0</v>
      </c>
      <c r="LZ38" s="3">
        <v>0</v>
      </c>
      <c r="MA38" s="3">
        <v>0</v>
      </c>
      <c r="MB38" s="3">
        <v>0</v>
      </c>
      <c r="MC38" s="3">
        <v>0</v>
      </c>
      <c r="MD38" s="3">
        <v>0</v>
      </c>
      <c r="ME38" s="3">
        <v>0</v>
      </c>
      <c r="MF38" s="3">
        <v>0</v>
      </c>
      <c r="MG38" s="3">
        <v>0</v>
      </c>
      <c r="MH38" s="3">
        <v>0</v>
      </c>
      <c r="MI38" s="3">
        <v>0</v>
      </c>
      <c r="MJ38" s="3">
        <v>0</v>
      </c>
      <c r="MK38" s="3">
        <v>0</v>
      </c>
      <c r="ML38" s="3">
        <v>0</v>
      </c>
      <c r="MM38" s="3">
        <v>0</v>
      </c>
      <c r="MN38" s="3">
        <v>0</v>
      </c>
      <c r="MO38" s="3">
        <v>0</v>
      </c>
      <c r="MP38" s="3">
        <v>0</v>
      </c>
      <c r="MQ38" s="3">
        <v>0</v>
      </c>
      <c r="MR38" s="3">
        <v>0</v>
      </c>
      <c r="MS38" s="3">
        <v>565720.54</v>
      </c>
      <c r="MT38" s="3">
        <v>0</v>
      </c>
      <c r="MU38" s="3">
        <v>0</v>
      </c>
      <c r="MV38" s="3">
        <v>0</v>
      </c>
      <c r="MW38" s="3">
        <v>0</v>
      </c>
      <c r="MX38" s="3">
        <v>43357.08</v>
      </c>
      <c r="MY38" s="3">
        <v>15622.64</v>
      </c>
      <c r="MZ38" s="3">
        <v>37613.1</v>
      </c>
      <c r="NA38" s="3">
        <v>3502.21</v>
      </c>
      <c r="NB38" s="3">
        <v>0</v>
      </c>
      <c r="NC38" s="3">
        <v>3064.19</v>
      </c>
      <c r="ND38" s="3">
        <v>347514.99</v>
      </c>
      <c r="NE38" s="3">
        <v>815.65</v>
      </c>
      <c r="NF38" s="3">
        <v>0</v>
      </c>
      <c r="NG38" s="3">
        <v>2528.75</v>
      </c>
      <c r="NH38" s="3">
        <v>0</v>
      </c>
      <c r="NI38" s="3">
        <v>147483.59</v>
      </c>
      <c r="NJ38" s="3">
        <v>162564.71</v>
      </c>
      <c r="NK38" s="3">
        <v>0</v>
      </c>
      <c r="NL38" s="3">
        <v>768440.16</v>
      </c>
      <c r="NM38" s="3">
        <v>0</v>
      </c>
      <c r="NN38" s="3">
        <v>31312.560000000001</v>
      </c>
      <c r="NO38" s="3">
        <v>0</v>
      </c>
      <c r="NP38" s="3">
        <v>265473.21000000002</v>
      </c>
      <c r="NQ38" s="3">
        <v>0</v>
      </c>
      <c r="NR38" s="3">
        <v>0</v>
      </c>
      <c r="NS38" s="3">
        <v>52174.57</v>
      </c>
      <c r="NT38" s="3">
        <v>53187.76</v>
      </c>
      <c r="NU38" s="3">
        <v>453232.48</v>
      </c>
      <c r="NV38" s="3">
        <v>0</v>
      </c>
      <c r="NW38" s="3">
        <v>106135.08</v>
      </c>
      <c r="NX38" s="3">
        <v>871.06</v>
      </c>
      <c r="NY38" s="3">
        <v>266746.48</v>
      </c>
      <c r="NZ38" s="3">
        <v>65706.259999999995</v>
      </c>
      <c r="OA38" s="3">
        <v>119820.01</v>
      </c>
      <c r="OB38" s="3">
        <v>14378.34</v>
      </c>
      <c r="OC38" s="3">
        <v>2995.83</v>
      </c>
      <c r="OD38" s="3">
        <v>0</v>
      </c>
      <c r="OE38" s="3">
        <v>189483.53</v>
      </c>
      <c r="OF38" s="3">
        <v>0</v>
      </c>
      <c r="OK38" s="3">
        <v>0</v>
      </c>
      <c r="OL38" s="3">
        <v>0</v>
      </c>
      <c r="OM38" s="3">
        <v>0</v>
      </c>
      <c r="ON38" s="3">
        <v>0</v>
      </c>
      <c r="OO38" s="3">
        <v>159388.59</v>
      </c>
      <c r="OP38" s="3">
        <v>452298.31</v>
      </c>
      <c r="OQ38" s="3">
        <v>584945.14</v>
      </c>
      <c r="OR38" s="3">
        <v>659450.17000000004</v>
      </c>
      <c r="OS38" s="3">
        <v>1006.65</v>
      </c>
      <c r="OT38" s="3">
        <v>0</v>
      </c>
      <c r="OU38" s="3">
        <v>138585.32999999999</v>
      </c>
      <c r="OV38" s="3">
        <v>1726.65</v>
      </c>
      <c r="OW38" s="3">
        <v>0</v>
      </c>
      <c r="OX38" s="3">
        <v>107795.44</v>
      </c>
      <c r="OY38" s="3">
        <v>0</v>
      </c>
      <c r="OZ38" s="3">
        <v>0</v>
      </c>
      <c r="PA38" s="3">
        <v>0</v>
      </c>
      <c r="PB38" s="3">
        <v>0</v>
      </c>
      <c r="PC38" s="3">
        <v>0</v>
      </c>
      <c r="PD38" s="3">
        <v>750</v>
      </c>
      <c r="PE38" s="3">
        <v>0</v>
      </c>
      <c r="PF38" s="3">
        <v>80976.13</v>
      </c>
      <c r="PG38" s="3">
        <v>1065576.21</v>
      </c>
      <c r="PH38" s="3">
        <v>1136292.17</v>
      </c>
      <c r="PI38" s="3">
        <v>150693.65</v>
      </c>
      <c r="PJ38" s="3">
        <v>0</v>
      </c>
      <c r="PK38" s="3">
        <v>1479696.55</v>
      </c>
      <c r="PL38" s="3">
        <v>173102.37</v>
      </c>
      <c r="PM38" s="3">
        <v>0</v>
      </c>
      <c r="PN38" s="3">
        <v>0</v>
      </c>
      <c r="PO38" s="3">
        <v>43152</v>
      </c>
      <c r="PP38" s="3">
        <v>0</v>
      </c>
      <c r="PQ38" s="3">
        <v>0</v>
      </c>
      <c r="PR38" s="3">
        <v>183313.07</v>
      </c>
      <c r="PS38" s="3">
        <v>0</v>
      </c>
      <c r="PT38" s="3">
        <v>349277.5</v>
      </c>
      <c r="PU38" s="3">
        <v>282667.42</v>
      </c>
      <c r="PV38" s="3">
        <v>0</v>
      </c>
      <c r="PW38" s="3">
        <v>589765.72</v>
      </c>
      <c r="PX38" s="3">
        <v>0</v>
      </c>
      <c r="PY38" s="3">
        <v>0</v>
      </c>
      <c r="PZ38" s="3">
        <v>0</v>
      </c>
      <c r="QA38" s="3">
        <v>0</v>
      </c>
      <c r="QB38" s="3">
        <v>5564572.3799999999</v>
      </c>
      <c r="QC38" s="3">
        <v>0</v>
      </c>
      <c r="QD38" s="3">
        <v>182676.37</v>
      </c>
      <c r="QE38" s="3">
        <v>0</v>
      </c>
      <c r="QF38" s="3">
        <v>0</v>
      </c>
      <c r="QG38" s="3">
        <v>0</v>
      </c>
      <c r="QI38" s="3">
        <v>0</v>
      </c>
      <c r="QJ38" s="3">
        <v>1530125.2</v>
      </c>
      <c r="QK38" s="3">
        <v>0</v>
      </c>
      <c r="QL38" s="3">
        <v>0</v>
      </c>
      <c r="QM38" s="3">
        <v>0</v>
      </c>
      <c r="QN38" s="3">
        <v>0</v>
      </c>
      <c r="QO38" s="3">
        <v>0</v>
      </c>
      <c r="QP38" s="3">
        <v>1833856.8</v>
      </c>
      <c r="QQ38" s="3">
        <v>0</v>
      </c>
      <c r="QR38" s="3">
        <v>0</v>
      </c>
      <c r="QS38" s="3">
        <v>0</v>
      </c>
      <c r="QT38" s="3">
        <v>178838.48</v>
      </c>
      <c r="QU38" s="3">
        <v>877088.63</v>
      </c>
      <c r="QV38" s="3">
        <v>1413231.87</v>
      </c>
      <c r="QW38" s="3">
        <v>49672.99</v>
      </c>
      <c r="QX38" s="3">
        <v>0</v>
      </c>
      <c r="QY38" s="3">
        <v>3501.27</v>
      </c>
      <c r="QZ38" s="3">
        <v>0</v>
      </c>
      <c r="RA38" s="3">
        <v>0</v>
      </c>
      <c r="RB38" s="3">
        <v>0</v>
      </c>
      <c r="RC38" s="3">
        <v>0</v>
      </c>
      <c r="RD38" s="3">
        <v>0</v>
      </c>
      <c r="RE38" s="3">
        <v>0</v>
      </c>
      <c r="RF38" s="3">
        <v>0</v>
      </c>
      <c r="RG38" s="3">
        <v>0</v>
      </c>
      <c r="RH38" s="3">
        <v>0</v>
      </c>
      <c r="RI38" s="3">
        <v>0</v>
      </c>
      <c r="RJ38" s="3">
        <v>0</v>
      </c>
      <c r="RK38" s="3">
        <v>0</v>
      </c>
    </row>
    <row r="39" spans="1:479" x14ac:dyDescent="0.25">
      <c r="A39" t="s">
        <v>38</v>
      </c>
      <c r="B39" s="1">
        <v>2018</v>
      </c>
      <c r="C39" s="3">
        <v>8815365.3000000007</v>
      </c>
      <c r="D39" s="3">
        <v>2573.64</v>
      </c>
      <c r="E39" s="4"/>
      <c r="F39" s="3">
        <v>0</v>
      </c>
      <c r="G39" s="3">
        <v>0</v>
      </c>
      <c r="H39" s="3">
        <v>0</v>
      </c>
      <c r="I39" s="3">
        <v>0</v>
      </c>
      <c r="J39" s="3">
        <v>0</v>
      </c>
      <c r="K39" s="3">
        <v>12861381.109999999</v>
      </c>
      <c r="L39" s="3">
        <v>0</v>
      </c>
      <c r="M39" s="3">
        <v>737568.08</v>
      </c>
      <c r="N39" s="3">
        <v>0</v>
      </c>
      <c r="O39" s="3">
        <v>1214673.9199999999</v>
      </c>
      <c r="P39" s="4"/>
      <c r="Q39" s="3">
        <v>13917403.460000001</v>
      </c>
      <c r="R39" s="3">
        <v>-623246</v>
      </c>
      <c r="S39" s="3">
        <v>0</v>
      </c>
      <c r="T39" s="3">
        <v>0</v>
      </c>
      <c r="U39" s="3">
        <v>0</v>
      </c>
      <c r="V39" s="3">
        <v>1225260.27</v>
      </c>
      <c r="W39" s="3">
        <v>0</v>
      </c>
      <c r="X39" s="3">
        <v>12230.84</v>
      </c>
      <c r="Y39" s="3">
        <v>0</v>
      </c>
      <c r="Z39" s="3">
        <v>0</v>
      </c>
      <c r="AA39" s="3">
        <v>1411916.72</v>
      </c>
      <c r="AB39" s="3">
        <v>0</v>
      </c>
      <c r="AC39" s="3">
        <v>0</v>
      </c>
      <c r="AD39" s="3">
        <v>0</v>
      </c>
      <c r="AE39" s="3">
        <v>0</v>
      </c>
      <c r="AF39" s="3">
        <v>0</v>
      </c>
      <c r="AG39" s="3">
        <v>0</v>
      </c>
      <c r="AH39" s="3">
        <v>0</v>
      </c>
      <c r="AI39" s="3">
        <v>0</v>
      </c>
      <c r="AJ39" s="3">
        <v>0</v>
      </c>
      <c r="AK39" s="3">
        <v>0</v>
      </c>
      <c r="AL39" s="3">
        <v>0</v>
      </c>
      <c r="AP39" s="3">
        <v>0</v>
      </c>
      <c r="AQ39" s="3">
        <v>0</v>
      </c>
      <c r="AR39" s="3">
        <v>0</v>
      </c>
      <c r="AS39" s="3">
        <v>0</v>
      </c>
      <c r="AT39" s="3">
        <v>15052139.77</v>
      </c>
      <c r="AU39" s="3">
        <v>0</v>
      </c>
      <c r="AV39" s="3">
        <v>-690007.24</v>
      </c>
      <c r="AW39" s="4"/>
      <c r="AX39" s="3">
        <v>0</v>
      </c>
      <c r="AY39" s="3">
        <v>0</v>
      </c>
      <c r="AZ39" s="3">
        <v>0</v>
      </c>
      <c r="BA39" s="3">
        <v>92290.8</v>
      </c>
      <c r="BB39" s="3">
        <v>0</v>
      </c>
      <c r="BC39" s="3">
        <v>-74.599999999999994</v>
      </c>
      <c r="BD39" s="3">
        <v>0</v>
      </c>
      <c r="BE39" s="3">
        <v>0</v>
      </c>
      <c r="BF39" s="3">
        <v>0</v>
      </c>
      <c r="BG39" s="3">
        <v>0</v>
      </c>
      <c r="BH39" s="3">
        <v>0</v>
      </c>
      <c r="BI39" s="3">
        <v>0</v>
      </c>
      <c r="BJ39" s="3">
        <v>0</v>
      </c>
      <c r="BK39" s="3">
        <v>0</v>
      </c>
      <c r="BL39" s="3">
        <v>0</v>
      </c>
      <c r="BM39" s="3">
        <v>311972.71000000002</v>
      </c>
      <c r="BN39" s="3">
        <v>1655693.86</v>
      </c>
      <c r="BO39" s="3">
        <v>-39114.58</v>
      </c>
      <c r="BP39" s="3">
        <v>-24682.86</v>
      </c>
      <c r="BQ39" s="3">
        <v>0</v>
      </c>
      <c r="BR39" s="3">
        <v>-38173.47</v>
      </c>
      <c r="BT39" s="3">
        <v>0</v>
      </c>
      <c r="BU39" s="3">
        <v>0</v>
      </c>
      <c r="BV39" s="3">
        <v>0</v>
      </c>
      <c r="BW39" s="3">
        <v>0</v>
      </c>
      <c r="BX39" s="3">
        <v>0</v>
      </c>
      <c r="BY39" s="3">
        <v>-168380.51</v>
      </c>
      <c r="BZ39" s="3">
        <v>-1616043.55</v>
      </c>
      <c r="CA39" s="3">
        <v>0</v>
      </c>
      <c r="CB39" s="3">
        <v>191221.25</v>
      </c>
      <c r="CC39" s="3">
        <v>131615.54999999999</v>
      </c>
      <c r="CD39" s="3">
        <v>1273793.94</v>
      </c>
      <c r="CE39" s="3">
        <v>-145228.01</v>
      </c>
      <c r="CF39" s="3">
        <v>0</v>
      </c>
      <c r="CG39" s="3">
        <v>-2200144.7799999998</v>
      </c>
      <c r="CH39" s="3">
        <v>1926.45</v>
      </c>
      <c r="CI39" s="3">
        <v>0</v>
      </c>
      <c r="CJ39" s="3">
        <v>0</v>
      </c>
      <c r="CK39" s="3">
        <v>0</v>
      </c>
      <c r="CL39" s="3">
        <v>4754578.22</v>
      </c>
      <c r="CM39" s="3">
        <v>1604396.58</v>
      </c>
      <c r="CN39" s="3">
        <v>0</v>
      </c>
      <c r="CO39" s="3">
        <v>0</v>
      </c>
      <c r="CP39" s="3">
        <v>0</v>
      </c>
      <c r="CQ39" s="3">
        <v>0</v>
      </c>
      <c r="CR39" s="3">
        <v>0</v>
      </c>
      <c r="CS39" s="3">
        <v>0</v>
      </c>
      <c r="CT39" s="3">
        <v>0</v>
      </c>
      <c r="CU39" s="3">
        <v>0</v>
      </c>
      <c r="CV39" s="3">
        <v>0</v>
      </c>
      <c r="CW39" s="3">
        <v>0</v>
      </c>
      <c r="CX39" s="3">
        <v>0</v>
      </c>
      <c r="CY39" s="3">
        <v>0</v>
      </c>
      <c r="CZ39" s="3">
        <v>0</v>
      </c>
      <c r="DA39" s="3">
        <v>0</v>
      </c>
      <c r="DB39" s="3">
        <v>0</v>
      </c>
      <c r="DC39" s="3">
        <v>82347.02</v>
      </c>
      <c r="DD39" s="3">
        <v>0</v>
      </c>
      <c r="DE39" s="3">
        <v>3779709.96</v>
      </c>
      <c r="DF39" s="3">
        <v>0</v>
      </c>
      <c r="DG39" s="3">
        <v>2848447.52</v>
      </c>
      <c r="DH39" s="3">
        <v>0</v>
      </c>
      <c r="DI39" s="3">
        <v>0</v>
      </c>
      <c r="DJ39" s="3">
        <v>0</v>
      </c>
      <c r="DK39" s="3">
        <v>1090.5899999999999</v>
      </c>
      <c r="DL39" s="3">
        <v>138793.4</v>
      </c>
      <c r="DM39" s="3">
        <v>0</v>
      </c>
      <c r="DN39" s="3">
        <v>424925.77</v>
      </c>
      <c r="DP39" s="3">
        <v>111638.13</v>
      </c>
      <c r="DQ39" s="3">
        <v>0</v>
      </c>
      <c r="DR39" s="3">
        <v>77002.22</v>
      </c>
      <c r="DS39" s="3">
        <v>6969921.2599999998</v>
      </c>
      <c r="DT39" s="3">
        <v>0</v>
      </c>
      <c r="DU39" s="3">
        <v>54165897.909999996</v>
      </c>
      <c r="DV39" s="3">
        <v>39044434.200000003</v>
      </c>
      <c r="DW39" s="3">
        <v>14270567.32</v>
      </c>
      <c r="DX39" s="3">
        <v>81757368.700000003</v>
      </c>
      <c r="DY39" s="3">
        <v>45206419.380000003</v>
      </c>
      <c r="DZ39" s="3">
        <v>11110940.699999999</v>
      </c>
      <c r="EA39" s="3">
        <v>11886464.66</v>
      </c>
      <c r="EB39" s="3">
        <v>439.87</v>
      </c>
      <c r="EC39" s="3">
        <v>0</v>
      </c>
      <c r="ED39" s="3">
        <v>21835.21</v>
      </c>
      <c r="EE39" s="3">
        <v>508969.83</v>
      </c>
      <c r="EG39" s="3">
        <v>18679787.18</v>
      </c>
      <c r="EH39" s="3">
        <v>120252.32</v>
      </c>
      <c r="EI39" s="3">
        <v>1856958.78</v>
      </c>
      <c r="EJ39" s="3">
        <v>5202742.6900000004</v>
      </c>
      <c r="EL39" s="3">
        <v>9762133.2899999991</v>
      </c>
      <c r="EM39" s="3">
        <v>328494.5</v>
      </c>
      <c r="EN39" s="3">
        <v>2355709.7200000002</v>
      </c>
      <c r="EO39" s="3">
        <v>204006.18</v>
      </c>
      <c r="EP39" s="3">
        <v>0</v>
      </c>
      <c r="EQ39" s="3">
        <v>1470680.08</v>
      </c>
      <c r="ER39" s="3">
        <v>72951.31</v>
      </c>
      <c r="ET39" s="3">
        <v>0</v>
      </c>
      <c r="EU39" s="3">
        <v>0</v>
      </c>
      <c r="EV39" s="3">
        <v>128960.64</v>
      </c>
      <c r="EW39" s="3">
        <v>0</v>
      </c>
      <c r="EX39" s="3">
        <v>0</v>
      </c>
      <c r="EY39" s="3">
        <v>-26261968.539999999</v>
      </c>
      <c r="EZ39" s="3">
        <v>143036</v>
      </c>
      <c r="FA39" s="3">
        <v>0</v>
      </c>
      <c r="FB39" s="3">
        <v>0</v>
      </c>
      <c r="FC39" s="3">
        <v>0</v>
      </c>
      <c r="FD39" s="3">
        <v>0</v>
      </c>
      <c r="FE39" s="3">
        <v>0</v>
      </c>
      <c r="FF39" s="3">
        <v>0</v>
      </c>
      <c r="FG39" s="3">
        <v>142276.6</v>
      </c>
      <c r="FH39" s="3">
        <v>0</v>
      </c>
      <c r="FI39" s="3">
        <v>0</v>
      </c>
      <c r="FJ39" s="3">
        <v>0</v>
      </c>
      <c r="FK39" s="3">
        <v>-146357213.11000001</v>
      </c>
      <c r="FL39" s="3">
        <v>-5169768.26</v>
      </c>
      <c r="FM39" s="3">
        <v>-142276.6</v>
      </c>
      <c r="FN39" s="3">
        <v>0</v>
      </c>
      <c r="FO39" s="3">
        <v>0</v>
      </c>
      <c r="FP39" s="3">
        <v>-7479120.6799999997</v>
      </c>
      <c r="FQ39" s="3">
        <v>0</v>
      </c>
      <c r="FR39" s="3">
        <v>-1230368.97</v>
      </c>
      <c r="FS39" s="3">
        <v>0</v>
      </c>
      <c r="FT39" s="3">
        <v>0</v>
      </c>
      <c r="FU39" s="3">
        <v>0</v>
      </c>
      <c r="FV39" s="3">
        <v>0</v>
      </c>
      <c r="FW39" s="3">
        <v>0</v>
      </c>
      <c r="FX39" s="3">
        <v>0</v>
      </c>
      <c r="FY39" s="3">
        <v>0</v>
      </c>
      <c r="FZ39" s="3">
        <v>0</v>
      </c>
      <c r="GA39" s="3">
        <v>-8953669.5299999993</v>
      </c>
      <c r="GB39" s="3">
        <v>-11123823.390000001</v>
      </c>
      <c r="GD39" s="3">
        <v>0</v>
      </c>
      <c r="GE39" s="3">
        <v>0</v>
      </c>
      <c r="GF39" s="3">
        <v>0</v>
      </c>
      <c r="GG39" s="3">
        <v>0</v>
      </c>
      <c r="GH39" s="3">
        <v>0</v>
      </c>
      <c r="GI39" s="3">
        <v>0</v>
      </c>
      <c r="GJ39" s="3">
        <v>1201339.02</v>
      </c>
      <c r="GK39" s="3">
        <v>-1244.33</v>
      </c>
      <c r="GL39" s="3">
        <v>472515.5</v>
      </c>
      <c r="GN39" s="3">
        <v>0</v>
      </c>
      <c r="GO39" s="3">
        <v>-4020821</v>
      </c>
      <c r="GP39" s="3">
        <v>0</v>
      </c>
      <c r="GQ39" s="3">
        <v>-66461.320000000007</v>
      </c>
      <c r="GR39" s="3">
        <v>0</v>
      </c>
      <c r="GS39" s="3">
        <v>0</v>
      </c>
      <c r="GT39" s="3">
        <v>0</v>
      </c>
      <c r="GU39" s="3">
        <v>-37334.17</v>
      </c>
      <c r="GV39" s="3">
        <v>0</v>
      </c>
      <c r="GX39" s="3">
        <v>0</v>
      </c>
      <c r="GY39" s="3">
        <v>0</v>
      </c>
      <c r="GZ39" s="3">
        <v>0</v>
      </c>
      <c r="HA39" s="3">
        <v>0</v>
      </c>
      <c r="HB39" s="3">
        <v>-11403207.189999999</v>
      </c>
      <c r="HC39" s="3">
        <v>-1518825.5</v>
      </c>
      <c r="HD39" s="3">
        <v>0</v>
      </c>
      <c r="HE39" s="3">
        <v>0</v>
      </c>
      <c r="HF39" s="3">
        <v>-941207.75</v>
      </c>
      <c r="HG39" s="3">
        <v>0</v>
      </c>
      <c r="HH39" s="3">
        <v>0</v>
      </c>
      <c r="HI39" s="3">
        <v>0</v>
      </c>
      <c r="HJ39" s="3">
        <v>0</v>
      </c>
      <c r="HK39" s="3">
        <v>0</v>
      </c>
      <c r="HL39" s="3">
        <v>0</v>
      </c>
      <c r="HM39" s="3">
        <v>-40337500</v>
      </c>
      <c r="HO39" s="3">
        <v>-25605089.719999999</v>
      </c>
      <c r="HP39" s="3">
        <v>-31245882.02</v>
      </c>
      <c r="HQ39" s="3">
        <v>0</v>
      </c>
      <c r="HR39" s="3">
        <v>0</v>
      </c>
      <c r="HS39" s="3">
        <v>0</v>
      </c>
      <c r="HT39" s="3">
        <v>0</v>
      </c>
      <c r="HU39" s="3">
        <v>0</v>
      </c>
      <c r="HV39" s="3">
        <v>0</v>
      </c>
      <c r="HW39" s="3">
        <v>0</v>
      </c>
      <c r="HX39" s="3">
        <v>-42657182.990000002</v>
      </c>
      <c r="HY39" s="3">
        <v>0</v>
      </c>
      <c r="HZ39" s="3">
        <v>-4413694.2599999905</v>
      </c>
      <c r="IA39" s="3">
        <v>-6705305</v>
      </c>
      <c r="IB39" s="3">
        <v>0</v>
      </c>
      <c r="IC39" s="3">
        <v>1400000</v>
      </c>
      <c r="ID39" s="3">
        <v>0</v>
      </c>
      <c r="IE39" s="3">
        <v>0</v>
      </c>
      <c r="IF39" s="3">
        <v>0</v>
      </c>
      <c r="IG39" s="3">
        <v>0</v>
      </c>
      <c r="IH39" s="3">
        <v>0</v>
      </c>
      <c r="II39" s="3">
        <v>0</v>
      </c>
      <c r="IJ39" s="3">
        <v>-33307583.079999998</v>
      </c>
      <c r="IK39" s="3">
        <v>-12536775.800000001</v>
      </c>
      <c r="IL39" s="3">
        <v>0</v>
      </c>
      <c r="IM39" s="3">
        <v>0</v>
      </c>
      <c r="IN39" s="3">
        <v>-513162.45</v>
      </c>
      <c r="IO39" s="3">
        <v>-26278.55</v>
      </c>
      <c r="IP39" s="3">
        <v>-71005089.540000007</v>
      </c>
      <c r="IQ39" s="3">
        <v>0</v>
      </c>
      <c r="IR39" s="3">
        <v>0</v>
      </c>
      <c r="IS39" s="3">
        <v>0</v>
      </c>
      <c r="IT39" s="3">
        <v>0</v>
      </c>
      <c r="IU39" s="3">
        <v>-4974222.4800000004</v>
      </c>
      <c r="IV39" s="3">
        <v>0</v>
      </c>
      <c r="IW39" s="3">
        <v>-8270652.8600000003</v>
      </c>
      <c r="IX39" s="3">
        <v>-5980545.9900000002</v>
      </c>
      <c r="IY39" s="3">
        <v>-539772.51</v>
      </c>
      <c r="IZ39" s="3">
        <v>-372641.38</v>
      </c>
      <c r="JA39" s="3">
        <v>-30080101.75</v>
      </c>
      <c r="JB39" s="3">
        <v>-26297.599999999999</v>
      </c>
      <c r="JC39" s="3">
        <v>-348.25</v>
      </c>
      <c r="JD39" s="3">
        <v>-158073.44</v>
      </c>
      <c r="JE39" s="3">
        <v>0</v>
      </c>
      <c r="JF39" s="3">
        <v>0</v>
      </c>
      <c r="JG39" s="3">
        <v>0</v>
      </c>
      <c r="JH39" s="3">
        <v>0</v>
      </c>
      <c r="JI39" s="3">
        <v>0</v>
      </c>
      <c r="JJ39" s="3">
        <v>-28867.35</v>
      </c>
      <c r="JK39" s="3">
        <v>0</v>
      </c>
      <c r="JL39" s="3">
        <v>-372405.41</v>
      </c>
      <c r="JM39" s="3">
        <v>0</v>
      </c>
      <c r="JN39" s="3">
        <v>-1576385.84</v>
      </c>
      <c r="JO39" s="3">
        <v>0</v>
      </c>
      <c r="JP39" s="3">
        <v>0</v>
      </c>
      <c r="JQ39" s="3">
        <v>0</v>
      </c>
      <c r="JR39" s="3">
        <v>0</v>
      </c>
      <c r="JS39" s="3">
        <v>0</v>
      </c>
      <c r="JT39" s="3">
        <v>0</v>
      </c>
      <c r="JU39" s="3">
        <v>0</v>
      </c>
      <c r="JV39" s="3">
        <v>0</v>
      </c>
      <c r="JW39" s="3">
        <v>0</v>
      </c>
      <c r="JX39" s="3">
        <v>0</v>
      </c>
      <c r="JY39" s="3">
        <v>0</v>
      </c>
      <c r="JZ39" s="3">
        <v>0</v>
      </c>
      <c r="KA39" s="3">
        <v>0</v>
      </c>
      <c r="KB39" s="3">
        <v>-5152.74</v>
      </c>
      <c r="KC39" s="3">
        <v>0</v>
      </c>
      <c r="KD39" s="3">
        <v>73229.539999999994</v>
      </c>
      <c r="KE39" s="3">
        <v>28012.99</v>
      </c>
      <c r="KF39" s="3">
        <v>0</v>
      </c>
      <c r="KG39" s="3">
        <v>0</v>
      </c>
      <c r="KH39" s="3">
        <v>-2739666.6</v>
      </c>
      <c r="KI39" s="3">
        <v>2302136.7799999998</v>
      </c>
      <c r="KJ39" s="3">
        <v>0</v>
      </c>
      <c r="KK39" s="3">
        <v>-38875</v>
      </c>
      <c r="KL39" s="3">
        <v>0</v>
      </c>
      <c r="KM39" s="3">
        <v>0</v>
      </c>
      <c r="KN39" s="3">
        <v>-357053.48</v>
      </c>
      <c r="KO39" s="3">
        <v>0</v>
      </c>
      <c r="KP39" s="3">
        <v>0</v>
      </c>
      <c r="KQ39" s="3">
        <v>0</v>
      </c>
      <c r="KR39" s="3">
        <v>0</v>
      </c>
      <c r="KS39" s="3">
        <v>0</v>
      </c>
      <c r="KT39" s="3">
        <v>0</v>
      </c>
      <c r="KU39" s="3">
        <v>0</v>
      </c>
      <c r="KV39" s="3">
        <v>0</v>
      </c>
      <c r="KW39" s="3">
        <v>0</v>
      </c>
      <c r="KX39" s="3">
        <v>0</v>
      </c>
      <c r="KY39" s="3">
        <v>0</v>
      </c>
      <c r="KZ39" s="3">
        <v>0</v>
      </c>
      <c r="LA39" s="3">
        <v>0</v>
      </c>
      <c r="LB39" s="3">
        <v>0</v>
      </c>
      <c r="LC39" s="3">
        <v>0</v>
      </c>
      <c r="LD39" s="3">
        <v>0</v>
      </c>
      <c r="LE39" s="3">
        <v>0</v>
      </c>
      <c r="LF39" s="3">
        <v>0</v>
      </c>
      <c r="LG39" s="3">
        <v>0</v>
      </c>
      <c r="LH39" s="3">
        <v>0</v>
      </c>
      <c r="LI39" s="3">
        <v>0</v>
      </c>
      <c r="LJ39" s="3">
        <v>0</v>
      </c>
      <c r="LK39" s="3">
        <v>0</v>
      </c>
      <c r="LL39" s="3">
        <v>0</v>
      </c>
      <c r="LM39" s="3">
        <v>65058587.340000004</v>
      </c>
      <c r="LN39" s="3">
        <v>52330302.079999998</v>
      </c>
      <c r="LO39" s="3">
        <v>4974222.4800000004</v>
      </c>
      <c r="LP39" s="3">
        <v>0</v>
      </c>
      <c r="LQ39" s="3">
        <v>0</v>
      </c>
      <c r="LR39" s="3">
        <v>8270652.8600000003</v>
      </c>
      <c r="LS39" s="3">
        <v>0</v>
      </c>
      <c r="LT39" s="3">
        <v>5980545.9900000002</v>
      </c>
      <c r="LU39" s="3">
        <v>0</v>
      </c>
      <c r="LW39" s="3">
        <v>539772.51</v>
      </c>
      <c r="LX39" s="3">
        <v>372641.38</v>
      </c>
      <c r="LY39" s="3">
        <v>0</v>
      </c>
      <c r="LZ39" s="3">
        <v>0</v>
      </c>
      <c r="MA39" s="3">
        <v>0</v>
      </c>
      <c r="MB39" s="3">
        <v>0</v>
      </c>
      <c r="MC39" s="3">
        <v>0</v>
      </c>
      <c r="MD39" s="3">
        <v>0</v>
      </c>
      <c r="ME39" s="3">
        <v>0</v>
      </c>
      <c r="MF39" s="3">
        <v>0</v>
      </c>
      <c r="MG39" s="3">
        <v>0</v>
      </c>
      <c r="MH39" s="3">
        <v>0</v>
      </c>
      <c r="MI39" s="3">
        <v>0</v>
      </c>
      <c r="MJ39" s="3">
        <v>0</v>
      </c>
      <c r="MK39" s="3">
        <v>0</v>
      </c>
      <c r="ML39" s="3">
        <v>0</v>
      </c>
      <c r="MM39" s="3">
        <v>0</v>
      </c>
      <c r="MN39" s="3">
        <v>0</v>
      </c>
      <c r="MO39" s="3">
        <v>0</v>
      </c>
      <c r="MP39" s="3">
        <v>0</v>
      </c>
      <c r="MQ39" s="3">
        <v>0</v>
      </c>
      <c r="MR39" s="3">
        <v>0</v>
      </c>
      <c r="MS39" s="3">
        <v>883891.94</v>
      </c>
      <c r="MT39" s="3">
        <v>13286.75</v>
      </c>
      <c r="MU39" s="3">
        <v>99329.41</v>
      </c>
      <c r="MV39" s="3">
        <v>12172.64</v>
      </c>
      <c r="MW39" s="3">
        <v>156255.01999999999</v>
      </c>
      <c r="MX39" s="3">
        <v>0</v>
      </c>
      <c r="MY39" s="3">
        <v>0</v>
      </c>
      <c r="MZ39" s="3">
        <v>337499.66</v>
      </c>
      <c r="NA39" s="3">
        <v>84196.93</v>
      </c>
      <c r="NB39" s="3">
        <v>0</v>
      </c>
      <c r="NC39" s="3">
        <v>0</v>
      </c>
      <c r="ND39" s="3">
        <v>119802.25</v>
      </c>
      <c r="NE39" s="3">
        <v>360803.91</v>
      </c>
      <c r="NF39" s="3">
        <v>0</v>
      </c>
      <c r="NG39" s="3">
        <v>0</v>
      </c>
      <c r="NH39" s="3">
        <v>0</v>
      </c>
      <c r="NI39" s="3">
        <v>487590.62</v>
      </c>
      <c r="NJ39" s="3">
        <v>156013.81</v>
      </c>
      <c r="NK39" s="3">
        <v>0</v>
      </c>
      <c r="NL39" s="3">
        <v>1747444.49</v>
      </c>
      <c r="NM39" s="3">
        <v>0</v>
      </c>
      <c r="NN39" s="3">
        <v>0</v>
      </c>
      <c r="NO39" s="3">
        <v>0</v>
      </c>
      <c r="NP39" s="3">
        <v>472897.35</v>
      </c>
      <c r="NQ39" s="3">
        <v>0</v>
      </c>
      <c r="NR39" s="3">
        <v>0</v>
      </c>
      <c r="NS39" s="3">
        <v>41546.32</v>
      </c>
      <c r="NT39" s="3">
        <v>121039.75</v>
      </c>
      <c r="NU39" s="3">
        <v>806530.3</v>
      </c>
      <c r="NV39" s="3">
        <v>241563.45</v>
      </c>
      <c r="NW39" s="3">
        <v>346945.05</v>
      </c>
      <c r="NX39" s="3">
        <v>18986.990000000002</v>
      </c>
      <c r="NY39" s="3">
        <v>257377.92000000001</v>
      </c>
      <c r="NZ39" s="3">
        <v>194158.68</v>
      </c>
      <c r="OA39" s="3">
        <v>88066.14</v>
      </c>
      <c r="OB39" s="3">
        <v>0</v>
      </c>
      <c r="OC39" s="3">
        <v>0</v>
      </c>
      <c r="OD39" s="3">
        <v>0</v>
      </c>
      <c r="OE39" s="3">
        <v>0</v>
      </c>
      <c r="OF39" s="3">
        <v>0</v>
      </c>
      <c r="OK39" s="3">
        <v>0</v>
      </c>
      <c r="OL39" s="3">
        <v>0</v>
      </c>
      <c r="OM39" s="3">
        <v>0</v>
      </c>
      <c r="ON39" s="3">
        <v>0</v>
      </c>
      <c r="OO39" s="3">
        <v>1249335.9099999999</v>
      </c>
      <c r="OP39" s="3">
        <v>502043.63</v>
      </c>
      <c r="OQ39" s="3">
        <v>2928066.19</v>
      </c>
      <c r="OR39" s="3">
        <v>502451.8</v>
      </c>
      <c r="OS39" s="3">
        <v>87.33</v>
      </c>
      <c r="OT39" s="3">
        <v>0</v>
      </c>
      <c r="OU39" s="3">
        <v>308528.48</v>
      </c>
      <c r="OV39" s="3">
        <v>226767.81</v>
      </c>
      <c r="OW39" s="3">
        <v>0</v>
      </c>
      <c r="OX39" s="3">
        <v>132561.32999999999</v>
      </c>
      <c r="OY39" s="3">
        <v>0</v>
      </c>
      <c r="OZ39" s="3">
        <v>0</v>
      </c>
      <c r="PA39" s="3">
        <v>0</v>
      </c>
      <c r="PB39" s="3">
        <v>0</v>
      </c>
      <c r="PC39" s="3">
        <v>0</v>
      </c>
      <c r="PD39" s="3">
        <v>0</v>
      </c>
      <c r="PE39" s="3">
        <v>0</v>
      </c>
      <c r="PF39" s="3">
        <v>449088.22</v>
      </c>
      <c r="PG39" s="3">
        <v>2248166.75</v>
      </c>
      <c r="PH39" s="3">
        <v>533578.18999999994</v>
      </c>
      <c r="PI39" s="3">
        <v>77217.929999999993</v>
      </c>
      <c r="PJ39" s="3">
        <v>0</v>
      </c>
      <c r="PK39" s="3">
        <v>50004</v>
      </c>
      <c r="PL39" s="3">
        <v>325583.83</v>
      </c>
      <c r="PM39" s="3">
        <v>0</v>
      </c>
      <c r="PN39" s="3">
        <v>0</v>
      </c>
      <c r="PO39" s="3">
        <v>0</v>
      </c>
      <c r="PP39" s="3">
        <v>0</v>
      </c>
      <c r="PQ39" s="3">
        <v>0</v>
      </c>
      <c r="PR39" s="3">
        <v>281798.40999999997</v>
      </c>
      <c r="PS39" s="3">
        <v>0</v>
      </c>
      <c r="PT39" s="3">
        <v>80603.44</v>
      </c>
      <c r="PU39" s="3">
        <v>0</v>
      </c>
      <c r="PV39" s="3">
        <v>0</v>
      </c>
      <c r="PW39" s="3">
        <v>766513.45</v>
      </c>
      <c r="PX39" s="3">
        <v>0</v>
      </c>
      <c r="PY39" s="3">
        <v>0</v>
      </c>
      <c r="PZ39" s="3">
        <v>0</v>
      </c>
      <c r="QA39" s="3">
        <v>0</v>
      </c>
      <c r="QB39" s="3">
        <v>7449738.8899999997</v>
      </c>
      <c r="QC39" s="3">
        <v>0</v>
      </c>
      <c r="QD39" s="3">
        <v>0</v>
      </c>
      <c r="QE39" s="3">
        <v>0</v>
      </c>
      <c r="QF39" s="3">
        <v>0</v>
      </c>
      <c r="QG39" s="3">
        <v>0</v>
      </c>
      <c r="QI39" s="3">
        <v>0</v>
      </c>
      <c r="QJ39" s="3">
        <v>1450363.09</v>
      </c>
      <c r="QK39" s="3">
        <v>0</v>
      </c>
      <c r="QL39" s="3">
        <v>0</v>
      </c>
      <c r="QM39" s="3">
        <v>0</v>
      </c>
      <c r="QN39" s="3">
        <v>0</v>
      </c>
      <c r="QO39" s="3">
        <v>1221362.76</v>
      </c>
      <c r="QP39" s="3">
        <v>179293.91</v>
      </c>
      <c r="QQ39" s="3">
        <v>0</v>
      </c>
      <c r="QR39" s="3">
        <v>0</v>
      </c>
      <c r="QS39" s="3">
        <v>0</v>
      </c>
      <c r="QT39" s="3">
        <v>237392.16</v>
      </c>
      <c r="QU39" s="3">
        <v>-179925.17</v>
      </c>
      <c r="QV39" s="3">
        <v>424725.67</v>
      </c>
      <c r="QW39" s="3">
        <v>73406.5</v>
      </c>
      <c r="QX39" s="3">
        <v>0</v>
      </c>
      <c r="QY39" s="3">
        <v>0</v>
      </c>
      <c r="QZ39" s="3">
        <v>0</v>
      </c>
      <c r="RA39" s="3">
        <v>0</v>
      </c>
      <c r="RB39" s="3">
        <v>0</v>
      </c>
      <c r="RC39" s="3">
        <v>0</v>
      </c>
      <c r="RD39" s="3">
        <v>0</v>
      </c>
      <c r="RE39" s="3">
        <v>0</v>
      </c>
      <c r="RF39" s="3">
        <v>0</v>
      </c>
      <c r="RG39" s="3">
        <v>0</v>
      </c>
      <c r="RH39" s="3">
        <v>0</v>
      </c>
      <c r="RI39" s="3">
        <v>0</v>
      </c>
      <c r="RJ39" s="3">
        <v>0</v>
      </c>
      <c r="RK39" s="3">
        <v>0</v>
      </c>
    </row>
    <row r="40" spans="1:479" x14ac:dyDescent="0.25">
      <c r="A40" t="s">
        <v>39</v>
      </c>
      <c r="B40" s="1">
        <v>2018</v>
      </c>
      <c r="C40" s="3">
        <v>0</v>
      </c>
      <c r="D40" s="3">
        <v>0</v>
      </c>
      <c r="E40" s="4"/>
      <c r="F40" s="3">
        <v>0</v>
      </c>
      <c r="G40" s="3">
        <v>0</v>
      </c>
      <c r="H40" s="3">
        <v>0</v>
      </c>
      <c r="I40" s="3">
        <v>0</v>
      </c>
      <c r="J40" s="3">
        <v>0</v>
      </c>
      <c r="K40" s="3">
        <v>2073785.45</v>
      </c>
      <c r="L40" s="3">
        <v>-29668.11</v>
      </c>
      <c r="M40" s="3">
        <v>498104.51</v>
      </c>
      <c r="N40" s="3">
        <v>0</v>
      </c>
      <c r="O40" s="3">
        <v>-111176.35</v>
      </c>
      <c r="P40" s="4"/>
      <c r="Q40" s="3">
        <v>2307020.0699999998</v>
      </c>
      <c r="R40" s="3">
        <v>-54285.51</v>
      </c>
      <c r="S40" s="3">
        <v>0</v>
      </c>
      <c r="T40" s="3">
        <v>0</v>
      </c>
      <c r="U40" s="3">
        <v>0</v>
      </c>
      <c r="V40" s="3">
        <v>91946.66</v>
      </c>
      <c r="W40" s="3">
        <v>0</v>
      </c>
      <c r="X40" s="3">
        <v>0</v>
      </c>
      <c r="Y40" s="3">
        <v>0</v>
      </c>
      <c r="Z40" s="3">
        <v>0</v>
      </c>
      <c r="AA40" s="3">
        <v>373452.7</v>
      </c>
      <c r="AB40" s="3">
        <v>0</v>
      </c>
      <c r="AC40" s="3">
        <v>0</v>
      </c>
      <c r="AD40" s="3">
        <v>100</v>
      </c>
      <c r="AE40" s="3">
        <v>0</v>
      </c>
      <c r="AF40" s="3">
        <v>0</v>
      </c>
      <c r="AG40" s="3">
        <v>698110.19</v>
      </c>
      <c r="AH40" s="3">
        <v>0</v>
      </c>
      <c r="AI40" s="3">
        <v>0</v>
      </c>
      <c r="AJ40" s="3">
        <v>0</v>
      </c>
      <c r="AK40" s="3">
        <v>0</v>
      </c>
      <c r="AL40" s="3">
        <v>0</v>
      </c>
      <c r="AP40" s="3">
        <v>0</v>
      </c>
      <c r="AQ40" s="3">
        <v>0</v>
      </c>
      <c r="AR40" s="3">
        <v>0</v>
      </c>
      <c r="AS40" s="3">
        <v>0</v>
      </c>
      <c r="AT40" s="3">
        <v>0</v>
      </c>
      <c r="AU40" s="3">
        <v>0</v>
      </c>
      <c r="AV40" s="3">
        <v>2176396.89</v>
      </c>
      <c r="AW40" s="4"/>
      <c r="AX40" s="3">
        <v>0</v>
      </c>
      <c r="AY40" s="3">
        <v>0</v>
      </c>
      <c r="AZ40" s="3">
        <v>0</v>
      </c>
      <c r="BA40" s="3">
        <v>20954.849999999999</v>
      </c>
      <c r="BB40" s="3">
        <v>0</v>
      </c>
      <c r="BC40" s="3">
        <v>-32.67</v>
      </c>
      <c r="BD40" s="3">
        <v>0</v>
      </c>
      <c r="BE40" s="3">
        <v>0</v>
      </c>
      <c r="BF40" s="3">
        <v>0</v>
      </c>
      <c r="BG40" s="3">
        <v>64.150000000000006</v>
      </c>
      <c r="BH40" s="3">
        <v>128.35</v>
      </c>
      <c r="BI40" s="3">
        <v>0</v>
      </c>
      <c r="BJ40" s="3">
        <v>0</v>
      </c>
      <c r="BK40" s="3">
        <v>0</v>
      </c>
      <c r="BL40" s="3">
        <v>0</v>
      </c>
      <c r="BM40" s="3">
        <v>73835.89</v>
      </c>
      <c r="BN40" s="3">
        <v>0</v>
      </c>
      <c r="BO40" s="3">
        <v>-13311.29</v>
      </c>
      <c r="BP40" s="3">
        <v>-1760.73</v>
      </c>
      <c r="BQ40" s="3">
        <v>0</v>
      </c>
      <c r="BR40" s="3">
        <v>0</v>
      </c>
      <c r="BT40" s="3">
        <v>0</v>
      </c>
      <c r="BU40" s="3">
        <v>0</v>
      </c>
      <c r="BV40" s="3">
        <v>0</v>
      </c>
      <c r="BW40" s="3">
        <v>0</v>
      </c>
      <c r="BX40" s="3">
        <v>0</v>
      </c>
      <c r="BY40" s="3">
        <v>26227.57</v>
      </c>
      <c r="BZ40" s="3">
        <v>-246054.71</v>
      </c>
      <c r="CA40" s="3">
        <v>62.49</v>
      </c>
      <c r="CB40" s="3">
        <v>33370.86</v>
      </c>
      <c r="CC40" s="3">
        <v>16052.49</v>
      </c>
      <c r="CD40" s="3">
        <v>161320.65</v>
      </c>
      <c r="CE40" s="3">
        <v>-68419.7</v>
      </c>
      <c r="CF40" s="3">
        <v>-2615.19</v>
      </c>
      <c r="CG40" s="3">
        <v>-98761.83</v>
      </c>
      <c r="CH40" s="3">
        <v>0</v>
      </c>
      <c r="CI40" s="3">
        <v>0</v>
      </c>
      <c r="CJ40" s="3">
        <v>0</v>
      </c>
      <c r="CK40" s="3">
        <v>0</v>
      </c>
      <c r="CL40" s="3">
        <v>2488424.84</v>
      </c>
      <c r="CM40" s="3">
        <v>0</v>
      </c>
      <c r="CN40" s="3">
        <v>0</v>
      </c>
      <c r="CO40" s="3">
        <v>0</v>
      </c>
      <c r="CP40" s="3">
        <v>0</v>
      </c>
      <c r="CQ40" s="3">
        <v>0</v>
      </c>
      <c r="CR40" s="3">
        <v>0</v>
      </c>
      <c r="CS40" s="3">
        <v>0</v>
      </c>
      <c r="CT40" s="3">
        <v>0</v>
      </c>
      <c r="CU40" s="3">
        <v>0</v>
      </c>
      <c r="CV40" s="3">
        <v>0</v>
      </c>
      <c r="CW40" s="3">
        <v>0</v>
      </c>
      <c r="CX40" s="3">
        <v>0</v>
      </c>
      <c r="CY40" s="3">
        <v>0</v>
      </c>
      <c r="CZ40" s="3">
        <v>0</v>
      </c>
      <c r="DA40" s="3">
        <v>0</v>
      </c>
      <c r="DB40" s="3">
        <v>0</v>
      </c>
      <c r="DC40" s="3">
        <v>0</v>
      </c>
      <c r="DD40" s="3">
        <v>0</v>
      </c>
      <c r="DE40" s="3">
        <v>0</v>
      </c>
      <c r="DF40" s="3">
        <v>0</v>
      </c>
      <c r="DG40" s="3">
        <v>0</v>
      </c>
      <c r="DH40" s="3">
        <v>0</v>
      </c>
      <c r="DI40" s="3">
        <v>0</v>
      </c>
      <c r="DJ40" s="3">
        <v>0</v>
      </c>
      <c r="DK40" s="3">
        <v>0</v>
      </c>
      <c r="DL40" s="3">
        <v>0</v>
      </c>
      <c r="DM40" s="3">
        <v>0</v>
      </c>
      <c r="DN40" s="3">
        <v>258134.21</v>
      </c>
      <c r="DP40" s="3">
        <v>0</v>
      </c>
      <c r="DQ40" s="3">
        <v>0</v>
      </c>
      <c r="DR40" s="3">
        <v>5320678.9400000004</v>
      </c>
      <c r="DS40" s="3">
        <v>0</v>
      </c>
      <c r="DT40" s="3">
        <v>0</v>
      </c>
      <c r="DU40" s="3">
        <v>6490959.3399999999</v>
      </c>
      <c r="DV40" s="3">
        <v>7442180.29</v>
      </c>
      <c r="DW40" s="3">
        <v>6347431.1600000001</v>
      </c>
      <c r="DX40" s="3">
        <v>11140191.17</v>
      </c>
      <c r="DY40" s="3">
        <v>9640498.1199999992</v>
      </c>
      <c r="DZ40" s="3">
        <v>4377079.33</v>
      </c>
      <c r="EA40" s="3">
        <v>2868429.34</v>
      </c>
      <c r="EB40" s="3">
        <v>0</v>
      </c>
      <c r="EC40" s="3">
        <v>0</v>
      </c>
      <c r="ED40" s="3">
        <v>0</v>
      </c>
      <c r="EE40" s="3">
        <v>49000</v>
      </c>
      <c r="EG40" s="3">
        <v>1249269.6299999999</v>
      </c>
      <c r="EH40" s="3">
        <v>0</v>
      </c>
      <c r="EI40" s="3">
        <v>233409.44</v>
      </c>
      <c r="EJ40" s="3">
        <v>478130.93</v>
      </c>
      <c r="EL40" s="3">
        <v>1309042.42</v>
      </c>
      <c r="EM40" s="3">
        <v>24683.61</v>
      </c>
      <c r="EN40" s="3">
        <v>534766.9</v>
      </c>
      <c r="EO40" s="3">
        <v>0</v>
      </c>
      <c r="EP40" s="3">
        <v>0</v>
      </c>
      <c r="EQ40" s="3">
        <v>54383.11</v>
      </c>
      <c r="ER40" s="3">
        <v>0</v>
      </c>
      <c r="ET40" s="3">
        <v>0</v>
      </c>
      <c r="EU40" s="3">
        <v>0</v>
      </c>
      <c r="EV40" s="3">
        <v>668066.9</v>
      </c>
      <c r="EW40" s="3">
        <v>0</v>
      </c>
      <c r="EX40" s="3">
        <v>0</v>
      </c>
      <c r="EY40" s="3">
        <v>-7423534.4400000004</v>
      </c>
      <c r="EZ40" s="3">
        <v>0</v>
      </c>
      <c r="FA40" s="3">
        <v>0</v>
      </c>
      <c r="FB40" s="3">
        <v>0</v>
      </c>
      <c r="FC40" s="3">
        <v>0</v>
      </c>
      <c r="FD40" s="3">
        <v>0</v>
      </c>
      <c r="FE40" s="3">
        <v>0</v>
      </c>
      <c r="FF40" s="3">
        <v>1449549.4</v>
      </c>
      <c r="FG40" s="3">
        <v>0</v>
      </c>
      <c r="FH40" s="3">
        <v>0</v>
      </c>
      <c r="FI40" s="3">
        <v>0</v>
      </c>
      <c r="FJ40" s="3">
        <v>0</v>
      </c>
      <c r="FK40" s="3">
        <v>-25985774.489999998</v>
      </c>
      <c r="FL40" s="3">
        <v>0</v>
      </c>
      <c r="FM40" s="3">
        <v>0</v>
      </c>
      <c r="FN40" s="3">
        <v>0</v>
      </c>
      <c r="FO40" s="3">
        <v>0</v>
      </c>
      <c r="FP40" s="3">
        <v>-1613123.96</v>
      </c>
      <c r="FQ40" s="3">
        <v>-1139.7</v>
      </c>
      <c r="FR40" s="3">
        <v>-1339960.25</v>
      </c>
      <c r="FS40" s="3">
        <v>0.16</v>
      </c>
      <c r="FT40" s="3">
        <v>-183311.93</v>
      </c>
      <c r="FU40" s="3">
        <v>-752523.29</v>
      </c>
      <c r="FV40" s="3">
        <v>0</v>
      </c>
      <c r="FW40" s="3">
        <v>0</v>
      </c>
      <c r="FX40" s="3">
        <v>0</v>
      </c>
      <c r="FY40" s="3">
        <v>-150503.56</v>
      </c>
      <c r="FZ40" s="3">
        <v>0</v>
      </c>
      <c r="GA40" s="3">
        <v>-1909705.71</v>
      </c>
      <c r="GB40" s="3">
        <v>-2876264.83</v>
      </c>
      <c r="GD40" s="3">
        <v>0</v>
      </c>
      <c r="GE40" s="3">
        <v>0</v>
      </c>
      <c r="GF40" s="3">
        <v>-14796.11</v>
      </c>
      <c r="GG40" s="3">
        <v>0</v>
      </c>
      <c r="GH40" s="3">
        <v>0</v>
      </c>
      <c r="GI40" s="3">
        <v>0</v>
      </c>
      <c r="GJ40" s="3">
        <v>-33755.08</v>
      </c>
      <c r="GK40" s="3">
        <v>-8987.5</v>
      </c>
      <c r="GL40" s="3">
        <v>393797.06</v>
      </c>
      <c r="GN40" s="3">
        <v>0</v>
      </c>
      <c r="GO40" s="3">
        <v>-546608.93000000005</v>
      </c>
      <c r="GP40" s="3">
        <v>0</v>
      </c>
      <c r="GQ40" s="3">
        <v>0</v>
      </c>
      <c r="GR40" s="3">
        <v>0</v>
      </c>
      <c r="GS40" s="3">
        <v>0</v>
      </c>
      <c r="GT40" s="3">
        <v>0</v>
      </c>
      <c r="GU40" s="3">
        <v>-63552.85</v>
      </c>
      <c r="GV40" s="3">
        <v>0</v>
      </c>
      <c r="GX40" s="3">
        <v>-707424.19</v>
      </c>
      <c r="GY40" s="3">
        <v>0</v>
      </c>
      <c r="GZ40" s="3">
        <v>0</v>
      </c>
      <c r="HA40" s="3">
        <v>0</v>
      </c>
      <c r="HB40" s="3">
        <v>-343784.87</v>
      </c>
      <c r="HC40" s="3">
        <v>0</v>
      </c>
      <c r="HD40" s="3">
        <v>0</v>
      </c>
      <c r="HE40" s="3">
        <v>0</v>
      </c>
      <c r="HF40" s="3">
        <v>-180029.19</v>
      </c>
      <c r="HG40" s="3">
        <v>0</v>
      </c>
      <c r="HH40" s="3">
        <v>-3741256.82</v>
      </c>
      <c r="HI40" s="3">
        <v>0</v>
      </c>
      <c r="HJ40" s="3">
        <v>0</v>
      </c>
      <c r="HK40" s="3">
        <v>0</v>
      </c>
      <c r="HL40" s="3">
        <v>0</v>
      </c>
      <c r="HM40" s="3">
        <v>-616666.69999999995</v>
      </c>
      <c r="HO40" s="3">
        <v>-5123870.7300000004</v>
      </c>
      <c r="HP40" s="3">
        <v>-2632307.61</v>
      </c>
      <c r="HQ40" s="3">
        <v>0</v>
      </c>
      <c r="HR40" s="3">
        <v>0</v>
      </c>
      <c r="HS40" s="3">
        <v>0</v>
      </c>
      <c r="HT40" s="3">
        <v>-4269025.51</v>
      </c>
      <c r="HU40" s="3">
        <v>0</v>
      </c>
      <c r="HV40" s="3">
        <v>0</v>
      </c>
      <c r="HW40" s="3">
        <v>0</v>
      </c>
      <c r="HX40" s="3">
        <v>0</v>
      </c>
      <c r="HY40" s="3">
        <v>-11458383.939999999</v>
      </c>
      <c r="HZ40" s="3">
        <v>-1053245.79</v>
      </c>
      <c r="IA40" s="3">
        <v>0</v>
      </c>
      <c r="IB40" s="3">
        <v>0</v>
      </c>
      <c r="IC40" s="3">
        <v>2250000</v>
      </c>
      <c r="ID40" s="3">
        <v>0</v>
      </c>
      <c r="IE40" s="3">
        <v>0</v>
      </c>
      <c r="IF40" s="3">
        <v>0</v>
      </c>
      <c r="IG40" s="3">
        <v>0</v>
      </c>
      <c r="IH40" s="3">
        <v>0</v>
      </c>
      <c r="II40" s="3">
        <v>36584</v>
      </c>
      <c r="IJ40" s="3">
        <v>-6610326.0199999996</v>
      </c>
      <c r="IK40" s="3">
        <v>0</v>
      </c>
      <c r="IL40" s="3">
        <v>0</v>
      </c>
      <c r="IM40" s="3">
        <v>0</v>
      </c>
      <c r="IN40" s="3">
        <v>-94827.74</v>
      </c>
      <c r="IO40" s="3">
        <v>0</v>
      </c>
      <c r="IP40" s="3">
        <v>-13803867.32</v>
      </c>
      <c r="IQ40" s="3">
        <v>0</v>
      </c>
      <c r="IR40" s="3">
        <v>0</v>
      </c>
      <c r="IS40" s="3">
        <v>-475393.24</v>
      </c>
      <c r="IT40" s="3">
        <v>0</v>
      </c>
      <c r="IU40" s="3">
        <v>-828233.3</v>
      </c>
      <c r="IV40" s="3">
        <v>0</v>
      </c>
      <c r="IW40" s="3">
        <v>-1540411.78</v>
      </c>
      <c r="IX40" s="3">
        <v>-445901.78</v>
      </c>
      <c r="IY40" s="3">
        <v>0</v>
      </c>
      <c r="IZ40" s="3">
        <v>-60547.74</v>
      </c>
      <c r="JA40" s="3">
        <v>-5149185.16</v>
      </c>
      <c r="JB40" s="3">
        <v>-6170.9</v>
      </c>
      <c r="JC40" s="3">
        <v>-30.5</v>
      </c>
      <c r="JD40" s="3">
        <v>-27980</v>
      </c>
      <c r="JE40" s="3">
        <v>0</v>
      </c>
      <c r="JF40" s="3">
        <v>0</v>
      </c>
      <c r="JG40" s="3">
        <v>0</v>
      </c>
      <c r="JH40" s="3">
        <v>0</v>
      </c>
      <c r="JI40" s="3">
        <v>-80905.899999999994</v>
      </c>
      <c r="JJ40" s="3">
        <v>0</v>
      </c>
      <c r="JK40" s="3">
        <v>0</v>
      </c>
      <c r="JL40" s="3">
        <v>-48345.35</v>
      </c>
      <c r="JM40" s="3">
        <v>0</v>
      </c>
      <c r="JN40" s="3">
        <v>-139489.18</v>
      </c>
      <c r="JO40" s="3">
        <v>0</v>
      </c>
      <c r="JP40" s="3">
        <v>0</v>
      </c>
      <c r="JQ40" s="3">
        <v>258239.22</v>
      </c>
      <c r="JR40" s="3">
        <v>0</v>
      </c>
      <c r="JS40" s="3">
        <v>0</v>
      </c>
      <c r="JT40" s="3">
        <v>0</v>
      </c>
      <c r="JU40" s="3">
        <v>0</v>
      </c>
      <c r="JV40" s="3">
        <v>-153091.29999999999</v>
      </c>
      <c r="JW40" s="3">
        <v>0</v>
      </c>
      <c r="JX40" s="3">
        <v>0</v>
      </c>
      <c r="JY40" s="3">
        <v>-16833</v>
      </c>
      <c r="JZ40" s="3">
        <v>0</v>
      </c>
      <c r="KA40" s="3">
        <v>0</v>
      </c>
      <c r="KB40" s="3">
        <v>-52926.39</v>
      </c>
      <c r="KC40" s="3">
        <v>0</v>
      </c>
      <c r="KD40" s="3">
        <v>0</v>
      </c>
      <c r="KE40" s="3">
        <v>268989.98</v>
      </c>
      <c r="KF40" s="3">
        <v>0</v>
      </c>
      <c r="KG40" s="3">
        <v>0</v>
      </c>
      <c r="KH40" s="3">
        <v>-333183.25</v>
      </c>
      <c r="KI40" s="3">
        <v>305333.06</v>
      </c>
      <c r="KJ40" s="3">
        <v>0</v>
      </c>
      <c r="KK40" s="3">
        <v>-21932.39</v>
      </c>
      <c r="KL40" s="3">
        <v>0</v>
      </c>
      <c r="KM40" s="3">
        <v>0</v>
      </c>
      <c r="KN40" s="3">
        <v>-59901.32</v>
      </c>
      <c r="KO40" s="3">
        <v>0</v>
      </c>
      <c r="KP40" s="3">
        <v>0</v>
      </c>
      <c r="KQ40" s="3">
        <v>0</v>
      </c>
      <c r="KR40" s="3">
        <v>0</v>
      </c>
      <c r="KS40" s="3">
        <v>0</v>
      </c>
      <c r="KT40" s="3">
        <v>0</v>
      </c>
      <c r="KU40" s="3">
        <v>0</v>
      </c>
      <c r="KV40" s="3">
        <v>0</v>
      </c>
      <c r="KW40" s="3">
        <v>0</v>
      </c>
      <c r="KX40" s="3">
        <v>0</v>
      </c>
      <c r="KY40" s="3">
        <v>0</v>
      </c>
      <c r="KZ40" s="3">
        <v>0</v>
      </c>
      <c r="LA40" s="3">
        <v>0</v>
      </c>
      <c r="LB40" s="3">
        <v>0</v>
      </c>
      <c r="LC40" s="3">
        <v>0</v>
      </c>
      <c r="LD40" s="3">
        <v>0</v>
      </c>
      <c r="LE40" s="3">
        <v>0</v>
      </c>
      <c r="LF40" s="3">
        <v>0</v>
      </c>
      <c r="LG40" s="3">
        <v>0</v>
      </c>
      <c r="LH40" s="3">
        <v>0</v>
      </c>
      <c r="LI40" s="3">
        <v>0</v>
      </c>
      <c r="LJ40" s="3">
        <v>0</v>
      </c>
      <c r="LK40" s="3">
        <v>0</v>
      </c>
      <c r="LL40" s="3">
        <v>0</v>
      </c>
      <c r="LM40" s="3">
        <v>12837074.210000001</v>
      </c>
      <c r="LN40" s="3">
        <v>8147340.1100000003</v>
      </c>
      <c r="LO40" s="3">
        <v>828233.3</v>
      </c>
      <c r="LP40" s="3">
        <v>0</v>
      </c>
      <c r="LQ40" s="3">
        <v>0</v>
      </c>
      <c r="LR40" s="3">
        <v>1540411.78</v>
      </c>
      <c r="LS40" s="3">
        <v>0</v>
      </c>
      <c r="LT40" s="3">
        <v>445901.78</v>
      </c>
      <c r="LU40" s="3">
        <v>0</v>
      </c>
      <c r="LW40" s="3">
        <v>0</v>
      </c>
      <c r="LX40" s="3">
        <v>60547.74</v>
      </c>
      <c r="LY40" s="3">
        <v>0</v>
      </c>
      <c r="LZ40" s="3">
        <v>0</v>
      </c>
      <c r="MA40" s="3">
        <v>0</v>
      </c>
      <c r="MB40" s="3">
        <v>0</v>
      </c>
      <c r="MC40" s="3">
        <v>0</v>
      </c>
      <c r="MD40" s="3">
        <v>0</v>
      </c>
      <c r="ME40" s="3">
        <v>0</v>
      </c>
      <c r="MF40" s="3">
        <v>0</v>
      </c>
      <c r="MG40" s="3">
        <v>0</v>
      </c>
      <c r="MH40" s="3">
        <v>0</v>
      </c>
      <c r="MI40" s="3">
        <v>0</v>
      </c>
      <c r="MJ40" s="3">
        <v>0</v>
      </c>
      <c r="MK40" s="3">
        <v>0</v>
      </c>
      <c r="ML40" s="3">
        <v>0</v>
      </c>
      <c r="MM40" s="3">
        <v>0</v>
      </c>
      <c r="MN40" s="3">
        <v>0</v>
      </c>
      <c r="MO40" s="3">
        <v>0</v>
      </c>
      <c r="MP40" s="3">
        <v>0</v>
      </c>
      <c r="MQ40" s="3">
        <v>0</v>
      </c>
      <c r="MR40" s="3">
        <v>0</v>
      </c>
      <c r="MS40" s="3">
        <v>36084.050000000003</v>
      </c>
      <c r="MT40" s="3">
        <v>53534.66</v>
      </c>
      <c r="MU40" s="3">
        <v>0</v>
      </c>
      <c r="MV40" s="3">
        <v>1948.4</v>
      </c>
      <c r="MW40" s="3">
        <v>0</v>
      </c>
      <c r="MX40" s="3">
        <v>0</v>
      </c>
      <c r="MY40" s="3">
        <v>0</v>
      </c>
      <c r="MZ40" s="3">
        <v>143575.87</v>
      </c>
      <c r="NA40" s="3">
        <v>74881.990000000005</v>
      </c>
      <c r="NB40" s="3">
        <v>0</v>
      </c>
      <c r="NC40" s="3">
        <v>0</v>
      </c>
      <c r="ND40" s="3">
        <v>1708.9</v>
      </c>
      <c r="NE40" s="3">
        <v>6817.58</v>
      </c>
      <c r="NF40" s="3">
        <v>0</v>
      </c>
      <c r="NG40" s="3">
        <v>0</v>
      </c>
      <c r="NH40" s="3">
        <v>0</v>
      </c>
      <c r="NI40" s="3">
        <v>39670.22</v>
      </c>
      <c r="NJ40" s="3">
        <v>18380.62</v>
      </c>
      <c r="NK40" s="3">
        <v>84698.18</v>
      </c>
      <c r="NL40" s="3">
        <v>155259.73000000001</v>
      </c>
      <c r="NM40" s="3">
        <v>0</v>
      </c>
      <c r="NN40" s="3">
        <v>17784.18</v>
      </c>
      <c r="NO40" s="3">
        <v>0</v>
      </c>
      <c r="NP40" s="3">
        <v>22826.84</v>
      </c>
      <c r="NQ40" s="3">
        <v>0</v>
      </c>
      <c r="NR40" s="3">
        <v>13601.4</v>
      </c>
      <c r="NS40" s="3">
        <v>0</v>
      </c>
      <c r="NT40" s="3">
        <v>52487.360000000001</v>
      </c>
      <c r="NU40" s="3">
        <v>78840.460000000006</v>
      </c>
      <c r="NV40" s="3">
        <v>41043.43</v>
      </c>
      <c r="NW40" s="3">
        <v>74813.75</v>
      </c>
      <c r="NX40" s="3">
        <v>0</v>
      </c>
      <c r="NY40" s="3">
        <v>9898.4599999999991</v>
      </c>
      <c r="NZ40" s="3">
        <v>80394.100000000006</v>
      </c>
      <c r="OA40" s="3">
        <v>32624.35</v>
      </c>
      <c r="OB40" s="3">
        <v>0</v>
      </c>
      <c r="OC40" s="3">
        <v>0</v>
      </c>
      <c r="OD40" s="3">
        <v>0</v>
      </c>
      <c r="OE40" s="3">
        <v>54671.14</v>
      </c>
      <c r="OF40" s="3">
        <v>0</v>
      </c>
      <c r="OK40" s="3">
        <v>0</v>
      </c>
      <c r="OL40" s="3">
        <v>0</v>
      </c>
      <c r="OM40" s="3">
        <v>0</v>
      </c>
      <c r="ON40" s="3">
        <v>0</v>
      </c>
      <c r="OO40" s="3">
        <v>52571.14</v>
      </c>
      <c r="OP40" s="3">
        <v>95579.42</v>
      </c>
      <c r="OQ40" s="3">
        <v>320125.62</v>
      </c>
      <c r="OR40" s="3">
        <v>79591.64</v>
      </c>
      <c r="OS40" s="3">
        <v>-0.26</v>
      </c>
      <c r="OT40" s="3">
        <v>405.9</v>
      </c>
      <c r="OU40" s="3">
        <v>18000</v>
      </c>
      <c r="OV40" s="3">
        <v>4770.6899999999996</v>
      </c>
      <c r="OW40" s="3">
        <v>0</v>
      </c>
      <c r="OX40" s="3">
        <v>0</v>
      </c>
      <c r="OY40" s="3">
        <v>0</v>
      </c>
      <c r="OZ40" s="3">
        <v>0</v>
      </c>
      <c r="PA40" s="3">
        <v>9474.9699999999993</v>
      </c>
      <c r="PB40" s="3">
        <v>0</v>
      </c>
      <c r="PC40" s="3">
        <v>0</v>
      </c>
      <c r="PD40" s="3">
        <v>0</v>
      </c>
      <c r="PE40" s="3">
        <v>0</v>
      </c>
      <c r="PF40" s="3">
        <v>445967.92</v>
      </c>
      <c r="PG40" s="3">
        <v>18282.080000000002</v>
      </c>
      <c r="PH40" s="3">
        <v>174077.97</v>
      </c>
      <c r="PI40" s="3">
        <v>25316.41</v>
      </c>
      <c r="PJ40" s="3">
        <v>0</v>
      </c>
      <c r="PK40" s="3">
        <v>47440</v>
      </c>
      <c r="PL40" s="3">
        <v>21414.07</v>
      </c>
      <c r="PM40" s="3">
        <v>28711.27</v>
      </c>
      <c r="PN40" s="3">
        <v>49029.87</v>
      </c>
      <c r="PO40" s="3">
        <v>0</v>
      </c>
      <c r="PP40" s="3">
        <v>0</v>
      </c>
      <c r="PQ40" s="3">
        <v>0</v>
      </c>
      <c r="PR40" s="3">
        <v>115017.24</v>
      </c>
      <c r="PS40" s="3">
        <v>1000.4</v>
      </c>
      <c r="PT40" s="3">
        <v>57157.52</v>
      </c>
      <c r="PU40" s="3">
        <v>0</v>
      </c>
      <c r="PV40" s="3">
        <v>0</v>
      </c>
      <c r="PW40" s="3">
        <v>220682.01</v>
      </c>
      <c r="PX40" s="3">
        <v>5202</v>
      </c>
      <c r="PY40" s="3">
        <v>0</v>
      </c>
      <c r="PZ40" s="3">
        <v>0</v>
      </c>
      <c r="QA40" s="3">
        <v>0</v>
      </c>
      <c r="QB40" s="3">
        <v>726405.11</v>
      </c>
      <c r="QC40" s="3">
        <v>0</v>
      </c>
      <c r="QD40" s="3">
        <v>0</v>
      </c>
      <c r="QE40" s="3">
        <v>0</v>
      </c>
      <c r="QF40" s="3">
        <v>0</v>
      </c>
      <c r="QG40" s="3">
        <v>0</v>
      </c>
      <c r="QI40" s="3">
        <v>0</v>
      </c>
      <c r="QJ40" s="3">
        <v>369586.53</v>
      </c>
      <c r="QK40" s="3">
        <v>0</v>
      </c>
      <c r="QL40" s="3">
        <v>0</v>
      </c>
      <c r="QM40" s="3">
        <v>0</v>
      </c>
      <c r="QN40" s="3">
        <v>0</v>
      </c>
      <c r="QO40" s="3">
        <v>0</v>
      </c>
      <c r="QP40" s="3">
        <v>64801</v>
      </c>
      <c r="QQ40" s="3">
        <v>0</v>
      </c>
      <c r="QR40" s="3">
        <v>0</v>
      </c>
      <c r="QS40" s="3">
        <v>0</v>
      </c>
      <c r="QT40" s="3">
        <v>33496.35</v>
      </c>
      <c r="QU40" s="3">
        <v>-19440.060000000001</v>
      </c>
      <c r="QV40" s="3">
        <v>132756.15</v>
      </c>
      <c r="QW40" s="3">
        <v>11197.96</v>
      </c>
      <c r="QX40" s="3">
        <v>0</v>
      </c>
      <c r="QY40" s="3">
        <v>0</v>
      </c>
      <c r="QZ40" s="3">
        <v>0</v>
      </c>
      <c r="RA40" s="3">
        <v>0</v>
      </c>
      <c r="RB40" s="3">
        <v>0</v>
      </c>
      <c r="RC40" s="3">
        <v>0</v>
      </c>
      <c r="RD40" s="3">
        <v>0</v>
      </c>
      <c r="RE40" s="3">
        <v>0</v>
      </c>
      <c r="RF40" s="3">
        <v>0</v>
      </c>
      <c r="RG40" s="3">
        <v>0</v>
      </c>
      <c r="RH40" s="3">
        <v>0</v>
      </c>
      <c r="RI40" s="3">
        <v>0</v>
      </c>
      <c r="RJ40" s="3">
        <v>0</v>
      </c>
      <c r="RK40" s="3">
        <v>0</v>
      </c>
    </row>
    <row r="41" spans="1:479" x14ac:dyDescent="0.25">
      <c r="A41" t="s">
        <v>40</v>
      </c>
      <c r="B41" s="1">
        <v>2018</v>
      </c>
      <c r="C41" s="3">
        <v>7643501.0300000003</v>
      </c>
      <c r="D41" s="3">
        <v>0</v>
      </c>
      <c r="E41" s="4"/>
      <c r="F41" s="3">
        <v>0</v>
      </c>
      <c r="G41" s="3">
        <v>0</v>
      </c>
      <c r="H41" s="3">
        <v>0</v>
      </c>
      <c r="I41" s="3">
        <v>0</v>
      </c>
      <c r="J41" s="3">
        <v>0</v>
      </c>
      <c r="K41" s="3">
        <v>6140653.7599999998</v>
      </c>
      <c r="L41" s="3">
        <v>-66789.960000000006</v>
      </c>
      <c r="M41" s="3">
        <v>54645.15</v>
      </c>
      <c r="N41" s="3">
        <v>0</v>
      </c>
      <c r="O41" s="3">
        <v>810760.61</v>
      </c>
      <c r="P41" s="4"/>
      <c r="Q41" s="3">
        <v>5867433.8300000001</v>
      </c>
      <c r="R41" s="3">
        <v>-114532.06</v>
      </c>
      <c r="S41" s="3">
        <v>0</v>
      </c>
      <c r="T41" s="3">
        <v>0</v>
      </c>
      <c r="U41" s="3">
        <v>0</v>
      </c>
      <c r="V41" s="3">
        <v>783087.22</v>
      </c>
      <c r="W41" s="3">
        <v>0</v>
      </c>
      <c r="X41" s="3">
        <v>3687831.52</v>
      </c>
      <c r="Y41" s="3">
        <v>0</v>
      </c>
      <c r="Z41" s="3">
        <v>0</v>
      </c>
      <c r="AA41" s="3">
        <v>723430.66</v>
      </c>
      <c r="AB41" s="3">
        <v>0</v>
      </c>
      <c r="AC41" s="3">
        <v>0</v>
      </c>
      <c r="AD41" s="3">
        <v>1194927.97</v>
      </c>
      <c r="AE41" s="3">
        <v>0</v>
      </c>
      <c r="AF41" s="3">
        <v>0</v>
      </c>
      <c r="AG41" s="3">
        <v>0</v>
      </c>
      <c r="AH41" s="3">
        <v>0</v>
      </c>
      <c r="AI41" s="3">
        <v>0</v>
      </c>
      <c r="AJ41" s="3">
        <v>0</v>
      </c>
      <c r="AK41" s="3">
        <v>0</v>
      </c>
      <c r="AL41" s="3">
        <v>63510.11</v>
      </c>
      <c r="AP41" s="3">
        <v>0</v>
      </c>
      <c r="AQ41" s="3">
        <v>0</v>
      </c>
      <c r="AR41" s="3">
        <v>0</v>
      </c>
      <c r="AS41" s="3">
        <v>0</v>
      </c>
      <c r="AT41" s="3">
        <v>1666724</v>
      </c>
      <c r="AU41" s="3">
        <v>0</v>
      </c>
      <c r="AV41" s="3">
        <v>84122.12</v>
      </c>
      <c r="AW41" s="4"/>
      <c r="AX41" s="3">
        <v>0</v>
      </c>
      <c r="AY41" s="3">
        <v>0</v>
      </c>
      <c r="AZ41" s="3">
        <v>0</v>
      </c>
      <c r="BA41" s="3">
        <v>-173054.33</v>
      </c>
      <c r="BB41" s="3">
        <v>0</v>
      </c>
      <c r="BC41" s="3">
        <v>0</v>
      </c>
      <c r="BD41" s="3">
        <v>0</v>
      </c>
      <c r="BE41" s="3">
        <v>0</v>
      </c>
      <c r="BF41" s="3">
        <v>0</v>
      </c>
      <c r="BG41" s="3">
        <v>0</v>
      </c>
      <c r="BH41" s="3">
        <v>0</v>
      </c>
      <c r="BI41" s="3">
        <v>0</v>
      </c>
      <c r="BJ41" s="3">
        <v>0</v>
      </c>
      <c r="BK41" s="3">
        <v>0</v>
      </c>
      <c r="BL41" s="3">
        <v>0</v>
      </c>
      <c r="BM41" s="3">
        <v>35606.53</v>
      </c>
      <c r="BN41" s="3">
        <v>42495.199999999997</v>
      </c>
      <c r="BO41" s="3">
        <v>-21770.560000000001</v>
      </c>
      <c r="BP41" s="3">
        <v>3083.99</v>
      </c>
      <c r="BQ41" s="3">
        <v>0</v>
      </c>
      <c r="BR41" s="3">
        <v>0</v>
      </c>
      <c r="BT41" s="3">
        <v>0</v>
      </c>
      <c r="BU41" s="3">
        <v>181982.89</v>
      </c>
      <c r="BV41" s="3">
        <v>0</v>
      </c>
      <c r="BW41" s="3">
        <v>0</v>
      </c>
      <c r="BX41" s="3">
        <v>7.0000000000000007E-2</v>
      </c>
      <c r="BY41" s="3">
        <v>-0.01</v>
      </c>
      <c r="BZ41" s="3">
        <v>-630194.36</v>
      </c>
      <c r="CA41" s="3">
        <v>0</v>
      </c>
      <c r="CB41" s="3">
        <v>6186.93</v>
      </c>
      <c r="CC41" s="3">
        <v>290109.46999999997</v>
      </c>
      <c r="CD41" s="3">
        <v>76451.149999999994</v>
      </c>
      <c r="CE41" s="3">
        <v>-14585.03</v>
      </c>
      <c r="CF41" s="3">
        <v>0</v>
      </c>
      <c r="CG41" s="3">
        <v>-433181.43</v>
      </c>
      <c r="CH41" s="3">
        <v>0</v>
      </c>
      <c r="CI41" s="3">
        <v>0</v>
      </c>
      <c r="CJ41" s="3">
        <v>0</v>
      </c>
      <c r="CK41" s="3">
        <v>0</v>
      </c>
      <c r="CL41" s="3">
        <v>1615070.42</v>
      </c>
      <c r="CM41" s="3">
        <v>0</v>
      </c>
      <c r="CN41" s="3">
        <v>0</v>
      </c>
      <c r="CO41" s="3">
        <v>0</v>
      </c>
      <c r="CP41" s="3">
        <v>0</v>
      </c>
      <c r="CQ41" s="3">
        <v>0</v>
      </c>
      <c r="CR41" s="3">
        <v>0</v>
      </c>
      <c r="CS41" s="3">
        <v>0</v>
      </c>
      <c r="CT41" s="3">
        <v>0</v>
      </c>
      <c r="CU41" s="3">
        <v>0</v>
      </c>
      <c r="CV41" s="3">
        <v>0</v>
      </c>
      <c r="CW41" s="3">
        <v>0</v>
      </c>
      <c r="CX41" s="3">
        <v>0</v>
      </c>
      <c r="CY41" s="3">
        <v>0</v>
      </c>
      <c r="CZ41" s="3">
        <v>0</v>
      </c>
      <c r="DA41" s="3">
        <v>0</v>
      </c>
      <c r="DB41" s="3">
        <v>0</v>
      </c>
      <c r="DC41" s="3">
        <v>0</v>
      </c>
      <c r="DD41" s="3">
        <v>0</v>
      </c>
      <c r="DE41" s="3">
        <v>0</v>
      </c>
      <c r="DF41" s="3">
        <v>0</v>
      </c>
      <c r="DG41" s="3">
        <v>0</v>
      </c>
      <c r="DH41" s="3">
        <v>0</v>
      </c>
      <c r="DI41" s="3">
        <v>0</v>
      </c>
      <c r="DJ41" s="3">
        <v>0</v>
      </c>
      <c r="DK41" s="3">
        <v>0</v>
      </c>
      <c r="DL41" s="3">
        <v>0</v>
      </c>
      <c r="DM41" s="3">
        <v>0</v>
      </c>
      <c r="DN41" s="3">
        <v>505305.02</v>
      </c>
      <c r="DP41" s="3">
        <v>966189.73</v>
      </c>
      <c r="DQ41" s="3">
        <v>0</v>
      </c>
      <c r="DR41" s="3">
        <v>0</v>
      </c>
      <c r="DS41" s="3">
        <v>20343712.260000002</v>
      </c>
      <c r="DT41" s="3">
        <v>0</v>
      </c>
      <c r="DU41" s="3">
        <v>25711345.440000001</v>
      </c>
      <c r="DV41" s="3">
        <v>18338953.25</v>
      </c>
      <c r="DW41" s="3">
        <v>1468433.45</v>
      </c>
      <c r="DX41" s="3">
        <v>6813139.21</v>
      </c>
      <c r="DY41" s="3">
        <v>17489134.359999999</v>
      </c>
      <c r="DZ41" s="3">
        <v>19015002.960000001</v>
      </c>
      <c r="EA41" s="3">
        <v>6158170.6699999999</v>
      </c>
      <c r="EB41" s="3">
        <v>0</v>
      </c>
      <c r="EC41" s="3">
        <v>0</v>
      </c>
      <c r="ED41" s="3">
        <v>0</v>
      </c>
      <c r="EE41" s="3">
        <v>86550.51</v>
      </c>
      <c r="EG41" s="3">
        <v>3607970.01</v>
      </c>
      <c r="EH41" s="3">
        <v>0</v>
      </c>
      <c r="EI41" s="3">
        <v>386364.91</v>
      </c>
      <c r="EJ41" s="3">
        <v>1168461.17</v>
      </c>
      <c r="EL41" s="3">
        <v>3137341.82</v>
      </c>
      <c r="EM41" s="3">
        <v>142493.37</v>
      </c>
      <c r="EN41" s="3">
        <v>1432078.39</v>
      </c>
      <c r="EO41" s="3">
        <v>0</v>
      </c>
      <c r="EP41" s="3">
        <v>0</v>
      </c>
      <c r="EQ41" s="3">
        <v>201053.53</v>
      </c>
      <c r="ER41" s="3">
        <v>21009.52</v>
      </c>
      <c r="ET41" s="3">
        <v>403930.62</v>
      </c>
      <c r="EU41" s="3">
        <v>165151.45000000001</v>
      </c>
      <c r="EV41" s="3">
        <v>1891494.29</v>
      </c>
      <c r="EW41" s="3">
        <v>0</v>
      </c>
      <c r="EX41" s="3">
        <v>53060.28</v>
      </c>
      <c r="EY41" s="3">
        <v>0</v>
      </c>
      <c r="EZ41" s="3">
        <v>0</v>
      </c>
      <c r="FA41" s="3">
        <v>0</v>
      </c>
      <c r="FB41" s="3">
        <v>0</v>
      </c>
      <c r="FC41" s="3">
        <v>0</v>
      </c>
      <c r="FD41" s="3">
        <v>0</v>
      </c>
      <c r="FE41" s="3">
        <v>0</v>
      </c>
      <c r="FF41" s="3">
        <v>2286358.7000000002</v>
      </c>
      <c r="FG41" s="3">
        <v>0</v>
      </c>
      <c r="FH41" s="3">
        <v>0</v>
      </c>
      <c r="FI41" s="3">
        <v>0</v>
      </c>
      <c r="FJ41" s="3">
        <v>481507.51</v>
      </c>
      <c r="FK41" s="3">
        <v>-62568751.969999999</v>
      </c>
      <c r="FL41" s="3">
        <v>-1537392.16</v>
      </c>
      <c r="FM41" s="3">
        <v>0</v>
      </c>
      <c r="FN41" s="3">
        <v>0</v>
      </c>
      <c r="FO41" s="3">
        <v>0</v>
      </c>
      <c r="FP41" s="3">
        <v>-6712811.9699999997</v>
      </c>
      <c r="FQ41" s="3">
        <v>-551491.39</v>
      </c>
      <c r="FR41" s="3">
        <v>-73005.240000000005</v>
      </c>
      <c r="FS41" s="3">
        <v>0</v>
      </c>
      <c r="FT41" s="3">
        <v>-1370972.94</v>
      </c>
      <c r="FU41" s="3">
        <v>-3081093.37</v>
      </c>
      <c r="FV41" s="3">
        <v>-270834.93</v>
      </c>
      <c r="FW41" s="3">
        <v>0</v>
      </c>
      <c r="FX41" s="3">
        <v>178.79</v>
      </c>
      <c r="FY41" s="3">
        <v>0</v>
      </c>
      <c r="FZ41" s="3">
        <v>0</v>
      </c>
      <c r="GA41" s="3">
        <v>0</v>
      </c>
      <c r="GB41" s="3">
        <v>-350000</v>
      </c>
      <c r="GD41" s="3">
        <v>0</v>
      </c>
      <c r="GE41" s="3">
        <v>0</v>
      </c>
      <c r="GF41" s="3">
        <v>-71236.03</v>
      </c>
      <c r="GG41" s="3">
        <v>0</v>
      </c>
      <c r="GH41" s="3">
        <v>0</v>
      </c>
      <c r="GI41" s="3">
        <v>-923481.16</v>
      </c>
      <c r="GJ41" s="3">
        <v>-36480.31</v>
      </c>
      <c r="GK41" s="3">
        <v>-463485.75</v>
      </c>
      <c r="GL41" s="3">
        <v>0</v>
      </c>
      <c r="GN41" s="3">
        <v>0</v>
      </c>
      <c r="GO41" s="3">
        <v>-4092159.17</v>
      </c>
      <c r="GP41" s="3">
        <v>0</v>
      </c>
      <c r="GQ41" s="3">
        <v>-164500</v>
      </c>
      <c r="GR41" s="3">
        <v>0</v>
      </c>
      <c r="GS41" s="3">
        <v>0</v>
      </c>
      <c r="GT41" s="3">
        <v>0</v>
      </c>
      <c r="GU41" s="3">
        <v>0</v>
      </c>
      <c r="GV41" s="3">
        <v>0</v>
      </c>
      <c r="GX41" s="3">
        <v>-737238.91</v>
      </c>
      <c r="GY41" s="3">
        <v>0</v>
      </c>
      <c r="GZ41" s="3">
        <v>0</v>
      </c>
      <c r="HA41" s="3">
        <v>0</v>
      </c>
      <c r="HB41" s="3">
        <v>-1666724.04</v>
      </c>
      <c r="HC41" s="3">
        <v>0</v>
      </c>
      <c r="HD41" s="3">
        <v>0</v>
      </c>
      <c r="HE41" s="3">
        <v>0</v>
      </c>
      <c r="HF41" s="3">
        <v>0</v>
      </c>
      <c r="HG41" s="3">
        <v>0</v>
      </c>
      <c r="HH41" s="3">
        <v>-3500337.5</v>
      </c>
      <c r="HI41" s="3">
        <v>-466666.36</v>
      </c>
      <c r="HJ41" s="3">
        <v>0</v>
      </c>
      <c r="HK41" s="3">
        <v>0</v>
      </c>
      <c r="HL41" s="3">
        <v>-34593341.240000002</v>
      </c>
      <c r="HM41" s="3">
        <v>0</v>
      </c>
      <c r="HO41" s="3">
        <v>0</v>
      </c>
      <c r="HP41" s="3">
        <v>-19511601</v>
      </c>
      <c r="HQ41" s="3">
        <v>0</v>
      </c>
      <c r="HR41" s="3">
        <v>0</v>
      </c>
      <c r="HS41" s="3">
        <v>0</v>
      </c>
      <c r="HT41" s="3">
        <v>0</v>
      </c>
      <c r="HU41" s="3">
        <v>0</v>
      </c>
      <c r="HV41" s="3">
        <v>0</v>
      </c>
      <c r="HW41" s="3">
        <v>0</v>
      </c>
      <c r="HX41" s="3">
        <v>0</v>
      </c>
      <c r="HY41" s="3">
        <v>-17265876.489999998</v>
      </c>
      <c r="HZ41" s="3">
        <v>-3042504.1799999899</v>
      </c>
      <c r="IA41" s="3">
        <v>0</v>
      </c>
      <c r="IB41" s="3">
        <v>0</v>
      </c>
      <c r="IC41" s="3">
        <v>1258854</v>
      </c>
      <c r="ID41" s="3">
        <v>0</v>
      </c>
      <c r="IE41" s="3">
        <v>0</v>
      </c>
      <c r="IF41" s="3">
        <v>-9824.85</v>
      </c>
      <c r="IG41" s="3">
        <v>0</v>
      </c>
      <c r="IH41" s="3">
        <v>0</v>
      </c>
      <c r="II41" s="3">
        <v>11058.85</v>
      </c>
      <c r="IJ41" s="3">
        <v>-16136560.720000001</v>
      </c>
      <c r="IK41" s="3">
        <v>-7318154.6299999999</v>
      </c>
      <c r="IL41" s="3">
        <v>0</v>
      </c>
      <c r="IM41" s="3">
        <v>0</v>
      </c>
      <c r="IN41" s="3">
        <v>-216240.15</v>
      </c>
      <c r="IO41" s="3">
        <v>-10253.4</v>
      </c>
      <c r="IP41" s="3">
        <v>-22410002.460000001</v>
      </c>
      <c r="IQ41" s="3">
        <v>0</v>
      </c>
      <c r="IR41" s="3">
        <v>0</v>
      </c>
      <c r="IS41" s="3">
        <v>-1175898.49</v>
      </c>
      <c r="IT41" s="3">
        <v>0</v>
      </c>
      <c r="IU41" s="3">
        <v>-1421714.31</v>
      </c>
      <c r="IV41" s="3">
        <v>0</v>
      </c>
      <c r="IW41" s="3">
        <v>-3212768.54</v>
      </c>
      <c r="IX41" s="3">
        <v>-3002437.54</v>
      </c>
      <c r="IY41" s="3">
        <v>-34267.279999999999</v>
      </c>
      <c r="IZ41" s="3">
        <v>-144676.65</v>
      </c>
      <c r="JA41" s="3">
        <v>-12330235.09</v>
      </c>
      <c r="JB41" s="3">
        <v>0</v>
      </c>
      <c r="JC41" s="3">
        <v>0</v>
      </c>
      <c r="JD41" s="3">
        <v>-86924.160000000003</v>
      </c>
      <c r="JE41" s="3">
        <v>0</v>
      </c>
      <c r="JF41" s="3">
        <v>0</v>
      </c>
      <c r="JG41" s="3">
        <v>0</v>
      </c>
      <c r="JH41" s="3">
        <v>0</v>
      </c>
      <c r="JI41" s="3">
        <v>-245584.35</v>
      </c>
      <c r="JJ41" s="3">
        <v>0</v>
      </c>
      <c r="JK41" s="3">
        <v>0</v>
      </c>
      <c r="JL41" s="3">
        <v>-152361.89000000001</v>
      </c>
      <c r="JM41" s="3">
        <v>0</v>
      </c>
      <c r="JN41" s="3">
        <v>-358851.77</v>
      </c>
      <c r="JO41" s="3">
        <v>0</v>
      </c>
      <c r="JP41" s="3">
        <v>-80619.399999999994</v>
      </c>
      <c r="JQ41" s="3">
        <v>272.89999999999998</v>
      </c>
      <c r="JR41" s="3">
        <v>0</v>
      </c>
      <c r="JS41" s="3">
        <v>0</v>
      </c>
      <c r="JT41" s="3">
        <v>0</v>
      </c>
      <c r="JU41" s="3">
        <v>0</v>
      </c>
      <c r="JV41" s="3">
        <v>0</v>
      </c>
      <c r="JW41" s="3">
        <v>0</v>
      </c>
      <c r="JX41" s="3">
        <v>140775</v>
      </c>
      <c r="JY41" s="3">
        <v>0</v>
      </c>
      <c r="JZ41" s="3">
        <v>0</v>
      </c>
      <c r="KA41" s="3">
        <v>0</v>
      </c>
      <c r="KB41" s="3">
        <v>-3432</v>
      </c>
      <c r="KC41" s="3">
        <v>0</v>
      </c>
      <c r="KD41" s="3">
        <v>0</v>
      </c>
      <c r="KE41" s="3">
        <v>29351.73</v>
      </c>
      <c r="KF41" s="3">
        <v>0</v>
      </c>
      <c r="KG41" s="3">
        <v>0</v>
      </c>
      <c r="KH41" s="3">
        <v>-1155267.9099999999</v>
      </c>
      <c r="KI41" s="3">
        <v>1320283.83</v>
      </c>
      <c r="KJ41" s="3">
        <v>0</v>
      </c>
      <c r="KK41" s="3">
        <v>-9196.6299999999992</v>
      </c>
      <c r="KL41" s="3">
        <v>0</v>
      </c>
      <c r="KM41" s="3">
        <v>-914.97</v>
      </c>
      <c r="KN41" s="3">
        <v>-248275.24</v>
      </c>
      <c r="KO41" s="3">
        <v>0</v>
      </c>
      <c r="KP41" s="3">
        <v>0</v>
      </c>
      <c r="KQ41" s="3">
        <v>0</v>
      </c>
      <c r="KR41" s="3">
        <v>0</v>
      </c>
      <c r="KS41" s="3">
        <v>0</v>
      </c>
      <c r="KT41" s="3">
        <v>0</v>
      </c>
      <c r="KU41" s="3">
        <v>0</v>
      </c>
      <c r="KV41" s="3">
        <v>0</v>
      </c>
      <c r="KW41" s="3">
        <v>0</v>
      </c>
      <c r="KX41" s="3">
        <v>0</v>
      </c>
      <c r="KY41" s="3">
        <v>0</v>
      </c>
      <c r="KZ41" s="3">
        <v>0</v>
      </c>
      <c r="LA41" s="3">
        <v>0</v>
      </c>
      <c r="LB41" s="3">
        <v>0</v>
      </c>
      <c r="LC41" s="3">
        <v>0</v>
      </c>
      <c r="LD41" s="3">
        <v>0</v>
      </c>
      <c r="LE41" s="3">
        <v>0</v>
      </c>
      <c r="LF41" s="3">
        <v>0</v>
      </c>
      <c r="LG41" s="3">
        <v>0</v>
      </c>
      <c r="LH41" s="3">
        <v>0</v>
      </c>
      <c r="LI41" s="3">
        <v>0</v>
      </c>
      <c r="LJ41" s="3">
        <v>0</v>
      </c>
      <c r="LK41" s="3">
        <v>0</v>
      </c>
      <c r="LL41" s="3">
        <v>0</v>
      </c>
      <c r="LM41" s="3">
        <v>29058366.870000001</v>
      </c>
      <c r="LN41" s="3">
        <v>18208743</v>
      </c>
      <c r="LO41" s="3">
        <v>1421714.32</v>
      </c>
      <c r="LP41" s="3">
        <v>0</v>
      </c>
      <c r="LQ41" s="3">
        <v>0</v>
      </c>
      <c r="LR41" s="3">
        <v>3212768.47</v>
      </c>
      <c r="LS41" s="3">
        <v>0</v>
      </c>
      <c r="LT41" s="3">
        <v>3002437.54</v>
      </c>
      <c r="LU41" s="3">
        <v>0</v>
      </c>
      <c r="LW41" s="3">
        <v>34267.279999999999</v>
      </c>
      <c r="LX41" s="3">
        <v>144676.65</v>
      </c>
      <c r="LY41" s="3">
        <v>0</v>
      </c>
      <c r="LZ41" s="3">
        <v>0</v>
      </c>
      <c r="MA41" s="3">
        <v>0</v>
      </c>
      <c r="MB41" s="3">
        <v>0</v>
      </c>
      <c r="MC41" s="3">
        <v>0</v>
      </c>
      <c r="MD41" s="3">
        <v>0</v>
      </c>
      <c r="ME41" s="3">
        <v>0</v>
      </c>
      <c r="MF41" s="3">
        <v>0</v>
      </c>
      <c r="MG41" s="3">
        <v>0</v>
      </c>
      <c r="MH41" s="3">
        <v>0</v>
      </c>
      <c r="MI41" s="3">
        <v>0</v>
      </c>
      <c r="MJ41" s="3">
        <v>0</v>
      </c>
      <c r="MK41" s="3">
        <v>0</v>
      </c>
      <c r="ML41" s="3">
        <v>0</v>
      </c>
      <c r="MM41" s="3">
        <v>0</v>
      </c>
      <c r="MN41" s="3">
        <v>0</v>
      </c>
      <c r="MO41" s="3">
        <v>0</v>
      </c>
      <c r="MP41" s="3">
        <v>0</v>
      </c>
      <c r="MQ41" s="3">
        <v>0</v>
      </c>
      <c r="MR41" s="3">
        <v>0</v>
      </c>
      <c r="MS41" s="3">
        <v>0</v>
      </c>
      <c r="MT41" s="3">
        <v>245357.69</v>
      </c>
      <c r="MU41" s="3">
        <v>18257.21</v>
      </c>
      <c r="MV41" s="3">
        <v>0</v>
      </c>
      <c r="MW41" s="3">
        <v>0</v>
      </c>
      <c r="MX41" s="3">
        <v>0</v>
      </c>
      <c r="MY41" s="3">
        <v>0</v>
      </c>
      <c r="MZ41" s="3">
        <v>7307.93</v>
      </c>
      <c r="NA41" s="3">
        <v>1524.73</v>
      </c>
      <c r="NB41" s="3">
        <v>928.08</v>
      </c>
      <c r="NC41" s="3">
        <v>0</v>
      </c>
      <c r="ND41" s="3">
        <v>178072.31</v>
      </c>
      <c r="NE41" s="3">
        <v>19585.62</v>
      </c>
      <c r="NF41" s="3">
        <v>0</v>
      </c>
      <c r="NG41" s="3">
        <v>0</v>
      </c>
      <c r="NH41" s="3">
        <v>0</v>
      </c>
      <c r="NI41" s="3">
        <v>220826.28</v>
      </c>
      <c r="NJ41" s="3">
        <v>0</v>
      </c>
      <c r="NK41" s="3">
        <v>0</v>
      </c>
      <c r="NL41" s="3">
        <v>-80946.63</v>
      </c>
      <c r="NM41" s="3">
        <v>0</v>
      </c>
      <c r="NN41" s="3">
        <v>34539.589999999997</v>
      </c>
      <c r="NO41" s="3">
        <v>0</v>
      </c>
      <c r="NP41" s="3">
        <v>0</v>
      </c>
      <c r="NQ41" s="3">
        <v>34657.980000000003</v>
      </c>
      <c r="NR41" s="3">
        <v>0</v>
      </c>
      <c r="NS41" s="3">
        <v>92171.16</v>
      </c>
      <c r="NT41" s="3">
        <v>18733.12</v>
      </c>
      <c r="NU41" s="3">
        <v>271104.8</v>
      </c>
      <c r="NV41" s="3">
        <v>339372.97</v>
      </c>
      <c r="NW41" s="3">
        <v>515993.58</v>
      </c>
      <c r="NX41" s="3">
        <v>0</v>
      </c>
      <c r="NY41" s="3">
        <v>37215.51</v>
      </c>
      <c r="NZ41" s="3">
        <v>146126.49</v>
      </c>
      <c r="OA41" s="3">
        <v>183564.05</v>
      </c>
      <c r="OB41" s="3">
        <v>0</v>
      </c>
      <c r="OC41" s="3">
        <v>0</v>
      </c>
      <c r="OD41" s="3">
        <v>0</v>
      </c>
      <c r="OE41" s="3">
        <v>13535.27</v>
      </c>
      <c r="OF41" s="3">
        <v>0</v>
      </c>
      <c r="OK41" s="3">
        <v>0</v>
      </c>
      <c r="OL41" s="3">
        <v>0</v>
      </c>
      <c r="OM41" s="3">
        <v>0</v>
      </c>
      <c r="ON41" s="3">
        <v>0</v>
      </c>
      <c r="OO41" s="3">
        <v>0</v>
      </c>
      <c r="OP41" s="3">
        <v>295712.37</v>
      </c>
      <c r="OQ41" s="3">
        <v>461975.95</v>
      </c>
      <c r="OR41" s="3">
        <v>332942.43</v>
      </c>
      <c r="OS41" s="3">
        <v>23.68</v>
      </c>
      <c r="OT41" s="3">
        <v>0</v>
      </c>
      <c r="OU41" s="3">
        <v>167985.01</v>
      </c>
      <c r="OV41" s="3">
        <v>0</v>
      </c>
      <c r="OW41" s="3">
        <v>0</v>
      </c>
      <c r="OX41" s="3">
        <v>0</v>
      </c>
      <c r="OY41" s="3">
        <v>0</v>
      </c>
      <c r="OZ41" s="3">
        <v>0</v>
      </c>
      <c r="PA41" s="3">
        <v>0</v>
      </c>
      <c r="PB41" s="3">
        <v>0</v>
      </c>
      <c r="PC41" s="3">
        <v>0</v>
      </c>
      <c r="PD41" s="3">
        <v>0</v>
      </c>
      <c r="PE41" s="3">
        <v>0</v>
      </c>
      <c r="PF41" s="3">
        <v>0</v>
      </c>
      <c r="PG41" s="3">
        <v>906607.37</v>
      </c>
      <c r="PH41" s="3">
        <v>393195.13</v>
      </c>
      <c r="PI41" s="3">
        <v>1545.15</v>
      </c>
      <c r="PJ41" s="3">
        <v>0</v>
      </c>
      <c r="PK41" s="3">
        <v>321281.42</v>
      </c>
      <c r="PL41" s="3">
        <v>118435.36</v>
      </c>
      <c r="PM41" s="3">
        <v>0</v>
      </c>
      <c r="PN41" s="3">
        <v>416545.39</v>
      </c>
      <c r="PO41" s="3">
        <v>0</v>
      </c>
      <c r="PP41" s="3">
        <v>-34300</v>
      </c>
      <c r="PQ41" s="3">
        <v>0</v>
      </c>
      <c r="PR41" s="3">
        <v>270520.12</v>
      </c>
      <c r="PS41" s="3">
        <v>0</v>
      </c>
      <c r="PT41" s="3">
        <v>89018.63</v>
      </c>
      <c r="PU41" s="3">
        <v>0</v>
      </c>
      <c r="PV41" s="3">
        <v>0</v>
      </c>
      <c r="PW41" s="3">
        <v>188625.78</v>
      </c>
      <c r="PX41" s="3">
        <v>11770.04</v>
      </c>
      <c r="PY41" s="3">
        <v>0</v>
      </c>
      <c r="PZ41" s="3">
        <v>0</v>
      </c>
      <c r="QA41" s="3">
        <v>0</v>
      </c>
      <c r="QB41" s="3">
        <v>2805571.68</v>
      </c>
      <c r="QC41" s="3">
        <v>0</v>
      </c>
      <c r="QD41" s="3">
        <v>48627.55</v>
      </c>
      <c r="QE41" s="3">
        <v>0</v>
      </c>
      <c r="QF41" s="3">
        <v>0</v>
      </c>
      <c r="QG41" s="3">
        <v>0</v>
      </c>
      <c r="QI41" s="3">
        <v>0</v>
      </c>
      <c r="QJ41" s="3">
        <v>936608.85</v>
      </c>
      <c r="QK41" s="3">
        <v>0</v>
      </c>
      <c r="QL41" s="3">
        <v>0</v>
      </c>
      <c r="QM41" s="3">
        <v>0</v>
      </c>
      <c r="QN41" s="3">
        <v>0</v>
      </c>
      <c r="QO41" s="3">
        <v>0</v>
      </c>
      <c r="QP41" s="3">
        <v>46602.21</v>
      </c>
      <c r="QQ41" s="3">
        <v>0</v>
      </c>
      <c r="QR41" s="3">
        <v>0</v>
      </c>
      <c r="QS41" s="3">
        <v>0</v>
      </c>
      <c r="QT41" s="3">
        <v>82155.05</v>
      </c>
      <c r="QU41" s="3">
        <v>0</v>
      </c>
      <c r="QV41" s="3">
        <v>-55974.1</v>
      </c>
      <c r="QW41" s="3">
        <v>35073</v>
      </c>
      <c r="QX41" s="3">
        <v>0</v>
      </c>
      <c r="QY41" s="3">
        <v>0</v>
      </c>
      <c r="QZ41" s="3">
        <v>0</v>
      </c>
      <c r="RA41" s="3">
        <v>0</v>
      </c>
      <c r="RB41" s="3">
        <v>0</v>
      </c>
      <c r="RC41" s="3">
        <v>0</v>
      </c>
      <c r="RD41" s="3">
        <v>0</v>
      </c>
      <c r="RE41" s="3">
        <v>0</v>
      </c>
      <c r="RF41" s="3">
        <v>0</v>
      </c>
      <c r="RG41" s="3">
        <v>0</v>
      </c>
      <c r="RH41" s="3">
        <v>-211223</v>
      </c>
      <c r="RI41" s="3">
        <v>0</v>
      </c>
      <c r="RJ41" s="3">
        <v>55974.1</v>
      </c>
      <c r="RK41" s="3">
        <v>0</v>
      </c>
    </row>
    <row r="42" spans="1:479" x14ac:dyDescent="0.25">
      <c r="A42" t="s">
        <v>41</v>
      </c>
      <c r="B42" s="1">
        <v>2018</v>
      </c>
      <c r="C42" s="3">
        <v>0</v>
      </c>
      <c r="D42" s="3">
        <v>0</v>
      </c>
      <c r="E42" s="4"/>
      <c r="F42" s="3">
        <v>0</v>
      </c>
      <c r="G42" s="3">
        <v>0</v>
      </c>
      <c r="H42" s="3">
        <v>0</v>
      </c>
      <c r="I42" s="3">
        <v>0</v>
      </c>
      <c r="J42" s="3">
        <v>0</v>
      </c>
      <c r="K42" s="3">
        <v>2652849.17</v>
      </c>
      <c r="L42" s="3">
        <v>-4800.7</v>
      </c>
      <c r="M42" s="3">
        <v>40000.089999999997</v>
      </c>
      <c r="N42" s="3">
        <v>170</v>
      </c>
      <c r="O42" s="3">
        <v>137006.39999999999</v>
      </c>
      <c r="P42" s="4"/>
      <c r="Q42" s="3">
        <v>1588792.81</v>
      </c>
      <c r="R42" s="3">
        <v>-834270.82</v>
      </c>
      <c r="S42" s="3">
        <v>0</v>
      </c>
      <c r="T42" s="3">
        <v>0</v>
      </c>
      <c r="U42" s="3">
        <v>0</v>
      </c>
      <c r="V42" s="3">
        <v>142842.29999999999</v>
      </c>
      <c r="W42" s="3">
        <v>0</v>
      </c>
      <c r="X42" s="3">
        <v>0</v>
      </c>
      <c r="Y42" s="3">
        <v>0</v>
      </c>
      <c r="Z42" s="3">
        <v>0</v>
      </c>
      <c r="AA42" s="3">
        <v>240831.4</v>
      </c>
      <c r="AB42" s="3">
        <v>0</v>
      </c>
      <c r="AC42" s="3">
        <v>0</v>
      </c>
      <c r="AD42" s="3">
        <v>0</v>
      </c>
      <c r="AE42" s="3">
        <v>0</v>
      </c>
      <c r="AF42" s="3">
        <v>0</v>
      </c>
      <c r="AG42" s="3">
        <v>0</v>
      </c>
      <c r="AH42" s="3">
        <v>0</v>
      </c>
      <c r="AI42" s="3">
        <v>0</v>
      </c>
      <c r="AJ42" s="3">
        <v>0</v>
      </c>
      <c r="AK42" s="3">
        <v>0</v>
      </c>
      <c r="AL42" s="3">
        <v>0</v>
      </c>
      <c r="AP42" s="3">
        <v>0</v>
      </c>
      <c r="AQ42" s="3">
        <v>0</v>
      </c>
      <c r="AR42" s="3">
        <v>0</v>
      </c>
      <c r="AS42" s="3">
        <v>0</v>
      </c>
      <c r="AT42" s="3">
        <v>0</v>
      </c>
      <c r="AU42" s="3">
        <v>0</v>
      </c>
      <c r="AV42" s="3">
        <v>19628.18</v>
      </c>
      <c r="AW42" s="4"/>
      <c r="AX42" s="3">
        <v>0</v>
      </c>
      <c r="AY42" s="3">
        <v>0</v>
      </c>
      <c r="AZ42" s="3">
        <v>0</v>
      </c>
      <c r="BA42" s="3">
        <v>6187.3</v>
      </c>
      <c r="BB42" s="3">
        <v>0</v>
      </c>
      <c r="BC42" s="3">
        <v>0</v>
      </c>
      <c r="BD42" s="3">
        <v>0</v>
      </c>
      <c r="BE42" s="3">
        <v>0</v>
      </c>
      <c r="BF42" s="3">
        <v>0</v>
      </c>
      <c r="BG42" s="3">
        <v>0</v>
      </c>
      <c r="BH42" s="3">
        <v>0</v>
      </c>
      <c r="BI42" s="3">
        <v>0</v>
      </c>
      <c r="BJ42" s="3">
        <v>0</v>
      </c>
      <c r="BK42" s="3">
        <v>0</v>
      </c>
      <c r="BL42" s="3">
        <v>0</v>
      </c>
      <c r="BM42" s="3">
        <v>5311.42</v>
      </c>
      <c r="BN42" s="3">
        <v>-45519.72</v>
      </c>
      <c r="BO42" s="3">
        <v>-2166.2800000000002</v>
      </c>
      <c r="BP42" s="3">
        <v>0</v>
      </c>
      <c r="BQ42" s="3">
        <v>0</v>
      </c>
      <c r="BR42" s="3">
        <v>0</v>
      </c>
      <c r="BT42" s="3">
        <v>0</v>
      </c>
      <c r="BU42" s="3">
        <v>0</v>
      </c>
      <c r="BV42" s="3">
        <v>0</v>
      </c>
      <c r="BW42" s="3">
        <v>0</v>
      </c>
      <c r="BX42" s="3">
        <v>0</v>
      </c>
      <c r="BY42" s="3">
        <v>0</v>
      </c>
      <c r="BZ42" s="3">
        <v>-164109</v>
      </c>
      <c r="CA42" s="3">
        <v>0</v>
      </c>
      <c r="CB42" s="3">
        <v>-29630.47</v>
      </c>
      <c r="CC42" s="3">
        <v>2291.17</v>
      </c>
      <c r="CD42" s="3">
        <v>-169224.24</v>
      </c>
      <c r="CE42" s="3">
        <v>-78885.399999999994</v>
      </c>
      <c r="CF42" s="3">
        <v>0</v>
      </c>
      <c r="CG42" s="3">
        <v>-131837.39000000001</v>
      </c>
      <c r="CH42" s="3">
        <v>0</v>
      </c>
      <c r="CI42" s="3">
        <v>0</v>
      </c>
      <c r="CJ42" s="3">
        <v>0</v>
      </c>
      <c r="CK42" s="3">
        <v>0</v>
      </c>
      <c r="CL42" s="3">
        <v>495381.43</v>
      </c>
      <c r="CM42" s="3">
        <v>0</v>
      </c>
      <c r="CN42" s="3">
        <v>0</v>
      </c>
      <c r="CO42" s="3">
        <v>0</v>
      </c>
      <c r="CP42" s="3">
        <v>0</v>
      </c>
      <c r="CQ42" s="3">
        <v>0</v>
      </c>
      <c r="CR42" s="3">
        <v>0</v>
      </c>
      <c r="CS42" s="3">
        <v>0</v>
      </c>
      <c r="CT42" s="3">
        <v>0</v>
      </c>
      <c r="CU42" s="3">
        <v>0</v>
      </c>
      <c r="CV42" s="3">
        <v>0</v>
      </c>
      <c r="CW42" s="3">
        <v>0</v>
      </c>
      <c r="CX42" s="3">
        <v>0</v>
      </c>
      <c r="CY42" s="3">
        <v>0</v>
      </c>
      <c r="CZ42" s="3">
        <v>0</v>
      </c>
      <c r="DA42" s="3">
        <v>0</v>
      </c>
      <c r="DB42" s="3">
        <v>0</v>
      </c>
      <c r="DC42" s="3">
        <v>0</v>
      </c>
      <c r="DD42" s="3">
        <v>0</v>
      </c>
      <c r="DE42" s="3">
        <v>0</v>
      </c>
      <c r="DF42" s="3">
        <v>0</v>
      </c>
      <c r="DG42" s="3">
        <v>0</v>
      </c>
      <c r="DH42" s="3">
        <v>0</v>
      </c>
      <c r="DI42" s="3">
        <v>0</v>
      </c>
      <c r="DJ42" s="3">
        <v>0</v>
      </c>
      <c r="DK42" s="3">
        <v>0</v>
      </c>
      <c r="DL42" s="3">
        <v>0</v>
      </c>
      <c r="DM42" s="3">
        <v>0</v>
      </c>
      <c r="DN42" s="3">
        <v>87700.35</v>
      </c>
      <c r="DP42" s="3">
        <v>462384.59</v>
      </c>
      <c r="DQ42" s="3">
        <v>0</v>
      </c>
      <c r="DR42" s="3">
        <v>0</v>
      </c>
      <c r="DS42" s="3">
        <v>405874.91</v>
      </c>
      <c r="DT42" s="3">
        <v>0</v>
      </c>
      <c r="DU42" s="3">
        <v>2783800.35</v>
      </c>
      <c r="DV42" s="3">
        <v>1753420.82</v>
      </c>
      <c r="DW42" s="3">
        <v>9547.85</v>
      </c>
      <c r="DX42" s="3">
        <v>6486.38</v>
      </c>
      <c r="DY42" s="3">
        <v>779979.67</v>
      </c>
      <c r="DZ42" s="3">
        <v>321015.90999999997</v>
      </c>
      <c r="EA42" s="3">
        <v>711419.67</v>
      </c>
      <c r="EB42" s="3">
        <v>0</v>
      </c>
      <c r="EC42" s="3">
        <v>0</v>
      </c>
      <c r="ED42" s="3">
        <v>0</v>
      </c>
      <c r="EE42" s="3">
        <v>0</v>
      </c>
      <c r="EG42" s="3">
        <v>0</v>
      </c>
      <c r="EH42" s="3">
        <v>469.14</v>
      </c>
      <c r="EI42" s="3">
        <v>8225.34</v>
      </c>
      <c r="EJ42" s="3">
        <v>374123.85</v>
      </c>
      <c r="EL42" s="3">
        <v>1415181.05</v>
      </c>
      <c r="EM42" s="3">
        <v>875.87</v>
      </c>
      <c r="EN42" s="3">
        <v>91173.38</v>
      </c>
      <c r="EO42" s="3">
        <v>0</v>
      </c>
      <c r="EP42" s="3">
        <v>0</v>
      </c>
      <c r="EQ42" s="3">
        <v>15050.38</v>
      </c>
      <c r="ER42" s="3">
        <v>0</v>
      </c>
      <c r="ET42" s="3">
        <v>0</v>
      </c>
      <c r="EU42" s="3">
        <v>0</v>
      </c>
      <c r="EV42" s="3">
        <v>0</v>
      </c>
      <c r="EW42" s="3">
        <v>0</v>
      </c>
      <c r="EX42" s="3">
        <v>0</v>
      </c>
      <c r="EY42" s="3">
        <v>0</v>
      </c>
      <c r="EZ42" s="3">
        <v>0</v>
      </c>
      <c r="FA42" s="3">
        <v>0</v>
      </c>
      <c r="FB42" s="3">
        <v>0</v>
      </c>
      <c r="FC42" s="3">
        <v>0</v>
      </c>
      <c r="FD42" s="3">
        <v>0</v>
      </c>
      <c r="FE42" s="3">
        <v>0</v>
      </c>
      <c r="FF42" s="3">
        <v>282641.45</v>
      </c>
      <c r="FG42" s="3">
        <v>0</v>
      </c>
      <c r="FH42" s="3">
        <v>0</v>
      </c>
      <c r="FI42" s="3">
        <v>0</v>
      </c>
      <c r="FJ42" s="3">
        <v>0</v>
      </c>
      <c r="FK42" s="3">
        <v>-2957351.71</v>
      </c>
      <c r="FL42" s="3">
        <v>0</v>
      </c>
      <c r="FM42" s="3">
        <v>0</v>
      </c>
      <c r="FN42" s="3">
        <v>0</v>
      </c>
      <c r="FO42" s="3">
        <v>0</v>
      </c>
      <c r="FP42" s="3">
        <v>-1791847.89</v>
      </c>
      <c r="FQ42" s="3">
        <v>0</v>
      </c>
      <c r="FR42" s="3">
        <v>0</v>
      </c>
      <c r="FS42" s="3">
        <v>0</v>
      </c>
      <c r="FT42" s="3">
        <v>-56085.95</v>
      </c>
      <c r="FU42" s="3">
        <v>-135351.79999999999</v>
      </c>
      <c r="FV42" s="3">
        <v>-7209.11</v>
      </c>
      <c r="FW42" s="3">
        <v>0</v>
      </c>
      <c r="FX42" s="3">
        <v>0</v>
      </c>
      <c r="FY42" s="3">
        <v>0</v>
      </c>
      <c r="FZ42" s="3">
        <v>0</v>
      </c>
      <c r="GA42" s="3">
        <v>0</v>
      </c>
      <c r="GB42" s="3">
        <v>-156803</v>
      </c>
      <c r="GD42" s="3">
        <v>0</v>
      </c>
      <c r="GE42" s="3">
        <v>0</v>
      </c>
      <c r="GF42" s="3">
        <v>0</v>
      </c>
      <c r="GG42" s="3">
        <v>0</v>
      </c>
      <c r="GH42" s="3">
        <v>0</v>
      </c>
      <c r="GI42" s="3">
        <v>0</v>
      </c>
      <c r="GJ42" s="3">
        <v>7224.3</v>
      </c>
      <c r="GK42" s="3">
        <v>0</v>
      </c>
      <c r="GL42" s="3">
        <v>-61321</v>
      </c>
      <c r="GN42" s="3">
        <v>0</v>
      </c>
      <c r="GO42" s="3">
        <v>-386615.65</v>
      </c>
      <c r="GP42" s="3">
        <v>0</v>
      </c>
      <c r="GQ42" s="3">
        <v>0</v>
      </c>
      <c r="GR42" s="3">
        <v>0</v>
      </c>
      <c r="GS42" s="3">
        <v>0</v>
      </c>
      <c r="GT42" s="3">
        <v>0</v>
      </c>
      <c r="GU42" s="3">
        <v>0</v>
      </c>
      <c r="GV42" s="3">
        <v>0</v>
      </c>
      <c r="GX42" s="3">
        <v>-167653.21</v>
      </c>
      <c r="GY42" s="3">
        <v>0</v>
      </c>
      <c r="GZ42" s="3">
        <v>0</v>
      </c>
      <c r="HA42" s="3">
        <v>0</v>
      </c>
      <c r="HB42" s="3">
        <v>-4200</v>
      </c>
      <c r="HC42" s="3">
        <v>0</v>
      </c>
      <c r="HD42" s="3">
        <v>0</v>
      </c>
      <c r="HE42" s="3">
        <v>0</v>
      </c>
      <c r="HF42" s="3">
        <v>0</v>
      </c>
      <c r="HG42" s="3">
        <v>0</v>
      </c>
      <c r="HH42" s="3">
        <v>-143725.98000000001</v>
      </c>
      <c r="HI42" s="3">
        <v>0</v>
      </c>
      <c r="HJ42" s="3">
        <v>0</v>
      </c>
      <c r="HK42" s="3">
        <v>0</v>
      </c>
      <c r="HL42" s="3">
        <v>-3727961.14</v>
      </c>
      <c r="HM42" s="3">
        <v>0</v>
      </c>
      <c r="HO42" s="3">
        <v>0</v>
      </c>
      <c r="HP42" s="3">
        <v>-4106593.39</v>
      </c>
      <c r="HQ42" s="3">
        <v>0</v>
      </c>
      <c r="HR42" s="3">
        <v>0</v>
      </c>
      <c r="HS42" s="3">
        <v>0</v>
      </c>
      <c r="HT42" s="3">
        <v>0</v>
      </c>
      <c r="HU42" s="3">
        <v>0</v>
      </c>
      <c r="HV42" s="3">
        <v>0</v>
      </c>
      <c r="HW42" s="3">
        <v>0</v>
      </c>
      <c r="HX42" s="3">
        <v>0</v>
      </c>
      <c r="HY42" s="3">
        <v>578141.43000000005</v>
      </c>
      <c r="HZ42" s="3">
        <v>-339320.50999999797</v>
      </c>
      <c r="IA42" s="3">
        <v>0</v>
      </c>
      <c r="IB42" s="3">
        <v>0</v>
      </c>
      <c r="IC42" s="3">
        <v>0</v>
      </c>
      <c r="ID42" s="3">
        <v>0</v>
      </c>
      <c r="IE42" s="3">
        <v>0</v>
      </c>
      <c r="IF42" s="3">
        <v>0</v>
      </c>
      <c r="IG42" s="3">
        <v>0</v>
      </c>
      <c r="IH42" s="3">
        <v>0</v>
      </c>
      <c r="II42" s="3">
        <v>76456</v>
      </c>
      <c r="IJ42" s="3">
        <v>-3406122.31</v>
      </c>
      <c r="IK42" s="3">
        <v>0</v>
      </c>
      <c r="IL42" s="3">
        <v>0</v>
      </c>
      <c r="IM42" s="3">
        <v>0</v>
      </c>
      <c r="IN42" s="3">
        <v>0</v>
      </c>
      <c r="IO42" s="3">
        <v>0</v>
      </c>
      <c r="IP42" s="3">
        <v>-8254063.5700000003</v>
      </c>
      <c r="IQ42" s="3">
        <v>0</v>
      </c>
      <c r="IR42" s="3">
        <v>30350.16</v>
      </c>
      <c r="IS42" s="3">
        <v>-411922.88</v>
      </c>
      <c r="IT42" s="3">
        <v>0</v>
      </c>
      <c r="IU42" s="3">
        <v>-452840.72</v>
      </c>
      <c r="IV42" s="3">
        <v>0</v>
      </c>
      <c r="IW42" s="3">
        <v>-774757.02</v>
      </c>
      <c r="IX42" s="3">
        <v>-392358.25</v>
      </c>
      <c r="IY42" s="3">
        <v>-150500.5</v>
      </c>
      <c r="IZ42" s="3">
        <v>-39324.720000000001</v>
      </c>
      <c r="JA42" s="3">
        <v>-3228658.28</v>
      </c>
      <c r="JB42" s="3">
        <v>0</v>
      </c>
      <c r="JC42" s="3">
        <v>-15</v>
      </c>
      <c r="JD42" s="3">
        <v>0</v>
      </c>
      <c r="JE42" s="3">
        <v>0</v>
      </c>
      <c r="JF42" s="3">
        <v>0</v>
      </c>
      <c r="JG42" s="3">
        <v>0</v>
      </c>
      <c r="JH42" s="3">
        <v>0</v>
      </c>
      <c r="JI42" s="3">
        <v>-107629.91</v>
      </c>
      <c r="JJ42" s="3">
        <v>-730.73</v>
      </c>
      <c r="JK42" s="3">
        <v>0</v>
      </c>
      <c r="JL42" s="3">
        <v>-95545.55</v>
      </c>
      <c r="JM42" s="3">
        <v>0</v>
      </c>
      <c r="JN42" s="3">
        <v>-187269.45</v>
      </c>
      <c r="JO42" s="3">
        <v>0</v>
      </c>
      <c r="JP42" s="3">
        <v>-3565.9</v>
      </c>
      <c r="JQ42" s="3">
        <v>0</v>
      </c>
      <c r="JR42" s="3">
        <v>0</v>
      </c>
      <c r="JS42" s="3">
        <v>0</v>
      </c>
      <c r="JT42" s="3">
        <v>0</v>
      </c>
      <c r="JU42" s="3">
        <v>0</v>
      </c>
      <c r="JV42" s="3">
        <v>-12211.41</v>
      </c>
      <c r="JW42" s="3">
        <v>0</v>
      </c>
      <c r="JX42" s="3">
        <v>0</v>
      </c>
      <c r="JY42" s="3">
        <v>0</v>
      </c>
      <c r="JZ42" s="3">
        <v>0</v>
      </c>
      <c r="KA42" s="3">
        <v>0</v>
      </c>
      <c r="KB42" s="3">
        <v>0</v>
      </c>
      <c r="KC42" s="3">
        <v>0</v>
      </c>
      <c r="KD42" s="3">
        <v>9965.08</v>
      </c>
      <c r="KE42" s="3">
        <v>0</v>
      </c>
      <c r="KF42" s="3">
        <v>0</v>
      </c>
      <c r="KG42" s="3">
        <v>0</v>
      </c>
      <c r="KH42" s="3">
        <v>-56076.15</v>
      </c>
      <c r="KI42" s="3">
        <v>0</v>
      </c>
      <c r="KJ42" s="3">
        <v>0</v>
      </c>
      <c r="KK42" s="3">
        <v>-5080.55</v>
      </c>
      <c r="KL42" s="3">
        <v>0</v>
      </c>
      <c r="KM42" s="3">
        <v>0</v>
      </c>
      <c r="KN42" s="3">
        <v>-11310.48</v>
      </c>
      <c r="KO42" s="3">
        <v>0</v>
      </c>
      <c r="KP42" s="3">
        <v>0</v>
      </c>
      <c r="KQ42" s="3">
        <v>0</v>
      </c>
      <c r="KR42" s="3">
        <v>0</v>
      </c>
      <c r="KS42" s="3">
        <v>0</v>
      </c>
      <c r="KT42" s="3">
        <v>0</v>
      </c>
      <c r="KU42" s="3">
        <v>0</v>
      </c>
      <c r="KV42" s="3">
        <v>0</v>
      </c>
      <c r="KW42" s="3">
        <v>0</v>
      </c>
      <c r="KX42" s="3">
        <v>0</v>
      </c>
      <c r="KY42" s="3">
        <v>0</v>
      </c>
      <c r="KZ42" s="3">
        <v>0</v>
      </c>
      <c r="LA42" s="3">
        <v>0</v>
      </c>
      <c r="LB42" s="3">
        <v>0</v>
      </c>
      <c r="LC42" s="3">
        <v>0</v>
      </c>
      <c r="LD42" s="3">
        <v>0</v>
      </c>
      <c r="LE42" s="3">
        <v>0</v>
      </c>
      <c r="LF42" s="3">
        <v>0</v>
      </c>
      <c r="LG42" s="3">
        <v>0</v>
      </c>
      <c r="LH42" s="3">
        <v>0</v>
      </c>
      <c r="LI42" s="3">
        <v>0</v>
      </c>
      <c r="LJ42" s="3">
        <v>0</v>
      </c>
      <c r="LK42" s="3">
        <v>0</v>
      </c>
      <c r="LL42" s="3">
        <v>0</v>
      </c>
      <c r="LM42" s="3">
        <v>6288047.5700000003</v>
      </c>
      <c r="LN42" s="3">
        <v>5753711.0300000003</v>
      </c>
      <c r="LO42" s="3">
        <v>452840.72</v>
      </c>
      <c r="LP42" s="3">
        <v>0</v>
      </c>
      <c r="LQ42" s="3">
        <v>0</v>
      </c>
      <c r="LR42" s="3">
        <v>774757.02</v>
      </c>
      <c r="LS42" s="3">
        <v>0</v>
      </c>
      <c r="LT42" s="3">
        <v>392358.25</v>
      </c>
      <c r="LU42" s="3">
        <v>0</v>
      </c>
      <c r="LW42" s="3">
        <v>150500.5</v>
      </c>
      <c r="LX42" s="3">
        <v>39324.720000000001</v>
      </c>
      <c r="LY42" s="3">
        <v>0</v>
      </c>
      <c r="LZ42" s="3">
        <v>0</v>
      </c>
      <c r="MA42" s="3">
        <v>0</v>
      </c>
      <c r="MB42" s="3">
        <v>0</v>
      </c>
      <c r="MC42" s="3">
        <v>0</v>
      </c>
      <c r="MD42" s="3">
        <v>0</v>
      </c>
      <c r="ME42" s="3">
        <v>0</v>
      </c>
      <c r="MF42" s="3">
        <v>0</v>
      </c>
      <c r="MG42" s="3">
        <v>0</v>
      </c>
      <c r="MH42" s="3">
        <v>0</v>
      </c>
      <c r="MI42" s="3">
        <v>0</v>
      </c>
      <c r="MJ42" s="3">
        <v>0</v>
      </c>
      <c r="MK42" s="3">
        <v>0</v>
      </c>
      <c r="ML42" s="3">
        <v>0</v>
      </c>
      <c r="MM42" s="3">
        <v>0</v>
      </c>
      <c r="MN42" s="3">
        <v>0</v>
      </c>
      <c r="MO42" s="3">
        <v>0</v>
      </c>
      <c r="MP42" s="3">
        <v>0</v>
      </c>
      <c r="MQ42" s="3">
        <v>0</v>
      </c>
      <c r="MR42" s="3">
        <v>0</v>
      </c>
      <c r="MS42" s="3">
        <v>224272.94</v>
      </c>
      <c r="MT42" s="3">
        <v>10603.99</v>
      </c>
      <c r="MU42" s="3">
        <v>5379.79</v>
      </c>
      <c r="MV42" s="3">
        <v>0</v>
      </c>
      <c r="MW42" s="3">
        <v>0</v>
      </c>
      <c r="MX42" s="3">
        <v>6818.07</v>
      </c>
      <c r="MY42" s="3">
        <v>9999.9599999999991</v>
      </c>
      <c r="MZ42" s="3">
        <v>89844.58</v>
      </c>
      <c r="NA42" s="3">
        <v>1386.78</v>
      </c>
      <c r="NB42" s="3">
        <v>5089</v>
      </c>
      <c r="NC42" s="3">
        <v>17025</v>
      </c>
      <c r="ND42" s="3">
        <v>0</v>
      </c>
      <c r="NE42" s="3">
        <v>0</v>
      </c>
      <c r="NF42" s="3">
        <v>0</v>
      </c>
      <c r="NG42" s="3">
        <v>5626.83</v>
      </c>
      <c r="NH42" s="3">
        <v>0</v>
      </c>
      <c r="NI42" s="3">
        <v>43453.2</v>
      </c>
      <c r="NJ42" s="3">
        <v>185167.26</v>
      </c>
      <c r="NK42" s="3">
        <v>61822.33</v>
      </c>
      <c r="NL42" s="3">
        <v>208884.83</v>
      </c>
      <c r="NM42" s="3">
        <v>0</v>
      </c>
      <c r="NN42" s="3">
        <v>13106.28</v>
      </c>
      <c r="NO42" s="3">
        <v>0</v>
      </c>
      <c r="NP42" s="3">
        <v>9208.61</v>
      </c>
      <c r="NQ42" s="3">
        <v>63.82</v>
      </c>
      <c r="NR42" s="3">
        <v>4462.91</v>
      </c>
      <c r="NS42" s="3">
        <v>1124.58</v>
      </c>
      <c r="NT42" s="3">
        <v>22731.16</v>
      </c>
      <c r="NU42" s="3">
        <v>230763.39</v>
      </c>
      <c r="NV42" s="3">
        <v>93959.73</v>
      </c>
      <c r="NW42" s="3">
        <v>93067</v>
      </c>
      <c r="NX42" s="3">
        <v>7866.32</v>
      </c>
      <c r="NY42" s="3">
        <v>6304.99</v>
      </c>
      <c r="NZ42" s="3">
        <v>3899.99</v>
      </c>
      <c r="OA42" s="3">
        <v>17126</v>
      </c>
      <c r="OB42" s="3">
        <v>0</v>
      </c>
      <c r="OC42" s="3">
        <v>0</v>
      </c>
      <c r="OD42" s="3">
        <v>0</v>
      </c>
      <c r="OE42" s="3">
        <v>126</v>
      </c>
      <c r="OF42" s="3">
        <v>0</v>
      </c>
      <c r="OK42" s="3">
        <v>0</v>
      </c>
      <c r="OL42" s="3">
        <v>0</v>
      </c>
      <c r="OM42" s="3">
        <v>0</v>
      </c>
      <c r="ON42" s="3">
        <v>0</v>
      </c>
      <c r="OO42" s="3">
        <v>79384.259999999995</v>
      </c>
      <c r="OP42" s="3">
        <v>212237.47</v>
      </c>
      <c r="OQ42" s="3">
        <v>249889.31</v>
      </c>
      <c r="OR42" s="3">
        <v>132207.98000000001</v>
      </c>
      <c r="OS42" s="3">
        <v>-82.92</v>
      </c>
      <c r="OT42" s="3">
        <v>612.66999999999996</v>
      </c>
      <c r="OU42" s="3">
        <v>71783.490000000005</v>
      </c>
      <c r="OV42" s="3">
        <v>3465.44</v>
      </c>
      <c r="OW42" s="3">
        <v>0</v>
      </c>
      <c r="OX42" s="3">
        <v>0</v>
      </c>
      <c r="OY42" s="3">
        <v>0</v>
      </c>
      <c r="OZ42" s="3">
        <v>0</v>
      </c>
      <c r="PA42" s="3">
        <v>0</v>
      </c>
      <c r="PB42" s="3">
        <v>0</v>
      </c>
      <c r="PC42" s="3">
        <v>0</v>
      </c>
      <c r="PD42" s="3">
        <v>0</v>
      </c>
      <c r="PE42" s="3">
        <v>0</v>
      </c>
      <c r="PF42" s="3">
        <v>30796.400000000001</v>
      </c>
      <c r="PG42" s="3">
        <v>153219.26999999999</v>
      </c>
      <c r="PH42" s="3">
        <v>129748.75</v>
      </c>
      <c r="PI42" s="3">
        <v>93960.5</v>
      </c>
      <c r="PJ42" s="3">
        <v>0</v>
      </c>
      <c r="PK42" s="3">
        <v>57644.26</v>
      </c>
      <c r="PL42" s="3">
        <v>41125.620000000003</v>
      </c>
      <c r="PM42" s="3">
        <v>0</v>
      </c>
      <c r="PN42" s="3">
        <v>-9129</v>
      </c>
      <c r="PO42" s="3">
        <v>0</v>
      </c>
      <c r="PP42" s="3">
        <v>0</v>
      </c>
      <c r="PQ42" s="3">
        <v>0</v>
      </c>
      <c r="PR42" s="3">
        <v>31660.47</v>
      </c>
      <c r="PS42" s="3">
        <v>12460.72</v>
      </c>
      <c r="PT42" s="3">
        <v>8858.33</v>
      </c>
      <c r="PU42" s="3">
        <v>0</v>
      </c>
      <c r="PV42" s="3">
        <v>0</v>
      </c>
      <c r="PW42" s="3">
        <v>0</v>
      </c>
      <c r="PX42" s="3">
        <v>3645</v>
      </c>
      <c r="PY42" s="3">
        <v>0</v>
      </c>
      <c r="PZ42" s="3">
        <v>0</v>
      </c>
      <c r="QA42" s="3">
        <v>0</v>
      </c>
      <c r="QB42" s="3">
        <v>420377.88</v>
      </c>
      <c r="QC42" s="3">
        <v>0</v>
      </c>
      <c r="QD42" s="3">
        <v>0</v>
      </c>
      <c r="QE42" s="3">
        <v>0</v>
      </c>
      <c r="QF42" s="3">
        <v>0</v>
      </c>
      <c r="QG42" s="3">
        <v>0</v>
      </c>
      <c r="QI42" s="3">
        <v>0</v>
      </c>
      <c r="QJ42" s="3">
        <v>136943.23000000001</v>
      </c>
      <c r="QK42" s="3">
        <v>0</v>
      </c>
      <c r="QL42" s="3">
        <v>0</v>
      </c>
      <c r="QM42" s="3">
        <v>0</v>
      </c>
      <c r="QN42" s="3">
        <v>0</v>
      </c>
      <c r="QO42" s="3">
        <v>0</v>
      </c>
      <c r="QP42" s="3">
        <v>14963.21</v>
      </c>
      <c r="QQ42" s="3">
        <v>0</v>
      </c>
      <c r="QR42" s="3">
        <v>0</v>
      </c>
      <c r="QS42" s="3">
        <v>0</v>
      </c>
      <c r="QT42" s="3">
        <v>2322.14</v>
      </c>
      <c r="QU42" s="3">
        <v>61321</v>
      </c>
      <c r="QV42" s="3">
        <v>35364</v>
      </c>
      <c r="QW42" s="3">
        <v>4843</v>
      </c>
      <c r="QX42" s="3">
        <v>0</v>
      </c>
      <c r="QY42" s="3">
        <v>0</v>
      </c>
      <c r="QZ42" s="3">
        <v>0</v>
      </c>
      <c r="RA42" s="3">
        <v>0</v>
      </c>
      <c r="RB42" s="3">
        <v>0</v>
      </c>
      <c r="RC42" s="3">
        <v>0</v>
      </c>
      <c r="RD42" s="3">
        <v>0</v>
      </c>
      <c r="RE42" s="3">
        <v>0</v>
      </c>
      <c r="RF42" s="3">
        <v>0</v>
      </c>
      <c r="RG42" s="3">
        <v>0</v>
      </c>
      <c r="RH42" s="3">
        <v>0</v>
      </c>
      <c r="RI42" s="3">
        <v>0</v>
      </c>
      <c r="RJ42" s="3">
        <v>0</v>
      </c>
      <c r="RK42" s="3">
        <v>76456</v>
      </c>
    </row>
    <row r="43" spans="1:479" x14ac:dyDescent="0.25">
      <c r="A43" t="s">
        <v>42</v>
      </c>
      <c r="B43" s="1">
        <v>2018</v>
      </c>
      <c r="C43" s="3">
        <v>20817346.920000002</v>
      </c>
      <c r="D43" s="3">
        <v>200</v>
      </c>
      <c r="E43" s="4"/>
      <c r="F43" s="3">
        <v>0</v>
      </c>
      <c r="G43" s="3">
        <v>0</v>
      </c>
      <c r="H43" s="3">
        <v>6825658.8899999997</v>
      </c>
      <c r="I43" s="3">
        <v>0</v>
      </c>
      <c r="J43" s="3">
        <v>0</v>
      </c>
      <c r="K43" s="3">
        <v>10115941.800000001</v>
      </c>
      <c r="L43" s="3">
        <v>0</v>
      </c>
      <c r="M43" s="3">
        <v>2485905.83</v>
      </c>
      <c r="N43" s="3">
        <v>0</v>
      </c>
      <c r="O43" s="3">
        <v>3759925.48</v>
      </c>
      <c r="P43" s="4"/>
      <c r="Q43" s="3">
        <v>19517993.449999999</v>
      </c>
      <c r="R43" s="3">
        <v>-938180.42</v>
      </c>
      <c r="S43" s="3">
        <v>0</v>
      </c>
      <c r="T43" s="3">
        <v>0</v>
      </c>
      <c r="U43" s="3">
        <v>0</v>
      </c>
      <c r="V43" s="3">
        <v>913665.84</v>
      </c>
      <c r="W43" s="3">
        <v>0</v>
      </c>
      <c r="X43" s="3">
        <v>0</v>
      </c>
      <c r="Y43" s="3">
        <v>0</v>
      </c>
      <c r="Z43" s="3">
        <v>0</v>
      </c>
      <c r="AA43" s="3">
        <v>3919469.4</v>
      </c>
      <c r="AB43" s="3">
        <v>0</v>
      </c>
      <c r="AC43" s="3">
        <v>6000</v>
      </c>
      <c r="AD43" s="3">
        <v>0</v>
      </c>
      <c r="AE43" s="3">
        <v>0</v>
      </c>
      <c r="AF43" s="3">
        <v>0</v>
      </c>
      <c r="AG43" s="3">
        <v>0</v>
      </c>
      <c r="AH43" s="3">
        <v>0</v>
      </c>
      <c r="AI43" s="3">
        <v>0</v>
      </c>
      <c r="AJ43" s="3">
        <v>0</v>
      </c>
      <c r="AK43" s="3">
        <v>0</v>
      </c>
      <c r="AL43" s="3">
        <v>1525.3</v>
      </c>
      <c r="AP43" s="3">
        <v>0</v>
      </c>
      <c r="AQ43" s="3">
        <v>0</v>
      </c>
      <c r="AR43" s="3">
        <v>0</v>
      </c>
      <c r="AS43" s="3">
        <v>0</v>
      </c>
      <c r="AT43" s="3">
        <v>0</v>
      </c>
      <c r="AU43" s="3">
        <v>0</v>
      </c>
      <c r="AV43" s="3">
        <v>1294583.9099999999</v>
      </c>
      <c r="AW43" s="4"/>
      <c r="AX43" s="3">
        <v>0</v>
      </c>
      <c r="AY43" s="3">
        <v>0</v>
      </c>
      <c r="AZ43" s="3">
        <v>0</v>
      </c>
      <c r="BA43" s="3">
        <v>181682.53</v>
      </c>
      <c r="BB43" s="3">
        <v>0</v>
      </c>
      <c r="BC43" s="3">
        <v>0</v>
      </c>
      <c r="BD43" s="3">
        <v>0</v>
      </c>
      <c r="BE43" s="3">
        <v>0</v>
      </c>
      <c r="BF43" s="3">
        <v>0</v>
      </c>
      <c r="BG43" s="3">
        <v>0</v>
      </c>
      <c r="BH43" s="3">
        <v>0</v>
      </c>
      <c r="BI43" s="3">
        <v>0</v>
      </c>
      <c r="BJ43" s="3">
        <v>32249.200000000001</v>
      </c>
      <c r="BK43" s="3">
        <v>0</v>
      </c>
      <c r="BL43" s="3">
        <v>0</v>
      </c>
      <c r="BM43" s="3">
        <v>-1868.34</v>
      </c>
      <c r="BN43" s="3">
        <v>1249448.5</v>
      </c>
      <c r="BO43" s="3">
        <v>-301981.83</v>
      </c>
      <c r="BP43" s="3">
        <v>116100.44</v>
      </c>
      <c r="BQ43" s="3">
        <v>0</v>
      </c>
      <c r="BR43" s="3">
        <v>798146.12</v>
      </c>
      <c r="BT43" s="3">
        <v>0</v>
      </c>
      <c r="BU43" s="3">
        <v>1057619</v>
      </c>
      <c r="BV43" s="3">
        <v>0</v>
      </c>
      <c r="BW43" s="3">
        <v>0</v>
      </c>
      <c r="BX43" s="3">
        <v>0</v>
      </c>
      <c r="BY43" s="3">
        <v>8653.5400000000009</v>
      </c>
      <c r="BZ43" s="3">
        <v>-3226476.44</v>
      </c>
      <c r="CA43" s="3">
        <v>0</v>
      </c>
      <c r="CB43" s="3">
        <v>-807235.75</v>
      </c>
      <c r="CC43" s="3">
        <v>-111505.69</v>
      </c>
      <c r="CD43" s="3">
        <v>372597.35</v>
      </c>
      <c r="CE43" s="3">
        <v>3743378.73</v>
      </c>
      <c r="CF43" s="3">
        <v>-1603.16</v>
      </c>
      <c r="CG43" s="3">
        <v>46625.05</v>
      </c>
      <c r="CH43" s="3">
        <v>0</v>
      </c>
      <c r="CI43" s="3">
        <v>0</v>
      </c>
      <c r="CJ43" s="3">
        <v>0</v>
      </c>
      <c r="CK43" s="3">
        <v>0</v>
      </c>
      <c r="CL43" s="3">
        <v>4084374.74</v>
      </c>
      <c r="CM43" s="3">
        <v>0</v>
      </c>
      <c r="CN43" s="3">
        <v>0</v>
      </c>
      <c r="CO43" s="3">
        <v>0</v>
      </c>
      <c r="CP43" s="3">
        <v>0</v>
      </c>
      <c r="CQ43" s="3">
        <v>0</v>
      </c>
      <c r="CR43" s="3">
        <v>0</v>
      </c>
      <c r="CS43" s="3">
        <v>0</v>
      </c>
      <c r="CT43" s="3">
        <v>0</v>
      </c>
      <c r="CU43" s="3">
        <v>0</v>
      </c>
      <c r="CV43" s="3">
        <v>0</v>
      </c>
      <c r="CW43" s="3">
        <v>0</v>
      </c>
      <c r="CX43" s="3">
        <v>0</v>
      </c>
      <c r="CY43" s="3">
        <v>0</v>
      </c>
      <c r="CZ43" s="3">
        <v>0</v>
      </c>
      <c r="DA43" s="3">
        <v>0</v>
      </c>
      <c r="DB43" s="3">
        <v>0</v>
      </c>
      <c r="DC43" s="3">
        <v>0</v>
      </c>
      <c r="DD43" s="3">
        <v>0</v>
      </c>
      <c r="DE43" s="3">
        <v>0</v>
      </c>
      <c r="DF43" s="3">
        <v>0</v>
      </c>
      <c r="DG43" s="3">
        <v>0</v>
      </c>
      <c r="DH43" s="3">
        <v>0</v>
      </c>
      <c r="DI43" s="3">
        <v>0</v>
      </c>
      <c r="DJ43" s="3">
        <v>0</v>
      </c>
      <c r="DK43" s="3">
        <v>0</v>
      </c>
      <c r="DL43" s="3">
        <v>0</v>
      </c>
      <c r="DM43" s="3">
        <v>0</v>
      </c>
      <c r="DN43" s="3">
        <v>1722053.55</v>
      </c>
      <c r="DP43" s="3">
        <v>5335282.93</v>
      </c>
      <c r="DQ43" s="3">
        <v>4206647.3899999997</v>
      </c>
      <c r="DR43" s="3">
        <v>7152379.75</v>
      </c>
      <c r="DS43" s="3">
        <v>15632618.93</v>
      </c>
      <c r="DT43" s="3">
        <v>0</v>
      </c>
      <c r="DU43" s="3">
        <v>26593889.02</v>
      </c>
      <c r="DV43" s="3">
        <v>25871355.640000001</v>
      </c>
      <c r="DW43" s="3">
        <v>61143957.479999997</v>
      </c>
      <c r="DX43" s="3">
        <v>46809378.280000001</v>
      </c>
      <c r="DY43" s="3">
        <v>33988641.210000001</v>
      </c>
      <c r="DZ43" s="3">
        <v>19063910.23</v>
      </c>
      <c r="EA43" s="3">
        <v>14715846.73</v>
      </c>
      <c r="EB43" s="3">
        <v>0</v>
      </c>
      <c r="EC43" s="3">
        <v>0</v>
      </c>
      <c r="ED43" s="3">
        <v>0</v>
      </c>
      <c r="EE43" s="3">
        <v>0</v>
      </c>
      <c r="EG43" s="3">
        <v>0</v>
      </c>
      <c r="EH43" s="3">
        <v>0</v>
      </c>
      <c r="EI43" s="3">
        <v>212338.13</v>
      </c>
      <c r="EJ43" s="3">
        <v>3927423.45</v>
      </c>
      <c r="EL43" s="3">
        <v>3780588.16</v>
      </c>
      <c r="EM43" s="3">
        <v>13521.43</v>
      </c>
      <c r="EN43" s="3">
        <v>392578.2</v>
      </c>
      <c r="EO43" s="3">
        <v>0</v>
      </c>
      <c r="EP43" s="3">
        <v>0</v>
      </c>
      <c r="EQ43" s="3">
        <v>0</v>
      </c>
      <c r="ER43" s="3">
        <v>4040.34</v>
      </c>
      <c r="ET43" s="3">
        <v>0</v>
      </c>
      <c r="EU43" s="3">
        <v>0</v>
      </c>
      <c r="EV43" s="3">
        <v>3135198</v>
      </c>
      <c r="EW43" s="3">
        <v>0</v>
      </c>
      <c r="EX43" s="3">
        <v>0</v>
      </c>
      <c r="EY43" s="3">
        <v>-35611316.039999999</v>
      </c>
      <c r="EZ43" s="3">
        <v>3863763.17</v>
      </c>
      <c r="FA43" s="3">
        <v>0</v>
      </c>
      <c r="FB43" s="3">
        <v>0</v>
      </c>
      <c r="FC43" s="3">
        <v>0</v>
      </c>
      <c r="FD43" s="3">
        <v>0</v>
      </c>
      <c r="FE43" s="3">
        <v>0</v>
      </c>
      <c r="FF43" s="3">
        <v>4825290.7</v>
      </c>
      <c r="FG43" s="3">
        <v>0</v>
      </c>
      <c r="FH43" s="3">
        <v>0</v>
      </c>
      <c r="FI43" s="3">
        <v>0</v>
      </c>
      <c r="FJ43" s="3">
        <v>16501</v>
      </c>
      <c r="FK43" s="3">
        <v>-43359011.700000003</v>
      </c>
      <c r="FL43" s="3">
        <v>0</v>
      </c>
      <c r="FM43" s="3">
        <v>0</v>
      </c>
      <c r="FN43" s="3">
        <v>0</v>
      </c>
      <c r="FO43" s="3">
        <v>0</v>
      </c>
      <c r="FP43" s="3">
        <v>-26231462.440000001</v>
      </c>
      <c r="FQ43" s="3">
        <v>-2129149.89</v>
      </c>
      <c r="FR43" s="3">
        <v>-7671555.9500000002</v>
      </c>
      <c r="FS43" s="3">
        <v>0</v>
      </c>
      <c r="FT43" s="3">
        <v>-4598210.22</v>
      </c>
      <c r="FU43" s="3">
        <v>0</v>
      </c>
      <c r="FV43" s="3">
        <v>-1607000</v>
      </c>
      <c r="FW43" s="3">
        <v>0</v>
      </c>
      <c r="FX43" s="3">
        <v>13430.61</v>
      </c>
      <c r="FY43" s="3">
        <v>0</v>
      </c>
      <c r="FZ43" s="3">
        <v>0</v>
      </c>
      <c r="GA43" s="3">
        <v>0</v>
      </c>
      <c r="GB43" s="3">
        <v>-495608.69</v>
      </c>
      <c r="GD43" s="3">
        <v>0</v>
      </c>
      <c r="GE43" s="3">
        <v>0</v>
      </c>
      <c r="GF43" s="3">
        <v>-4141232.89</v>
      </c>
      <c r="GG43" s="3">
        <v>0</v>
      </c>
      <c r="GH43" s="3">
        <v>0</v>
      </c>
      <c r="GI43" s="3">
        <v>-544487.16</v>
      </c>
      <c r="GJ43" s="3">
        <v>-33005.69</v>
      </c>
      <c r="GK43" s="3">
        <v>-46566.49</v>
      </c>
      <c r="GL43" s="3">
        <v>-31024.400000000001</v>
      </c>
      <c r="GN43" s="3">
        <v>0</v>
      </c>
      <c r="GO43" s="3">
        <v>-11596341.77</v>
      </c>
      <c r="GP43" s="3">
        <v>0</v>
      </c>
      <c r="GQ43" s="3">
        <v>0</v>
      </c>
      <c r="GR43" s="3">
        <v>0</v>
      </c>
      <c r="GS43" s="3">
        <v>0</v>
      </c>
      <c r="GT43" s="3">
        <v>0</v>
      </c>
      <c r="GU43" s="3">
        <v>-8280158.8700000001</v>
      </c>
      <c r="GV43" s="3">
        <v>-8996435.2599999998</v>
      </c>
      <c r="GX43" s="3">
        <v>0</v>
      </c>
      <c r="GY43" s="3">
        <v>0</v>
      </c>
      <c r="GZ43" s="3">
        <v>0</v>
      </c>
      <c r="HA43" s="3">
        <v>0</v>
      </c>
      <c r="HB43" s="3">
        <v>8323883.46</v>
      </c>
      <c r="HC43" s="3">
        <v>0</v>
      </c>
      <c r="HD43" s="3">
        <v>0</v>
      </c>
      <c r="HE43" s="3">
        <v>0</v>
      </c>
      <c r="HF43" s="3">
        <v>0</v>
      </c>
      <c r="HG43" s="3">
        <v>0</v>
      </c>
      <c r="HH43" s="3">
        <v>-29044238.43</v>
      </c>
      <c r="HI43" s="3">
        <v>0</v>
      </c>
      <c r="HJ43" s="3">
        <v>0</v>
      </c>
      <c r="HK43" s="3">
        <v>0</v>
      </c>
      <c r="HL43" s="3">
        <v>-18849101.18</v>
      </c>
      <c r="HM43" s="3">
        <v>0</v>
      </c>
      <c r="HO43" s="3">
        <v>-69553319.170000002</v>
      </c>
      <c r="HP43" s="3">
        <v>-76107887.810000002</v>
      </c>
      <c r="HQ43" s="3">
        <v>0</v>
      </c>
      <c r="HR43" s="3">
        <v>0</v>
      </c>
      <c r="HS43" s="3">
        <v>0</v>
      </c>
      <c r="HT43" s="3">
        <v>0</v>
      </c>
      <c r="HU43" s="3">
        <v>0</v>
      </c>
      <c r="HV43" s="3">
        <v>0</v>
      </c>
      <c r="HW43" s="3">
        <v>0</v>
      </c>
      <c r="HX43" s="3">
        <v>0</v>
      </c>
      <c r="HY43" s="3">
        <v>-10036653.68</v>
      </c>
      <c r="HZ43" s="3">
        <v>-8855702.8000000399</v>
      </c>
      <c r="IA43" s="3">
        <v>0</v>
      </c>
      <c r="IB43" s="3">
        <v>0</v>
      </c>
      <c r="IC43" s="3">
        <v>0</v>
      </c>
      <c r="ID43" s="3">
        <v>0</v>
      </c>
      <c r="IE43" s="3">
        <v>0</v>
      </c>
      <c r="IF43" s="3">
        <v>0</v>
      </c>
      <c r="IG43" s="3">
        <v>0</v>
      </c>
      <c r="IH43" s="3">
        <v>0</v>
      </c>
      <c r="II43" s="3">
        <v>1114712.3500000001</v>
      </c>
      <c r="IJ43" s="3">
        <v>-41990915.219999999</v>
      </c>
      <c r="IK43" s="3">
        <v>-79565783.849999994</v>
      </c>
      <c r="IL43" s="3">
        <v>-20730975.710000001</v>
      </c>
      <c r="IM43" s="3">
        <v>-5933462.7999999998</v>
      </c>
      <c r="IN43" s="3">
        <v>-579536.30000000005</v>
      </c>
      <c r="IO43" s="3">
        <v>-8800.9</v>
      </c>
      <c r="IP43" s="3">
        <v>0</v>
      </c>
      <c r="IQ43" s="3">
        <v>0</v>
      </c>
      <c r="IR43" s="3">
        <v>0</v>
      </c>
      <c r="IS43" s="3">
        <v>-4743110.92</v>
      </c>
      <c r="IT43" s="3">
        <v>0</v>
      </c>
      <c r="IU43" s="3">
        <v>-4596844.33</v>
      </c>
      <c r="IV43" s="3">
        <v>0</v>
      </c>
      <c r="IW43" s="3">
        <v>-11294720.789999999</v>
      </c>
      <c r="IX43" s="3">
        <v>-8718755.9000000004</v>
      </c>
      <c r="IY43" s="3">
        <v>-571211.44999999995</v>
      </c>
      <c r="IZ43" s="3">
        <v>-374903.5</v>
      </c>
      <c r="JA43" s="3">
        <v>-40900144.520000003</v>
      </c>
      <c r="JB43" s="3">
        <v>0</v>
      </c>
      <c r="JC43" s="3">
        <v>0</v>
      </c>
      <c r="JD43" s="3">
        <v>-214665.71</v>
      </c>
      <c r="JE43" s="3">
        <v>0</v>
      </c>
      <c r="JF43" s="3">
        <v>0</v>
      </c>
      <c r="JG43" s="3">
        <v>0</v>
      </c>
      <c r="JH43" s="3">
        <v>0</v>
      </c>
      <c r="JI43" s="3">
        <v>-169632.52</v>
      </c>
      <c r="JJ43" s="3">
        <v>0</v>
      </c>
      <c r="JK43" s="3">
        <v>-21181.75</v>
      </c>
      <c r="JL43" s="3">
        <v>-251566.74</v>
      </c>
      <c r="JM43" s="3">
        <v>0</v>
      </c>
      <c r="JN43" s="3">
        <v>-382527.63</v>
      </c>
      <c r="JO43" s="3">
        <v>0</v>
      </c>
      <c r="JP43" s="3">
        <v>-674288.73</v>
      </c>
      <c r="JQ43" s="3">
        <v>0</v>
      </c>
      <c r="JR43" s="3">
        <v>0</v>
      </c>
      <c r="JS43" s="3">
        <v>0</v>
      </c>
      <c r="JT43" s="3">
        <v>0</v>
      </c>
      <c r="JU43" s="3">
        <v>0</v>
      </c>
      <c r="JV43" s="3">
        <v>0</v>
      </c>
      <c r="JW43" s="3">
        <v>0</v>
      </c>
      <c r="JX43" s="3">
        <v>0</v>
      </c>
      <c r="JY43" s="3">
        <v>0</v>
      </c>
      <c r="JZ43" s="3">
        <v>0</v>
      </c>
      <c r="KA43" s="3">
        <v>0</v>
      </c>
      <c r="KB43" s="3">
        <v>0</v>
      </c>
      <c r="KC43" s="3">
        <v>0</v>
      </c>
      <c r="KD43" s="3">
        <v>0</v>
      </c>
      <c r="KE43" s="3">
        <v>0</v>
      </c>
      <c r="KF43" s="3">
        <v>0</v>
      </c>
      <c r="KG43" s="3">
        <v>0</v>
      </c>
      <c r="KH43" s="3">
        <v>-290344.71999999997</v>
      </c>
      <c r="KI43" s="3">
        <v>4479.07</v>
      </c>
      <c r="KJ43" s="3">
        <v>-17406.98</v>
      </c>
      <c r="KK43" s="3">
        <v>57241.91</v>
      </c>
      <c r="KL43" s="3">
        <v>0</v>
      </c>
      <c r="KM43" s="3">
        <v>17114.93</v>
      </c>
      <c r="KN43" s="3">
        <v>-756989.43999999994</v>
      </c>
      <c r="KO43" s="3">
        <v>0</v>
      </c>
      <c r="KP43" s="3">
        <v>0</v>
      </c>
      <c r="KQ43" s="3">
        <v>0</v>
      </c>
      <c r="KR43" s="3">
        <v>0</v>
      </c>
      <c r="KS43" s="3">
        <v>0</v>
      </c>
      <c r="KT43" s="3">
        <v>0</v>
      </c>
      <c r="KU43" s="3">
        <v>0</v>
      </c>
      <c r="KV43" s="3">
        <v>0</v>
      </c>
      <c r="KW43" s="3">
        <v>0</v>
      </c>
      <c r="KX43" s="3">
        <v>0</v>
      </c>
      <c r="KY43" s="3">
        <v>0</v>
      </c>
      <c r="KZ43" s="3">
        <v>0</v>
      </c>
      <c r="LA43" s="3">
        <v>0</v>
      </c>
      <c r="LB43" s="3">
        <v>0</v>
      </c>
      <c r="LC43" s="3">
        <v>0</v>
      </c>
      <c r="LD43" s="3">
        <v>0</v>
      </c>
      <c r="LE43" s="3">
        <v>0</v>
      </c>
      <c r="LF43" s="3">
        <v>0</v>
      </c>
      <c r="LG43" s="3">
        <v>0</v>
      </c>
      <c r="LH43" s="3">
        <v>0</v>
      </c>
      <c r="LI43" s="3">
        <v>0</v>
      </c>
      <c r="LJ43" s="3">
        <v>0</v>
      </c>
      <c r="LK43" s="3">
        <v>0</v>
      </c>
      <c r="LL43" s="3">
        <v>0</v>
      </c>
      <c r="LM43" s="3">
        <v>82140257.010000005</v>
      </c>
      <c r="LN43" s="3">
        <v>71410507.829999998</v>
      </c>
      <c r="LO43" s="3">
        <v>4598665.1900000004</v>
      </c>
      <c r="LP43" s="3">
        <v>0</v>
      </c>
      <c r="LQ43" s="3">
        <v>0</v>
      </c>
      <c r="LR43" s="3">
        <v>11294720.789999999</v>
      </c>
      <c r="LS43" s="3">
        <v>0</v>
      </c>
      <c r="LT43" s="3">
        <v>8720919</v>
      </c>
      <c r="LU43" s="3">
        <v>0</v>
      </c>
      <c r="LW43" s="3">
        <v>571211.46</v>
      </c>
      <c r="LX43" s="3">
        <v>372740.4</v>
      </c>
      <c r="LY43" s="3">
        <v>0</v>
      </c>
      <c r="LZ43" s="3">
        <v>0</v>
      </c>
      <c r="MA43" s="3">
        <v>0</v>
      </c>
      <c r="MB43" s="3">
        <v>0</v>
      </c>
      <c r="MC43" s="3">
        <v>0</v>
      </c>
      <c r="MD43" s="3">
        <v>0</v>
      </c>
      <c r="ME43" s="3">
        <v>0</v>
      </c>
      <c r="MF43" s="3">
        <v>0</v>
      </c>
      <c r="MG43" s="3">
        <v>0</v>
      </c>
      <c r="MH43" s="3">
        <v>0</v>
      </c>
      <c r="MI43" s="3">
        <v>0</v>
      </c>
      <c r="MJ43" s="3">
        <v>0</v>
      </c>
      <c r="MK43" s="3">
        <v>0</v>
      </c>
      <c r="ML43" s="3">
        <v>0</v>
      </c>
      <c r="MM43" s="3">
        <v>0</v>
      </c>
      <c r="MN43" s="3">
        <v>0</v>
      </c>
      <c r="MO43" s="3">
        <v>0</v>
      </c>
      <c r="MP43" s="3">
        <v>0</v>
      </c>
      <c r="MQ43" s="3">
        <v>0</v>
      </c>
      <c r="MR43" s="3">
        <v>0</v>
      </c>
      <c r="MS43" s="3">
        <v>2889328.23</v>
      </c>
      <c r="MT43" s="3">
        <v>1017408.15</v>
      </c>
      <c r="MU43" s="3">
        <v>286491.21999999997</v>
      </c>
      <c r="MV43" s="3">
        <v>116408.73</v>
      </c>
      <c r="MW43" s="3">
        <v>31402.59</v>
      </c>
      <c r="MX43" s="3">
        <v>88435.28</v>
      </c>
      <c r="MY43" s="3">
        <v>4723.7</v>
      </c>
      <c r="MZ43" s="3">
        <v>522077.02</v>
      </c>
      <c r="NA43" s="3">
        <v>82499.42</v>
      </c>
      <c r="NB43" s="3">
        <v>0</v>
      </c>
      <c r="NC43" s="3">
        <v>14656.63</v>
      </c>
      <c r="ND43" s="3">
        <v>64515.44</v>
      </c>
      <c r="NE43" s="3">
        <v>9991.3799999999992</v>
      </c>
      <c r="NF43" s="3">
        <v>0</v>
      </c>
      <c r="NG43" s="3">
        <v>96757.5</v>
      </c>
      <c r="NH43" s="3">
        <v>0</v>
      </c>
      <c r="NI43" s="3">
        <v>579802.65</v>
      </c>
      <c r="NJ43" s="3">
        <v>1342801.33</v>
      </c>
      <c r="NK43" s="3">
        <v>227242.38</v>
      </c>
      <c r="NL43" s="3">
        <v>185901.59</v>
      </c>
      <c r="NM43" s="3">
        <v>0</v>
      </c>
      <c r="NN43" s="3">
        <v>26403.96</v>
      </c>
      <c r="NO43" s="3">
        <v>0</v>
      </c>
      <c r="NP43" s="3">
        <v>261071.29</v>
      </c>
      <c r="NQ43" s="3">
        <v>20968.48</v>
      </c>
      <c r="NR43" s="3">
        <v>153237.96</v>
      </c>
      <c r="NS43" s="3">
        <v>72380.77</v>
      </c>
      <c r="NT43" s="3">
        <v>33910</v>
      </c>
      <c r="NU43" s="3">
        <v>218842.07</v>
      </c>
      <c r="NV43" s="3">
        <v>38407.620000000003</v>
      </c>
      <c r="NW43" s="3">
        <v>536393.78</v>
      </c>
      <c r="NX43" s="3">
        <v>48612.44</v>
      </c>
      <c r="NY43" s="3">
        <v>453558.42</v>
      </c>
      <c r="NZ43" s="3">
        <v>22145.38</v>
      </c>
      <c r="OA43" s="3">
        <v>58510.36</v>
      </c>
      <c r="OB43" s="3">
        <v>0</v>
      </c>
      <c r="OC43" s="3">
        <v>0</v>
      </c>
      <c r="OD43" s="3">
        <v>0</v>
      </c>
      <c r="OE43" s="3">
        <v>0</v>
      </c>
      <c r="OF43" s="3">
        <v>0</v>
      </c>
      <c r="OK43" s="3">
        <v>0</v>
      </c>
      <c r="OL43" s="3">
        <v>0</v>
      </c>
      <c r="OM43" s="3">
        <v>0</v>
      </c>
      <c r="ON43" s="3">
        <v>0</v>
      </c>
      <c r="OO43" s="3">
        <v>541248.29</v>
      </c>
      <c r="OP43" s="3">
        <v>667982.24</v>
      </c>
      <c r="OQ43" s="3">
        <v>1380082.91</v>
      </c>
      <c r="OR43" s="3">
        <v>101031.75</v>
      </c>
      <c r="OS43" s="3">
        <v>0</v>
      </c>
      <c r="OT43" s="3">
        <v>-112236.17</v>
      </c>
      <c r="OU43" s="3">
        <v>159741</v>
      </c>
      <c r="OV43" s="3">
        <v>10908.93</v>
      </c>
      <c r="OW43" s="3">
        <v>0</v>
      </c>
      <c r="OX43" s="3">
        <v>113025.38</v>
      </c>
      <c r="OY43" s="3">
        <v>127802.31</v>
      </c>
      <c r="OZ43" s="3">
        <v>4934.55</v>
      </c>
      <c r="PA43" s="3">
        <v>5.97</v>
      </c>
      <c r="PB43" s="3">
        <v>0</v>
      </c>
      <c r="PC43" s="3">
        <v>0</v>
      </c>
      <c r="PD43" s="3">
        <v>260.75</v>
      </c>
      <c r="PE43" s="3">
        <v>0</v>
      </c>
      <c r="PF43" s="3">
        <v>0</v>
      </c>
      <c r="PG43" s="3">
        <v>1695479.66</v>
      </c>
      <c r="PH43" s="3">
        <v>0</v>
      </c>
      <c r="PI43" s="3">
        <v>210464.87</v>
      </c>
      <c r="PJ43" s="3">
        <v>-425600</v>
      </c>
      <c r="PK43" s="3">
        <v>490888.27</v>
      </c>
      <c r="PL43" s="3">
        <v>108114.6</v>
      </c>
      <c r="PM43" s="3">
        <v>238464.07</v>
      </c>
      <c r="PN43" s="3">
        <v>2045473.19</v>
      </c>
      <c r="PO43" s="3">
        <v>408900</v>
      </c>
      <c r="PP43" s="3">
        <v>0</v>
      </c>
      <c r="PQ43" s="3">
        <v>0</v>
      </c>
      <c r="PR43" s="3">
        <v>603997.96</v>
      </c>
      <c r="PS43" s="3">
        <v>0</v>
      </c>
      <c r="PT43" s="3">
        <v>221246.89</v>
      </c>
      <c r="PU43" s="3">
        <v>6258.32</v>
      </c>
      <c r="PV43" s="3">
        <v>0</v>
      </c>
      <c r="PW43" s="3">
        <v>363546.79</v>
      </c>
      <c r="PX43" s="3">
        <v>36981.29</v>
      </c>
      <c r="PY43" s="3">
        <v>0</v>
      </c>
      <c r="PZ43" s="3">
        <v>0</v>
      </c>
      <c r="QA43" s="3">
        <v>0</v>
      </c>
      <c r="QB43" s="3">
        <v>9123190.0500000007</v>
      </c>
      <c r="QC43" s="3">
        <v>0</v>
      </c>
      <c r="QD43" s="3">
        <v>0</v>
      </c>
      <c r="QE43" s="3">
        <v>0</v>
      </c>
      <c r="QF43" s="3">
        <v>0</v>
      </c>
      <c r="QG43" s="3">
        <v>0</v>
      </c>
      <c r="QI43" s="3">
        <v>0</v>
      </c>
      <c r="QJ43" s="3">
        <v>4859332.22</v>
      </c>
      <c r="QK43" s="3">
        <v>0</v>
      </c>
      <c r="QL43" s="3">
        <v>0</v>
      </c>
      <c r="QM43" s="3">
        <v>0</v>
      </c>
      <c r="QN43" s="3">
        <v>0</v>
      </c>
      <c r="QO43" s="3">
        <v>0</v>
      </c>
      <c r="QP43" s="3">
        <v>167726.1</v>
      </c>
      <c r="QQ43" s="3">
        <v>0</v>
      </c>
      <c r="QR43" s="3">
        <v>0</v>
      </c>
      <c r="QS43" s="3">
        <v>934053.19</v>
      </c>
      <c r="QT43" s="3">
        <v>214438.34</v>
      </c>
      <c r="QU43" s="3">
        <v>802758.34</v>
      </c>
      <c r="QV43" s="3">
        <v>69292.19</v>
      </c>
      <c r="QW43" s="3">
        <v>69530</v>
      </c>
      <c r="QX43" s="3">
        <v>0</v>
      </c>
      <c r="QY43" s="3">
        <v>0</v>
      </c>
      <c r="QZ43" s="3">
        <v>0</v>
      </c>
      <c r="RA43" s="3">
        <v>0</v>
      </c>
      <c r="RB43" s="3">
        <v>0</v>
      </c>
      <c r="RC43" s="3">
        <v>0</v>
      </c>
      <c r="RD43" s="3">
        <v>0</v>
      </c>
      <c r="RE43" s="3">
        <v>0</v>
      </c>
      <c r="RF43" s="3">
        <v>0</v>
      </c>
      <c r="RG43" s="3">
        <v>0</v>
      </c>
      <c r="RH43" s="3">
        <v>-717300</v>
      </c>
      <c r="RI43" s="3">
        <v>0</v>
      </c>
      <c r="RJ43" s="3">
        <v>0</v>
      </c>
      <c r="RK43" s="3">
        <v>0</v>
      </c>
    </row>
    <row r="44" spans="1:479" x14ac:dyDescent="0.25">
      <c r="A44" t="s">
        <v>43</v>
      </c>
      <c r="B44" s="1">
        <v>2018</v>
      </c>
      <c r="C44" s="3">
        <v>582024.03</v>
      </c>
      <c r="D44" s="3">
        <v>900</v>
      </c>
      <c r="E44" s="4"/>
      <c r="F44" s="3">
        <v>0</v>
      </c>
      <c r="G44" s="3">
        <v>0</v>
      </c>
      <c r="H44" s="3">
        <v>0</v>
      </c>
      <c r="I44" s="3">
        <v>0</v>
      </c>
      <c r="J44" s="3">
        <v>0</v>
      </c>
      <c r="K44" s="3">
        <v>3975864.52</v>
      </c>
      <c r="L44" s="3">
        <v>-5294.74</v>
      </c>
      <c r="M44" s="3">
        <v>92507.26</v>
      </c>
      <c r="N44" s="3">
        <v>0</v>
      </c>
      <c r="O44" s="3">
        <v>11976.14</v>
      </c>
      <c r="P44" s="4"/>
      <c r="Q44" s="3">
        <v>2909473.89</v>
      </c>
      <c r="R44" s="3">
        <v>-30000</v>
      </c>
      <c r="S44" s="3">
        <v>0</v>
      </c>
      <c r="T44" s="3">
        <v>0</v>
      </c>
      <c r="U44" s="3">
        <v>0</v>
      </c>
      <c r="V44" s="3">
        <v>131528.43</v>
      </c>
      <c r="W44" s="3">
        <v>294.95</v>
      </c>
      <c r="X44" s="3">
        <v>0</v>
      </c>
      <c r="Y44" s="3">
        <v>0</v>
      </c>
      <c r="Z44" s="3">
        <v>0</v>
      </c>
      <c r="AA44" s="3">
        <v>322001.77</v>
      </c>
      <c r="AB44" s="3">
        <v>0</v>
      </c>
      <c r="AC44" s="3">
        <v>0</v>
      </c>
      <c r="AD44" s="3">
        <v>0</v>
      </c>
      <c r="AE44" s="3">
        <v>0</v>
      </c>
      <c r="AF44" s="3">
        <v>0</v>
      </c>
      <c r="AG44" s="3">
        <v>0</v>
      </c>
      <c r="AH44" s="3">
        <v>0</v>
      </c>
      <c r="AI44" s="3">
        <v>0</v>
      </c>
      <c r="AJ44" s="3">
        <v>0</v>
      </c>
      <c r="AK44" s="3">
        <v>0</v>
      </c>
      <c r="AL44" s="3">
        <v>0</v>
      </c>
      <c r="AP44" s="3">
        <v>0</v>
      </c>
      <c r="AQ44" s="3">
        <v>0</v>
      </c>
      <c r="AR44" s="3">
        <v>0</v>
      </c>
      <c r="AS44" s="3">
        <v>0</v>
      </c>
      <c r="AT44" s="3">
        <v>277000</v>
      </c>
      <c r="AU44" s="3">
        <v>0</v>
      </c>
      <c r="AV44" s="3">
        <v>104080.48</v>
      </c>
      <c r="AW44" s="4"/>
      <c r="AX44" s="3">
        <v>0</v>
      </c>
      <c r="AY44" s="3">
        <v>0</v>
      </c>
      <c r="AZ44" s="3">
        <v>0</v>
      </c>
      <c r="BA44" s="3">
        <v>135123.28</v>
      </c>
      <c r="BB44" s="3">
        <v>0</v>
      </c>
      <c r="BC44" s="3">
        <v>0</v>
      </c>
      <c r="BD44" s="3">
        <v>0</v>
      </c>
      <c r="BE44" s="3">
        <v>0</v>
      </c>
      <c r="BF44" s="3">
        <v>0</v>
      </c>
      <c r="BG44" s="3">
        <v>0</v>
      </c>
      <c r="BH44" s="3">
        <v>0</v>
      </c>
      <c r="BI44" s="3">
        <v>0</v>
      </c>
      <c r="BJ44" s="3">
        <v>0</v>
      </c>
      <c r="BK44" s="3">
        <v>0</v>
      </c>
      <c r="BL44" s="3">
        <v>0</v>
      </c>
      <c r="BM44" s="3">
        <v>352.01</v>
      </c>
      <c r="BN44" s="3">
        <v>685148.36</v>
      </c>
      <c r="BO44" s="3">
        <v>-20370.310000000001</v>
      </c>
      <c r="BP44" s="3">
        <v>-7267.96</v>
      </c>
      <c r="BQ44" s="3">
        <v>0</v>
      </c>
      <c r="BR44" s="3">
        <v>12813.57</v>
      </c>
      <c r="BT44" s="3">
        <v>5297.58</v>
      </c>
      <c r="BU44" s="3">
        <v>185068.11</v>
      </c>
      <c r="BV44" s="3">
        <v>0</v>
      </c>
      <c r="BW44" s="3">
        <v>0</v>
      </c>
      <c r="BX44" s="3">
        <v>0</v>
      </c>
      <c r="BY44" s="3">
        <v>-71316.2</v>
      </c>
      <c r="BZ44" s="3">
        <v>-300256.02</v>
      </c>
      <c r="CA44" s="3">
        <v>0</v>
      </c>
      <c r="CB44" s="3">
        <v>-95314.04</v>
      </c>
      <c r="CC44" s="3">
        <v>-38928.11</v>
      </c>
      <c r="CD44" s="3">
        <v>447737.04</v>
      </c>
      <c r="CE44" s="3">
        <v>297333.09000000003</v>
      </c>
      <c r="CF44" s="3">
        <v>4018.46</v>
      </c>
      <c r="CG44" s="3">
        <v>68069.820000000007</v>
      </c>
      <c r="CH44" s="3">
        <v>0</v>
      </c>
      <c r="CI44" s="3">
        <v>0</v>
      </c>
      <c r="CJ44" s="3">
        <v>0</v>
      </c>
      <c r="CK44" s="3">
        <v>0</v>
      </c>
      <c r="CL44" s="3">
        <v>361561.27</v>
      </c>
      <c r="CM44" s="3">
        <v>113117.83</v>
      </c>
      <c r="CN44" s="3">
        <v>0</v>
      </c>
      <c r="CO44" s="3">
        <v>0</v>
      </c>
      <c r="CP44" s="3">
        <v>0</v>
      </c>
      <c r="CQ44" s="3">
        <v>0</v>
      </c>
      <c r="CR44" s="3">
        <v>0</v>
      </c>
      <c r="CS44" s="3">
        <v>0</v>
      </c>
      <c r="CT44" s="3">
        <v>0</v>
      </c>
      <c r="CU44" s="3">
        <v>0</v>
      </c>
      <c r="CV44" s="3">
        <v>0</v>
      </c>
      <c r="CW44" s="3">
        <v>0</v>
      </c>
      <c r="CX44" s="3">
        <v>0</v>
      </c>
      <c r="CY44" s="3">
        <v>0</v>
      </c>
      <c r="CZ44" s="3">
        <v>0</v>
      </c>
      <c r="DA44" s="3">
        <v>0</v>
      </c>
      <c r="DB44" s="3">
        <v>0</v>
      </c>
      <c r="DC44" s="3">
        <v>0</v>
      </c>
      <c r="DD44" s="3">
        <v>0</v>
      </c>
      <c r="DE44" s="3">
        <v>0</v>
      </c>
      <c r="DF44" s="3">
        <v>0</v>
      </c>
      <c r="DG44" s="3">
        <v>0</v>
      </c>
      <c r="DH44" s="3">
        <v>0</v>
      </c>
      <c r="DI44" s="3">
        <v>0</v>
      </c>
      <c r="DJ44" s="3">
        <v>0</v>
      </c>
      <c r="DK44" s="3">
        <v>0</v>
      </c>
      <c r="DL44" s="3">
        <v>0</v>
      </c>
      <c r="DM44" s="3">
        <v>0</v>
      </c>
      <c r="DN44" s="3">
        <v>22655.23</v>
      </c>
      <c r="DP44" s="3">
        <v>0</v>
      </c>
      <c r="DQ44" s="3">
        <v>0</v>
      </c>
      <c r="DR44" s="3">
        <v>0</v>
      </c>
      <c r="DS44" s="3">
        <v>498532.12</v>
      </c>
      <c r="DT44" s="3">
        <v>0</v>
      </c>
      <c r="DU44" s="3">
        <v>2069307.45</v>
      </c>
      <c r="DV44" s="3">
        <v>2056899.91</v>
      </c>
      <c r="DW44" s="3">
        <v>4283288.2699999996</v>
      </c>
      <c r="DX44" s="3">
        <v>4243460.43</v>
      </c>
      <c r="DY44" s="3">
        <v>4468214.3499999996</v>
      </c>
      <c r="DZ44" s="3">
        <v>1529112.34</v>
      </c>
      <c r="EA44" s="3">
        <v>1766891.03</v>
      </c>
      <c r="EB44" s="3">
        <v>0</v>
      </c>
      <c r="EC44" s="3">
        <v>0</v>
      </c>
      <c r="ED44" s="3">
        <v>0</v>
      </c>
      <c r="EE44" s="3">
        <v>110841.71</v>
      </c>
      <c r="EG44" s="3">
        <v>1923592.72</v>
      </c>
      <c r="EH44" s="3">
        <v>0</v>
      </c>
      <c r="EI44" s="3">
        <v>128124.73</v>
      </c>
      <c r="EJ44" s="3">
        <v>97089.65</v>
      </c>
      <c r="EL44" s="3">
        <v>913299.31</v>
      </c>
      <c r="EM44" s="3">
        <v>8110.63</v>
      </c>
      <c r="EN44" s="3">
        <v>60321.14</v>
      </c>
      <c r="EO44" s="3">
        <v>45200.2</v>
      </c>
      <c r="EP44" s="3">
        <v>0</v>
      </c>
      <c r="EQ44" s="3">
        <v>1775.12</v>
      </c>
      <c r="ER44" s="3">
        <v>124784.11</v>
      </c>
      <c r="ET44" s="3">
        <v>0</v>
      </c>
      <c r="EU44" s="3">
        <v>0</v>
      </c>
      <c r="EV44" s="3">
        <v>0</v>
      </c>
      <c r="EW44" s="3">
        <v>0</v>
      </c>
      <c r="EX44" s="3">
        <v>0</v>
      </c>
      <c r="EY44" s="3">
        <v>0.01</v>
      </c>
      <c r="EZ44" s="3">
        <v>0</v>
      </c>
      <c r="FA44" s="3">
        <v>0</v>
      </c>
      <c r="FB44" s="3">
        <v>0</v>
      </c>
      <c r="FC44" s="3">
        <v>0</v>
      </c>
      <c r="FD44" s="3">
        <v>0</v>
      </c>
      <c r="FE44" s="3">
        <v>0</v>
      </c>
      <c r="FF44" s="3">
        <v>29359.77</v>
      </c>
      <c r="FG44" s="3">
        <v>0</v>
      </c>
      <c r="FH44" s="3">
        <v>0</v>
      </c>
      <c r="FI44" s="3">
        <v>0</v>
      </c>
      <c r="FJ44" s="3">
        <v>79295.460000000006</v>
      </c>
      <c r="FK44" s="3">
        <v>-4017323.22</v>
      </c>
      <c r="FL44" s="3">
        <v>-279052.99</v>
      </c>
      <c r="FM44" s="3">
        <v>0</v>
      </c>
      <c r="FN44" s="3">
        <v>0</v>
      </c>
      <c r="FO44" s="3">
        <v>-18444.29</v>
      </c>
      <c r="FP44" s="3">
        <v>-347468.79</v>
      </c>
      <c r="FQ44" s="3">
        <v>-108660.44</v>
      </c>
      <c r="FR44" s="3">
        <v>-180000</v>
      </c>
      <c r="FS44" s="3">
        <v>0</v>
      </c>
      <c r="FT44" s="3">
        <v>-3705551.21</v>
      </c>
      <c r="FU44" s="3">
        <v>0</v>
      </c>
      <c r="FV44" s="3">
        <v>0</v>
      </c>
      <c r="FW44" s="3">
        <v>0</v>
      </c>
      <c r="FX44" s="3">
        <v>-6.04</v>
      </c>
      <c r="FY44" s="3">
        <v>0</v>
      </c>
      <c r="FZ44" s="3">
        <v>0</v>
      </c>
      <c r="GA44" s="3">
        <v>0</v>
      </c>
      <c r="GB44" s="3">
        <v>-500845.69</v>
      </c>
      <c r="GD44" s="3">
        <v>0</v>
      </c>
      <c r="GE44" s="3">
        <v>0</v>
      </c>
      <c r="GF44" s="3">
        <v>-33536.07</v>
      </c>
      <c r="GG44" s="3">
        <v>0</v>
      </c>
      <c r="GH44" s="3">
        <v>0</v>
      </c>
      <c r="GI44" s="3">
        <v>0</v>
      </c>
      <c r="GJ44" s="3">
        <v>-190213.27</v>
      </c>
      <c r="GK44" s="3">
        <v>-69113.34</v>
      </c>
      <c r="GL44" s="3">
        <v>15429.09</v>
      </c>
      <c r="GN44" s="3">
        <v>0</v>
      </c>
      <c r="GO44" s="3">
        <v>-329084</v>
      </c>
      <c r="GP44" s="3">
        <v>0</v>
      </c>
      <c r="GQ44" s="3">
        <v>0</v>
      </c>
      <c r="GR44" s="3">
        <v>0</v>
      </c>
      <c r="GS44" s="3">
        <v>0</v>
      </c>
      <c r="GT44" s="3">
        <v>0</v>
      </c>
      <c r="GU44" s="3">
        <v>0</v>
      </c>
      <c r="GV44" s="3">
        <v>0</v>
      </c>
      <c r="GX44" s="3">
        <v>-686521.52</v>
      </c>
      <c r="GY44" s="3">
        <v>0</v>
      </c>
      <c r="GZ44" s="3">
        <v>0</v>
      </c>
      <c r="HA44" s="3">
        <v>0</v>
      </c>
      <c r="HB44" s="3">
        <v>-277000</v>
      </c>
      <c r="HC44" s="3">
        <v>0</v>
      </c>
      <c r="HD44" s="3">
        <v>0</v>
      </c>
      <c r="HE44" s="3">
        <v>0</v>
      </c>
      <c r="HF44" s="3">
        <v>0</v>
      </c>
      <c r="HG44" s="3">
        <v>0</v>
      </c>
      <c r="HH44" s="3">
        <v>-1838422.64</v>
      </c>
      <c r="HI44" s="3">
        <v>0</v>
      </c>
      <c r="HJ44" s="3">
        <v>0</v>
      </c>
      <c r="HK44" s="3">
        <v>0</v>
      </c>
      <c r="HL44" s="3">
        <v>0</v>
      </c>
      <c r="HM44" s="3">
        <v>-11053998.310000001</v>
      </c>
      <c r="HO44" s="3">
        <v>0</v>
      </c>
      <c r="HP44" s="3">
        <v>-8290713.9299999997</v>
      </c>
      <c r="HQ44" s="3">
        <v>0</v>
      </c>
      <c r="HR44" s="3">
        <v>0</v>
      </c>
      <c r="HS44" s="3">
        <v>0</v>
      </c>
      <c r="HT44" s="3">
        <v>0</v>
      </c>
      <c r="HU44" s="3">
        <v>0</v>
      </c>
      <c r="HV44" s="3">
        <v>0</v>
      </c>
      <c r="HW44" s="3">
        <v>0</v>
      </c>
      <c r="HX44" s="3">
        <v>0</v>
      </c>
      <c r="HY44" s="3">
        <v>-1995505.19</v>
      </c>
      <c r="HZ44" s="3">
        <v>-1132870.3299999901</v>
      </c>
      <c r="IA44" s="3">
        <v>0</v>
      </c>
      <c r="IB44" s="3">
        <v>0</v>
      </c>
      <c r="IC44" s="3">
        <v>447092</v>
      </c>
      <c r="ID44" s="3">
        <v>0</v>
      </c>
      <c r="IE44" s="3">
        <v>0</v>
      </c>
      <c r="IF44" s="3">
        <v>24509.98</v>
      </c>
      <c r="IG44" s="3">
        <v>0</v>
      </c>
      <c r="IH44" s="3">
        <v>0</v>
      </c>
      <c r="II44" s="3">
        <v>-47400</v>
      </c>
      <c r="IJ44" s="3">
        <v>-7609435.0099999998</v>
      </c>
      <c r="IK44" s="3">
        <v>0</v>
      </c>
      <c r="IL44" s="3">
        <v>-9977342.0399999991</v>
      </c>
      <c r="IM44" s="3">
        <v>0</v>
      </c>
      <c r="IN44" s="3">
        <v>-97704.26</v>
      </c>
      <c r="IO44" s="3">
        <v>-8265.7900000000009</v>
      </c>
      <c r="IP44" s="3">
        <v>-2758255.17</v>
      </c>
      <c r="IQ44" s="3">
        <v>0</v>
      </c>
      <c r="IR44" s="3">
        <v>0</v>
      </c>
      <c r="IS44" s="3">
        <v>-3374856.75</v>
      </c>
      <c r="IT44" s="3">
        <v>0</v>
      </c>
      <c r="IU44" s="3">
        <v>-998600.9</v>
      </c>
      <c r="IV44" s="3">
        <v>0</v>
      </c>
      <c r="IW44" s="3">
        <v>-1627437.41</v>
      </c>
      <c r="IX44" s="3">
        <v>-892966.62</v>
      </c>
      <c r="IY44" s="3">
        <v>-394845.49</v>
      </c>
      <c r="IZ44" s="3">
        <v>-94044.82</v>
      </c>
      <c r="JA44" s="3">
        <v>-5364768.3099999996</v>
      </c>
      <c r="JB44" s="3">
        <v>-8808.5</v>
      </c>
      <c r="JC44" s="3">
        <v>-109.5</v>
      </c>
      <c r="JD44" s="3">
        <v>-36894.35</v>
      </c>
      <c r="JE44" s="3">
        <v>0</v>
      </c>
      <c r="JF44" s="3">
        <v>0</v>
      </c>
      <c r="JG44" s="3">
        <v>0</v>
      </c>
      <c r="JH44" s="3">
        <v>0</v>
      </c>
      <c r="JI44" s="3">
        <v>-58769.1</v>
      </c>
      <c r="JJ44" s="3">
        <v>0</v>
      </c>
      <c r="JK44" s="3">
        <v>0</v>
      </c>
      <c r="JL44" s="3">
        <v>-37488.870000000003</v>
      </c>
      <c r="JM44" s="3">
        <v>0</v>
      </c>
      <c r="JN44" s="3">
        <v>-102540.72</v>
      </c>
      <c r="JO44" s="3">
        <v>0</v>
      </c>
      <c r="JP44" s="3">
        <v>-47366.39</v>
      </c>
      <c r="JQ44" s="3">
        <v>150363.22</v>
      </c>
      <c r="JR44" s="3">
        <v>0</v>
      </c>
      <c r="JS44" s="3">
        <v>0</v>
      </c>
      <c r="JT44" s="3">
        <v>0</v>
      </c>
      <c r="JU44" s="3">
        <v>0</v>
      </c>
      <c r="JV44" s="3">
        <v>0</v>
      </c>
      <c r="JW44" s="3">
        <v>0</v>
      </c>
      <c r="JX44" s="3">
        <v>0</v>
      </c>
      <c r="JY44" s="3">
        <v>0</v>
      </c>
      <c r="JZ44" s="3">
        <v>0</v>
      </c>
      <c r="KA44" s="3">
        <v>0</v>
      </c>
      <c r="KB44" s="3">
        <v>-8000</v>
      </c>
      <c r="KC44" s="3">
        <v>0</v>
      </c>
      <c r="KD44" s="3">
        <v>22502.33</v>
      </c>
      <c r="KE44" s="3">
        <v>25348.45</v>
      </c>
      <c r="KF44" s="3">
        <v>0</v>
      </c>
      <c r="KG44" s="3">
        <v>0</v>
      </c>
      <c r="KH44" s="3">
        <v>-513042.38</v>
      </c>
      <c r="KI44" s="3">
        <v>388683.56</v>
      </c>
      <c r="KJ44" s="3">
        <v>0</v>
      </c>
      <c r="KK44" s="3">
        <v>-260</v>
      </c>
      <c r="KL44" s="3">
        <v>0</v>
      </c>
      <c r="KM44" s="3">
        <v>0</v>
      </c>
      <c r="KN44" s="3">
        <v>-61682.73</v>
      </c>
      <c r="KO44" s="3">
        <v>0</v>
      </c>
      <c r="KP44" s="3">
        <v>0</v>
      </c>
      <c r="KQ44" s="3">
        <v>0</v>
      </c>
      <c r="KR44" s="3">
        <v>0</v>
      </c>
      <c r="KS44" s="3">
        <v>0</v>
      </c>
      <c r="KT44" s="3">
        <v>0</v>
      </c>
      <c r="KU44" s="3">
        <v>0</v>
      </c>
      <c r="KV44" s="3">
        <v>0</v>
      </c>
      <c r="KW44" s="3">
        <v>0</v>
      </c>
      <c r="KX44" s="3">
        <v>0</v>
      </c>
      <c r="KY44" s="3">
        <v>0</v>
      </c>
      <c r="KZ44" s="3">
        <v>0</v>
      </c>
      <c r="LA44" s="3">
        <v>0</v>
      </c>
      <c r="LB44" s="3">
        <v>0</v>
      </c>
      <c r="LC44" s="3">
        <v>0</v>
      </c>
      <c r="LD44" s="3">
        <v>0</v>
      </c>
      <c r="LE44" s="3">
        <v>0</v>
      </c>
      <c r="LF44" s="3">
        <v>0</v>
      </c>
      <c r="LG44" s="3">
        <v>0</v>
      </c>
      <c r="LH44" s="3">
        <v>0</v>
      </c>
      <c r="LI44" s="3">
        <v>0</v>
      </c>
      <c r="LJ44" s="3">
        <v>0</v>
      </c>
      <c r="LK44" s="3">
        <v>0</v>
      </c>
      <c r="LL44" s="3">
        <v>0</v>
      </c>
      <c r="LM44" s="3">
        <v>14336792</v>
      </c>
      <c r="LN44" s="3">
        <v>9489066.9900000002</v>
      </c>
      <c r="LO44" s="3">
        <v>998600.9</v>
      </c>
      <c r="LP44" s="3">
        <v>0</v>
      </c>
      <c r="LQ44" s="3">
        <v>0</v>
      </c>
      <c r="LR44" s="3">
        <v>1627437.42</v>
      </c>
      <c r="LS44" s="3">
        <v>0</v>
      </c>
      <c r="LT44" s="3">
        <v>892966.64</v>
      </c>
      <c r="LU44" s="3">
        <v>0</v>
      </c>
      <c r="LW44" s="3">
        <v>394845.49</v>
      </c>
      <c r="LX44" s="3">
        <v>94044.82</v>
      </c>
      <c r="LY44" s="3">
        <v>0</v>
      </c>
      <c r="LZ44" s="3">
        <v>0</v>
      </c>
      <c r="MA44" s="3">
        <v>0</v>
      </c>
      <c r="MB44" s="3">
        <v>0</v>
      </c>
      <c r="MC44" s="3">
        <v>0</v>
      </c>
      <c r="MD44" s="3">
        <v>0</v>
      </c>
      <c r="ME44" s="3">
        <v>0</v>
      </c>
      <c r="MF44" s="3">
        <v>0</v>
      </c>
      <c r="MG44" s="3">
        <v>0</v>
      </c>
      <c r="MH44" s="3">
        <v>0</v>
      </c>
      <c r="MI44" s="3">
        <v>0</v>
      </c>
      <c r="MJ44" s="3">
        <v>0</v>
      </c>
      <c r="MK44" s="3">
        <v>0</v>
      </c>
      <c r="ML44" s="3">
        <v>0</v>
      </c>
      <c r="MM44" s="3">
        <v>0</v>
      </c>
      <c r="MN44" s="3">
        <v>0</v>
      </c>
      <c r="MO44" s="3">
        <v>0</v>
      </c>
      <c r="MP44" s="3">
        <v>0</v>
      </c>
      <c r="MQ44" s="3">
        <v>0</v>
      </c>
      <c r="MR44" s="3">
        <v>0</v>
      </c>
      <c r="MS44" s="3">
        <v>0</v>
      </c>
      <c r="MT44" s="3">
        <v>0</v>
      </c>
      <c r="MU44" s="3">
        <v>0</v>
      </c>
      <c r="MV44" s="3">
        <v>0</v>
      </c>
      <c r="MW44" s="3">
        <v>0</v>
      </c>
      <c r="MX44" s="3">
        <v>1957.71</v>
      </c>
      <c r="MY44" s="3">
        <v>18806.04</v>
      </c>
      <c r="MZ44" s="3">
        <v>11061.24</v>
      </c>
      <c r="NA44" s="3">
        <v>6029.43</v>
      </c>
      <c r="NB44" s="3">
        <v>0</v>
      </c>
      <c r="NC44" s="3">
        <v>135.97</v>
      </c>
      <c r="ND44" s="3">
        <v>3984.21</v>
      </c>
      <c r="NE44" s="3">
        <v>-1976.81</v>
      </c>
      <c r="NF44" s="3">
        <v>0</v>
      </c>
      <c r="NG44" s="3">
        <v>4430.33</v>
      </c>
      <c r="NH44" s="3">
        <v>0</v>
      </c>
      <c r="NI44" s="3">
        <v>70548.52</v>
      </c>
      <c r="NJ44" s="3">
        <v>19765.14</v>
      </c>
      <c r="NK44" s="3">
        <v>93424.59</v>
      </c>
      <c r="NL44" s="3">
        <v>150369.38</v>
      </c>
      <c r="NM44" s="3">
        <v>0</v>
      </c>
      <c r="NN44" s="3">
        <v>0</v>
      </c>
      <c r="NO44" s="3">
        <v>9925.6</v>
      </c>
      <c r="NP44" s="3">
        <v>86600.27</v>
      </c>
      <c r="NQ44" s="3">
        <v>0</v>
      </c>
      <c r="NR44" s="3">
        <v>0</v>
      </c>
      <c r="NS44" s="3">
        <v>13784.41</v>
      </c>
      <c r="NT44" s="3">
        <v>5471.4</v>
      </c>
      <c r="NU44" s="3">
        <v>39899.57</v>
      </c>
      <c r="NV44" s="3">
        <v>23171.18</v>
      </c>
      <c r="NW44" s="3">
        <v>118005.83</v>
      </c>
      <c r="NX44" s="3">
        <v>1839.93</v>
      </c>
      <c r="NY44" s="3">
        <v>4718.29</v>
      </c>
      <c r="NZ44" s="3">
        <v>54618.15</v>
      </c>
      <c r="OA44" s="3">
        <v>18307.38</v>
      </c>
      <c r="OB44" s="3">
        <v>0</v>
      </c>
      <c r="OC44" s="3">
        <v>0</v>
      </c>
      <c r="OD44" s="3">
        <v>0</v>
      </c>
      <c r="OE44" s="3">
        <v>0</v>
      </c>
      <c r="OF44" s="3">
        <v>0</v>
      </c>
      <c r="OK44" s="3">
        <v>0</v>
      </c>
      <c r="OL44" s="3">
        <v>0</v>
      </c>
      <c r="OM44" s="3">
        <v>0</v>
      </c>
      <c r="ON44" s="3">
        <v>0</v>
      </c>
      <c r="OO44" s="3">
        <v>67450.58</v>
      </c>
      <c r="OP44" s="3">
        <v>171772.75</v>
      </c>
      <c r="OQ44" s="3">
        <v>368527.97</v>
      </c>
      <c r="OR44" s="3">
        <v>129682.73</v>
      </c>
      <c r="OS44" s="3">
        <v>-20.010000000000002</v>
      </c>
      <c r="OT44" s="3">
        <v>0</v>
      </c>
      <c r="OU44" s="3">
        <v>25963.8</v>
      </c>
      <c r="OV44" s="3">
        <v>0</v>
      </c>
      <c r="OW44" s="3">
        <v>0</v>
      </c>
      <c r="OX44" s="3">
        <v>32725.4</v>
      </c>
      <c r="OY44" s="3">
        <v>0</v>
      </c>
      <c r="OZ44" s="3">
        <v>0</v>
      </c>
      <c r="PA44" s="3">
        <v>0</v>
      </c>
      <c r="PB44" s="3">
        <v>0</v>
      </c>
      <c r="PC44" s="3">
        <v>0</v>
      </c>
      <c r="PD44" s="3">
        <v>0</v>
      </c>
      <c r="PE44" s="3">
        <v>0</v>
      </c>
      <c r="PF44" s="3">
        <v>614266.03</v>
      </c>
      <c r="PG44" s="3">
        <v>112045.7</v>
      </c>
      <c r="PH44" s="3">
        <v>228977.22</v>
      </c>
      <c r="PI44" s="3">
        <v>66126.25</v>
      </c>
      <c r="PJ44" s="3">
        <v>0</v>
      </c>
      <c r="PK44" s="3">
        <v>209390.96</v>
      </c>
      <c r="PL44" s="3">
        <v>40864.65</v>
      </c>
      <c r="PM44" s="3">
        <v>25961.66</v>
      </c>
      <c r="PN44" s="3">
        <v>17656.12</v>
      </c>
      <c r="PO44" s="3">
        <v>0</v>
      </c>
      <c r="PP44" s="3">
        <v>0</v>
      </c>
      <c r="PQ44" s="3">
        <v>0</v>
      </c>
      <c r="PR44" s="3">
        <v>80629.539999999994</v>
      </c>
      <c r="PS44" s="3">
        <v>0</v>
      </c>
      <c r="PT44" s="3">
        <v>177228.37</v>
      </c>
      <c r="PU44" s="3">
        <v>0</v>
      </c>
      <c r="PV44" s="3">
        <v>0</v>
      </c>
      <c r="PW44" s="3">
        <v>69873.279999999999</v>
      </c>
      <c r="PX44" s="3">
        <v>0</v>
      </c>
      <c r="PY44" s="3">
        <v>0</v>
      </c>
      <c r="PZ44" s="3">
        <v>0</v>
      </c>
      <c r="QA44" s="3">
        <v>0</v>
      </c>
      <c r="QB44" s="3">
        <v>667245.43000000005</v>
      </c>
      <c r="QC44" s="3">
        <v>0</v>
      </c>
      <c r="QD44" s="3">
        <v>46325.56</v>
      </c>
      <c r="QE44" s="3">
        <v>0</v>
      </c>
      <c r="QF44" s="3">
        <v>0</v>
      </c>
      <c r="QG44" s="3">
        <v>0</v>
      </c>
      <c r="QI44" s="3">
        <v>0</v>
      </c>
      <c r="QJ44" s="3">
        <v>402517.28</v>
      </c>
      <c r="QK44" s="3">
        <v>0</v>
      </c>
      <c r="QL44" s="3">
        <v>0</v>
      </c>
      <c r="QM44" s="3">
        <v>0</v>
      </c>
      <c r="QN44" s="3">
        <v>0</v>
      </c>
      <c r="QO44" s="3">
        <v>0</v>
      </c>
      <c r="QP44" s="3">
        <v>22494.35</v>
      </c>
      <c r="QQ44" s="3">
        <v>0</v>
      </c>
      <c r="QR44" s="3">
        <v>0</v>
      </c>
      <c r="QS44" s="3">
        <v>0</v>
      </c>
      <c r="QT44" s="3">
        <v>14348.7</v>
      </c>
      <c r="QU44" s="3">
        <v>161711</v>
      </c>
      <c r="QV44" s="3">
        <v>0</v>
      </c>
      <c r="QW44" s="3">
        <v>11319.88</v>
      </c>
      <c r="QX44" s="3">
        <v>0</v>
      </c>
      <c r="QY44" s="3">
        <v>0</v>
      </c>
      <c r="QZ44" s="3">
        <v>0</v>
      </c>
      <c r="RA44" s="3">
        <v>0</v>
      </c>
      <c r="RB44" s="3">
        <v>0</v>
      </c>
      <c r="RC44" s="3">
        <v>0</v>
      </c>
      <c r="RD44" s="3">
        <v>0</v>
      </c>
      <c r="RE44" s="3">
        <v>0</v>
      </c>
      <c r="RF44" s="3">
        <v>0</v>
      </c>
      <c r="RG44" s="3">
        <v>0</v>
      </c>
      <c r="RH44" s="3">
        <v>-19504</v>
      </c>
      <c r="RI44" s="3">
        <v>0</v>
      </c>
      <c r="RJ44" s="3">
        <v>0</v>
      </c>
      <c r="RK44" s="3">
        <v>0</v>
      </c>
    </row>
    <row r="45" spans="1:479" x14ac:dyDescent="0.25">
      <c r="A45" t="s">
        <v>44</v>
      </c>
      <c r="B45" s="1">
        <v>2018</v>
      </c>
      <c r="C45" s="3">
        <v>6410399</v>
      </c>
      <c r="D45" s="3">
        <v>2011</v>
      </c>
      <c r="E45" s="4"/>
      <c r="F45" s="3">
        <v>0</v>
      </c>
      <c r="G45" s="3">
        <v>0</v>
      </c>
      <c r="H45" s="3">
        <v>0</v>
      </c>
      <c r="I45" s="3">
        <v>0</v>
      </c>
      <c r="J45" s="3">
        <v>0</v>
      </c>
      <c r="K45" s="3">
        <v>8507936</v>
      </c>
      <c r="L45" s="3">
        <v>0</v>
      </c>
      <c r="M45" s="3">
        <v>860551</v>
      </c>
      <c r="N45" s="3">
        <v>-67995</v>
      </c>
      <c r="O45" s="3">
        <v>-2969</v>
      </c>
      <c r="P45" s="4"/>
      <c r="Q45" s="3">
        <v>12520896</v>
      </c>
      <c r="R45" s="3">
        <v>-688242</v>
      </c>
      <c r="S45" s="3">
        <v>14520</v>
      </c>
      <c r="T45" s="3">
        <v>0</v>
      </c>
      <c r="U45" s="3">
        <v>0</v>
      </c>
      <c r="V45" s="3">
        <v>883719</v>
      </c>
      <c r="W45" s="3">
        <v>1127</v>
      </c>
      <c r="X45" s="3">
        <v>0</v>
      </c>
      <c r="Y45" s="3">
        <v>0</v>
      </c>
      <c r="Z45" s="3">
        <v>0</v>
      </c>
      <c r="AA45" s="3">
        <v>120194</v>
      </c>
      <c r="AB45" s="3">
        <v>-44144</v>
      </c>
      <c r="AC45" s="3">
        <v>0</v>
      </c>
      <c r="AD45" s="3">
        <v>0</v>
      </c>
      <c r="AE45" s="3">
        <v>0</v>
      </c>
      <c r="AF45" s="3">
        <v>0</v>
      </c>
      <c r="AG45" s="3">
        <v>0</v>
      </c>
      <c r="AH45" s="3">
        <v>0</v>
      </c>
      <c r="AI45" s="3">
        <v>0</v>
      </c>
      <c r="AJ45" s="3">
        <v>0</v>
      </c>
      <c r="AK45" s="3">
        <v>0</v>
      </c>
      <c r="AL45" s="3">
        <v>271092</v>
      </c>
      <c r="AP45" s="3">
        <v>0</v>
      </c>
      <c r="AQ45" s="3">
        <v>0</v>
      </c>
      <c r="AR45" s="3">
        <v>0</v>
      </c>
      <c r="AS45" s="3">
        <v>0</v>
      </c>
      <c r="AT45" s="3">
        <v>0</v>
      </c>
      <c r="AU45" s="3">
        <v>0</v>
      </c>
      <c r="AV45" s="3">
        <v>580686</v>
      </c>
      <c r="AW45" s="4"/>
      <c r="AX45" s="3">
        <v>0</v>
      </c>
      <c r="AY45" s="3">
        <v>0</v>
      </c>
      <c r="AZ45" s="3">
        <v>0</v>
      </c>
      <c r="BA45" s="3">
        <v>0</v>
      </c>
      <c r="BB45" s="3">
        <v>2</v>
      </c>
      <c r="BC45" s="3">
        <v>0</v>
      </c>
      <c r="BD45" s="3">
        <v>0</v>
      </c>
      <c r="BE45" s="3">
        <v>0</v>
      </c>
      <c r="BF45" s="3">
        <v>0</v>
      </c>
      <c r="BG45" s="3">
        <v>0</v>
      </c>
      <c r="BH45" s="3">
        <v>0</v>
      </c>
      <c r="BI45" s="3">
        <v>0</v>
      </c>
      <c r="BJ45" s="3">
        <v>0</v>
      </c>
      <c r="BK45" s="3">
        <v>0</v>
      </c>
      <c r="BL45" s="3">
        <v>0</v>
      </c>
      <c r="BM45" s="3">
        <v>0</v>
      </c>
      <c r="BN45" s="3">
        <v>0</v>
      </c>
      <c r="BO45" s="3">
        <v>-59483</v>
      </c>
      <c r="BP45" s="3">
        <v>-54423</v>
      </c>
      <c r="BQ45" s="3">
        <v>0</v>
      </c>
      <c r="BR45" s="3">
        <v>0</v>
      </c>
      <c r="BT45" s="3">
        <v>0</v>
      </c>
      <c r="BU45" s="3">
        <v>0</v>
      </c>
      <c r="BV45" s="3">
        <v>0</v>
      </c>
      <c r="BW45" s="3">
        <v>0</v>
      </c>
      <c r="BX45" s="3">
        <v>0</v>
      </c>
      <c r="BY45" s="3">
        <v>0</v>
      </c>
      <c r="BZ45" s="3">
        <v>-2267367</v>
      </c>
      <c r="CA45" s="3">
        <v>-1</v>
      </c>
      <c r="CB45" s="3">
        <v>2191980</v>
      </c>
      <c r="CC45" s="3">
        <v>-2348364</v>
      </c>
      <c r="CD45" s="3">
        <v>679267</v>
      </c>
      <c r="CE45" s="3">
        <v>5305573</v>
      </c>
      <c r="CF45" s="3">
        <v>0</v>
      </c>
      <c r="CG45" s="3">
        <v>629696</v>
      </c>
      <c r="CH45" s="3">
        <v>0</v>
      </c>
      <c r="CI45" s="3">
        <v>0</v>
      </c>
      <c r="CJ45" s="3">
        <v>0</v>
      </c>
      <c r="CK45" s="3">
        <v>0</v>
      </c>
      <c r="CL45" s="3">
        <v>2383020</v>
      </c>
      <c r="CM45" s="3">
        <v>0</v>
      </c>
      <c r="CN45" s="3">
        <v>0</v>
      </c>
      <c r="CO45" s="3">
        <v>0</v>
      </c>
      <c r="CP45" s="3">
        <v>0</v>
      </c>
      <c r="CQ45" s="3">
        <v>0</v>
      </c>
      <c r="CR45" s="3">
        <v>0</v>
      </c>
      <c r="CS45" s="3">
        <v>0</v>
      </c>
      <c r="CT45" s="3">
        <v>0</v>
      </c>
      <c r="CU45" s="3">
        <v>0</v>
      </c>
      <c r="CV45" s="3">
        <v>0</v>
      </c>
      <c r="CW45" s="3">
        <v>0</v>
      </c>
      <c r="CX45" s="3">
        <v>0</v>
      </c>
      <c r="CY45" s="3">
        <v>0</v>
      </c>
      <c r="CZ45" s="3">
        <v>0</v>
      </c>
      <c r="DA45" s="3">
        <v>0</v>
      </c>
      <c r="DB45" s="3">
        <v>0</v>
      </c>
      <c r="DC45" s="3">
        <v>0</v>
      </c>
      <c r="DD45" s="3">
        <v>0</v>
      </c>
      <c r="DE45" s="3">
        <v>0</v>
      </c>
      <c r="DF45" s="3">
        <v>0</v>
      </c>
      <c r="DG45" s="3">
        <v>0</v>
      </c>
      <c r="DH45" s="3">
        <v>0</v>
      </c>
      <c r="DI45" s="3">
        <v>0</v>
      </c>
      <c r="DJ45" s="3">
        <v>0</v>
      </c>
      <c r="DK45" s="3">
        <v>0</v>
      </c>
      <c r="DL45" s="3">
        <v>0</v>
      </c>
      <c r="DM45" s="3">
        <v>0</v>
      </c>
      <c r="DN45" s="3">
        <v>293875</v>
      </c>
      <c r="DP45" s="3">
        <v>5314251</v>
      </c>
      <c r="DQ45" s="3">
        <v>0</v>
      </c>
      <c r="DR45" s="3">
        <v>0</v>
      </c>
      <c r="DS45" s="3">
        <v>27521921</v>
      </c>
      <c r="DT45" s="3">
        <v>0</v>
      </c>
      <c r="DU45" s="3">
        <v>45900692</v>
      </c>
      <c r="DV45" s="3">
        <v>24175735</v>
      </c>
      <c r="DW45" s="3">
        <v>0</v>
      </c>
      <c r="DX45" s="3">
        <v>45983665</v>
      </c>
      <c r="DY45" s="3">
        <v>61207796</v>
      </c>
      <c r="DZ45" s="3">
        <v>0</v>
      </c>
      <c r="EA45" s="3">
        <v>13315521</v>
      </c>
      <c r="EB45" s="3">
        <v>0</v>
      </c>
      <c r="EC45" s="3">
        <v>0</v>
      </c>
      <c r="ED45" s="3">
        <v>0</v>
      </c>
      <c r="EE45" s="3">
        <v>0</v>
      </c>
      <c r="EG45" s="3">
        <v>0</v>
      </c>
      <c r="EH45" s="3">
        <v>1097705</v>
      </c>
      <c r="EI45" s="3">
        <v>785630</v>
      </c>
      <c r="EJ45" s="3">
        <v>3234250</v>
      </c>
      <c r="EL45" s="3">
        <v>4969390</v>
      </c>
      <c r="EM45" s="3">
        <v>24516</v>
      </c>
      <c r="EN45" s="3">
        <v>2745564</v>
      </c>
      <c r="EO45" s="3">
        <v>1154950</v>
      </c>
      <c r="EP45" s="3">
        <v>0</v>
      </c>
      <c r="EQ45" s="3">
        <v>611287</v>
      </c>
      <c r="ER45" s="3">
        <v>187684</v>
      </c>
      <c r="ET45" s="3">
        <v>107035</v>
      </c>
      <c r="EU45" s="3">
        <v>2306870</v>
      </c>
      <c r="EV45" s="3">
        <v>293582</v>
      </c>
      <c r="EW45" s="3">
        <v>0</v>
      </c>
      <c r="EX45" s="3">
        <v>0</v>
      </c>
      <c r="EY45" s="3">
        <v>-43971142</v>
      </c>
      <c r="EZ45" s="3">
        <v>0</v>
      </c>
      <c r="FA45" s="3">
        <v>0</v>
      </c>
      <c r="FB45" s="3">
        <v>0</v>
      </c>
      <c r="FC45" s="3">
        <v>0</v>
      </c>
      <c r="FD45" s="3">
        <v>0</v>
      </c>
      <c r="FE45" s="3">
        <v>0</v>
      </c>
      <c r="FF45" s="3">
        <v>14661599</v>
      </c>
      <c r="FG45" s="3">
        <v>0</v>
      </c>
      <c r="FH45" s="3">
        <v>0</v>
      </c>
      <c r="FI45" s="3">
        <v>0</v>
      </c>
      <c r="FJ45" s="3">
        <v>0</v>
      </c>
      <c r="FK45" s="3">
        <v>-94552059</v>
      </c>
      <c r="FL45" s="3">
        <v>0</v>
      </c>
      <c r="FM45" s="3">
        <v>0</v>
      </c>
      <c r="FN45" s="3">
        <v>0</v>
      </c>
      <c r="FO45" s="3">
        <v>0</v>
      </c>
      <c r="FP45" s="3">
        <v>-11749347</v>
      </c>
      <c r="FQ45" s="3">
        <v>-528098</v>
      </c>
      <c r="FR45" s="3">
        <v>-3886154</v>
      </c>
      <c r="FS45" s="3">
        <v>0</v>
      </c>
      <c r="FT45" s="3">
        <v>-4387284</v>
      </c>
      <c r="FU45" s="3">
        <v>0</v>
      </c>
      <c r="FV45" s="3">
        <v>-5686735</v>
      </c>
      <c r="FW45" s="3">
        <v>0</v>
      </c>
      <c r="FX45" s="3">
        <v>-23408</v>
      </c>
      <c r="FY45" s="3">
        <v>0</v>
      </c>
      <c r="FZ45" s="3">
        <v>0</v>
      </c>
      <c r="GA45" s="3">
        <v>0</v>
      </c>
      <c r="GB45" s="3">
        <v>0</v>
      </c>
      <c r="GD45" s="3">
        <v>0</v>
      </c>
      <c r="GE45" s="3">
        <v>0</v>
      </c>
      <c r="GF45" s="3">
        <v>0</v>
      </c>
      <c r="GG45" s="3">
        <v>0</v>
      </c>
      <c r="GH45" s="3">
        <v>0</v>
      </c>
      <c r="GI45" s="3">
        <v>0</v>
      </c>
      <c r="GJ45" s="3">
        <v>29679</v>
      </c>
      <c r="GK45" s="3">
        <v>-134131</v>
      </c>
      <c r="GL45" s="3">
        <v>-381574</v>
      </c>
      <c r="GN45" s="3">
        <v>0</v>
      </c>
      <c r="GO45" s="3">
        <v>-12927639</v>
      </c>
      <c r="GP45" s="3">
        <v>0</v>
      </c>
      <c r="GQ45" s="3">
        <v>0</v>
      </c>
      <c r="GR45" s="3">
        <v>0</v>
      </c>
      <c r="GS45" s="3">
        <v>0</v>
      </c>
      <c r="GT45" s="3">
        <v>0</v>
      </c>
      <c r="GU45" s="3">
        <v>-2016072</v>
      </c>
      <c r="GV45" s="3">
        <v>0</v>
      </c>
      <c r="GX45" s="3">
        <v>-1891888</v>
      </c>
      <c r="GY45" s="3">
        <v>0</v>
      </c>
      <c r="GZ45" s="3">
        <v>0</v>
      </c>
      <c r="HA45" s="3">
        <v>0</v>
      </c>
      <c r="HB45" s="3">
        <v>0</v>
      </c>
      <c r="HC45" s="3">
        <v>0</v>
      </c>
      <c r="HD45" s="3">
        <v>0</v>
      </c>
      <c r="HE45" s="3">
        <v>0</v>
      </c>
      <c r="HF45" s="3">
        <v>0</v>
      </c>
      <c r="HG45" s="3">
        <v>0</v>
      </c>
      <c r="HH45" s="3">
        <v>0</v>
      </c>
      <c r="HI45" s="3">
        <v>0</v>
      </c>
      <c r="HJ45" s="3">
        <v>0</v>
      </c>
      <c r="HK45" s="3">
        <v>0</v>
      </c>
      <c r="HL45" s="3">
        <v>0</v>
      </c>
      <c r="HM45" s="3">
        <v>0</v>
      </c>
      <c r="HO45" s="3">
        <v>-60064000</v>
      </c>
      <c r="HP45" s="3">
        <v>-23063665</v>
      </c>
      <c r="HQ45" s="3">
        <v>0</v>
      </c>
      <c r="HR45" s="3">
        <v>0</v>
      </c>
      <c r="HS45" s="3">
        <v>0</v>
      </c>
      <c r="HT45" s="3">
        <v>0</v>
      </c>
      <c r="HU45" s="3">
        <v>0</v>
      </c>
      <c r="HV45" s="3">
        <v>0</v>
      </c>
      <c r="HW45" s="3">
        <v>0</v>
      </c>
      <c r="HX45" s="3">
        <v>0</v>
      </c>
      <c r="HY45" s="3">
        <v>-23620843</v>
      </c>
      <c r="HZ45" s="3">
        <v>-5168839</v>
      </c>
      <c r="IA45" s="3">
        <v>0</v>
      </c>
      <c r="IB45" s="3">
        <v>0</v>
      </c>
      <c r="IC45" s="3">
        <v>2300000</v>
      </c>
      <c r="ID45" s="3">
        <v>0</v>
      </c>
      <c r="IE45" s="3">
        <v>0</v>
      </c>
      <c r="IF45" s="3">
        <v>0</v>
      </c>
      <c r="IG45" s="3">
        <v>0</v>
      </c>
      <c r="IH45" s="3">
        <v>0</v>
      </c>
      <c r="II45" s="3">
        <v>0</v>
      </c>
      <c r="IJ45" s="3">
        <v>-41500720</v>
      </c>
      <c r="IK45" s="3">
        <v>-9926902</v>
      </c>
      <c r="IL45" s="3">
        <v>-35988759</v>
      </c>
      <c r="IM45" s="3">
        <v>-3790241</v>
      </c>
      <c r="IN45" s="3">
        <v>-493891</v>
      </c>
      <c r="IO45" s="3">
        <v>0</v>
      </c>
      <c r="IP45" s="3">
        <v>0</v>
      </c>
      <c r="IQ45" s="3">
        <v>0</v>
      </c>
      <c r="IR45" s="3">
        <v>5304294</v>
      </c>
      <c r="IS45" s="3">
        <v>-3043013</v>
      </c>
      <c r="IT45" s="3">
        <v>0</v>
      </c>
      <c r="IU45" s="3">
        <v>-3069049</v>
      </c>
      <c r="IV45" s="3">
        <v>0</v>
      </c>
      <c r="IW45" s="3">
        <v>-6538997</v>
      </c>
      <c r="IX45" s="3">
        <v>-7297179</v>
      </c>
      <c r="IY45" s="3">
        <v>0</v>
      </c>
      <c r="IZ45" s="3">
        <v>-280605</v>
      </c>
      <c r="JA45" s="3">
        <v>-24111980</v>
      </c>
      <c r="JB45" s="3">
        <v>0</v>
      </c>
      <c r="JC45" s="3">
        <v>-257</v>
      </c>
      <c r="JD45" s="3">
        <v>-169810</v>
      </c>
      <c r="JE45" s="3">
        <v>0</v>
      </c>
      <c r="JF45" s="3">
        <v>0</v>
      </c>
      <c r="JG45" s="3">
        <v>0</v>
      </c>
      <c r="JH45" s="3">
        <v>0</v>
      </c>
      <c r="JI45" s="3">
        <v>-194697</v>
      </c>
      <c r="JJ45" s="3">
        <v>0</v>
      </c>
      <c r="JK45" s="3">
        <v>0</v>
      </c>
      <c r="JL45" s="3">
        <v>-254142</v>
      </c>
      <c r="JM45" s="3">
        <v>0</v>
      </c>
      <c r="JN45" s="3">
        <v>-719470</v>
      </c>
      <c r="JO45" s="3">
        <v>0</v>
      </c>
      <c r="JP45" s="3">
        <v>0</v>
      </c>
      <c r="JQ45" s="3">
        <v>0</v>
      </c>
      <c r="JR45" s="3">
        <v>0</v>
      </c>
      <c r="JS45" s="3">
        <v>0</v>
      </c>
      <c r="JT45" s="3">
        <v>0</v>
      </c>
      <c r="JU45" s="3">
        <v>0</v>
      </c>
      <c r="JV45" s="3">
        <v>-175831</v>
      </c>
      <c r="JW45" s="3">
        <v>118523</v>
      </c>
      <c r="JX45" s="3">
        <v>0</v>
      </c>
      <c r="JY45" s="3">
        <v>0</v>
      </c>
      <c r="JZ45" s="3">
        <v>0</v>
      </c>
      <c r="KA45" s="3">
        <v>0</v>
      </c>
      <c r="KB45" s="3">
        <v>-33661</v>
      </c>
      <c r="KC45" s="3">
        <v>0</v>
      </c>
      <c r="KD45" s="3">
        <v>386552</v>
      </c>
      <c r="KE45" s="3">
        <v>0</v>
      </c>
      <c r="KF45" s="3">
        <v>0</v>
      </c>
      <c r="KG45" s="3">
        <v>0</v>
      </c>
      <c r="KH45" s="3">
        <v>-2918149</v>
      </c>
      <c r="KI45" s="3">
        <v>2371942</v>
      </c>
      <c r="KJ45" s="3">
        <v>0</v>
      </c>
      <c r="KK45" s="3">
        <v>-189621</v>
      </c>
      <c r="KL45" s="3">
        <v>0</v>
      </c>
      <c r="KM45" s="3">
        <v>-10</v>
      </c>
      <c r="KN45" s="3">
        <v>-168840</v>
      </c>
      <c r="KO45" s="3">
        <v>0</v>
      </c>
      <c r="KP45" s="3">
        <v>0</v>
      </c>
      <c r="KQ45" s="3">
        <v>0</v>
      </c>
      <c r="KR45" s="3">
        <v>0</v>
      </c>
      <c r="KS45" s="3">
        <v>0</v>
      </c>
      <c r="KT45" s="3">
        <v>0</v>
      </c>
      <c r="KU45" s="3">
        <v>0</v>
      </c>
      <c r="KV45" s="3">
        <v>0</v>
      </c>
      <c r="KW45" s="3">
        <v>0</v>
      </c>
      <c r="KX45" s="3">
        <v>0</v>
      </c>
      <c r="KY45" s="3">
        <v>0</v>
      </c>
      <c r="KZ45" s="3">
        <v>0</v>
      </c>
      <c r="LA45" s="3">
        <v>0</v>
      </c>
      <c r="LB45" s="3">
        <v>0</v>
      </c>
      <c r="LC45" s="3">
        <v>0</v>
      </c>
      <c r="LD45" s="3">
        <v>0</v>
      </c>
      <c r="LE45" s="3">
        <v>0</v>
      </c>
      <c r="LF45" s="3">
        <v>0</v>
      </c>
      <c r="LG45" s="3">
        <v>0</v>
      </c>
      <c r="LH45" s="3">
        <v>0</v>
      </c>
      <c r="LI45" s="3">
        <v>0</v>
      </c>
      <c r="LJ45" s="3">
        <v>0</v>
      </c>
      <c r="LK45" s="3">
        <v>0</v>
      </c>
      <c r="LL45" s="3">
        <v>0</v>
      </c>
      <c r="LM45" s="3">
        <v>64828533</v>
      </c>
      <c r="LN45" s="3">
        <v>24610585</v>
      </c>
      <c r="LO45" s="3">
        <v>3069049</v>
      </c>
      <c r="LP45" s="3">
        <v>0</v>
      </c>
      <c r="LQ45" s="3">
        <v>0</v>
      </c>
      <c r="LR45" s="3">
        <v>6538997</v>
      </c>
      <c r="LS45" s="3">
        <v>0</v>
      </c>
      <c r="LT45" s="3">
        <v>7297179</v>
      </c>
      <c r="LU45" s="3">
        <v>0</v>
      </c>
      <c r="LW45" s="3">
        <v>0</v>
      </c>
      <c r="LX45" s="3">
        <v>280605</v>
      </c>
      <c r="LY45" s="3">
        <v>0</v>
      </c>
      <c r="LZ45" s="3">
        <v>0</v>
      </c>
      <c r="MA45" s="3">
        <v>0</v>
      </c>
      <c r="MB45" s="3">
        <v>0</v>
      </c>
      <c r="MC45" s="3">
        <v>0</v>
      </c>
      <c r="MD45" s="3">
        <v>0</v>
      </c>
      <c r="ME45" s="3">
        <v>0</v>
      </c>
      <c r="MF45" s="3">
        <v>0</v>
      </c>
      <c r="MG45" s="3">
        <v>0</v>
      </c>
      <c r="MH45" s="3">
        <v>0</v>
      </c>
      <c r="MI45" s="3">
        <v>0</v>
      </c>
      <c r="MJ45" s="3">
        <v>0</v>
      </c>
      <c r="MK45" s="3">
        <v>0</v>
      </c>
      <c r="ML45" s="3">
        <v>0</v>
      </c>
      <c r="MM45" s="3">
        <v>0</v>
      </c>
      <c r="MN45" s="3">
        <v>0</v>
      </c>
      <c r="MO45" s="3">
        <v>0</v>
      </c>
      <c r="MP45" s="3">
        <v>0</v>
      </c>
      <c r="MQ45" s="3">
        <v>0</v>
      </c>
      <c r="MR45" s="3">
        <v>0</v>
      </c>
      <c r="MS45" s="3">
        <v>781514</v>
      </c>
      <c r="MT45" s="3">
        <v>0</v>
      </c>
      <c r="MU45" s="3">
        <v>33994</v>
      </c>
      <c r="MV45" s="3">
        <v>0</v>
      </c>
      <c r="MW45" s="3">
        <v>0</v>
      </c>
      <c r="MX45" s="3">
        <v>0</v>
      </c>
      <c r="MY45" s="3">
        <v>0</v>
      </c>
      <c r="MZ45" s="3">
        <v>767029</v>
      </c>
      <c r="NA45" s="3">
        <v>-254796</v>
      </c>
      <c r="NB45" s="3">
        <v>0</v>
      </c>
      <c r="NC45" s="3">
        <v>0</v>
      </c>
      <c r="ND45" s="3">
        <v>27126</v>
      </c>
      <c r="NE45" s="3">
        <v>17012</v>
      </c>
      <c r="NF45" s="3">
        <v>0</v>
      </c>
      <c r="NG45" s="3">
        <v>0</v>
      </c>
      <c r="NH45" s="3">
        <v>0</v>
      </c>
      <c r="NI45" s="3">
        <v>477413</v>
      </c>
      <c r="NJ45" s="3">
        <v>0</v>
      </c>
      <c r="NK45" s="3">
        <v>0</v>
      </c>
      <c r="NL45" s="3">
        <v>220906</v>
      </c>
      <c r="NM45" s="3">
        <v>0</v>
      </c>
      <c r="NN45" s="3">
        <v>0</v>
      </c>
      <c r="NO45" s="3">
        <v>0</v>
      </c>
      <c r="NP45" s="3">
        <v>201</v>
      </c>
      <c r="NQ45" s="3">
        <v>300</v>
      </c>
      <c r="NR45" s="3">
        <v>0</v>
      </c>
      <c r="NS45" s="3">
        <v>203155</v>
      </c>
      <c r="NT45" s="3">
        <v>523412</v>
      </c>
      <c r="NU45" s="3">
        <v>0</v>
      </c>
      <c r="NV45" s="3">
        <v>0</v>
      </c>
      <c r="NW45" s="3">
        <v>0</v>
      </c>
      <c r="NX45" s="3">
        <v>210261</v>
      </c>
      <c r="NY45" s="3">
        <v>0</v>
      </c>
      <c r="NZ45" s="3">
        <v>146815</v>
      </c>
      <c r="OA45" s="3">
        <v>0</v>
      </c>
      <c r="OB45" s="3">
        <v>0</v>
      </c>
      <c r="OC45" s="3">
        <v>0</v>
      </c>
      <c r="OD45" s="3">
        <v>0</v>
      </c>
      <c r="OE45" s="3">
        <v>0</v>
      </c>
      <c r="OF45" s="3">
        <v>0</v>
      </c>
      <c r="OK45" s="3">
        <v>0</v>
      </c>
      <c r="OL45" s="3">
        <v>0</v>
      </c>
      <c r="OM45" s="3">
        <v>0</v>
      </c>
      <c r="ON45" s="3">
        <v>0</v>
      </c>
      <c r="OO45" s="3">
        <v>158648</v>
      </c>
      <c r="OP45" s="3">
        <v>419044</v>
      </c>
      <c r="OQ45" s="3">
        <v>1169598</v>
      </c>
      <c r="OR45" s="3">
        <v>289135</v>
      </c>
      <c r="OS45" s="3">
        <v>0</v>
      </c>
      <c r="OT45" s="3">
        <v>0</v>
      </c>
      <c r="OU45" s="3">
        <v>441986</v>
      </c>
      <c r="OV45" s="3">
        <v>0</v>
      </c>
      <c r="OW45" s="3">
        <v>148378</v>
      </c>
      <c r="OX45" s="3">
        <v>154980</v>
      </c>
      <c r="OY45" s="3">
        <v>41071</v>
      </c>
      <c r="OZ45" s="3">
        <v>171172</v>
      </c>
      <c r="PA45" s="3">
        <v>752512</v>
      </c>
      <c r="PB45" s="3">
        <v>0</v>
      </c>
      <c r="PC45" s="3">
        <v>0</v>
      </c>
      <c r="PD45" s="3">
        <v>0</v>
      </c>
      <c r="PE45" s="3">
        <v>0</v>
      </c>
      <c r="PF45" s="3">
        <v>910839</v>
      </c>
      <c r="PG45" s="3">
        <v>1068904</v>
      </c>
      <c r="PH45" s="3">
        <v>1200559</v>
      </c>
      <c r="PI45" s="3">
        <v>426046</v>
      </c>
      <c r="PJ45" s="3">
        <v>-178304</v>
      </c>
      <c r="PK45" s="3">
        <v>216801</v>
      </c>
      <c r="PL45" s="3">
        <v>97423</v>
      </c>
      <c r="PM45" s="3">
        <v>211855</v>
      </c>
      <c r="PN45" s="3">
        <v>948365</v>
      </c>
      <c r="PO45" s="3">
        <v>0</v>
      </c>
      <c r="PP45" s="3">
        <v>0</v>
      </c>
      <c r="PQ45" s="3">
        <v>0</v>
      </c>
      <c r="PR45" s="3">
        <v>412027</v>
      </c>
      <c r="PS45" s="3">
        <v>1125</v>
      </c>
      <c r="PT45" s="3">
        <v>164801</v>
      </c>
      <c r="PU45" s="3">
        <v>322770</v>
      </c>
      <c r="PV45" s="3">
        <v>0</v>
      </c>
      <c r="PW45" s="3">
        <v>880539</v>
      </c>
      <c r="PX45" s="3">
        <v>0</v>
      </c>
      <c r="PY45" s="3">
        <v>0</v>
      </c>
      <c r="PZ45" s="3">
        <v>0</v>
      </c>
      <c r="QA45" s="3">
        <v>0</v>
      </c>
      <c r="QB45" s="3">
        <v>4981587</v>
      </c>
      <c r="QC45" s="3">
        <v>0</v>
      </c>
      <c r="QD45" s="3">
        <v>0</v>
      </c>
      <c r="QE45" s="3">
        <v>0</v>
      </c>
      <c r="QF45" s="3">
        <v>0</v>
      </c>
      <c r="QG45" s="3">
        <v>0</v>
      </c>
      <c r="QI45" s="3">
        <v>0</v>
      </c>
      <c r="QJ45" s="3">
        <v>1538489</v>
      </c>
      <c r="QK45" s="3">
        <v>0</v>
      </c>
      <c r="QL45" s="3">
        <v>0</v>
      </c>
      <c r="QM45" s="3">
        <v>0</v>
      </c>
      <c r="QN45" s="3">
        <v>0</v>
      </c>
      <c r="QO45" s="3">
        <v>0</v>
      </c>
      <c r="QP45" s="3">
        <v>209314</v>
      </c>
      <c r="QQ45" s="3">
        <v>-405142</v>
      </c>
      <c r="QR45" s="3">
        <v>0</v>
      </c>
      <c r="QS45" s="3">
        <v>0</v>
      </c>
      <c r="QT45" s="3">
        <v>135660</v>
      </c>
      <c r="QU45" s="3">
        <v>815524</v>
      </c>
      <c r="QV45" s="3">
        <v>0</v>
      </c>
      <c r="QW45" s="3">
        <v>30678</v>
      </c>
      <c r="QX45" s="3">
        <v>0</v>
      </c>
      <c r="QY45" s="3">
        <v>0</v>
      </c>
      <c r="QZ45" s="3">
        <v>0</v>
      </c>
      <c r="RA45" s="3">
        <v>0</v>
      </c>
      <c r="RB45" s="3">
        <v>0</v>
      </c>
      <c r="RC45" s="3">
        <v>0</v>
      </c>
      <c r="RD45" s="3">
        <v>0</v>
      </c>
      <c r="RE45" s="3">
        <v>0</v>
      </c>
      <c r="RF45" s="3">
        <v>0</v>
      </c>
      <c r="RG45" s="3">
        <v>77000</v>
      </c>
      <c r="RH45" s="3">
        <v>0</v>
      </c>
      <c r="RI45" s="3">
        <v>0</v>
      </c>
      <c r="RJ45" s="3">
        <v>0</v>
      </c>
      <c r="RK45" s="3">
        <v>0</v>
      </c>
    </row>
    <row r="46" spans="1:479" x14ac:dyDescent="0.25">
      <c r="A46" t="s">
        <v>45</v>
      </c>
      <c r="B46" s="1">
        <v>2018</v>
      </c>
      <c r="C46" s="3">
        <v>2163504.7000000002</v>
      </c>
      <c r="D46" s="3">
        <v>1688.9</v>
      </c>
      <c r="E46" s="4"/>
      <c r="F46" s="3">
        <v>0</v>
      </c>
      <c r="G46" s="3">
        <v>0</v>
      </c>
      <c r="H46" s="3">
        <v>0</v>
      </c>
      <c r="I46" s="3">
        <v>0</v>
      </c>
      <c r="J46" s="3">
        <v>0</v>
      </c>
      <c r="K46" s="3">
        <v>1925516.39</v>
      </c>
      <c r="L46" s="3">
        <v>0</v>
      </c>
      <c r="M46" s="3">
        <v>196790.82</v>
      </c>
      <c r="N46" s="3">
        <v>0</v>
      </c>
      <c r="O46" s="3">
        <v>781847.09</v>
      </c>
      <c r="P46" s="4"/>
      <c r="Q46" s="3">
        <v>2545473.69</v>
      </c>
      <c r="R46" s="3">
        <v>-118657.14</v>
      </c>
      <c r="S46" s="3">
        <v>0</v>
      </c>
      <c r="T46" s="3">
        <v>0</v>
      </c>
      <c r="U46" s="3">
        <v>0</v>
      </c>
      <c r="V46" s="3">
        <v>255290.11</v>
      </c>
      <c r="W46" s="3">
        <v>0</v>
      </c>
      <c r="X46" s="3">
        <v>0</v>
      </c>
      <c r="Y46" s="3">
        <v>0</v>
      </c>
      <c r="Z46" s="3">
        <v>0</v>
      </c>
      <c r="AA46" s="3">
        <v>479526.79</v>
      </c>
      <c r="AB46" s="3">
        <v>0</v>
      </c>
      <c r="AC46" s="3">
        <v>0</v>
      </c>
      <c r="AD46" s="3">
        <v>0</v>
      </c>
      <c r="AE46" s="3">
        <v>0</v>
      </c>
      <c r="AF46" s="3">
        <v>0</v>
      </c>
      <c r="AG46" s="3">
        <v>0</v>
      </c>
      <c r="AH46" s="3">
        <v>0</v>
      </c>
      <c r="AI46" s="3">
        <v>0</v>
      </c>
      <c r="AJ46" s="3">
        <v>0</v>
      </c>
      <c r="AK46" s="3">
        <v>0</v>
      </c>
      <c r="AL46" s="3">
        <v>125846.71</v>
      </c>
      <c r="AP46" s="3">
        <v>0</v>
      </c>
      <c r="AQ46" s="3">
        <v>0</v>
      </c>
      <c r="AR46" s="3">
        <v>0</v>
      </c>
      <c r="AS46" s="3">
        <v>0</v>
      </c>
      <c r="AT46" s="3">
        <v>898651</v>
      </c>
      <c r="AU46" s="3">
        <v>0</v>
      </c>
      <c r="AV46" s="3">
        <v>0</v>
      </c>
      <c r="AW46" s="4"/>
      <c r="AX46" s="3">
        <v>0</v>
      </c>
      <c r="AY46" s="3">
        <v>0</v>
      </c>
      <c r="AZ46" s="3">
        <v>0</v>
      </c>
      <c r="BA46" s="3">
        <v>0</v>
      </c>
      <c r="BB46" s="3">
        <v>0</v>
      </c>
      <c r="BC46" s="3">
        <v>0</v>
      </c>
      <c r="BD46" s="3">
        <v>0</v>
      </c>
      <c r="BE46" s="3">
        <v>0</v>
      </c>
      <c r="BF46" s="3">
        <v>0</v>
      </c>
      <c r="BG46" s="3">
        <v>0</v>
      </c>
      <c r="BH46" s="3">
        <v>0</v>
      </c>
      <c r="BI46" s="3">
        <v>0</v>
      </c>
      <c r="BJ46" s="3">
        <v>0</v>
      </c>
      <c r="BK46" s="3">
        <v>0</v>
      </c>
      <c r="BL46" s="3">
        <v>0</v>
      </c>
      <c r="BM46" s="3">
        <v>0</v>
      </c>
      <c r="BN46" s="3">
        <v>1283486.78</v>
      </c>
      <c r="BO46" s="3">
        <v>-19072.95</v>
      </c>
      <c r="BP46" s="3">
        <v>0</v>
      </c>
      <c r="BQ46" s="3">
        <v>0</v>
      </c>
      <c r="BR46" s="3">
        <v>0</v>
      </c>
      <c r="BT46" s="3">
        <v>0</v>
      </c>
      <c r="BU46" s="3">
        <v>0</v>
      </c>
      <c r="BV46" s="3">
        <v>0</v>
      </c>
      <c r="BW46" s="3">
        <v>0</v>
      </c>
      <c r="BX46" s="3">
        <v>0</v>
      </c>
      <c r="BY46" s="3">
        <v>0</v>
      </c>
      <c r="BZ46" s="3">
        <v>-674587.27</v>
      </c>
      <c r="CA46" s="3">
        <v>0</v>
      </c>
      <c r="CB46" s="3">
        <v>310650.73</v>
      </c>
      <c r="CC46" s="3">
        <v>264961.65000000002</v>
      </c>
      <c r="CD46" s="3">
        <v>353263.17</v>
      </c>
      <c r="CE46" s="3">
        <v>-665385.43999999994</v>
      </c>
      <c r="CF46" s="3">
        <v>-77621.679999999993</v>
      </c>
      <c r="CG46" s="3">
        <v>12145.37</v>
      </c>
      <c r="CH46" s="3">
        <v>0</v>
      </c>
      <c r="CI46" s="3">
        <v>0</v>
      </c>
      <c r="CJ46" s="3">
        <v>0</v>
      </c>
      <c r="CK46" s="3">
        <v>0</v>
      </c>
      <c r="CL46" s="3">
        <v>269356.15000000002</v>
      </c>
      <c r="CM46" s="3">
        <v>2747.84</v>
      </c>
      <c r="CN46" s="3">
        <v>0</v>
      </c>
      <c r="CO46" s="3">
        <v>0</v>
      </c>
      <c r="CP46" s="3">
        <v>0</v>
      </c>
      <c r="CQ46" s="3">
        <v>0</v>
      </c>
      <c r="CR46" s="3">
        <v>0</v>
      </c>
      <c r="CS46" s="3">
        <v>0</v>
      </c>
      <c r="CT46" s="3">
        <v>0</v>
      </c>
      <c r="CU46" s="3">
        <v>0</v>
      </c>
      <c r="CV46" s="3">
        <v>0</v>
      </c>
      <c r="CW46" s="3">
        <v>0</v>
      </c>
      <c r="CX46" s="3">
        <v>0</v>
      </c>
      <c r="CY46" s="3">
        <v>0</v>
      </c>
      <c r="CZ46" s="3">
        <v>0</v>
      </c>
      <c r="DA46" s="3">
        <v>0</v>
      </c>
      <c r="DB46" s="3">
        <v>0</v>
      </c>
      <c r="DC46" s="3">
        <v>0</v>
      </c>
      <c r="DD46" s="3">
        <v>0</v>
      </c>
      <c r="DE46" s="3">
        <v>0</v>
      </c>
      <c r="DF46" s="3">
        <v>0</v>
      </c>
      <c r="DG46" s="3">
        <v>0</v>
      </c>
      <c r="DH46" s="3">
        <v>0</v>
      </c>
      <c r="DI46" s="3">
        <v>0</v>
      </c>
      <c r="DJ46" s="3">
        <v>0</v>
      </c>
      <c r="DK46" s="3">
        <v>0</v>
      </c>
      <c r="DL46" s="3">
        <v>0</v>
      </c>
      <c r="DM46" s="3">
        <v>0</v>
      </c>
      <c r="DN46" s="3">
        <v>258350.32</v>
      </c>
      <c r="DP46" s="3">
        <v>171369.87</v>
      </c>
      <c r="DQ46" s="3">
        <v>287113.5</v>
      </c>
      <c r="DR46" s="3">
        <v>0</v>
      </c>
      <c r="DS46" s="3">
        <v>1560998.59</v>
      </c>
      <c r="DT46" s="3">
        <v>0</v>
      </c>
      <c r="DU46" s="3">
        <v>2615014.2999999998</v>
      </c>
      <c r="DV46" s="3">
        <v>3543209.21</v>
      </c>
      <c r="DW46" s="3">
        <v>769900.99</v>
      </c>
      <c r="DX46" s="3">
        <v>1075397.25</v>
      </c>
      <c r="DY46" s="3">
        <v>2656394.89</v>
      </c>
      <c r="DZ46" s="3">
        <v>1407343.87</v>
      </c>
      <c r="EA46" s="3">
        <v>1983564.97</v>
      </c>
      <c r="EB46" s="3">
        <v>0</v>
      </c>
      <c r="EC46" s="3">
        <v>0</v>
      </c>
      <c r="ED46" s="3">
        <v>0</v>
      </c>
      <c r="EE46" s="3">
        <v>0</v>
      </c>
      <c r="EG46" s="3">
        <v>0</v>
      </c>
      <c r="EH46" s="3">
        <v>0</v>
      </c>
      <c r="EI46" s="3">
        <v>45377.72</v>
      </c>
      <c r="EJ46" s="3">
        <v>98441.12</v>
      </c>
      <c r="EL46" s="3">
        <v>1341743.8799999999</v>
      </c>
      <c r="EM46" s="3">
        <v>0</v>
      </c>
      <c r="EN46" s="3">
        <v>92135.42</v>
      </c>
      <c r="EO46" s="3">
        <v>27817.05</v>
      </c>
      <c r="EP46" s="3">
        <v>0</v>
      </c>
      <c r="EQ46" s="3">
        <v>26170.959999999999</v>
      </c>
      <c r="ER46" s="3">
        <v>11498.8</v>
      </c>
      <c r="ET46" s="3">
        <v>0</v>
      </c>
      <c r="EU46" s="3">
        <v>0</v>
      </c>
      <c r="EV46" s="3">
        <v>50971.12</v>
      </c>
      <c r="EW46" s="3">
        <v>0</v>
      </c>
      <c r="EX46" s="3">
        <v>0</v>
      </c>
      <c r="EY46" s="3">
        <v>-1526788.8</v>
      </c>
      <c r="EZ46" s="3">
        <v>0</v>
      </c>
      <c r="FA46" s="3">
        <v>0</v>
      </c>
      <c r="FB46" s="3">
        <v>0</v>
      </c>
      <c r="FC46" s="3">
        <v>0</v>
      </c>
      <c r="FD46" s="3">
        <v>0</v>
      </c>
      <c r="FE46" s="3">
        <v>0</v>
      </c>
      <c r="FF46" s="3">
        <v>0</v>
      </c>
      <c r="FG46" s="3">
        <v>0</v>
      </c>
      <c r="FH46" s="3">
        <v>0</v>
      </c>
      <c r="FI46" s="3">
        <v>0</v>
      </c>
      <c r="FJ46" s="3">
        <v>0</v>
      </c>
      <c r="FK46" s="3">
        <v>-4704742.78</v>
      </c>
      <c r="FL46" s="3">
        <v>-241017.52</v>
      </c>
      <c r="FM46" s="3">
        <v>0</v>
      </c>
      <c r="FN46" s="3">
        <v>0</v>
      </c>
      <c r="FO46" s="3">
        <v>0</v>
      </c>
      <c r="FP46" s="3">
        <v>-4325226.3499999996</v>
      </c>
      <c r="FQ46" s="3">
        <v>-645976.32999999996</v>
      </c>
      <c r="FR46" s="3">
        <v>0</v>
      </c>
      <c r="FS46" s="3">
        <v>0</v>
      </c>
      <c r="FT46" s="3">
        <v>-335947.52000000002</v>
      </c>
      <c r="FU46" s="3">
        <v>0</v>
      </c>
      <c r="FV46" s="3">
        <v>-210949.51</v>
      </c>
      <c r="FW46" s="3">
        <v>0</v>
      </c>
      <c r="FX46" s="3">
        <v>0</v>
      </c>
      <c r="FY46" s="3">
        <v>0</v>
      </c>
      <c r="FZ46" s="3">
        <v>0</v>
      </c>
      <c r="GA46" s="3">
        <v>0</v>
      </c>
      <c r="GB46" s="3">
        <v>0</v>
      </c>
      <c r="GD46" s="3">
        <v>0</v>
      </c>
      <c r="GE46" s="3">
        <v>0</v>
      </c>
      <c r="GF46" s="3">
        <v>-74978.58</v>
      </c>
      <c r="GG46" s="3">
        <v>0</v>
      </c>
      <c r="GH46" s="3">
        <v>0</v>
      </c>
      <c r="GI46" s="3">
        <v>0</v>
      </c>
      <c r="GJ46" s="3">
        <v>132932.54</v>
      </c>
      <c r="GK46" s="3">
        <v>-82.89</v>
      </c>
      <c r="GL46" s="3">
        <v>-138378.09</v>
      </c>
      <c r="GN46" s="3">
        <v>0</v>
      </c>
      <c r="GO46" s="3">
        <v>-192672</v>
      </c>
      <c r="GP46" s="3">
        <v>0</v>
      </c>
      <c r="GQ46" s="3">
        <v>-95251.23</v>
      </c>
      <c r="GR46" s="3">
        <v>0</v>
      </c>
      <c r="GS46" s="3">
        <v>0</v>
      </c>
      <c r="GT46" s="3">
        <v>0</v>
      </c>
      <c r="GU46" s="3">
        <v>0</v>
      </c>
      <c r="GV46" s="3">
        <v>0</v>
      </c>
      <c r="GX46" s="3">
        <v>0</v>
      </c>
      <c r="GY46" s="3">
        <v>0</v>
      </c>
      <c r="GZ46" s="3">
        <v>0</v>
      </c>
      <c r="HA46" s="3">
        <v>0</v>
      </c>
      <c r="HB46" s="3">
        <v>-898651</v>
      </c>
      <c r="HC46" s="3">
        <v>0</v>
      </c>
      <c r="HD46" s="3">
        <v>0</v>
      </c>
      <c r="HE46" s="3">
        <v>0</v>
      </c>
      <c r="HF46" s="3">
        <v>0</v>
      </c>
      <c r="HG46" s="3">
        <v>0</v>
      </c>
      <c r="HH46" s="3">
        <v>-745012.19</v>
      </c>
      <c r="HI46" s="3">
        <v>0</v>
      </c>
      <c r="HJ46" s="3">
        <v>0</v>
      </c>
      <c r="HK46" s="3">
        <v>0</v>
      </c>
      <c r="HL46" s="3">
        <v>-5585838</v>
      </c>
      <c r="HM46" s="3">
        <v>0</v>
      </c>
      <c r="HO46" s="3">
        <v>0</v>
      </c>
      <c r="HP46" s="3">
        <v>-5591406</v>
      </c>
      <c r="HQ46" s="3">
        <v>0</v>
      </c>
      <c r="HR46" s="3">
        <v>0</v>
      </c>
      <c r="HS46" s="3">
        <v>0</v>
      </c>
      <c r="HT46" s="3">
        <v>0</v>
      </c>
      <c r="HU46" s="3">
        <v>0</v>
      </c>
      <c r="HV46" s="3">
        <v>0</v>
      </c>
      <c r="HW46" s="3">
        <v>0</v>
      </c>
      <c r="HX46" s="3">
        <v>0</v>
      </c>
      <c r="HY46" s="3">
        <v>-2141647.92</v>
      </c>
      <c r="HZ46" s="3">
        <v>-1016603.07</v>
      </c>
      <c r="IA46" s="3">
        <v>0</v>
      </c>
      <c r="IB46" s="3">
        <v>0</v>
      </c>
      <c r="IC46" s="3">
        <v>0</v>
      </c>
      <c r="ID46" s="3">
        <v>0</v>
      </c>
      <c r="IE46" s="3">
        <v>0</v>
      </c>
      <c r="IF46" s="3">
        <v>0</v>
      </c>
      <c r="IG46" s="3">
        <v>0</v>
      </c>
      <c r="IH46" s="3">
        <v>0</v>
      </c>
      <c r="II46" s="3">
        <v>0</v>
      </c>
      <c r="IJ46" s="3">
        <v>-7102778.5099999998</v>
      </c>
      <c r="IK46" s="3">
        <v>-2247425.58</v>
      </c>
      <c r="IL46" s="3">
        <v>-8722345.1600000001</v>
      </c>
      <c r="IM46" s="3">
        <v>0</v>
      </c>
      <c r="IN46" s="3">
        <v>-25115.38</v>
      </c>
      <c r="IO46" s="3">
        <v>-15555.45</v>
      </c>
      <c r="IP46" s="3">
        <v>0</v>
      </c>
      <c r="IQ46" s="3">
        <v>0</v>
      </c>
      <c r="IR46" s="3">
        <v>0</v>
      </c>
      <c r="IS46" s="3">
        <v>-511614.36</v>
      </c>
      <c r="IT46" s="3">
        <v>0</v>
      </c>
      <c r="IU46" s="3">
        <v>-654720.59</v>
      </c>
      <c r="IV46" s="3">
        <v>0</v>
      </c>
      <c r="IW46" s="3">
        <v>-1228752.67</v>
      </c>
      <c r="IX46" s="3">
        <v>-922758.87</v>
      </c>
      <c r="IY46" s="3">
        <v>-153746.42000000001</v>
      </c>
      <c r="IZ46" s="3">
        <v>-67991.88</v>
      </c>
      <c r="JA46" s="3">
        <v>-4905005.42</v>
      </c>
      <c r="JB46" s="3">
        <v>-5933.5</v>
      </c>
      <c r="JC46" s="3">
        <v>-7</v>
      </c>
      <c r="JD46" s="3">
        <v>-32852.71</v>
      </c>
      <c r="JE46" s="3">
        <v>0</v>
      </c>
      <c r="JF46" s="3">
        <v>0</v>
      </c>
      <c r="JG46" s="3">
        <v>0</v>
      </c>
      <c r="JH46" s="3">
        <v>0</v>
      </c>
      <c r="JI46" s="3">
        <v>-36428.15</v>
      </c>
      <c r="JJ46" s="3">
        <v>0</v>
      </c>
      <c r="JK46" s="3">
        <v>0</v>
      </c>
      <c r="JL46" s="3">
        <v>-86747.77</v>
      </c>
      <c r="JM46" s="3">
        <v>0</v>
      </c>
      <c r="JN46" s="3">
        <v>-61507.85</v>
      </c>
      <c r="JO46" s="3">
        <v>0</v>
      </c>
      <c r="JP46" s="3">
        <v>0</v>
      </c>
      <c r="JQ46" s="3">
        <v>0</v>
      </c>
      <c r="JR46" s="3">
        <v>0</v>
      </c>
      <c r="JS46" s="3">
        <v>0</v>
      </c>
      <c r="JT46" s="3">
        <v>0</v>
      </c>
      <c r="JU46" s="3">
        <v>0</v>
      </c>
      <c r="JV46" s="3">
        <v>-405067.35</v>
      </c>
      <c r="JW46" s="3">
        <v>325881.59999999998</v>
      </c>
      <c r="JX46" s="3">
        <v>0</v>
      </c>
      <c r="JY46" s="3">
        <v>0</v>
      </c>
      <c r="JZ46" s="3">
        <v>0</v>
      </c>
      <c r="KA46" s="3">
        <v>0</v>
      </c>
      <c r="KB46" s="3">
        <v>-3404.59</v>
      </c>
      <c r="KC46" s="3">
        <v>0</v>
      </c>
      <c r="KD46" s="3">
        <v>0</v>
      </c>
      <c r="KE46" s="3">
        <v>0</v>
      </c>
      <c r="KF46" s="3">
        <v>0</v>
      </c>
      <c r="KG46" s="3">
        <v>0</v>
      </c>
      <c r="KH46" s="3">
        <v>-147118.99</v>
      </c>
      <c r="KI46" s="3">
        <v>38142.11</v>
      </c>
      <c r="KJ46" s="3">
        <v>0</v>
      </c>
      <c r="KK46" s="3">
        <v>-5663.23</v>
      </c>
      <c r="KL46" s="3">
        <v>0</v>
      </c>
      <c r="KM46" s="3">
        <v>0</v>
      </c>
      <c r="KN46" s="3">
        <v>-75878.39</v>
      </c>
      <c r="KO46" s="3">
        <v>0</v>
      </c>
      <c r="KP46" s="3">
        <v>0</v>
      </c>
      <c r="KQ46" s="3">
        <v>0</v>
      </c>
      <c r="KR46" s="3">
        <v>0</v>
      </c>
      <c r="KS46" s="3">
        <v>0</v>
      </c>
      <c r="KT46" s="3">
        <v>0</v>
      </c>
      <c r="KU46" s="3">
        <v>0</v>
      </c>
      <c r="KV46" s="3">
        <v>0</v>
      </c>
      <c r="KW46" s="3">
        <v>0</v>
      </c>
      <c r="KX46" s="3">
        <v>0</v>
      </c>
      <c r="KY46" s="3">
        <v>0</v>
      </c>
      <c r="KZ46" s="3">
        <v>0</v>
      </c>
      <c r="LA46" s="3">
        <v>0</v>
      </c>
      <c r="LB46" s="3">
        <v>0</v>
      </c>
      <c r="LC46" s="3">
        <v>0</v>
      </c>
      <c r="LD46" s="3">
        <v>0</v>
      </c>
      <c r="LE46" s="3">
        <v>0</v>
      </c>
      <c r="LF46" s="3">
        <v>0</v>
      </c>
      <c r="LG46" s="3">
        <v>0</v>
      </c>
      <c r="LH46" s="3">
        <v>0</v>
      </c>
      <c r="LI46" s="3">
        <v>0</v>
      </c>
      <c r="LJ46" s="3">
        <v>0</v>
      </c>
      <c r="LK46" s="3">
        <v>0</v>
      </c>
      <c r="LL46" s="3">
        <v>0</v>
      </c>
      <c r="LM46" s="3">
        <v>12334020.279999999</v>
      </c>
      <c r="LN46" s="3">
        <v>6290814.1600000001</v>
      </c>
      <c r="LO46" s="3">
        <v>654720.59</v>
      </c>
      <c r="LP46" s="3">
        <v>0</v>
      </c>
      <c r="LQ46" s="3">
        <v>0</v>
      </c>
      <c r="LR46" s="3">
        <v>1228752.67</v>
      </c>
      <c r="LS46" s="3">
        <v>0</v>
      </c>
      <c r="LT46" s="3">
        <v>922758.87</v>
      </c>
      <c r="LU46" s="3">
        <v>0</v>
      </c>
      <c r="LW46" s="3">
        <v>153746.42000000001</v>
      </c>
      <c r="LX46" s="3">
        <v>67991.88</v>
      </c>
      <c r="LY46" s="3">
        <v>0</v>
      </c>
      <c r="LZ46" s="3">
        <v>0</v>
      </c>
      <c r="MA46" s="3">
        <v>0</v>
      </c>
      <c r="MB46" s="3">
        <v>0</v>
      </c>
      <c r="MC46" s="3">
        <v>0</v>
      </c>
      <c r="MD46" s="3">
        <v>0</v>
      </c>
      <c r="ME46" s="3">
        <v>0</v>
      </c>
      <c r="MF46" s="3">
        <v>0</v>
      </c>
      <c r="MG46" s="3">
        <v>0</v>
      </c>
      <c r="MH46" s="3">
        <v>0</v>
      </c>
      <c r="MI46" s="3">
        <v>0</v>
      </c>
      <c r="MJ46" s="3">
        <v>0</v>
      </c>
      <c r="MK46" s="3">
        <v>0</v>
      </c>
      <c r="ML46" s="3">
        <v>0</v>
      </c>
      <c r="MM46" s="3">
        <v>0</v>
      </c>
      <c r="MN46" s="3">
        <v>0</v>
      </c>
      <c r="MO46" s="3">
        <v>0</v>
      </c>
      <c r="MP46" s="3">
        <v>0</v>
      </c>
      <c r="MQ46" s="3">
        <v>0</v>
      </c>
      <c r="MR46" s="3">
        <v>0</v>
      </c>
      <c r="MS46" s="3">
        <v>109143.24</v>
      </c>
      <c r="MT46" s="3">
        <v>14422.89</v>
      </c>
      <c r="MU46" s="3">
        <v>111486.14</v>
      </c>
      <c r="MV46" s="3">
        <v>0</v>
      </c>
      <c r="MW46" s="3">
        <v>0</v>
      </c>
      <c r="MX46" s="3">
        <v>22.11</v>
      </c>
      <c r="MY46" s="3">
        <v>9390</v>
      </c>
      <c r="MZ46" s="3">
        <v>3295</v>
      </c>
      <c r="NA46" s="3">
        <v>2183.3200000000002</v>
      </c>
      <c r="NB46" s="3">
        <v>584.97</v>
      </c>
      <c r="NC46" s="3">
        <v>0</v>
      </c>
      <c r="ND46" s="3">
        <v>0</v>
      </c>
      <c r="NE46" s="3">
        <v>0</v>
      </c>
      <c r="NF46" s="3">
        <v>0</v>
      </c>
      <c r="NG46" s="3">
        <v>0</v>
      </c>
      <c r="NH46" s="3">
        <v>0</v>
      </c>
      <c r="NI46" s="3">
        <v>113460.8</v>
      </c>
      <c r="NJ46" s="3">
        <v>76365.13</v>
      </c>
      <c r="NK46" s="3">
        <v>0</v>
      </c>
      <c r="NL46" s="3">
        <v>43898.52</v>
      </c>
      <c r="NM46" s="3">
        <v>0</v>
      </c>
      <c r="NN46" s="3">
        <v>0</v>
      </c>
      <c r="NO46" s="3">
        <v>0</v>
      </c>
      <c r="NP46" s="3">
        <v>2400</v>
      </c>
      <c r="NQ46" s="3">
        <v>26171.77</v>
      </c>
      <c r="NR46" s="3">
        <v>0</v>
      </c>
      <c r="NS46" s="3">
        <v>139983.21</v>
      </c>
      <c r="NT46" s="3">
        <v>6382.53</v>
      </c>
      <c r="NU46" s="3">
        <v>-63503.1</v>
      </c>
      <c r="NV46" s="3">
        <v>82284.06</v>
      </c>
      <c r="NW46" s="3">
        <v>168159.66</v>
      </c>
      <c r="NX46" s="3">
        <v>0</v>
      </c>
      <c r="NY46" s="3">
        <v>8922.32</v>
      </c>
      <c r="NZ46" s="3">
        <v>19715.57</v>
      </c>
      <c r="OA46" s="3">
        <v>108039.91</v>
      </c>
      <c r="OB46" s="3">
        <v>0</v>
      </c>
      <c r="OC46" s="3">
        <v>0</v>
      </c>
      <c r="OD46" s="3">
        <v>0</v>
      </c>
      <c r="OE46" s="3">
        <v>1827.6</v>
      </c>
      <c r="OF46" s="3">
        <v>0</v>
      </c>
      <c r="OK46" s="3">
        <v>0</v>
      </c>
      <c r="OL46" s="3">
        <v>0</v>
      </c>
      <c r="OM46" s="3">
        <v>0</v>
      </c>
      <c r="ON46" s="3">
        <v>0</v>
      </c>
      <c r="OO46" s="3">
        <v>0</v>
      </c>
      <c r="OP46" s="3">
        <v>51381.25</v>
      </c>
      <c r="OQ46" s="3">
        <v>427056.99</v>
      </c>
      <c r="OR46" s="3">
        <v>155217.93</v>
      </c>
      <c r="OS46" s="3">
        <v>0</v>
      </c>
      <c r="OT46" s="3">
        <v>0</v>
      </c>
      <c r="OU46" s="3">
        <v>34384.69</v>
      </c>
      <c r="OV46" s="3">
        <v>0</v>
      </c>
      <c r="OW46" s="3">
        <v>0</v>
      </c>
      <c r="OX46" s="3">
        <v>32439.22</v>
      </c>
      <c r="OY46" s="3">
        <v>0</v>
      </c>
      <c r="OZ46" s="3">
        <v>39187.440000000002</v>
      </c>
      <c r="PA46" s="3">
        <v>0</v>
      </c>
      <c r="PB46" s="3">
        <v>0</v>
      </c>
      <c r="PC46" s="3">
        <v>0</v>
      </c>
      <c r="PD46" s="3">
        <v>259.5</v>
      </c>
      <c r="PE46" s="3">
        <v>0</v>
      </c>
      <c r="PF46" s="3">
        <v>47173.14</v>
      </c>
      <c r="PG46" s="3">
        <v>246573.9</v>
      </c>
      <c r="PH46" s="3">
        <v>251391.38</v>
      </c>
      <c r="PI46" s="3">
        <v>77018.850000000006</v>
      </c>
      <c r="PJ46" s="3">
        <v>0</v>
      </c>
      <c r="PK46" s="3">
        <v>71468.679999999993</v>
      </c>
      <c r="PL46" s="3">
        <v>12438.01</v>
      </c>
      <c r="PM46" s="3">
        <v>0</v>
      </c>
      <c r="PN46" s="3">
        <v>29564.83</v>
      </c>
      <c r="PO46" s="3">
        <v>0</v>
      </c>
      <c r="PP46" s="3">
        <v>0</v>
      </c>
      <c r="PQ46" s="3">
        <v>0</v>
      </c>
      <c r="PR46" s="3">
        <v>130504.46</v>
      </c>
      <c r="PS46" s="3">
        <v>0</v>
      </c>
      <c r="PT46" s="3">
        <v>78325.19</v>
      </c>
      <c r="PU46" s="3">
        <v>15000</v>
      </c>
      <c r="PV46" s="3">
        <v>0</v>
      </c>
      <c r="PW46" s="3">
        <v>104479.41</v>
      </c>
      <c r="PX46" s="3">
        <v>7776.49</v>
      </c>
      <c r="PY46" s="3">
        <v>0</v>
      </c>
      <c r="PZ46" s="3">
        <v>0</v>
      </c>
      <c r="QA46" s="3">
        <v>0</v>
      </c>
      <c r="QB46" s="3">
        <v>876529.95</v>
      </c>
      <c r="QC46" s="3">
        <v>0</v>
      </c>
      <c r="QD46" s="3">
        <v>23675.22</v>
      </c>
      <c r="QE46" s="3">
        <v>0</v>
      </c>
      <c r="QF46" s="3">
        <v>0</v>
      </c>
      <c r="QG46" s="3">
        <v>0</v>
      </c>
      <c r="QI46" s="3">
        <v>0</v>
      </c>
      <c r="QJ46" s="3">
        <v>300060</v>
      </c>
      <c r="QK46" s="3">
        <v>0</v>
      </c>
      <c r="QL46" s="3">
        <v>0</v>
      </c>
      <c r="QM46" s="3">
        <v>0</v>
      </c>
      <c r="QN46" s="3">
        <v>0</v>
      </c>
      <c r="QO46" s="3">
        <v>0</v>
      </c>
      <c r="QP46" s="3">
        <v>44449.99</v>
      </c>
      <c r="QQ46" s="3">
        <v>0</v>
      </c>
      <c r="QR46" s="3">
        <v>0</v>
      </c>
      <c r="QS46" s="3">
        <v>0</v>
      </c>
      <c r="QT46" s="3">
        <v>0</v>
      </c>
      <c r="QU46" s="3">
        <v>338795</v>
      </c>
      <c r="QV46" s="3">
        <v>0</v>
      </c>
      <c r="QW46" s="3">
        <v>5201</v>
      </c>
      <c r="QX46" s="3">
        <v>0</v>
      </c>
      <c r="QY46" s="3">
        <v>0</v>
      </c>
      <c r="QZ46" s="3">
        <v>0</v>
      </c>
      <c r="RA46" s="3">
        <v>0</v>
      </c>
      <c r="RB46" s="3">
        <v>0</v>
      </c>
      <c r="RC46" s="3">
        <v>0</v>
      </c>
      <c r="RD46" s="3">
        <v>0</v>
      </c>
      <c r="RE46" s="3">
        <v>0</v>
      </c>
      <c r="RF46" s="3">
        <v>0</v>
      </c>
      <c r="RG46" s="3">
        <v>0</v>
      </c>
      <c r="RH46" s="3">
        <v>0</v>
      </c>
      <c r="RI46" s="3">
        <v>0</v>
      </c>
      <c r="RJ46" s="3">
        <v>0</v>
      </c>
      <c r="RK46" s="3">
        <v>0</v>
      </c>
    </row>
    <row r="47" spans="1:479" x14ac:dyDescent="0.25">
      <c r="A47" t="s">
        <v>46</v>
      </c>
      <c r="B47" s="1">
        <v>2018</v>
      </c>
      <c r="C47" s="3">
        <v>614613.05000000005</v>
      </c>
      <c r="D47" s="3">
        <v>0</v>
      </c>
      <c r="E47" s="4"/>
      <c r="F47" s="3">
        <v>0</v>
      </c>
      <c r="G47" s="3">
        <v>0</v>
      </c>
      <c r="H47" s="3">
        <v>0</v>
      </c>
      <c r="I47" s="3">
        <v>0</v>
      </c>
      <c r="J47" s="3">
        <v>0</v>
      </c>
      <c r="K47" s="3">
        <v>4579674.45</v>
      </c>
      <c r="L47" s="3">
        <v>0</v>
      </c>
      <c r="M47" s="3">
        <v>329371.57</v>
      </c>
      <c r="N47" s="3">
        <v>0</v>
      </c>
      <c r="O47" s="3">
        <v>512083.98</v>
      </c>
      <c r="P47" s="4"/>
      <c r="Q47" s="3">
        <v>8557604.3200000003</v>
      </c>
      <c r="R47" s="3">
        <v>0</v>
      </c>
      <c r="S47" s="3">
        <v>0</v>
      </c>
      <c r="T47" s="3">
        <v>0</v>
      </c>
      <c r="U47" s="3">
        <v>0</v>
      </c>
      <c r="V47" s="3">
        <v>445680</v>
      </c>
      <c r="W47" s="3">
        <v>0</v>
      </c>
      <c r="X47" s="3">
        <v>0</v>
      </c>
      <c r="Y47" s="3">
        <v>0</v>
      </c>
      <c r="Z47" s="3">
        <v>0</v>
      </c>
      <c r="AA47" s="3">
        <v>1610428.03</v>
      </c>
      <c r="AB47" s="3">
        <v>0</v>
      </c>
      <c r="AC47" s="3">
        <v>0</v>
      </c>
      <c r="AD47" s="3">
        <v>0</v>
      </c>
      <c r="AE47" s="3">
        <v>0</v>
      </c>
      <c r="AF47" s="3">
        <v>0</v>
      </c>
      <c r="AG47" s="3">
        <v>0</v>
      </c>
      <c r="AH47" s="3">
        <v>0</v>
      </c>
      <c r="AI47" s="3">
        <v>0</v>
      </c>
      <c r="AJ47" s="3">
        <v>0</v>
      </c>
      <c r="AK47" s="3">
        <v>0</v>
      </c>
      <c r="AL47" s="3">
        <v>-145000</v>
      </c>
      <c r="AP47" s="3">
        <v>0</v>
      </c>
      <c r="AQ47" s="3">
        <v>0</v>
      </c>
      <c r="AR47" s="3">
        <v>0</v>
      </c>
      <c r="AS47" s="3">
        <v>0</v>
      </c>
      <c r="AT47" s="3">
        <v>295000</v>
      </c>
      <c r="AU47" s="3">
        <v>0</v>
      </c>
      <c r="AV47" s="3">
        <v>118093.86</v>
      </c>
      <c r="AW47" s="4"/>
      <c r="AX47" s="3">
        <v>0</v>
      </c>
      <c r="AY47" s="3">
        <v>0</v>
      </c>
      <c r="AZ47" s="3">
        <v>0</v>
      </c>
      <c r="BA47" s="3">
        <v>-38057.61</v>
      </c>
      <c r="BB47" s="3">
        <v>0</v>
      </c>
      <c r="BC47" s="3">
        <v>0</v>
      </c>
      <c r="BD47" s="3">
        <v>0</v>
      </c>
      <c r="BE47" s="3">
        <v>0</v>
      </c>
      <c r="BF47" s="3">
        <v>0</v>
      </c>
      <c r="BG47" s="3">
        <v>0</v>
      </c>
      <c r="BH47" s="3">
        <v>0</v>
      </c>
      <c r="BI47" s="3">
        <v>0</v>
      </c>
      <c r="BJ47" s="3">
        <v>0</v>
      </c>
      <c r="BK47" s="3">
        <v>0</v>
      </c>
      <c r="BL47" s="3">
        <v>0</v>
      </c>
      <c r="BM47" s="3">
        <v>22268.04</v>
      </c>
      <c r="BN47" s="3">
        <v>0</v>
      </c>
      <c r="BO47" s="3">
        <v>-29071.5</v>
      </c>
      <c r="BP47" s="3">
        <v>-34.340000000000003</v>
      </c>
      <c r="BQ47" s="3">
        <v>0</v>
      </c>
      <c r="BR47" s="3">
        <v>0</v>
      </c>
      <c r="BT47" s="3">
        <v>0</v>
      </c>
      <c r="BU47" s="3">
        <v>426609.41</v>
      </c>
      <c r="BV47" s="3">
        <v>0</v>
      </c>
      <c r="BW47" s="3">
        <v>0</v>
      </c>
      <c r="BX47" s="3">
        <v>0</v>
      </c>
      <c r="BY47" s="3">
        <v>2</v>
      </c>
      <c r="BZ47" s="3">
        <v>-1216129.3799999999</v>
      </c>
      <c r="CA47" s="3">
        <v>0</v>
      </c>
      <c r="CB47" s="3">
        <v>-107093.24</v>
      </c>
      <c r="CC47" s="3">
        <v>0</v>
      </c>
      <c r="CD47" s="3">
        <v>-593302.68000000005</v>
      </c>
      <c r="CE47" s="3">
        <v>1285367.18</v>
      </c>
      <c r="CF47" s="3">
        <v>0</v>
      </c>
      <c r="CG47" s="3">
        <v>-2557511.77</v>
      </c>
      <c r="CH47" s="3">
        <v>0</v>
      </c>
      <c r="CI47" s="3">
        <v>0</v>
      </c>
      <c r="CJ47" s="3">
        <v>0</v>
      </c>
      <c r="CK47" s="3">
        <v>0</v>
      </c>
      <c r="CL47" s="3">
        <v>0</v>
      </c>
      <c r="CM47" s="3">
        <v>189356.08</v>
      </c>
      <c r="CN47" s="3">
        <v>0</v>
      </c>
      <c r="CO47" s="3">
        <v>0</v>
      </c>
      <c r="CP47" s="3">
        <v>0</v>
      </c>
      <c r="CQ47" s="3">
        <v>0</v>
      </c>
      <c r="CR47" s="3">
        <v>0</v>
      </c>
      <c r="CS47" s="3">
        <v>0</v>
      </c>
      <c r="CT47" s="3">
        <v>0</v>
      </c>
      <c r="CU47" s="3">
        <v>0</v>
      </c>
      <c r="CV47" s="3">
        <v>0</v>
      </c>
      <c r="CW47" s="3">
        <v>0</v>
      </c>
      <c r="CX47" s="3">
        <v>0</v>
      </c>
      <c r="CY47" s="3">
        <v>0</v>
      </c>
      <c r="CZ47" s="3">
        <v>0</v>
      </c>
      <c r="DA47" s="3">
        <v>0</v>
      </c>
      <c r="DB47" s="3">
        <v>0</v>
      </c>
      <c r="DC47" s="3">
        <v>0</v>
      </c>
      <c r="DD47" s="3">
        <v>602307.44999999995</v>
      </c>
      <c r="DE47" s="3">
        <v>0</v>
      </c>
      <c r="DF47" s="3">
        <v>0</v>
      </c>
      <c r="DG47" s="3">
        <v>0</v>
      </c>
      <c r="DH47" s="3">
        <v>0</v>
      </c>
      <c r="DI47" s="3">
        <v>1604339.46</v>
      </c>
      <c r="DJ47" s="3">
        <v>63894.15</v>
      </c>
      <c r="DK47" s="3">
        <v>870020.36</v>
      </c>
      <c r="DL47" s="3">
        <v>215252.08</v>
      </c>
      <c r="DM47" s="3">
        <v>0</v>
      </c>
      <c r="DN47" s="3">
        <v>56415.3</v>
      </c>
      <c r="DP47" s="3">
        <v>25035547.199999999</v>
      </c>
      <c r="DQ47" s="3">
        <v>0</v>
      </c>
      <c r="DR47" s="3">
        <v>7954869.1200000001</v>
      </c>
      <c r="DS47" s="3">
        <v>10849095.67</v>
      </c>
      <c r="DT47" s="3">
        <v>13721.56</v>
      </c>
      <c r="DU47" s="3">
        <v>19552047.859999999</v>
      </c>
      <c r="DV47" s="3">
        <v>13939351.17</v>
      </c>
      <c r="DW47" s="3">
        <v>4067747.18</v>
      </c>
      <c r="DX47" s="3">
        <v>13758378.189999999</v>
      </c>
      <c r="DY47" s="3">
        <v>13978734.119999999</v>
      </c>
      <c r="DZ47" s="3">
        <v>6654073.7000000002</v>
      </c>
      <c r="EA47" s="3">
        <v>4984479.32</v>
      </c>
      <c r="EB47" s="3">
        <v>0</v>
      </c>
      <c r="EC47" s="3">
        <v>0</v>
      </c>
      <c r="ED47" s="3">
        <v>0</v>
      </c>
      <c r="EE47" s="3">
        <v>0</v>
      </c>
      <c r="EG47" s="3">
        <v>0</v>
      </c>
      <c r="EH47" s="3">
        <v>0</v>
      </c>
      <c r="EI47" s="3">
        <v>0</v>
      </c>
      <c r="EJ47" s="3">
        <v>0</v>
      </c>
      <c r="EL47" s="3">
        <v>0</v>
      </c>
      <c r="EM47" s="3">
        <v>0</v>
      </c>
      <c r="EN47" s="3">
        <v>0</v>
      </c>
      <c r="EO47" s="3">
        <v>0</v>
      </c>
      <c r="EP47" s="3">
        <v>0</v>
      </c>
      <c r="EQ47" s="3">
        <v>0</v>
      </c>
      <c r="ER47" s="3">
        <v>0</v>
      </c>
      <c r="ET47" s="3">
        <v>0</v>
      </c>
      <c r="EU47" s="3">
        <v>0</v>
      </c>
      <c r="EV47" s="3">
        <v>1666748.94</v>
      </c>
      <c r="EW47" s="3">
        <v>0</v>
      </c>
      <c r="EX47" s="3">
        <v>0</v>
      </c>
      <c r="EY47" s="3">
        <v>-14446705.82</v>
      </c>
      <c r="EZ47" s="3">
        <v>0</v>
      </c>
      <c r="FA47" s="3">
        <v>0</v>
      </c>
      <c r="FB47" s="3">
        <v>0</v>
      </c>
      <c r="FC47" s="3">
        <v>0</v>
      </c>
      <c r="FD47" s="3">
        <v>0</v>
      </c>
      <c r="FE47" s="3">
        <v>0</v>
      </c>
      <c r="FF47" s="3">
        <v>232287.43</v>
      </c>
      <c r="FG47" s="3">
        <v>0</v>
      </c>
      <c r="FH47" s="3">
        <v>0</v>
      </c>
      <c r="FI47" s="3">
        <v>0</v>
      </c>
      <c r="FJ47" s="3">
        <v>0</v>
      </c>
      <c r="FK47" s="3">
        <v>-17895339.890000001</v>
      </c>
      <c r="FL47" s="3">
        <v>0</v>
      </c>
      <c r="FM47" s="3">
        <v>0</v>
      </c>
      <c r="FN47" s="3">
        <v>0</v>
      </c>
      <c r="FO47" s="3">
        <v>0</v>
      </c>
      <c r="FP47" s="3">
        <v>-8298057.9100000001</v>
      </c>
      <c r="FQ47" s="3">
        <v>-0.05</v>
      </c>
      <c r="FR47" s="3">
        <v>-1099332.94</v>
      </c>
      <c r="FS47" s="3">
        <v>0</v>
      </c>
      <c r="FT47" s="3">
        <v>-56339.360000000001</v>
      </c>
      <c r="FU47" s="3">
        <v>0</v>
      </c>
      <c r="FV47" s="3">
        <v>0</v>
      </c>
      <c r="FW47" s="3">
        <v>-3281447.65</v>
      </c>
      <c r="FX47" s="3">
        <v>0.91</v>
      </c>
      <c r="FY47" s="3">
        <v>0</v>
      </c>
      <c r="FZ47" s="3">
        <v>0</v>
      </c>
      <c r="GA47" s="3">
        <v>0</v>
      </c>
      <c r="GB47" s="3">
        <v>0</v>
      </c>
      <c r="GD47" s="3">
        <v>0</v>
      </c>
      <c r="GE47" s="3">
        <v>0</v>
      </c>
      <c r="GF47" s="3">
        <v>0</v>
      </c>
      <c r="GG47" s="3">
        <v>0</v>
      </c>
      <c r="GH47" s="3">
        <v>0</v>
      </c>
      <c r="GI47" s="3">
        <v>0</v>
      </c>
      <c r="GJ47" s="3">
        <v>243656.02</v>
      </c>
      <c r="GK47" s="3">
        <v>0</v>
      </c>
      <c r="GL47" s="3">
        <v>0</v>
      </c>
      <c r="GN47" s="3">
        <v>0</v>
      </c>
      <c r="GO47" s="3">
        <v>0</v>
      </c>
      <c r="GP47" s="3">
        <v>0</v>
      </c>
      <c r="GQ47" s="3">
        <v>0</v>
      </c>
      <c r="GR47" s="3">
        <v>0</v>
      </c>
      <c r="GS47" s="3">
        <v>0</v>
      </c>
      <c r="GT47" s="3">
        <v>0</v>
      </c>
      <c r="GU47" s="3">
        <v>0</v>
      </c>
      <c r="GV47" s="3">
        <v>0</v>
      </c>
      <c r="GX47" s="3">
        <v>0</v>
      </c>
      <c r="GY47" s="3">
        <v>0</v>
      </c>
      <c r="GZ47" s="3">
        <v>0</v>
      </c>
      <c r="HA47" s="3">
        <v>0</v>
      </c>
      <c r="HB47" s="3">
        <v>-150000</v>
      </c>
      <c r="HC47" s="3">
        <v>0</v>
      </c>
      <c r="HD47" s="3">
        <v>0</v>
      </c>
      <c r="HE47" s="3">
        <v>0</v>
      </c>
      <c r="HF47" s="3">
        <v>-143800</v>
      </c>
      <c r="HG47" s="3">
        <v>0</v>
      </c>
      <c r="HH47" s="3">
        <v>0</v>
      </c>
      <c r="HI47" s="3">
        <v>0</v>
      </c>
      <c r="HJ47" s="3">
        <v>0</v>
      </c>
      <c r="HK47" s="3">
        <v>0</v>
      </c>
      <c r="HL47" s="3">
        <v>-36152307.490000002</v>
      </c>
      <c r="HM47" s="3">
        <v>0</v>
      </c>
      <c r="HO47" s="3">
        <v>-26534040</v>
      </c>
      <c r="HP47" s="3">
        <v>-20062106.649999999</v>
      </c>
      <c r="HQ47" s="3">
        <v>0</v>
      </c>
      <c r="HR47" s="3">
        <v>0</v>
      </c>
      <c r="HS47" s="3">
        <v>0</v>
      </c>
      <c r="HT47" s="3">
        <v>0</v>
      </c>
      <c r="HU47" s="3">
        <v>0</v>
      </c>
      <c r="HV47" s="3">
        <v>0</v>
      </c>
      <c r="HW47" s="3">
        <v>0</v>
      </c>
      <c r="HX47" s="3">
        <v>0</v>
      </c>
      <c r="HY47" s="3">
        <v>-10983613.85</v>
      </c>
      <c r="HZ47" s="3">
        <v>-1539827.03</v>
      </c>
      <c r="IA47" s="3">
        <v>0</v>
      </c>
      <c r="IB47" s="3">
        <v>0</v>
      </c>
      <c r="IC47" s="3">
        <v>0</v>
      </c>
      <c r="ID47" s="3">
        <v>0</v>
      </c>
      <c r="IE47" s="3">
        <v>0</v>
      </c>
      <c r="IF47" s="3">
        <v>0</v>
      </c>
      <c r="IG47" s="3">
        <v>0</v>
      </c>
      <c r="IH47" s="3">
        <v>0</v>
      </c>
      <c r="II47" s="3">
        <v>0</v>
      </c>
      <c r="IJ47" s="3">
        <v>-46713865.450000003</v>
      </c>
      <c r="IK47" s="3">
        <v>0</v>
      </c>
      <c r="IL47" s="3">
        <v>0</v>
      </c>
      <c r="IM47" s="3">
        <v>0</v>
      </c>
      <c r="IN47" s="3">
        <v>-198783.26</v>
      </c>
      <c r="IO47" s="3">
        <v>-19379.72</v>
      </c>
      <c r="IP47" s="3">
        <v>-34555124.450000003</v>
      </c>
      <c r="IQ47" s="3">
        <v>0</v>
      </c>
      <c r="IR47" s="3">
        <v>0</v>
      </c>
      <c r="IS47" s="3">
        <v>-1665472.15</v>
      </c>
      <c r="IT47" s="3">
        <v>0</v>
      </c>
      <c r="IU47" s="3">
        <v>-2253664.3199999998</v>
      </c>
      <c r="IV47" s="3">
        <v>0</v>
      </c>
      <c r="IW47" s="3">
        <v>-3844115.72</v>
      </c>
      <c r="IX47" s="3">
        <v>0</v>
      </c>
      <c r="IY47" s="3">
        <v>0</v>
      </c>
      <c r="IZ47" s="3">
        <v>-238210.93</v>
      </c>
      <c r="JA47" s="3">
        <v>-17084047.109999999</v>
      </c>
      <c r="JB47" s="3">
        <v>-17492</v>
      </c>
      <c r="JC47" s="3">
        <v>-117.5</v>
      </c>
      <c r="JD47" s="3">
        <v>0</v>
      </c>
      <c r="JE47" s="3">
        <v>0</v>
      </c>
      <c r="JF47" s="3">
        <v>0</v>
      </c>
      <c r="JG47" s="3">
        <v>0</v>
      </c>
      <c r="JH47" s="3">
        <v>0</v>
      </c>
      <c r="JI47" s="3">
        <v>-1816885.93</v>
      </c>
      <c r="JJ47" s="3">
        <v>0</v>
      </c>
      <c r="JK47" s="3">
        <v>0</v>
      </c>
      <c r="JL47" s="3">
        <v>-221083.59</v>
      </c>
      <c r="JM47" s="3">
        <v>0</v>
      </c>
      <c r="JN47" s="3">
        <v>-193432.19</v>
      </c>
      <c r="JO47" s="3">
        <v>0</v>
      </c>
      <c r="JP47" s="3">
        <v>0</v>
      </c>
      <c r="JQ47" s="3">
        <v>0</v>
      </c>
      <c r="JR47" s="3">
        <v>0</v>
      </c>
      <c r="JS47" s="3">
        <v>0</v>
      </c>
      <c r="JT47" s="3">
        <v>0</v>
      </c>
      <c r="JU47" s="3">
        <v>0</v>
      </c>
      <c r="JV47" s="3">
        <v>-150893.42000000001</v>
      </c>
      <c r="JW47" s="3">
        <v>475.95</v>
      </c>
      <c r="JX47" s="3">
        <v>0</v>
      </c>
      <c r="JY47" s="3">
        <v>0</v>
      </c>
      <c r="JZ47" s="3">
        <v>0</v>
      </c>
      <c r="KA47" s="3">
        <v>0</v>
      </c>
      <c r="KB47" s="3">
        <v>-80255.73</v>
      </c>
      <c r="KC47" s="3">
        <v>0</v>
      </c>
      <c r="KD47" s="3">
        <v>0</v>
      </c>
      <c r="KE47" s="3">
        <v>0</v>
      </c>
      <c r="KF47" s="3">
        <v>0</v>
      </c>
      <c r="KG47" s="3">
        <v>0</v>
      </c>
      <c r="KH47" s="3">
        <v>-1222816.29</v>
      </c>
      <c r="KI47" s="3">
        <v>739618.36</v>
      </c>
      <c r="KJ47" s="3">
        <v>0</v>
      </c>
      <c r="KK47" s="3">
        <v>-9449.06</v>
      </c>
      <c r="KL47" s="3">
        <v>0</v>
      </c>
      <c r="KM47" s="3">
        <v>0</v>
      </c>
      <c r="KN47" s="3">
        <v>-10150.719999999999</v>
      </c>
      <c r="KO47" s="3">
        <v>0</v>
      </c>
      <c r="KP47" s="3">
        <v>0</v>
      </c>
      <c r="KQ47" s="3">
        <v>0</v>
      </c>
      <c r="KR47" s="3">
        <v>0</v>
      </c>
      <c r="KS47" s="3">
        <v>0</v>
      </c>
      <c r="KT47" s="3">
        <v>0</v>
      </c>
      <c r="KU47" s="3">
        <v>0</v>
      </c>
      <c r="KV47" s="3">
        <v>0</v>
      </c>
      <c r="KW47" s="3">
        <v>0</v>
      </c>
      <c r="KX47" s="3">
        <v>0</v>
      </c>
      <c r="KY47" s="3">
        <v>0</v>
      </c>
      <c r="KZ47" s="3">
        <v>0</v>
      </c>
      <c r="LA47" s="3">
        <v>0</v>
      </c>
      <c r="LB47" s="3">
        <v>0</v>
      </c>
      <c r="LC47" s="3">
        <v>0</v>
      </c>
      <c r="LD47" s="3">
        <v>0</v>
      </c>
      <c r="LE47" s="3">
        <v>0</v>
      </c>
      <c r="LF47" s="3">
        <v>0</v>
      </c>
      <c r="LG47" s="3">
        <v>0</v>
      </c>
      <c r="LH47" s="3">
        <v>0</v>
      </c>
      <c r="LI47" s="3">
        <v>0</v>
      </c>
      <c r="LJ47" s="3">
        <v>0</v>
      </c>
      <c r="LK47" s="3">
        <v>0</v>
      </c>
      <c r="LL47" s="3">
        <v>0</v>
      </c>
      <c r="LM47" s="3">
        <v>61672850.939999998</v>
      </c>
      <c r="LN47" s="3">
        <v>21479774.129999999</v>
      </c>
      <c r="LO47" s="3">
        <v>2253664.3199999998</v>
      </c>
      <c r="LP47" s="3">
        <v>0</v>
      </c>
      <c r="LQ47" s="3">
        <v>0</v>
      </c>
      <c r="LR47" s="3">
        <v>3844115.72</v>
      </c>
      <c r="LS47" s="3">
        <v>0</v>
      </c>
      <c r="LT47" s="3">
        <v>0</v>
      </c>
      <c r="LU47" s="3">
        <v>0</v>
      </c>
      <c r="LW47" s="3">
        <v>0</v>
      </c>
      <c r="LX47" s="3">
        <v>238210.93</v>
      </c>
      <c r="LY47" s="3">
        <v>0</v>
      </c>
      <c r="LZ47" s="3">
        <v>0</v>
      </c>
      <c r="MA47" s="3">
        <v>48749.17</v>
      </c>
      <c r="MB47" s="3">
        <v>0</v>
      </c>
      <c r="MC47" s="3">
        <v>0</v>
      </c>
      <c r="MD47" s="3">
        <v>0</v>
      </c>
      <c r="ME47" s="3">
        <v>0</v>
      </c>
      <c r="MF47" s="3">
        <v>0</v>
      </c>
      <c r="MG47" s="3">
        <v>0</v>
      </c>
      <c r="MH47" s="3">
        <v>0</v>
      </c>
      <c r="MI47" s="3">
        <v>0</v>
      </c>
      <c r="MJ47" s="3">
        <v>0</v>
      </c>
      <c r="MK47" s="3">
        <v>0</v>
      </c>
      <c r="ML47" s="3">
        <v>0</v>
      </c>
      <c r="MM47" s="3">
        <v>0</v>
      </c>
      <c r="MN47" s="3">
        <v>0</v>
      </c>
      <c r="MO47" s="3">
        <v>0</v>
      </c>
      <c r="MP47" s="3">
        <v>0</v>
      </c>
      <c r="MQ47" s="3">
        <v>0</v>
      </c>
      <c r="MR47" s="3">
        <v>0</v>
      </c>
      <c r="MS47" s="3">
        <v>513870.62</v>
      </c>
      <c r="MT47" s="3">
        <v>246071.84</v>
      </c>
      <c r="MU47" s="3">
        <v>644698.13</v>
      </c>
      <c r="MV47" s="3">
        <v>32815.31</v>
      </c>
      <c r="MW47" s="3">
        <v>8417.2800000000007</v>
      </c>
      <c r="MX47" s="3">
        <v>42780.98</v>
      </c>
      <c r="MY47" s="3">
        <v>1575.43</v>
      </c>
      <c r="MZ47" s="3">
        <v>677789.71</v>
      </c>
      <c r="NA47" s="3">
        <v>223107.32</v>
      </c>
      <c r="NB47" s="3">
        <v>1109.29</v>
      </c>
      <c r="NC47" s="3">
        <v>3820.91</v>
      </c>
      <c r="ND47" s="3">
        <v>209103.31</v>
      </c>
      <c r="NE47" s="3">
        <v>35111.879999999997</v>
      </c>
      <c r="NF47" s="3">
        <v>303.12</v>
      </c>
      <c r="NG47" s="3">
        <v>8044.46</v>
      </c>
      <c r="NH47" s="3">
        <v>0</v>
      </c>
      <c r="NI47" s="3">
        <v>303711.58</v>
      </c>
      <c r="NJ47" s="3">
        <v>132854.07</v>
      </c>
      <c r="NK47" s="3">
        <v>29703.16</v>
      </c>
      <c r="NL47" s="3">
        <v>414328</v>
      </c>
      <c r="NM47" s="3">
        <v>63.2</v>
      </c>
      <c r="NN47" s="3">
        <v>1427.76</v>
      </c>
      <c r="NO47" s="3">
        <v>100438.35</v>
      </c>
      <c r="NP47" s="3">
        <v>0</v>
      </c>
      <c r="NQ47" s="3">
        <v>132757.28</v>
      </c>
      <c r="NR47" s="3">
        <v>208512.39</v>
      </c>
      <c r="NS47" s="3">
        <v>58866.080000000002</v>
      </c>
      <c r="NT47" s="3">
        <v>38158.26</v>
      </c>
      <c r="NU47" s="3">
        <v>746970.91</v>
      </c>
      <c r="NV47" s="3">
        <v>51644.97</v>
      </c>
      <c r="NW47" s="3">
        <v>621969.55000000005</v>
      </c>
      <c r="NX47" s="3">
        <v>73724.91</v>
      </c>
      <c r="NY47" s="3">
        <v>175602.37</v>
      </c>
      <c r="NZ47" s="3">
        <v>120182.43</v>
      </c>
      <c r="OA47" s="3">
        <v>38617.18</v>
      </c>
      <c r="OB47" s="3">
        <v>0</v>
      </c>
      <c r="OC47" s="3">
        <v>0</v>
      </c>
      <c r="OD47" s="3">
        <v>0</v>
      </c>
      <c r="OE47" s="3">
        <v>62911.6</v>
      </c>
      <c r="OF47" s="3">
        <v>0</v>
      </c>
      <c r="OK47" s="3">
        <v>0</v>
      </c>
      <c r="OL47" s="3">
        <v>0</v>
      </c>
      <c r="OM47" s="3">
        <v>0</v>
      </c>
      <c r="ON47" s="3">
        <v>0</v>
      </c>
      <c r="OO47" s="3">
        <v>3337.23</v>
      </c>
      <c r="OP47" s="3">
        <v>360781.39</v>
      </c>
      <c r="OQ47" s="3">
        <v>446377.17</v>
      </c>
      <c r="OR47" s="3">
        <v>321583.2</v>
      </c>
      <c r="OS47" s="3">
        <v>-31.06</v>
      </c>
      <c r="OT47" s="3">
        <v>0</v>
      </c>
      <c r="OU47" s="3">
        <v>249235.34</v>
      </c>
      <c r="OV47" s="3">
        <v>0</v>
      </c>
      <c r="OW47" s="3">
        <v>60613.74</v>
      </c>
      <c r="OX47" s="3">
        <v>521794.85</v>
      </c>
      <c r="OY47" s="3">
        <v>0</v>
      </c>
      <c r="OZ47" s="3">
        <v>12817.58</v>
      </c>
      <c r="PA47" s="3">
        <v>0</v>
      </c>
      <c r="PB47" s="3">
        <v>0</v>
      </c>
      <c r="PC47" s="3">
        <v>0</v>
      </c>
      <c r="PD47" s="3">
        <v>0</v>
      </c>
      <c r="PE47" s="3">
        <v>0</v>
      </c>
      <c r="PF47" s="3">
        <v>437067.34</v>
      </c>
      <c r="PG47" s="3">
        <v>498894.05</v>
      </c>
      <c r="PH47" s="3">
        <v>337549.32</v>
      </c>
      <c r="PI47" s="3">
        <v>335958.69</v>
      </c>
      <c r="PJ47" s="3">
        <v>0</v>
      </c>
      <c r="PK47" s="3">
        <v>202487.57</v>
      </c>
      <c r="PL47" s="3">
        <v>160139.54999999999</v>
      </c>
      <c r="PM47" s="3">
        <v>0</v>
      </c>
      <c r="PN47" s="3">
        <v>0</v>
      </c>
      <c r="PO47" s="3">
        <v>0</v>
      </c>
      <c r="PP47" s="3">
        <v>0</v>
      </c>
      <c r="PQ47" s="3">
        <v>0</v>
      </c>
      <c r="PR47" s="3">
        <v>804050.95</v>
      </c>
      <c r="PS47" s="3">
        <v>0</v>
      </c>
      <c r="PT47" s="3">
        <v>150596</v>
      </c>
      <c r="PU47" s="3">
        <v>0</v>
      </c>
      <c r="PV47" s="3">
        <v>0</v>
      </c>
      <c r="PW47" s="3">
        <v>337730.73</v>
      </c>
      <c r="PX47" s="3">
        <v>0</v>
      </c>
      <c r="PY47" s="3">
        <v>0</v>
      </c>
      <c r="PZ47" s="3">
        <v>0</v>
      </c>
      <c r="QA47" s="3">
        <v>0</v>
      </c>
      <c r="QB47" s="3">
        <v>3864130.6</v>
      </c>
      <c r="QC47" s="3">
        <v>0</v>
      </c>
      <c r="QD47" s="3">
        <v>0</v>
      </c>
      <c r="QE47" s="3">
        <v>0</v>
      </c>
      <c r="QF47" s="3">
        <v>-82576.179999999993</v>
      </c>
      <c r="QG47" s="3">
        <v>0</v>
      </c>
      <c r="QI47" s="3">
        <v>0</v>
      </c>
      <c r="QJ47" s="3">
        <v>1496525.61</v>
      </c>
      <c r="QK47" s="3">
        <v>0</v>
      </c>
      <c r="QL47" s="3">
        <v>0</v>
      </c>
      <c r="QM47" s="3">
        <v>0</v>
      </c>
      <c r="QN47" s="3">
        <v>0</v>
      </c>
      <c r="QO47" s="3">
        <v>1618575.96</v>
      </c>
      <c r="QP47" s="3">
        <v>28556.1</v>
      </c>
      <c r="QQ47" s="3">
        <v>0</v>
      </c>
      <c r="QR47" s="3">
        <v>0</v>
      </c>
      <c r="QS47" s="3">
        <v>0</v>
      </c>
      <c r="QT47" s="3">
        <v>324119.32</v>
      </c>
      <c r="QU47" s="3">
        <v>8</v>
      </c>
      <c r="QV47" s="3">
        <v>0</v>
      </c>
      <c r="QW47" s="3">
        <v>23607</v>
      </c>
      <c r="QX47" s="3">
        <v>0</v>
      </c>
      <c r="QY47" s="3">
        <v>2959.3</v>
      </c>
      <c r="QZ47" s="3">
        <v>0</v>
      </c>
      <c r="RA47" s="3">
        <v>0</v>
      </c>
      <c r="RB47" s="3">
        <v>0</v>
      </c>
      <c r="RC47" s="3">
        <v>0</v>
      </c>
      <c r="RD47" s="3">
        <v>0</v>
      </c>
      <c r="RE47" s="3">
        <v>0</v>
      </c>
      <c r="RF47" s="3">
        <v>0</v>
      </c>
      <c r="RG47" s="3">
        <v>0</v>
      </c>
      <c r="RH47" s="3">
        <v>0</v>
      </c>
      <c r="RI47" s="3">
        <v>0</v>
      </c>
      <c r="RJ47" s="3">
        <v>0</v>
      </c>
      <c r="RK47" s="3">
        <v>0</v>
      </c>
    </row>
    <row r="48" spans="1:479" x14ac:dyDescent="0.25">
      <c r="A48" t="s">
        <v>47</v>
      </c>
      <c r="B48" s="1">
        <v>2018</v>
      </c>
      <c r="C48" s="3">
        <v>0</v>
      </c>
      <c r="D48" s="3">
        <v>650</v>
      </c>
      <c r="E48" s="4"/>
      <c r="F48" s="3">
        <v>0</v>
      </c>
      <c r="G48" s="3">
        <v>0</v>
      </c>
      <c r="H48" s="3">
        <v>0</v>
      </c>
      <c r="I48" s="3">
        <v>0</v>
      </c>
      <c r="J48" s="3">
        <v>0</v>
      </c>
      <c r="K48" s="3">
        <v>1044490.18</v>
      </c>
      <c r="L48" s="3">
        <v>784.27</v>
      </c>
      <c r="M48" s="3">
        <v>51711.97</v>
      </c>
      <c r="N48" s="3">
        <v>0</v>
      </c>
      <c r="O48" s="3">
        <v>171057.58</v>
      </c>
      <c r="P48" s="4"/>
      <c r="Q48" s="3">
        <v>1088760.81</v>
      </c>
      <c r="R48" s="3">
        <v>-27092.39</v>
      </c>
      <c r="S48" s="3">
        <v>0</v>
      </c>
      <c r="T48" s="3">
        <v>0</v>
      </c>
      <c r="U48" s="3">
        <v>0</v>
      </c>
      <c r="V48" s="3">
        <v>58939.32</v>
      </c>
      <c r="W48" s="3">
        <v>0</v>
      </c>
      <c r="X48" s="3">
        <v>87379.36</v>
      </c>
      <c r="Y48" s="3">
        <v>0</v>
      </c>
      <c r="Z48" s="3">
        <v>0</v>
      </c>
      <c r="AA48" s="3">
        <v>246272.71</v>
      </c>
      <c r="AB48" s="3">
        <v>0</v>
      </c>
      <c r="AC48" s="3">
        <v>0</v>
      </c>
      <c r="AD48" s="3">
        <v>100</v>
      </c>
      <c r="AE48" s="3">
        <v>0</v>
      </c>
      <c r="AF48" s="3">
        <v>0</v>
      </c>
      <c r="AG48" s="3">
        <v>0</v>
      </c>
      <c r="AH48" s="3">
        <v>0</v>
      </c>
      <c r="AI48" s="3">
        <v>0</v>
      </c>
      <c r="AJ48" s="3">
        <v>0</v>
      </c>
      <c r="AK48" s="3">
        <v>0</v>
      </c>
      <c r="AL48" s="3">
        <v>117304.71</v>
      </c>
      <c r="AP48" s="3">
        <v>0</v>
      </c>
      <c r="AQ48" s="3">
        <v>0</v>
      </c>
      <c r="AR48" s="3">
        <v>0</v>
      </c>
      <c r="AS48" s="3">
        <v>0</v>
      </c>
      <c r="AT48" s="3">
        <v>134141</v>
      </c>
      <c r="AU48" s="3">
        <v>0</v>
      </c>
      <c r="AV48" s="3">
        <v>-3604.99</v>
      </c>
      <c r="AW48" s="4"/>
      <c r="AX48" s="3">
        <v>3880</v>
      </c>
      <c r="AY48" s="3">
        <v>0</v>
      </c>
      <c r="AZ48" s="3">
        <v>0</v>
      </c>
      <c r="BA48" s="3">
        <v>-1007.42</v>
      </c>
      <c r="BB48" s="3">
        <v>0</v>
      </c>
      <c r="BC48" s="3">
        <v>0</v>
      </c>
      <c r="BD48" s="3">
        <v>0</v>
      </c>
      <c r="BE48" s="3">
        <v>0</v>
      </c>
      <c r="BF48" s="3">
        <v>0</v>
      </c>
      <c r="BG48" s="3">
        <v>0</v>
      </c>
      <c r="BH48" s="3">
        <v>0</v>
      </c>
      <c r="BI48" s="3">
        <v>0</v>
      </c>
      <c r="BJ48" s="3">
        <v>0</v>
      </c>
      <c r="BK48" s="3">
        <v>0</v>
      </c>
      <c r="BL48" s="3">
        <v>0</v>
      </c>
      <c r="BM48" s="3">
        <v>5678.33</v>
      </c>
      <c r="BN48" s="3">
        <v>303125.05</v>
      </c>
      <c r="BO48" s="3">
        <v>-1767.13</v>
      </c>
      <c r="BP48" s="3">
        <v>32312.080000000002</v>
      </c>
      <c r="BQ48" s="3">
        <v>0</v>
      </c>
      <c r="BR48" s="3">
        <v>0</v>
      </c>
      <c r="BT48" s="3">
        <v>0</v>
      </c>
      <c r="BU48" s="3">
        <v>0</v>
      </c>
      <c r="BV48" s="3">
        <v>0</v>
      </c>
      <c r="BW48" s="3">
        <v>0</v>
      </c>
      <c r="BX48" s="3">
        <v>0</v>
      </c>
      <c r="BY48" s="3">
        <v>-372620.16</v>
      </c>
      <c r="BZ48" s="3">
        <v>-262322.15999999997</v>
      </c>
      <c r="CA48" s="3">
        <v>0</v>
      </c>
      <c r="CB48" s="3">
        <v>-57816.66</v>
      </c>
      <c r="CC48" s="3">
        <v>76645.429999999993</v>
      </c>
      <c r="CD48" s="3">
        <v>-42788.959999999999</v>
      </c>
      <c r="CE48" s="3">
        <v>-78183.990000000005</v>
      </c>
      <c r="CF48" s="3">
        <v>0</v>
      </c>
      <c r="CG48" s="3">
        <v>27317.03</v>
      </c>
      <c r="CH48" s="3">
        <v>0</v>
      </c>
      <c r="CI48" s="3">
        <v>0</v>
      </c>
      <c r="CJ48" s="3">
        <v>0</v>
      </c>
      <c r="CK48" s="3">
        <v>0</v>
      </c>
      <c r="CL48" s="3">
        <v>41350.17</v>
      </c>
      <c r="CM48" s="3">
        <v>9948.02</v>
      </c>
      <c r="CN48" s="3">
        <v>0</v>
      </c>
      <c r="CO48" s="3">
        <v>0</v>
      </c>
      <c r="CP48" s="3">
        <v>0</v>
      </c>
      <c r="CQ48" s="3">
        <v>0</v>
      </c>
      <c r="CR48" s="3">
        <v>0</v>
      </c>
      <c r="CS48" s="3">
        <v>0</v>
      </c>
      <c r="CT48" s="3">
        <v>0</v>
      </c>
      <c r="CU48" s="3">
        <v>0</v>
      </c>
      <c r="CV48" s="3">
        <v>0</v>
      </c>
      <c r="CW48" s="3">
        <v>0</v>
      </c>
      <c r="CX48" s="3">
        <v>0</v>
      </c>
      <c r="CY48" s="3">
        <v>0</v>
      </c>
      <c r="CZ48" s="3">
        <v>0</v>
      </c>
      <c r="DA48" s="3">
        <v>0</v>
      </c>
      <c r="DB48" s="3">
        <v>0</v>
      </c>
      <c r="DC48" s="3">
        <v>0</v>
      </c>
      <c r="DD48" s="3">
        <v>0</v>
      </c>
      <c r="DE48" s="3">
        <v>0</v>
      </c>
      <c r="DF48" s="3">
        <v>0</v>
      </c>
      <c r="DG48" s="3">
        <v>0</v>
      </c>
      <c r="DH48" s="3">
        <v>0</v>
      </c>
      <c r="DI48" s="3">
        <v>0</v>
      </c>
      <c r="DJ48" s="3">
        <v>0</v>
      </c>
      <c r="DK48" s="3">
        <v>0</v>
      </c>
      <c r="DL48" s="3">
        <v>0</v>
      </c>
      <c r="DM48" s="3">
        <v>0</v>
      </c>
      <c r="DN48" s="3">
        <v>16895.330000000002</v>
      </c>
      <c r="DP48" s="3">
        <v>29839.42</v>
      </c>
      <c r="DQ48" s="3">
        <v>0</v>
      </c>
      <c r="DR48" s="3">
        <v>0</v>
      </c>
      <c r="DS48" s="3">
        <v>684667.23</v>
      </c>
      <c r="DT48" s="3">
        <v>0</v>
      </c>
      <c r="DU48" s="3">
        <v>2112331.17</v>
      </c>
      <c r="DV48" s="3">
        <v>1889972.63</v>
      </c>
      <c r="DW48" s="3">
        <v>59939.68</v>
      </c>
      <c r="DX48" s="3">
        <v>422165.61</v>
      </c>
      <c r="DY48" s="3">
        <v>759424.87</v>
      </c>
      <c r="DZ48" s="3">
        <v>474115.52</v>
      </c>
      <c r="EA48" s="3">
        <v>704566.53</v>
      </c>
      <c r="EB48" s="3">
        <v>0</v>
      </c>
      <c r="EC48" s="3">
        <v>0</v>
      </c>
      <c r="ED48" s="3">
        <v>0</v>
      </c>
      <c r="EE48" s="3">
        <v>0</v>
      </c>
      <c r="EG48" s="3">
        <v>0</v>
      </c>
      <c r="EH48" s="3">
        <v>128057.37</v>
      </c>
      <c r="EI48" s="3">
        <v>23222.87</v>
      </c>
      <c r="EJ48" s="3">
        <v>18735.04</v>
      </c>
      <c r="EL48" s="3">
        <v>567636.02</v>
      </c>
      <c r="EM48" s="3">
        <v>1731.25</v>
      </c>
      <c r="EN48" s="3">
        <v>49906.09</v>
      </c>
      <c r="EO48" s="3">
        <v>0</v>
      </c>
      <c r="EP48" s="3">
        <v>0</v>
      </c>
      <c r="EQ48" s="3">
        <v>0</v>
      </c>
      <c r="ER48" s="3">
        <v>0</v>
      </c>
      <c r="ET48" s="3">
        <v>0</v>
      </c>
      <c r="EU48" s="3">
        <v>0</v>
      </c>
      <c r="EV48" s="3">
        <v>0</v>
      </c>
      <c r="EW48" s="3">
        <v>0</v>
      </c>
      <c r="EX48" s="3">
        <v>0</v>
      </c>
      <c r="EY48" s="3">
        <v>0</v>
      </c>
      <c r="EZ48" s="3">
        <v>0</v>
      </c>
      <c r="FA48" s="3">
        <v>0</v>
      </c>
      <c r="FB48" s="3">
        <v>0</v>
      </c>
      <c r="FC48" s="3">
        <v>0</v>
      </c>
      <c r="FD48" s="3">
        <v>0</v>
      </c>
      <c r="FE48" s="3">
        <v>0</v>
      </c>
      <c r="FF48" s="3">
        <v>199580.49</v>
      </c>
      <c r="FG48" s="3">
        <v>0</v>
      </c>
      <c r="FH48" s="3">
        <v>0</v>
      </c>
      <c r="FI48" s="3">
        <v>0</v>
      </c>
      <c r="FJ48" s="3">
        <v>0</v>
      </c>
      <c r="FK48" s="3">
        <v>-1373009.41</v>
      </c>
      <c r="FL48" s="3">
        <v>-32112.92</v>
      </c>
      <c r="FM48" s="3">
        <v>0</v>
      </c>
      <c r="FN48" s="3">
        <v>0</v>
      </c>
      <c r="FO48" s="3">
        <v>0</v>
      </c>
      <c r="FP48" s="3">
        <v>-1108974.0900000001</v>
      </c>
      <c r="FQ48" s="3">
        <v>-157386.18</v>
      </c>
      <c r="FR48" s="3">
        <v>-49347</v>
      </c>
      <c r="FS48" s="3">
        <v>0</v>
      </c>
      <c r="FT48" s="3">
        <v>-113127.76</v>
      </c>
      <c r="FU48" s="3">
        <v>-103354.71</v>
      </c>
      <c r="FV48" s="3">
        <v>-494925.94</v>
      </c>
      <c r="FW48" s="3">
        <v>0</v>
      </c>
      <c r="FX48" s="3">
        <v>0</v>
      </c>
      <c r="FY48" s="3">
        <v>0</v>
      </c>
      <c r="FZ48" s="3">
        <v>0</v>
      </c>
      <c r="GA48" s="3">
        <v>0</v>
      </c>
      <c r="GB48" s="3">
        <v>-32722.81</v>
      </c>
      <c r="GD48" s="3">
        <v>0</v>
      </c>
      <c r="GE48" s="3">
        <v>0</v>
      </c>
      <c r="GF48" s="3">
        <v>0</v>
      </c>
      <c r="GG48" s="3">
        <v>0</v>
      </c>
      <c r="GH48" s="3">
        <v>0</v>
      </c>
      <c r="GI48" s="3">
        <v>0</v>
      </c>
      <c r="GJ48" s="3">
        <v>-3818.92</v>
      </c>
      <c r="GK48" s="3">
        <v>0</v>
      </c>
      <c r="GL48" s="3">
        <v>-885</v>
      </c>
      <c r="GN48" s="3">
        <v>0</v>
      </c>
      <c r="GO48" s="3">
        <v>-220223</v>
      </c>
      <c r="GP48" s="3">
        <v>0</v>
      </c>
      <c r="GQ48" s="3">
        <v>0</v>
      </c>
      <c r="GR48" s="3">
        <v>0</v>
      </c>
      <c r="GS48" s="3">
        <v>0</v>
      </c>
      <c r="GT48" s="3">
        <v>0</v>
      </c>
      <c r="GU48" s="3">
        <v>0</v>
      </c>
      <c r="GV48" s="3">
        <v>0</v>
      </c>
      <c r="GX48" s="3">
        <v>-112926.15</v>
      </c>
      <c r="GY48" s="3">
        <v>0</v>
      </c>
      <c r="GZ48" s="3">
        <v>0</v>
      </c>
      <c r="HA48" s="3">
        <v>0</v>
      </c>
      <c r="HB48" s="3">
        <v>0</v>
      </c>
      <c r="HC48" s="3">
        <v>0</v>
      </c>
      <c r="HD48" s="3">
        <v>0</v>
      </c>
      <c r="HE48" s="3">
        <v>0</v>
      </c>
      <c r="HF48" s="3">
        <v>0</v>
      </c>
      <c r="HG48" s="3">
        <v>0</v>
      </c>
      <c r="HH48" s="3">
        <v>-109899.77</v>
      </c>
      <c r="HI48" s="3">
        <v>0</v>
      </c>
      <c r="HJ48" s="3">
        <v>0</v>
      </c>
      <c r="HK48" s="3">
        <v>0</v>
      </c>
      <c r="HL48" s="3">
        <v>0</v>
      </c>
      <c r="HM48" s="3">
        <v>-285721.14</v>
      </c>
      <c r="HO48" s="3">
        <v>-2705168.48</v>
      </c>
      <c r="HP48" s="3">
        <v>-2705168.47</v>
      </c>
      <c r="HQ48" s="3">
        <v>0</v>
      </c>
      <c r="HR48" s="3">
        <v>0</v>
      </c>
      <c r="HS48" s="3">
        <v>0</v>
      </c>
      <c r="HT48" s="3">
        <v>0</v>
      </c>
      <c r="HU48" s="3">
        <v>0</v>
      </c>
      <c r="HV48" s="3">
        <v>0</v>
      </c>
      <c r="HW48" s="3">
        <v>0</v>
      </c>
      <c r="HX48" s="3">
        <v>0</v>
      </c>
      <c r="HY48" s="3">
        <v>-1038838.26</v>
      </c>
      <c r="HZ48" s="3">
        <v>-263351.27</v>
      </c>
      <c r="IA48" s="3">
        <v>0</v>
      </c>
      <c r="IB48" s="3">
        <v>0</v>
      </c>
      <c r="IC48" s="3">
        <v>70000</v>
      </c>
      <c r="ID48" s="3">
        <v>0</v>
      </c>
      <c r="IE48" s="3">
        <v>0</v>
      </c>
      <c r="IF48" s="3">
        <v>0</v>
      </c>
      <c r="IG48" s="3">
        <v>0</v>
      </c>
      <c r="IH48" s="3">
        <v>0</v>
      </c>
      <c r="II48" s="3">
        <v>43530</v>
      </c>
      <c r="IJ48" s="3">
        <v>-2603580.5</v>
      </c>
      <c r="IK48" s="3">
        <v>0</v>
      </c>
      <c r="IL48" s="3">
        <v>0</v>
      </c>
      <c r="IM48" s="3">
        <v>0</v>
      </c>
      <c r="IN48" s="3">
        <v>-131632.12</v>
      </c>
      <c r="IO48" s="3">
        <v>0</v>
      </c>
      <c r="IP48" s="3">
        <v>-5124066.18</v>
      </c>
      <c r="IQ48" s="3">
        <v>0</v>
      </c>
      <c r="IR48" s="3">
        <v>0</v>
      </c>
      <c r="IS48" s="3">
        <v>-881285.73</v>
      </c>
      <c r="IT48" s="3">
        <v>0</v>
      </c>
      <c r="IU48" s="3">
        <v>-314449.53999999998</v>
      </c>
      <c r="IV48" s="3">
        <v>0</v>
      </c>
      <c r="IW48" s="3">
        <v>-477612.5</v>
      </c>
      <c r="IX48" s="3">
        <v>-301197.12</v>
      </c>
      <c r="IY48" s="3">
        <v>-170499.39</v>
      </c>
      <c r="IZ48" s="3">
        <v>-27934.13</v>
      </c>
      <c r="JA48" s="3">
        <v>-2008536.14</v>
      </c>
      <c r="JB48" s="3">
        <v>-4787.91</v>
      </c>
      <c r="JC48" s="3">
        <v>-20.75</v>
      </c>
      <c r="JD48" s="3">
        <v>-12670.23</v>
      </c>
      <c r="JE48" s="3">
        <v>0</v>
      </c>
      <c r="JF48" s="3">
        <v>0</v>
      </c>
      <c r="JG48" s="3">
        <v>0</v>
      </c>
      <c r="JH48" s="3">
        <v>0</v>
      </c>
      <c r="JI48" s="3">
        <v>-46443.27</v>
      </c>
      <c r="JJ48" s="3">
        <v>0</v>
      </c>
      <c r="JK48" s="3">
        <v>0</v>
      </c>
      <c r="JL48" s="3">
        <v>-22173.17</v>
      </c>
      <c r="JM48" s="3">
        <v>0</v>
      </c>
      <c r="JN48" s="3">
        <v>-36381.599999999999</v>
      </c>
      <c r="JO48" s="3">
        <v>0</v>
      </c>
      <c r="JP48" s="3">
        <v>-4414.29</v>
      </c>
      <c r="JQ48" s="3">
        <v>154341.72</v>
      </c>
      <c r="JR48" s="3">
        <v>0</v>
      </c>
      <c r="JS48" s="3">
        <v>0</v>
      </c>
      <c r="JT48" s="3">
        <v>0</v>
      </c>
      <c r="JU48" s="3">
        <v>0</v>
      </c>
      <c r="JV48" s="3">
        <v>-17495.21</v>
      </c>
      <c r="JW48" s="3">
        <v>0</v>
      </c>
      <c r="JX48" s="3">
        <v>0</v>
      </c>
      <c r="JY48" s="3">
        <v>0</v>
      </c>
      <c r="JZ48" s="3">
        <v>0</v>
      </c>
      <c r="KA48" s="3">
        <v>0</v>
      </c>
      <c r="KB48" s="3">
        <v>-42847.49</v>
      </c>
      <c r="KC48" s="3">
        <v>0</v>
      </c>
      <c r="KD48" s="3">
        <v>0</v>
      </c>
      <c r="KE48" s="3">
        <v>6770.66</v>
      </c>
      <c r="KF48" s="3">
        <v>0</v>
      </c>
      <c r="KG48" s="3">
        <v>0</v>
      </c>
      <c r="KH48" s="3">
        <v>-105074.71</v>
      </c>
      <c r="KI48" s="3">
        <v>43305.26</v>
      </c>
      <c r="KJ48" s="3">
        <v>0</v>
      </c>
      <c r="KK48" s="3">
        <v>-6667.11</v>
      </c>
      <c r="KL48" s="3">
        <v>0</v>
      </c>
      <c r="KM48" s="3">
        <v>0</v>
      </c>
      <c r="KN48" s="3">
        <v>-15339.51</v>
      </c>
      <c r="KO48" s="3">
        <v>0</v>
      </c>
      <c r="KP48" s="3">
        <v>0</v>
      </c>
      <c r="KQ48" s="3">
        <v>0</v>
      </c>
      <c r="KR48" s="3">
        <v>0</v>
      </c>
      <c r="KS48" s="3">
        <v>0</v>
      </c>
      <c r="KT48" s="3">
        <v>0</v>
      </c>
      <c r="KU48" s="3">
        <v>0</v>
      </c>
      <c r="KV48" s="3">
        <v>0</v>
      </c>
      <c r="KW48" s="3">
        <v>0</v>
      </c>
      <c r="KX48" s="3">
        <v>0</v>
      </c>
      <c r="KY48" s="3">
        <v>0</v>
      </c>
      <c r="KZ48" s="3">
        <v>0</v>
      </c>
      <c r="LA48" s="3">
        <v>0</v>
      </c>
      <c r="LB48" s="3">
        <v>0</v>
      </c>
      <c r="LC48" s="3">
        <v>0</v>
      </c>
      <c r="LD48" s="3">
        <v>0</v>
      </c>
      <c r="LE48" s="3">
        <v>0</v>
      </c>
      <c r="LF48" s="3">
        <v>0</v>
      </c>
      <c r="LG48" s="3">
        <v>0</v>
      </c>
      <c r="LH48" s="3">
        <v>0</v>
      </c>
      <c r="LI48" s="3">
        <v>0</v>
      </c>
      <c r="LJ48" s="3">
        <v>0</v>
      </c>
      <c r="LK48" s="3">
        <v>0</v>
      </c>
      <c r="LL48" s="3">
        <v>0</v>
      </c>
      <c r="LM48" s="3">
        <v>4916429.3499999996</v>
      </c>
      <c r="LN48" s="3">
        <v>3824135.18</v>
      </c>
      <c r="LO48" s="3">
        <v>314449.53999999998</v>
      </c>
      <c r="LP48" s="3">
        <v>0</v>
      </c>
      <c r="LQ48" s="3">
        <v>0</v>
      </c>
      <c r="LR48" s="3">
        <v>477612.5</v>
      </c>
      <c r="LS48" s="3">
        <v>0</v>
      </c>
      <c r="LT48" s="3">
        <v>301197.12</v>
      </c>
      <c r="LU48" s="3">
        <v>0</v>
      </c>
      <c r="LW48" s="3">
        <v>170499.39</v>
      </c>
      <c r="LX48" s="3">
        <v>27934.13</v>
      </c>
      <c r="LY48" s="3">
        <v>0</v>
      </c>
      <c r="LZ48" s="3">
        <v>0</v>
      </c>
      <c r="MA48" s="3">
        <v>0</v>
      </c>
      <c r="MB48" s="3">
        <v>0</v>
      </c>
      <c r="MC48" s="3">
        <v>0</v>
      </c>
      <c r="MD48" s="3">
        <v>0</v>
      </c>
      <c r="ME48" s="3">
        <v>0</v>
      </c>
      <c r="MF48" s="3">
        <v>0</v>
      </c>
      <c r="MG48" s="3">
        <v>0</v>
      </c>
      <c r="MH48" s="3">
        <v>0</v>
      </c>
      <c r="MI48" s="3">
        <v>0</v>
      </c>
      <c r="MJ48" s="3">
        <v>0</v>
      </c>
      <c r="MK48" s="3">
        <v>0</v>
      </c>
      <c r="ML48" s="3">
        <v>0</v>
      </c>
      <c r="MM48" s="3">
        <v>0</v>
      </c>
      <c r="MN48" s="3">
        <v>0</v>
      </c>
      <c r="MO48" s="3">
        <v>0</v>
      </c>
      <c r="MP48" s="3">
        <v>0</v>
      </c>
      <c r="MQ48" s="3">
        <v>0</v>
      </c>
      <c r="MR48" s="3">
        <v>0</v>
      </c>
      <c r="MS48" s="3">
        <v>0</v>
      </c>
      <c r="MT48" s="3">
        <v>0</v>
      </c>
      <c r="MU48" s="3">
        <v>2109.6799999999998</v>
      </c>
      <c r="MV48" s="3">
        <v>0</v>
      </c>
      <c r="MW48" s="3">
        <v>0</v>
      </c>
      <c r="MX48" s="3">
        <v>1543.76</v>
      </c>
      <c r="MY48" s="3">
        <v>45245.82</v>
      </c>
      <c r="MZ48" s="3">
        <v>23924.66</v>
      </c>
      <c r="NA48" s="3">
        <v>26822.18</v>
      </c>
      <c r="NB48" s="3">
        <v>0</v>
      </c>
      <c r="NC48" s="3">
        <v>24284.400000000001</v>
      </c>
      <c r="ND48" s="3">
        <v>1144.71</v>
      </c>
      <c r="NE48" s="3">
        <v>159.5</v>
      </c>
      <c r="NF48" s="3">
        <v>0</v>
      </c>
      <c r="NG48" s="3">
        <v>0</v>
      </c>
      <c r="NH48" s="3">
        <v>0</v>
      </c>
      <c r="NI48" s="3">
        <v>5264.7</v>
      </c>
      <c r="NJ48" s="3">
        <v>28836.03</v>
      </c>
      <c r="NK48" s="3">
        <v>6147.75</v>
      </c>
      <c r="NL48" s="3">
        <v>111328.02</v>
      </c>
      <c r="NM48" s="3">
        <v>0</v>
      </c>
      <c r="NN48" s="3">
        <v>9987.33</v>
      </c>
      <c r="NO48" s="3">
        <v>33979.620000000003</v>
      </c>
      <c r="NP48" s="3">
        <v>0</v>
      </c>
      <c r="NQ48" s="3">
        <v>45.26</v>
      </c>
      <c r="NR48" s="3">
        <v>0</v>
      </c>
      <c r="NS48" s="3">
        <v>17774.29</v>
      </c>
      <c r="NT48" s="3">
        <v>3643.98</v>
      </c>
      <c r="NU48" s="3">
        <v>18934.2</v>
      </c>
      <c r="NV48" s="3">
        <v>19721.71</v>
      </c>
      <c r="NW48" s="3">
        <v>69812.179999999993</v>
      </c>
      <c r="NX48" s="3">
        <v>592.38</v>
      </c>
      <c r="NY48" s="3">
        <v>237.5</v>
      </c>
      <c r="NZ48" s="3">
        <v>1581.61</v>
      </c>
      <c r="OA48" s="3">
        <v>12800</v>
      </c>
      <c r="OB48" s="3">
        <v>0</v>
      </c>
      <c r="OC48" s="3">
        <v>0</v>
      </c>
      <c r="OD48" s="3">
        <v>0</v>
      </c>
      <c r="OE48" s="3">
        <v>943.47</v>
      </c>
      <c r="OF48" s="3">
        <v>0</v>
      </c>
      <c r="OK48" s="3">
        <v>0</v>
      </c>
      <c r="OL48" s="3">
        <v>0</v>
      </c>
      <c r="OM48" s="3">
        <v>0</v>
      </c>
      <c r="ON48" s="3">
        <v>0</v>
      </c>
      <c r="OO48" s="3">
        <v>0</v>
      </c>
      <c r="OP48" s="3">
        <v>29764.799999999999</v>
      </c>
      <c r="OQ48" s="3">
        <v>293248.71000000002</v>
      </c>
      <c r="OR48" s="3">
        <v>91516.13</v>
      </c>
      <c r="OS48" s="3">
        <v>0.7</v>
      </c>
      <c r="OT48" s="3">
        <v>0</v>
      </c>
      <c r="OU48" s="3">
        <v>26754.02</v>
      </c>
      <c r="OV48" s="3">
        <v>0</v>
      </c>
      <c r="OW48" s="3">
        <v>0</v>
      </c>
      <c r="OX48" s="3">
        <v>824</v>
      </c>
      <c r="OY48" s="3">
        <v>0</v>
      </c>
      <c r="OZ48" s="3">
        <v>12305</v>
      </c>
      <c r="PA48" s="3">
        <v>1043.93</v>
      </c>
      <c r="PB48" s="3">
        <v>0</v>
      </c>
      <c r="PC48" s="3">
        <v>0</v>
      </c>
      <c r="PD48" s="3">
        <v>0</v>
      </c>
      <c r="PE48" s="3">
        <v>0</v>
      </c>
      <c r="PF48" s="3">
        <v>159750.20000000001</v>
      </c>
      <c r="PG48" s="3">
        <v>103677.96</v>
      </c>
      <c r="PH48" s="3">
        <v>12816.5</v>
      </c>
      <c r="PI48" s="3">
        <v>34984.46</v>
      </c>
      <c r="PJ48" s="3">
        <v>0</v>
      </c>
      <c r="PK48" s="3">
        <v>54458.92</v>
      </c>
      <c r="PL48" s="3">
        <v>4249.2</v>
      </c>
      <c r="PM48" s="3">
        <v>7664.08</v>
      </c>
      <c r="PN48" s="3">
        <v>0</v>
      </c>
      <c r="PO48" s="3">
        <v>9976.56</v>
      </c>
      <c r="PP48" s="3">
        <v>0</v>
      </c>
      <c r="PQ48" s="3">
        <v>0</v>
      </c>
      <c r="PR48" s="3">
        <v>55011.87</v>
      </c>
      <c r="PS48" s="3">
        <v>3116.68</v>
      </c>
      <c r="PT48" s="3">
        <v>30830</v>
      </c>
      <c r="PU48" s="3">
        <v>15771.48</v>
      </c>
      <c r="PV48" s="3">
        <v>0</v>
      </c>
      <c r="PW48" s="3">
        <v>23034.799999999999</v>
      </c>
      <c r="PX48" s="3">
        <v>2856</v>
      </c>
      <c r="PY48" s="3">
        <v>0</v>
      </c>
      <c r="PZ48" s="3">
        <v>0</v>
      </c>
      <c r="QA48" s="3">
        <v>0</v>
      </c>
      <c r="QB48" s="3">
        <v>118414.27</v>
      </c>
      <c r="QC48" s="3">
        <v>0</v>
      </c>
      <c r="QD48" s="3">
        <v>8429.69</v>
      </c>
      <c r="QE48" s="3">
        <v>0</v>
      </c>
      <c r="QF48" s="3">
        <v>0</v>
      </c>
      <c r="QG48" s="3">
        <v>0</v>
      </c>
      <c r="QI48" s="3">
        <v>0</v>
      </c>
      <c r="QJ48" s="3">
        <v>10091.35</v>
      </c>
      <c r="QK48" s="3">
        <v>0</v>
      </c>
      <c r="QL48" s="3">
        <v>0</v>
      </c>
      <c r="QM48" s="3">
        <v>0</v>
      </c>
      <c r="QN48" s="3">
        <v>0</v>
      </c>
      <c r="QO48" s="3">
        <v>196124.76</v>
      </c>
      <c r="QP48" s="3">
        <v>10234.67</v>
      </c>
      <c r="QQ48" s="3">
        <v>0</v>
      </c>
      <c r="QR48" s="3">
        <v>0</v>
      </c>
      <c r="QS48" s="3">
        <v>0</v>
      </c>
      <c r="QT48" s="3">
        <v>0</v>
      </c>
      <c r="QU48" s="3">
        <v>28125</v>
      </c>
      <c r="QV48" s="3">
        <v>38142</v>
      </c>
      <c r="QW48" s="3">
        <v>5000</v>
      </c>
      <c r="QX48" s="3">
        <v>0</v>
      </c>
      <c r="QY48" s="3">
        <v>0</v>
      </c>
      <c r="QZ48" s="3">
        <v>0</v>
      </c>
      <c r="RA48" s="3">
        <v>0</v>
      </c>
      <c r="RB48" s="3">
        <v>0</v>
      </c>
      <c r="RC48" s="3">
        <v>0</v>
      </c>
      <c r="RD48" s="3">
        <v>0</v>
      </c>
      <c r="RE48" s="3">
        <v>0</v>
      </c>
      <c r="RF48" s="3">
        <v>0</v>
      </c>
      <c r="RG48" s="3">
        <v>0</v>
      </c>
      <c r="RH48" s="3">
        <v>71692</v>
      </c>
      <c r="RI48" s="3">
        <v>0</v>
      </c>
      <c r="RJ48" s="3">
        <v>0</v>
      </c>
      <c r="RK48" s="3">
        <v>0</v>
      </c>
    </row>
    <row r="49" spans="1:479" x14ac:dyDescent="0.25">
      <c r="A49" t="s">
        <v>48</v>
      </c>
      <c r="B49" s="1">
        <v>2018</v>
      </c>
      <c r="C49" s="3">
        <v>444930.97</v>
      </c>
      <c r="D49" s="3">
        <v>950</v>
      </c>
      <c r="E49" s="4"/>
      <c r="F49" s="3">
        <v>0</v>
      </c>
      <c r="G49" s="3">
        <v>0</v>
      </c>
      <c r="H49" s="3">
        <v>0</v>
      </c>
      <c r="I49" s="3">
        <v>0</v>
      </c>
      <c r="J49" s="3">
        <v>0</v>
      </c>
      <c r="K49" s="3">
        <v>1297234.55</v>
      </c>
      <c r="L49" s="3">
        <v>9394.74</v>
      </c>
      <c r="M49" s="3">
        <v>0</v>
      </c>
      <c r="N49" s="3">
        <v>0</v>
      </c>
      <c r="O49" s="3">
        <v>232188.31</v>
      </c>
      <c r="P49" s="4"/>
      <c r="Q49" s="3">
        <v>1342488.42</v>
      </c>
      <c r="R49" s="3">
        <v>-63000</v>
      </c>
      <c r="S49" s="3">
        <v>0</v>
      </c>
      <c r="T49" s="3">
        <v>0</v>
      </c>
      <c r="U49" s="3">
        <v>0</v>
      </c>
      <c r="V49" s="3">
        <v>190004.57</v>
      </c>
      <c r="W49" s="3">
        <v>9266.99</v>
      </c>
      <c r="X49" s="3">
        <v>0</v>
      </c>
      <c r="Y49" s="3">
        <v>0</v>
      </c>
      <c r="Z49" s="3">
        <v>0</v>
      </c>
      <c r="AA49" s="3">
        <v>253678.36</v>
      </c>
      <c r="AB49" s="3">
        <v>0</v>
      </c>
      <c r="AC49" s="3">
        <v>0</v>
      </c>
      <c r="AD49" s="3">
        <v>0</v>
      </c>
      <c r="AE49" s="3">
        <v>0</v>
      </c>
      <c r="AF49" s="3">
        <v>0</v>
      </c>
      <c r="AG49" s="3">
        <v>0</v>
      </c>
      <c r="AH49" s="3">
        <v>0</v>
      </c>
      <c r="AI49" s="3">
        <v>0</v>
      </c>
      <c r="AJ49" s="3">
        <v>0</v>
      </c>
      <c r="AK49" s="3">
        <v>0</v>
      </c>
      <c r="AL49" s="3">
        <v>0</v>
      </c>
      <c r="AP49" s="3">
        <v>0</v>
      </c>
      <c r="AQ49" s="3">
        <v>0</v>
      </c>
      <c r="AR49" s="3">
        <v>0</v>
      </c>
      <c r="AS49" s="3">
        <v>0</v>
      </c>
      <c r="AT49" s="3">
        <v>92005.65</v>
      </c>
      <c r="AU49" s="3">
        <v>0</v>
      </c>
      <c r="AV49" s="3">
        <v>40861.839999999997</v>
      </c>
      <c r="AW49" s="4"/>
      <c r="AX49" s="3">
        <v>0</v>
      </c>
      <c r="AY49" s="3">
        <v>0</v>
      </c>
      <c r="AZ49" s="3">
        <v>0</v>
      </c>
      <c r="BA49" s="3">
        <v>810.49</v>
      </c>
      <c r="BB49" s="3">
        <v>0</v>
      </c>
      <c r="BC49" s="3">
        <v>-7.07</v>
      </c>
      <c r="BD49" s="3">
        <v>0</v>
      </c>
      <c r="BE49" s="3">
        <v>0</v>
      </c>
      <c r="BF49" s="3">
        <v>0</v>
      </c>
      <c r="BG49" s="3">
        <v>0</v>
      </c>
      <c r="BH49" s="3">
        <v>0</v>
      </c>
      <c r="BI49" s="3">
        <v>0</v>
      </c>
      <c r="BJ49" s="3">
        <v>0</v>
      </c>
      <c r="BK49" s="3">
        <v>0</v>
      </c>
      <c r="BL49" s="3">
        <v>0</v>
      </c>
      <c r="BM49" s="3">
        <v>1166.75</v>
      </c>
      <c r="BN49" s="3">
        <v>-86400.1</v>
      </c>
      <c r="BO49" s="3">
        <v>-5539.01</v>
      </c>
      <c r="BP49" s="3">
        <v>654.27</v>
      </c>
      <c r="BQ49" s="3">
        <v>0</v>
      </c>
      <c r="BR49" s="3">
        <v>0</v>
      </c>
      <c r="BT49" s="3">
        <v>0</v>
      </c>
      <c r="BU49" s="3">
        <v>88445.01</v>
      </c>
      <c r="BV49" s="3">
        <v>0</v>
      </c>
      <c r="BW49" s="3">
        <v>0</v>
      </c>
      <c r="BX49" s="3">
        <v>0</v>
      </c>
      <c r="BY49" s="3">
        <v>0</v>
      </c>
      <c r="BZ49" s="3">
        <v>-124776.27</v>
      </c>
      <c r="CA49" s="3">
        <v>0</v>
      </c>
      <c r="CB49" s="3">
        <v>-216174.15</v>
      </c>
      <c r="CC49" s="3">
        <v>-153428.59</v>
      </c>
      <c r="CD49" s="3">
        <v>97929.8</v>
      </c>
      <c r="CE49" s="3">
        <v>-22486.16</v>
      </c>
      <c r="CF49" s="3">
        <v>704.56</v>
      </c>
      <c r="CG49" s="3">
        <v>3877.86</v>
      </c>
      <c r="CH49" s="3">
        <v>0</v>
      </c>
      <c r="CI49" s="3">
        <v>0</v>
      </c>
      <c r="CJ49" s="3">
        <v>0</v>
      </c>
      <c r="CK49" s="3">
        <v>0</v>
      </c>
      <c r="CL49" s="3">
        <v>219920.62</v>
      </c>
      <c r="CM49" s="3">
        <v>0</v>
      </c>
      <c r="CN49" s="3">
        <v>0</v>
      </c>
      <c r="CO49" s="3">
        <v>0</v>
      </c>
      <c r="CP49" s="3">
        <v>0</v>
      </c>
      <c r="CQ49" s="3">
        <v>0</v>
      </c>
      <c r="CR49" s="3">
        <v>0</v>
      </c>
      <c r="CS49" s="3">
        <v>0</v>
      </c>
      <c r="CT49" s="3">
        <v>0</v>
      </c>
      <c r="CU49" s="3">
        <v>0</v>
      </c>
      <c r="CV49" s="3">
        <v>0</v>
      </c>
      <c r="CW49" s="3">
        <v>0</v>
      </c>
      <c r="CX49" s="3">
        <v>0</v>
      </c>
      <c r="CY49" s="3">
        <v>0</v>
      </c>
      <c r="CZ49" s="3">
        <v>0</v>
      </c>
      <c r="DA49" s="3">
        <v>0</v>
      </c>
      <c r="DB49" s="3">
        <v>0</v>
      </c>
      <c r="DC49" s="3">
        <v>0</v>
      </c>
      <c r="DD49" s="3">
        <v>0</v>
      </c>
      <c r="DE49" s="3">
        <v>0</v>
      </c>
      <c r="DF49" s="3">
        <v>0</v>
      </c>
      <c r="DG49" s="3">
        <v>0</v>
      </c>
      <c r="DH49" s="3">
        <v>0</v>
      </c>
      <c r="DI49" s="3">
        <v>0</v>
      </c>
      <c r="DJ49" s="3">
        <v>0</v>
      </c>
      <c r="DK49" s="3">
        <v>0</v>
      </c>
      <c r="DL49" s="3">
        <v>0</v>
      </c>
      <c r="DM49" s="3">
        <v>0</v>
      </c>
      <c r="DN49" s="3">
        <v>91567.1</v>
      </c>
      <c r="DP49" s="3">
        <v>98143.44</v>
      </c>
      <c r="DQ49" s="3">
        <v>0</v>
      </c>
      <c r="DR49" s="3">
        <v>0</v>
      </c>
      <c r="DS49" s="3">
        <v>1255716.3700000001</v>
      </c>
      <c r="DT49" s="3">
        <v>0</v>
      </c>
      <c r="DU49" s="3">
        <v>927149.8</v>
      </c>
      <c r="DV49" s="3">
        <v>1686208.06</v>
      </c>
      <c r="DW49" s="3">
        <v>57179.54</v>
      </c>
      <c r="DX49" s="3">
        <v>698159.29</v>
      </c>
      <c r="DY49" s="3">
        <v>950172.15</v>
      </c>
      <c r="DZ49" s="3">
        <v>326666.96999999997</v>
      </c>
      <c r="EA49" s="3">
        <v>1090006.77</v>
      </c>
      <c r="EB49" s="3">
        <v>0</v>
      </c>
      <c r="EC49" s="3">
        <v>0</v>
      </c>
      <c r="ED49" s="3">
        <v>0</v>
      </c>
      <c r="EE49" s="3">
        <v>0</v>
      </c>
      <c r="EG49" s="3">
        <v>0</v>
      </c>
      <c r="EH49" s="3">
        <v>13803.36</v>
      </c>
      <c r="EI49" s="3">
        <v>0</v>
      </c>
      <c r="EJ49" s="3">
        <v>174983.57</v>
      </c>
      <c r="EL49" s="3">
        <v>850572.41</v>
      </c>
      <c r="EM49" s="3">
        <v>0</v>
      </c>
      <c r="EN49" s="3">
        <v>84072.77</v>
      </c>
      <c r="EO49" s="3">
        <v>0</v>
      </c>
      <c r="EP49" s="3">
        <v>0</v>
      </c>
      <c r="EQ49" s="3">
        <v>25511.25</v>
      </c>
      <c r="ER49" s="3">
        <v>0</v>
      </c>
      <c r="ET49" s="3">
        <v>0</v>
      </c>
      <c r="EU49" s="3">
        <v>0</v>
      </c>
      <c r="EV49" s="3">
        <v>0</v>
      </c>
      <c r="EW49" s="3">
        <v>0</v>
      </c>
      <c r="EX49" s="3">
        <v>0</v>
      </c>
      <c r="EY49" s="3">
        <v>0</v>
      </c>
      <c r="EZ49" s="3">
        <v>0</v>
      </c>
      <c r="FA49" s="3">
        <v>0</v>
      </c>
      <c r="FB49" s="3">
        <v>0</v>
      </c>
      <c r="FC49" s="3">
        <v>0</v>
      </c>
      <c r="FD49" s="3">
        <v>0</v>
      </c>
      <c r="FE49" s="3">
        <v>0</v>
      </c>
      <c r="FF49" s="3">
        <v>15775</v>
      </c>
      <c r="FG49" s="3">
        <v>0</v>
      </c>
      <c r="FH49" s="3">
        <v>0</v>
      </c>
      <c r="FI49" s="3">
        <v>0</v>
      </c>
      <c r="FJ49" s="3">
        <v>0</v>
      </c>
      <c r="FK49" s="3">
        <v>-1878308.4</v>
      </c>
      <c r="FL49" s="3">
        <v>0</v>
      </c>
      <c r="FM49" s="3">
        <v>0</v>
      </c>
      <c r="FN49" s="3">
        <v>0</v>
      </c>
      <c r="FO49" s="3">
        <v>0</v>
      </c>
      <c r="FP49" s="3">
        <v>-261219.68</v>
      </c>
      <c r="FQ49" s="3">
        <v>-188398.84</v>
      </c>
      <c r="FR49" s="3">
        <v>-23545.58</v>
      </c>
      <c r="FS49" s="3">
        <v>0</v>
      </c>
      <c r="FT49" s="3">
        <v>-1518837.77</v>
      </c>
      <c r="FU49" s="3">
        <v>0</v>
      </c>
      <c r="FV49" s="3">
        <v>-1863959.35</v>
      </c>
      <c r="FW49" s="3">
        <v>0</v>
      </c>
      <c r="FX49" s="3">
        <v>0</v>
      </c>
      <c r="FY49" s="3">
        <v>0</v>
      </c>
      <c r="FZ49" s="3">
        <v>0</v>
      </c>
      <c r="GA49" s="3">
        <v>0</v>
      </c>
      <c r="GB49" s="3">
        <v>-518468.98</v>
      </c>
      <c r="GD49" s="3">
        <v>0</v>
      </c>
      <c r="GE49" s="3">
        <v>-2233.77</v>
      </c>
      <c r="GF49" s="3">
        <v>0</v>
      </c>
      <c r="GG49" s="3">
        <v>0</v>
      </c>
      <c r="GH49" s="3">
        <v>0</v>
      </c>
      <c r="GI49" s="3">
        <v>0</v>
      </c>
      <c r="GJ49" s="3">
        <v>0</v>
      </c>
      <c r="GK49" s="3">
        <v>0</v>
      </c>
      <c r="GL49" s="3">
        <v>0</v>
      </c>
      <c r="GN49" s="3">
        <v>0</v>
      </c>
      <c r="GO49" s="3">
        <v>-37807.69</v>
      </c>
      <c r="GP49" s="3">
        <v>0</v>
      </c>
      <c r="GQ49" s="3">
        <v>0</v>
      </c>
      <c r="GR49" s="3">
        <v>0</v>
      </c>
      <c r="GS49" s="3">
        <v>0</v>
      </c>
      <c r="GT49" s="3">
        <v>0</v>
      </c>
      <c r="GU49" s="3">
        <v>0</v>
      </c>
      <c r="GV49" s="3">
        <v>0</v>
      </c>
      <c r="GX49" s="3">
        <v>-151305.07999999999</v>
      </c>
      <c r="GY49" s="3">
        <v>0</v>
      </c>
      <c r="GZ49" s="3">
        <v>0</v>
      </c>
      <c r="HA49" s="3">
        <v>0</v>
      </c>
      <c r="HB49" s="3">
        <v>0</v>
      </c>
      <c r="HC49" s="3">
        <v>-28947.77</v>
      </c>
      <c r="HD49" s="3">
        <v>0</v>
      </c>
      <c r="HE49" s="3">
        <v>0</v>
      </c>
      <c r="HF49" s="3">
        <v>0</v>
      </c>
      <c r="HG49" s="3">
        <v>0</v>
      </c>
      <c r="HH49" s="3">
        <v>-308735.39</v>
      </c>
      <c r="HI49" s="3">
        <v>0</v>
      </c>
      <c r="HJ49" s="3">
        <v>0</v>
      </c>
      <c r="HK49" s="3">
        <v>0</v>
      </c>
      <c r="HL49" s="3">
        <v>0</v>
      </c>
      <c r="HM49" s="3">
        <v>0</v>
      </c>
      <c r="HO49" s="3">
        <v>-1163352.49</v>
      </c>
      <c r="HP49" s="3">
        <v>-2511123.4900000002</v>
      </c>
      <c r="HQ49" s="3">
        <v>0</v>
      </c>
      <c r="HR49" s="3">
        <v>0</v>
      </c>
      <c r="HS49" s="3">
        <v>0</v>
      </c>
      <c r="HT49" s="3">
        <v>0</v>
      </c>
      <c r="HU49" s="3">
        <v>0</v>
      </c>
      <c r="HV49" s="3">
        <v>0</v>
      </c>
      <c r="HW49" s="3">
        <v>0</v>
      </c>
      <c r="HX49" s="3">
        <v>0</v>
      </c>
      <c r="HY49" s="3">
        <v>-1499380.81</v>
      </c>
      <c r="HZ49" s="3">
        <v>-144891.169999998</v>
      </c>
      <c r="IA49" s="3">
        <v>0</v>
      </c>
      <c r="IB49" s="3">
        <v>0</v>
      </c>
      <c r="IC49" s="3">
        <v>96000</v>
      </c>
      <c r="ID49" s="3">
        <v>0</v>
      </c>
      <c r="IE49" s="3">
        <v>0</v>
      </c>
      <c r="IF49" s="3">
        <v>0</v>
      </c>
      <c r="IG49" s="3">
        <v>0</v>
      </c>
      <c r="IH49" s="3">
        <v>0</v>
      </c>
      <c r="II49" s="3">
        <v>4126</v>
      </c>
      <c r="IJ49" s="3">
        <v>-3701231.74</v>
      </c>
      <c r="IK49" s="3">
        <v>-1643929.82</v>
      </c>
      <c r="IL49" s="3">
        <v>-3897214.24</v>
      </c>
      <c r="IM49" s="3">
        <v>0</v>
      </c>
      <c r="IN49" s="3">
        <v>-71311.23</v>
      </c>
      <c r="IO49" s="3">
        <v>-7967.66</v>
      </c>
      <c r="IP49" s="3">
        <v>0</v>
      </c>
      <c r="IQ49" s="3">
        <v>0</v>
      </c>
      <c r="IR49" s="3">
        <v>0</v>
      </c>
      <c r="IS49" s="3">
        <v>-1010767.59</v>
      </c>
      <c r="IT49" s="3">
        <v>0</v>
      </c>
      <c r="IU49" s="3">
        <v>-410374.73</v>
      </c>
      <c r="IV49" s="3">
        <v>0</v>
      </c>
      <c r="IW49" s="3">
        <v>-674644.04</v>
      </c>
      <c r="IX49" s="3">
        <v>-533418.18999999994</v>
      </c>
      <c r="IY49" s="3">
        <v>-344449.04</v>
      </c>
      <c r="IZ49" s="3">
        <v>-38503.1</v>
      </c>
      <c r="JA49" s="3">
        <v>-2691742.89</v>
      </c>
      <c r="JB49" s="3">
        <v>-6160.2</v>
      </c>
      <c r="JC49" s="3">
        <v>-31.25</v>
      </c>
      <c r="JD49" s="3">
        <v>-21942.45</v>
      </c>
      <c r="JE49" s="3">
        <v>0</v>
      </c>
      <c r="JF49" s="3">
        <v>0</v>
      </c>
      <c r="JG49" s="3">
        <v>0</v>
      </c>
      <c r="JH49" s="3">
        <v>0</v>
      </c>
      <c r="JI49" s="3">
        <v>-42401.86</v>
      </c>
      <c r="JJ49" s="3">
        <v>0</v>
      </c>
      <c r="JK49" s="3">
        <v>-7283.88</v>
      </c>
      <c r="JL49" s="3">
        <v>-58515.08</v>
      </c>
      <c r="JM49" s="3">
        <v>0</v>
      </c>
      <c r="JN49" s="3">
        <v>-81166.87</v>
      </c>
      <c r="JO49" s="3">
        <v>0</v>
      </c>
      <c r="JP49" s="3">
        <v>0</v>
      </c>
      <c r="JQ49" s="3">
        <v>0</v>
      </c>
      <c r="JR49" s="3">
        <v>0</v>
      </c>
      <c r="JS49" s="3">
        <v>0</v>
      </c>
      <c r="JT49" s="3">
        <v>0</v>
      </c>
      <c r="JU49" s="3">
        <v>0</v>
      </c>
      <c r="JV49" s="3">
        <v>0</v>
      </c>
      <c r="JW49" s="3">
        <v>0</v>
      </c>
      <c r="JX49" s="3">
        <v>0</v>
      </c>
      <c r="JY49" s="3">
        <v>0</v>
      </c>
      <c r="JZ49" s="3">
        <v>0</v>
      </c>
      <c r="KA49" s="3">
        <v>0</v>
      </c>
      <c r="KB49" s="3">
        <v>0</v>
      </c>
      <c r="KC49" s="3">
        <v>0</v>
      </c>
      <c r="KD49" s="3">
        <v>8613.94</v>
      </c>
      <c r="KE49" s="3">
        <v>0</v>
      </c>
      <c r="KF49" s="3">
        <v>0</v>
      </c>
      <c r="KG49" s="3">
        <v>0</v>
      </c>
      <c r="KH49" s="3">
        <v>-5063.54</v>
      </c>
      <c r="KI49" s="3">
        <v>0</v>
      </c>
      <c r="KJ49" s="3">
        <v>0</v>
      </c>
      <c r="KK49" s="3">
        <v>0</v>
      </c>
      <c r="KL49" s="3">
        <v>0</v>
      </c>
      <c r="KM49" s="3">
        <v>0</v>
      </c>
      <c r="KN49" s="3">
        <v>-17944.849999999999</v>
      </c>
      <c r="KO49" s="3">
        <v>0</v>
      </c>
      <c r="KP49" s="3">
        <v>0</v>
      </c>
      <c r="KQ49" s="3">
        <v>0</v>
      </c>
      <c r="KR49" s="3">
        <v>0</v>
      </c>
      <c r="KS49" s="3">
        <v>0</v>
      </c>
      <c r="KT49" s="3">
        <v>0</v>
      </c>
      <c r="KU49" s="3">
        <v>0</v>
      </c>
      <c r="KV49" s="3">
        <v>0</v>
      </c>
      <c r="KW49" s="3">
        <v>0</v>
      </c>
      <c r="KX49" s="3">
        <v>0</v>
      </c>
      <c r="KY49" s="3">
        <v>0</v>
      </c>
      <c r="KZ49" s="3">
        <v>0</v>
      </c>
      <c r="LA49" s="3">
        <v>0</v>
      </c>
      <c r="LB49" s="3">
        <v>0</v>
      </c>
      <c r="LC49" s="3">
        <v>0</v>
      </c>
      <c r="LD49" s="3">
        <v>0</v>
      </c>
      <c r="LE49" s="3">
        <v>0</v>
      </c>
      <c r="LF49" s="3">
        <v>0</v>
      </c>
      <c r="LG49" s="3">
        <v>0</v>
      </c>
      <c r="LH49" s="3">
        <v>0</v>
      </c>
      <c r="LI49" s="3">
        <v>0</v>
      </c>
      <c r="LJ49" s="3">
        <v>0</v>
      </c>
      <c r="LK49" s="3">
        <v>0</v>
      </c>
      <c r="LL49" s="3">
        <v>0</v>
      </c>
      <c r="LM49" s="3">
        <v>6582824.8799999999</v>
      </c>
      <c r="LN49" s="3">
        <v>3749597.4</v>
      </c>
      <c r="LO49" s="3">
        <v>410374.73</v>
      </c>
      <c r="LP49" s="3">
        <v>0</v>
      </c>
      <c r="LQ49" s="3">
        <v>0</v>
      </c>
      <c r="LR49" s="3">
        <v>674644.04</v>
      </c>
      <c r="LS49" s="3">
        <v>0</v>
      </c>
      <c r="LT49" s="3">
        <v>533418.18999999994</v>
      </c>
      <c r="LU49" s="3">
        <v>0</v>
      </c>
      <c r="LW49" s="3">
        <v>344449.04</v>
      </c>
      <c r="LX49" s="3">
        <v>38503.1</v>
      </c>
      <c r="LY49" s="3">
        <v>0</v>
      </c>
      <c r="LZ49" s="3">
        <v>0</v>
      </c>
      <c r="MA49" s="3">
        <v>0</v>
      </c>
      <c r="MB49" s="3">
        <v>0</v>
      </c>
      <c r="MC49" s="3">
        <v>0</v>
      </c>
      <c r="MD49" s="3">
        <v>0</v>
      </c>
      <c r="ME49" s="3">
        <v>0</v>
      </c>
      <c r="MF49" s="3">
        <v>0</v>
      </c>
      <c r="MG49" s="3">
        <v>0</v>
      </c>
      <c r="MH49" s="3">
        <v>0</v>
      </c>
      <c r="MI49" s="3">
        <v>0</v>
      </c>
      <c r="MJ49" s="3">
        <v>0</v>
      </c>
      <c r="MK49" s="3">
        <v>0</v>
      </c>
      <c r="ML49" s="3">
        <v>0</v>
      </c>
      <c r="MM49" s="3">
        <v>0</v>
      </c>
      <c r="MN49" s="3">
        <v>0</v>
      </c>
      <c r="MO49" s="3">
        <v>0</v>
      </c>
      <c r="MP49" s="3">
        <v>0</v>
      </c>
      <c r="MQ49" s="3">
        <v>0</v>
      </c>
      <c r="MR49" s="3">
        <v>0</v>
      </c>
      <c r="MS49" s="3">
        <v>155577.06</v>
      </c>
      <c r="MT49" s="3">
        <v>0</v>
      </c>
      <c r="MU49" s="3">
        <v>11263.44</v>
      </c>
      <c r="MV49" s="3">
        <v>0</v>
      </c>
      <c r="MW49" s="3">
        <v>0</v>
      </c>
      <c r="MX49" s="3">
        <v>6246.2</v>
      </c>
      <c r="MY49" s="3">
        <v>0</v>
      </c>
      <c r="MZ49" s="3">
        <v>2929.43</v>
      </c>
      <c r="NA49" s="3">
        <v>0</v>
      </c>
      <c r="NB49" s="3">
        <v>0</v>
      </c>
      <c r="NC49" s="3">
        <v>18589.830000000002</v>
      </c>
      <c r="ND49" s="3">
        <v>0</v>
      </c>
      <c r="NE49" s="3">
        <v>0</v>
      </c>
      <c r="NF49" s="3">
        <v>0</v>
      </c>
      <c r="NG49" s="3">
        <v>0</v>
      </c>
      <c r="NH49" s="3">
        <v>0</v>
      </c>
      <c r="NI49" s="3">
        <v>8662.74</v>
      </c>
      <c r="NJ49" s="3">
        <v>34310.660000000003</v>
      </c>
      <c r="NK49" s="3">
        <v>857.72</v>
      </c>
      <c r="NL49" s="3">
        <v>87680</v>
      </c>
      <c r="NM49" s="3">
        <v>0</v>
      </c>
      <c r="NN49" s="3">
        <v>28764</v>
      </c>
      <c r="NO49" s="3">
        <v>0</v>
      </c>
      <c r="NP49" s="3">
        <v>0</v>
      </c>
      <c r="NQ49" s="3">
        <v>6.18</v>
      </c>
      <c r="NR49" s="3">
        <v>0</v>
      </c>
      <c r="NS49" s="3">
        <v>34800.21</v>
      </c>
      <c r="NT49" s="3">
        <v>23813.22</v>
      </c>
      <c r="NU49" s="3">
        <v>135094.94</v>
      </c>
      <c r="NV49" s="3">
        <v>53810.31</v>
      </c>
      <c r="NW49" s="3">
        <v>76463.22</v>
      </c>
      <c r="NX49" s="3">
        <v>852.77</v>
      </c>
      <c r="NY49" s="3">
        <v>10138.58</v>
      </c>
      <c r="NZ49" s="3">
        <v>15874.09</v>
      </c>
      <c r="OA49" s="3">
        <v>24432.39</v>
      </c>
      <c r="OB49" s="3">
        <v>0</v>
      </c>
      <c r="OC49" s="3">
        <v>0</v>
      </c>
      <c r="OD49" s="3">
        <v>0</v>
      </c>
      <c r="OE49" s="3">
        <v>22735.13</v>
      </c>
      <c r="OF49" s="3">
        <v>0</v>
      </c>
      <c r="OK49" s="3">
        <v>0</v>
      </c>
      <c r="OL49" s="3">
        <v>0</v>
      </c>
      <c r="OM49" s="3">
        <v>0</v>
      </c>
      <c r="ON49" s="3">
        <v>0</v>
      </c>
      <c r="OO49" s="3">
        <v>0</v>
      </c>
      <c r="OP49" s="3">
        <v>67094.649999999994</v>
      </c>
      <c r="OQ49" s="3">
        <v>368070.41</v>
      </c>
      <c r="OR49" s="3">
        <v>54306.78</v>
      </c>
      <c r="OS49" s="3">
        <v>-39.36</v>
      </c>
      <c r="OT49" s="3">
        <v>0</v>
      </c>
      <c r="OU49" s="3">
        <v>48434.36</v>
      </c>
      <c r="OV49" s="3">
        <v>10637.85</v>
      </c>
      <c r="OW49" s="3">
        <v>0</v>
      </c>
      <c r="OX49" s="3">
        <v>764.6</v>
      </c>
      <c r="OY49" s="3">
        <v>900</v>
      </c>
      <c r="OZ49" s="3">
        <v>14900.04</v>
      </c>
      <c r="PA49" s="3">
        <v>8712.58</v>
      </c>
      <c r="PB49" s="3">
        <v>0</v>
      </c>
      <c r="PC49" s="3">
        <v>0</v>
      </c>
      <c r="PD49" s="3">
        <v>0</v>
      </c>
      <c r="PE49" s="3">
        <v>0</v>
      </c>
      <c r="PF49" s="3">
        <v>297172.19</v>
      </c>
      <c r="PG49" s="3">
        <v>0</v>
      </c>
      <c r="PH49" s="3">
        <v>187497.9</v>
      </c>
      <c r="PI49" s="3">
        <v>8300.2099999999991</v>
      </c>
      <c r="PJ49" s="3">
        <v>48148.45</v>
      </c>
      <c r="PK49" s="3">
        <v>84354.84</v>
      </c>
      <c r="PL49" s="3">
        <v>12440.4</v>
      </c>
      <c r="PM49" s="3">
        <v>20297.759999999998</v>
      </c>
      <c r="PN49" s="3">
        <v>0</v>
      </c>
      <c r="PO49" s="3">
        <v>1098.98</v>
      </c>
      <c r="PP49" s="3">
        <v>0</v>
      </c>
      <c r="PQ49" s="3">
        <v>0</v>
      </c>
      <c r="PR49" s="3">
        <v>42822.6</v>
      </c>
      <c r="PS49" s="3">
        <v>0</v>
      </c>
      <c r="PT49" s="3">
        <v>107236.3</v>
      </c>
      <c r="PU49" s="3">
        <v>7829.76</v>
      </c>
      <c r="PV49" s="3">
        <v>0</v>
      </c>
      <c r="PW49" s="3">
        <v>53645.13</v>
      </c>
      <c r="PX49" s="3">
        <v>3427</v>
      </c>
      <c r="PY49" s="3">
        <v>0</v>
      </c>
      <c r="PZ49" s="3">
        <v>0</v>
      </c>
      <c r="QA49" s="3">
        <v>0</v>
      </c>
      <c r="QB49" s="3">
        <v>407195.26</v>
      </c>
      <c r="QC49" s="3">
        <v>0</v>
      </c>
      <c r="QD49" s="3">
        <v>0</v>
      </c>
      <c r="QE49" s="3">
        <v>0</v>
      </c>
      <c r="QF49" s="3">
        <v>0</v>
      </c>
      <c r="QG49" s="3">
        <v>0</v>
      </c>
      <c r="QI49" s="3">
        <v>0</v>
      </c>
      <c r="QJ49" s="3">
        <v>0</v>
      </c>
      <c r="QK49" s="3">
        <v>0</v>
      </c>
      <c r="QL49" s="3">
        <v>0</v>
      </c>
      <c r="QM49" s="3">
        <v>0</v>
      </c>
      <c r="QN49" s="3">
        <v>0</v>
      </c>
      <c r="QO49" s="3">
        <v>43276.69</v>
      </c>
      <c r="QP49" s="3">
        <v>47901.37</v>
      </c>
      <c r="QQ49" s="3">
        <v>0</v>
      </c>
      <c r="QR49" s="3">
        <v>0</v>
      </c>
      <c r="QS49" s="3">
        <v>0</v>
      </c>
      <c r="QT49" s="3">
        <v>39034.980000000003</v>
      </c>
      <c r="QU49" s="3">
        <v>-5466</v>
      </c>
      <c r="QV49" s="3">
        <v>41579</v>
      </c>
      <c r="QW49" s="3">
        <v>3960</v>
      </c>
      <c r="QX49" s="3">
        <v>0</v>
      </c>
      <c r="QY49" s="3">
        <v>310.91000000000003</v>
      </c>
      <c r="QZ49" s="3">
        <v>0</v>
      </c>
      <c r="RA49" s="3">
        <v>0</v>
      </c>
      <c r="RB49" s="3">
        <v>0</v>
      </c>
      <c r="RC49" s="3">
        <v>0</v>
      </c>
      <c r="RD49" s="3">
        <v>0</v>
      </c>
      <c r="RE49" s="3">
        <v>0</v>
      </c>
      <c r="RF49" s="3">
        <v>0</v>
      </c>
      <c r="RG49" s="3">
        <v>0</v>
      </c>
      <c r="RH49" s="3">
        <v>0</v>
      </c>
      <c r="RI49" s="3">
        <v>0</v>
      </c>
      <c r="RJ49" s="3">
        <v>0</v>
      </c>
      <c r="RK49" s="3">
        <v>9643.61</v>
      </c>
    </row>
    <row r="50" spans="1:479" x14ac:dyDescent="0.25">
      <c r="A50" t="s">
        <v>49</v>
      </c>
      <c r="B50" s="1">
        <v>2018</v>
      </c>
      <c r="C50" s="3">
        <v>321009.36</v>
      </c>
      <c r="D50" s="3">
        <v>0</v>
      </c>
      <c r="E50" s="4"/>
      <c r="F50" s="3">
        <v>0</v>
      </c>
      <c r="G50" s="3">
        <v>0</v>
      </c>
      <c r="H50" s="3">
        <v>0</v>
      </c>
      <c r="I50" s="3">
        <v>0</v>
      </c>
      <c r="J50" s="3">
        <v>0</v>
      </c>
      <c r="K50" s="3">
        <v>1305237.54</v>
      </c>
      <c r="L50" s="3">
        <v>495.55</v>
      </c>
      <c r="M50" s="3">
        <v>0</v>
      </c>
      <c r="N50" s="3">
        <v>0</v>
      </c>
      <c r="O50" s="3">
        <v>296198.89</v>
      </c>
      <c r="P50" s="4"/>
      <c r="Q50" s="3">
        <v>1265787.67</v>
      </c>
      <c r="R50" s="3">
        <v>-53090.98</v>
      </c>
      <c r="S50" s="3">
        <v>0</v>
      </c>
      <c r="T50" s="3">
        <v>0</v>
      </c>
      <c r="U50" s="3">
        <v>0</v>
      </c>
      <c r="V50" s="3">
        <v>72986.78</v>
      </c>
      <c r="W50" s="3">
        <v>0</v>
      </c>
      <c r="X50" s="3">
        <v>0</v>
      </c>
      <c r="Y50" s="3">
        <v>0</v>
      </c>
      <c r="Z50" s="3">
        <v>0</v>
      </c>
      <c r="AA50" s="3">
        <v>133704.68</v>
      </c>
      <c r="AB50" s="3">
        <v>0</v>
      </c>
      <c r="AC50" s="3">
        <v>0</v>
      </c>
      <c r="AD50" s="3">
        <v>0</v>
      </c>
      <c r="AE50" s="3">
        <v>0</v>
      </c>
      <c r="AF50" s="3">
        <v>0</v>
      </c>
      <c r="AG50" s="3">
        <v>0</v>
      </c>
      <c r="AH50" s="3">
        <v>0</v>
      </c>
      <c r="AI50" s="3">
        <v>0</v>
      </c>
      <c r="AJ50" s="3">
        <v>0</v>
      </c>
      <c r="AK50" s="3">
        <v>0</v>
      </c>
      <c r="AL50" s="3">
        <v>0</v>
      </c>
      <c r="AP50" s="3">
        <v>0</v>
      </c>
      <c r="AQ50" s="3">
        <v>0</v>
      </c>
      <c r="AR50" s="3">
        <v>0</v>
      </c>
      <c r="AS50" s="3">
        <v>0</v>
      </c>
      <c r="AT50" s="3">
        <v>84522</v>
      </c>
      <c r="AU50" s="3">
        <v>0</v>
      </c>
      <c r="AV50" s="3">
        <v>365.09</v>
      </c>
      <c r="AW50" s="4"/>
      <c r="AX50" s="3">
        <v>0</v>
      </c>
      <c r="AY50" s="3">
        <v>0</v>
      </c>
      <c r="AZ50" s="3">
        <v>0</v>
      </c>
      <c r="BA50" s="3">
        <v>-712.8</v>
      </c>
      <c r="BB50" s="3">
        <v>0</v>
      </c>
      <c r="BC50" s="3">
        <v>0</v>
      </c>
      <c r="BD50" s="3">
        <v>0</v>
      </c>
      <c r="BE50" s="3">
        <v>0</v>
      </c>
      <c r="BF50" s="3">
        <v>0</v>
      </c>
      <c r="BG50" s="3">
        <v>0</v>
      </c>
      <c r="BH50" s="3">
        <v>0</v>
      </c>
      <c r="BI50" s="3">
        <v>0</v>
      </c>
      <c r="BJ50" s="3">
        <v>0</v>
      </c>
      <c r="BK50" s="3">
        <v>0</v>
      </c>
      <c r="BL50" s="3">
        <v>0</v>
      </c>
      <c r="BM50" s="3">
        <v>-24.45</v>
      </c>
      <c r="BN50" s="3">
        <v>66560.7</v>
      </c>
      <c r="BO50" s="3">
        <v>-2280.83</v>
      </c>
      <c r="BP50" s="3">
        <v>0</v>
      </c>
      <c r="BQ50" s="3">
        <v>0</v>
      </c>
      <c r="BR50" s="3">
        <v>0</v>
      </c>
      <c r="BT50" s="3">
        <v>0</v>
      </c>
      <c r="BU50" s="3">
        <v>0</v>
      </c>
      <c r="BV50" s="3">
        <v>0</v>
      </c>
      <c r="BW50" s="3">
        <v>0</v>
      </c>
      <c r="BX50" s="3">
        <v>50320.55</v>
      </c>
      <c r="BY50" s="3">
        <v>0</v>
      </c>
      <c r="BZ50" s="3">
        <v>-29200.87</v>
      </c>
      <c r="CA50" s="3">
        <v>0</v>
      </c>
      <c r="CB50" s="3">
        <v>27423.55</v>
      </c>
      <c r="CC50" s="3">
        <v>4610.54</v>
      </c>
      <c r="CD50" s="3">
        <v>-1195783.47</v>
      </c>
      <c r="CE50" s="3">
        <v>-213723.17</v>
      </c>
      <c r="CF50" s="3">
        <v>0</v>
      </c>
      <c r="CG50" s="3">
        <v>67005.070000000007</v>
      </c>
      <c r="CH50" s="3">
        <v>0</v>
      </c>
      <c r="CI50" s="3">
        <v>0</v>
      </c>
      <c r="CJ50" s="3">
        <v>0</v>
      </c>
      <c r="CK50" s="3">
        <v>0</v>
      </c>
      <c r="CL50" s="3">
        <v>157852.64000000001</v>
      </c>
      <c r="CM50" s="3">
        <v>0</v>
      </c>
      <c r="CN50" s="3">
        <v>0</v>
      </c>
      <c r="CO50" s="3">
        <v>0</v>
      </c>
      <c r="CP50" s="3">
        <v>0</v>
      </c>
      <c r="CQ50" s="3">
        <v>0</v>
      </c>
      <c r="CR50" s="3">
        <v>0</v>
      </c>
      <c r="CS50" s="3">
        <v>0</v>
      </c>
      <c r="CT50" s="3">
        <v>0</v>
      </c>
      <c r="CU50" s="3">
        <v>0</v>
      </c>
      <c r="CV50" s="3">
        <v>0</v>
      </c>
      <c r="CW50" s="3">
        <v>0</v>
      </c>
      <c r="CX50" s="3">
        <v>0</v>
      </c>
      <c r="CY50" s="3">
        <v>0</v>
      </c>
      <c r="CZ50" s="3">
        <v>0</v>
      </c>
      <c r="DA50" s="3">
        <v>0</v>
      </c>
      <c r="DB50" s="3">
        <v>0</v>
      </c>
      <c r="DC50" s="3">
        <v>0</v>
      </c>
      <c r="DD50" s="3">
        <v>0</v>
      </c>
      <c r="DE50" s="3">
        <v>0</v>
      </c>
      <c r="DF50" s="3">
        <v>0</v>
      </c>
      <c r="DG50" s="3">
        <v>0</v>
      </c>
      <c r="DH50" s="3">
        <v>0</v>
      </c>
      <c r="DI50" s="3">
        <v>0</v>
      </c>
      <c r="DJ50" s="3">
        <v>0</v>
      </c>
      <c r="DK50" s="3">
        <v>0</v>
      </c>
      <c r="DL50" s="3">
        <v>0</v>
      </c>
      <c r="DM50" s="3">
        <v>0</v>
      </c>
      <c r="DN50" s="3">
        <v>0</v>
      </c>
      <c r="DP50" s="3">
        <v>91864.15</v>
      </c>
      <c r="DQ50" s="3">
        <v>0</v>
      </c>
      <c r="DR50" s="3">
        <v>0</v>
      </c>
      <c r="DS50" s="3">
        <v>0</v>
      </c>
      <c r="DT50" s="3">
        <v>0</v>
      </c>
      <c r="DU50" s="3">
        <v>4607318.54</v>
      </c>
      <c r="DV50" s="3">
        <v>1227629.28</v>
      </c>
      <c r="DW50" s="3">
        <v>205998.45</v>
      </c>
      <c r="DX50" s="3">
        <v>1120429.69</v>
      </c>
      <c r="DY50" s="3">
        <v>1984149.44</v>
      </c>
      <c r="DZ50" s="3">
        <v>0</v>
      </c>
      <c r="EA50" s="3">
        <v>852650.77</v>
      </c>
      <c r="EB50" s="3">
        <v>0</v>
      </c>
      <c r="EC50" s="3">
        <v>0</v>
      </c>
      <c r="ED50" s="3">
        <v>0</v>
      </c>
      <c r="EE50" s="3">
        <v>0</v>
      </c>
      <c r="EG50" s="3">
        <v>0</v>
      </c>
      <c r="EH50" s="3">
        <v>0</v>
      </c>
      <c r="EI50" s="3">
        <v>23905.279999999999</v>
      </c>
      <c r="EJ50" s="3">
        <v>75013.06</v>
      </c>
      <c r="EL50" s="3">
        <v>568591.81000000006</v>
      </c>
      <c r="EM50" s="3">
        <v>0</v>
      </c>
      <c r="EN50" s="3">
        <v>98641.42</v>
      </c>
      <c r="EO50" s="3">
        <v>34227.29</v>
      </c>
      <c r="EP50" s="3">
        <v>236625.35</v>
      </c>
      <c r="EQ50" s="3">
        <v>58787.54</v>
      </c>
      <c r="ER50" s="3">
        <v>0</v>
      </c>
      <c r="ET50" s="3">
        <v>0</v>
      </c>
      <c r="EU50" s="3">
        <v>0</v>
      </c>
      <c r="EV50" s="3">
        <v>0</v>
      </c>
      <c r="EW50" s="3">
        <v>0</v>
      </c>
      <c r="EX50" s="3">
        <v>0</v>
      </c>
      <c r="EY50" s="3">
        <v>-1038135.26</v>
      </c>
      <c r="EZ50" s="3">
        <v>0</v>
      </c>
      <c r="FA50" s="3">
        <v>0</v>
      </c>
      <c r="FB50" s="3">
        <v>0</v>
      </c>
      <c r="FC50" s="3">
        <v>0</v>
      </c>
      <c r="FD50" s="3">
        <v>0</v>
      </c>
      <c r="FE50" s="3">
        <v>0</v>
      </c>
      <c r="FF50" s="3">
        <v>0</v>
      </c>
      <c r="FG50" s="3">
        <v>0</v>
      </c>
      <c r="FH50" s="3">
        <v>0</v>
      </c>
      <c r="FI50" s="3">
        <v>0</v>
      </c>
      <c r="FJ50" s="3">
        <v>0</v>
      </c>
      <c r="FK50" s="3">
        <v>-4450365.6900000004</v>
      </c>
      <c r="FL50" s="3">
        <v>-128458.56</v>
      </c>
      <c r="FM50" s="3">
        <v>0</v>
      </c>
      <c r="FN50" s="3">
        <v>0</v>
      </c>
      <c r="FO50" s="3">
        <v>0</v>
      </c>
      <c r="FP50" s="3">
        <v>-2521936.42</v>
      </c>
      <c r="FQ50" s="3">
        <v>-81351.44</v>
      </c>
      <c r="FR50" s="3">
        <v>-87603.21</v>
      </c>
      <c r="FS50" s="3">
        <v>-215000</v>
      </c>
      <c r="FT50" s="3">
        <v>-14770.62</v>
      </c>
      <c r="FU50" s="3">
        <v>0</v>
      </c>
      <c r="FV50" s="3">
        <v>0</v>
      </c>
      <c r="FW50" s="3">
        <v>0</v>
      </c>
      <c r="FX50" s="3">
        <v>0</v>
      </c>
      <c r="FY50" s="3">
        <v>0</v>
      </c>
      <c r="FZ50" s="3">
        <v>0</v>
      </c>
      <c r="GA50" s="3">
        <v>0</v>
      </c>
      <c r="GB50" s="3">
        <v>-305113.26</v>
      </c>
      <c r="GD50" s="3">
        <v>-5379.21</v>
      </c>
      <c r="GE50" s="3">
        <v>0</v>
      </c>
      <c r="GF50" s="3">
        <v>-4728.75</v>
      </c>
      <c r="GG50" s="3">
        <v>0</v>
      </c>
      <c r="GH50" s="3">
        <v>0</v>
      </c>
      <c r="GI50" s="3">
        <v>0</v>
      </c>
      <c r="GJ50" s="3">
        <v>109600.82</v>
      </c>
      <c r="GK50" s="3">
        <v>267</v>
      </c>
      <c r="GL50" s="3">
        <v>-22849</v>
      </c>
      <c r="GN50" s="3">
        <v>0</v>
      </c>
      <c r="GO50" s="3">
        <v>-56928</v>
      </c>
      <c r="GP50" s="3">
        <v>0</v>
      </c>
      <c r="GQ50" s="3">
        <v>-55491.49</v>
      </c>
      <c r="GR50" s="3">
        <v>0</v>
      </c>
      <c r="GS50" s="3">
        <v>0</v>
      </c>
      <c r="GT50" s="3">
        <v>0</v>
      </c>
      <c r="GU50" s="3">
        <v>0</v>
      </c>
      <c r="GV50" s="3">
        <v>0</v>
      </c>
      <c r="GX50" s="3">
        <v>-37544.22</v>
      </c>
      <c r="GY50" s="3">
        <v>0</v>
      </c>
      <c r="GZ50" s="3">
        <v>0</v>
      </c>
      <c r="HA50" s="3">
        <v>0</v>
      </c>
      <c r="HB50" s="3">
        <v>0</v>
      </c>
      <c r="HC50" s="3">
        <v>0</v>
      </c>
      <c r="HD50" s="3">
        <v>0</v>
      </c>
      <c r="HE50" s="3">
        <v>0</v>
      </c>
      <c r="HF50" s="3">
        <v>0</v>
      </c>
      <c r="HG50" s="3">
        <v>0</v>
      </c>
      <c r="HH50" s="3">
        <v>-293129.51</v>
      </c>
      <c r="HI50" s="3">
        <v>0</v>
      </c>
      <c r="HJ50" s="3">
        <v>0</v>
      </c>
      <c r="HK50" s="3">
        <v>0</v>
      </c>
      <c r="HL50" s="3">
        <v>0</v>
      </c>
      <c r="HM50" s="3">
        <v>-1160671.6499999999</v>
      </c>
      <c r="HO50" s="3">
        <v>0</v>
      </c>
      <c r="HP50" s="3">
        <v>-2789823.33</v>
      </c>
      <c r="HQ50" s="3">
        <v>0</v>
      </c>
      <c r="HR50" s="3">
        <v>0</v>
      </c>
      <c r="HS50" s="3">
        <v>0</v>
      </c>
      <c r="HT50" s="3">
        <v>0</v>
      </c>
      <c r="HU50" s="3">
        <v>0</v>
      </c>
      <c r="HV50" s="3">
        <v>0</v>
      </c>
      <c r="HW50" s="3">
        <v>0</v>
      </c>
      <c r="HX50" s="3">
        <v>0</v>
      </c>
      <c r="HY50" s="3">
        <v>0</v>
      </c>
      <c r="HZ50" s="3">
        <v>-300238.255999999</v>
      </c>
      <c r="IA50" s="3">
        <v>0</v>
      </c>
      <c r="IB50" s="3">
        <v>0</v>
      </c>
      <c r="IC50" s="3">
        <v>215000</v>
      </c>
      <c r="ID50" s="3">
        <v>-300446.05</v>
      </c>
      <c r="IE50" s="3">
        <v>0</v>
      </c>
      <c r="IF50" s="3">
        <v>0</v>
      </c>
      <c r="IG50" s="3">
        <v>0</v>
      </c>
      <c r="IH50" s="3">
        <v>0</v>
      </c>
      <c r="II50" s="3">
        <v>0</v>
      </c>
      <c r="IJ50" s="3">
        <v>-2809358.85</v>
      </c>
      <c r="IK50" s="3">
        <v>0</v>
      </c>
      <c r="IL50" s="3">
        <v>0</v>
      </c>
      <c r="IM50" s="3">
        <v>0</v>
      </c>
      <c r="IN50" s="3">
        <v>-17542.88</v>
      </c>
      <c r="IO50" s="3">
        <v>0</v>
      </c>
      <c r="IP50" s="3">
        <v>-3950456.52</v>
      </c>
      <c r="IQ50" s="3">
        <v>0</v>
      </c>
      <c r="IR50" s="3">
        <v>0</v>
      </c>
      <c r="IS50" s="3">
        <v>-75628.7</v>
      </c>
      <c r="IT50" s="3">
        <v>0</v>
      </c>
      <c r="IU50" s="3">
        <v>-323552.05</v>
      </c>
      <c r="IV50" s="3">
        <v>0</v>
      </c>
      <c r="IW50" s="3">
        <v>-480502.3</v>
      </c>
      <c r="IX50" s="3">
        <v>-117755.41</v>
      </c>
      <c r="IY50" s="3">
        <v>-275617.03000000003</v>
      </c>
      <c r="IZ50" s="3">
        <v>-20162.419999999998</v>
      </c>
      <c r="JA50" s="3">
        <v>-1995432.91</v>
      </c>
      <c r="JB50" s="3">
        <v>0</v>
      </c>
      <c r="JC50" s="3">
        <v>0</v>
      </c>
      <c r="JD50" s="3">
        <v>-8384.25</v>
      </c>
      <c r="JE50" s="3">
        <v>0</v>
      </c>
      <c r="JF50" s="3">
        <v>0</v>
      </c>
      <c r="JG50" s="3">
        <v>0</v>
      </c>
      <c r="JH50" s="3">
        <v>0</v>
      </c>
      <c r="JI50" s="3">
        <v>-50392.639999999999</v>
      </c>
      <c r="JJ50" s="3">
        <v>0</v>
      </c>
      <c r="JK50" s="3">
        <v>0</v>
      </c>
      <c r="JL50" s="3">
        <v>-38489.25</v>
      </c>
      <c r="JM50" s="3">
        <v>0</v>
      </c>
      <c r="JN50" s="3">
        <v>-15175</v>
      </c>
      <c r="JO50" s="3">
        <v>0</v>
      </c>
      <c r="JP50" s="3">
        <v>-6649.86</v>
      </c>
      <c r="JQ50" s="3">
        <v>0</v>
      </c>
      <c r="JR50" s="3">
        <v>-2648.45</v>
      </c>
      <c r="JS50" s="3">
        <v>0</v>
      </c>
      <c r="JT50" s="3">
        <v>0</v>
      </c>
      <c r="JU50" s="3">
        <v>0</v>
      </c>
      <c r="JV50" s="3">
        <v>0</v>
      </c>
      <c r="JW50" s="3">
        <v>0</v>
      </c>
      <c r="JX50" s="3">
        <v>0</v>
      </c>
      <c r="JY50" s="3">
        <v>0</v>
      </c>
      <c r="JZ50" s="3">
        <v>0</v>
      </c>
      <c r="KA50" s="3">
        <v>0</v>
      </c>
      <c r="KB50" s="3">
        <v>0</v>
      </c>
      <c r="KC50" s="3">
        <v>0</v>
      </c>
      <c r="KD50" s="3">
        <v>12449.23</v>
      </c>
      <c r="KE50" s="3">
        <v>12392.32</v>
      </c>
      <c r="KF50" s="3">
        <v>0</v>
      </c>
      <c r="KG50" s="3">
        <v>0</v>
      </c>
      <c r="KH50" s="3">
        <v>-57905.15</v>
      </c>
      <c r="KI50" s="3">
        <v>30591.48</v>
      </c>
      <c r="KJ50" s="3">
        <v>-7149.38</v>
      </c>
      <c r="KK50" s="3">
        <v>0</v>
      </c>
      <c r="KL50" s="3">
        <v>0</v>
      </c>
      <c r="KM50" s="3">
        <v>0</v>
      </c>
      <c r="KN50" s="3">
        <v>-5662.34</v>
      </c>
      <c r="KO50" s="3">
        <v>0</v>
      </c>
      <c r="KP50" s="3">
        <v>0</v>
      </c>
      <c r="KQ50" s="3">
        <v>0</v>
      </c>
      <c r="KR50" s="3">
        <v>0</v>
      </c>
      <c r="KS50" s="3">
        <v>0</v>
      </c>
      <c r="KT50" s="3">
        <v>0</v>
      </c>
      <c r="KU50" s="3">
        <v>0</v>
      </c>
      <c r="KV50" s="3">
        <v>0</v>
      </c>
      <c r="KW50" s="3">
        <v>0</v>
      </c>
      <c r="KX50" s="3">
        <v>0</v>
      </c>
      <c r="KY50" s="3">
        <v>0</v>
      </c>
      <c r="KZ50" s="3">
        <v>0</v>
      </c>
      <c r="LA50" s="3">
        <v>0</v>
      </c>
      <c r="LB50" s="3">
        <v>0</v>
      </c>
      <c r="LC50" s="3">
        <v>0</v>
      </c>
      <c r="LD50" s="3">
        <v>0</v>
      </c>
      <c r="LE50" s="3">
        <v>0</v>
      </c>
      <c r="LF50" s="3">
        <v>0</v>
      </c>
      <c r="LG50" s="3">
        <v>0</v>
      </c>
      <c r="LH50" s="3">
        <v>0</v>
      </c>
      <c r="LI50" s="3">
        <v>0</v>
      </c>
      <c r="LJ50" s="3">
        <v>0</v>
      </c>
      <c r="LK50" s="3">
        <v>0</v>
      </c>
      <c r="LL50" s="3">
        <v>0</v>
      </c>
      <c r="LM50" s="3">
        <v>4565190.7300000004</v>
      </c>
      <c r="LN50" s="3">
        <v>2287796.2200000002</v>
      </c>
      <c r="LO50" s="3">
        <v>323552.05</v>
      </c>
      <c r="LP50" s="3">
        <v>0</v>
      </c>
      <c r="LQ50" s="3">
        <v>0</v>
      </c>
      <c r="LR50" s="3">
        <v>480502.3</v>
      </c>
      <c r="LS50" s="3">
        <v>0</v>
      </c>
      <c r="LT50" s="3">
        <v>117755.41</v>
      </c>
      <c r="LU50" s="3">
        <v>0</v>
      </c>
      <c r="LW50" s="3">
        <v>275617.03000000003</v>
      </c>
      <c r="LX50" s="3">
        <v>20162.419999999998</v>
      </c>
      <c r="LY50" s="3">
        <v>0</v>
      </c>
      <c r="LZ50" s="3">
        <v>0</v>
      </c>
      <c r="MA50" s="3">
        <v>0</v>
      </c>
      <c r="MB50" s="3">
        <v>0</v>
      </c>
      <c r="MC50" s="3">
        <v>0</v>
      </c>
      <c r="MD50" s="3">
        <v>0</v>
      </c>
      <c r="ME50" s="3">
        <v>0</v>
      </c>
      <c r="MF50" s="3">
        <v>0</v>
      </c>
      <c r="MG50" s="3">
        <v>0</v>
      </c>
      <c r="MH50" s="3">
        <v>0</v>
      </c>
      <c r="MI50" s="3">
        <v>0</v>
      </c>
      <c r="MJ50" s="3">
        <v>0</v>
      </c>
      <c r="MK50" s="3">
        <v>0</v>
      </c>
      <c r="ML50" s="3">
        <v>0</v>
      </c>
      <c r="MM50" s="3">
        <v>0</v>
      </c>
      <c r="MN50" s="3">
        <v>0</v>
      </c>
      <c r="MO50" s="3">
        <v>0</v>
      </c>
      <c r="MP50" s="3">
        <v>0</v>
      </c>
      <c r="MQ50" s="3">
        <v>0</v>
      </c>
      <c r="MR50" s="3">
        <v>0</v>
      </c>
      <c r="MS50" s="3">
        <v>0</v>
      </c>
      <c r="MT50" s="3">
        <v>0</v>
      </c>
      <c r="MU50" s="3">
        <v>0</v>
      </c>
      <c r="MV50" s="3">
        <v>0</v>
      </c>
      <c r="MW50" s="3">
        <v>0</v>
      </c>
      <c r="MX50" s="3">
        <v>0</v>
      </c>
      <c r="MY50" s="3">
        <v>0</v>
      </c>
      <c r="MZ50" s="3">
        <v>342823.34</v>
      </c>
      <c r="NA50" s="3">
        <v>79023.13</v>
      </c>
      <c r="NB50" s="3">
        <v>0</v>
      </c>
      <c r="NC50" s="3">
        <v>25564.38</v>
      </c>
      <c r="ND50" s="3">
        <v>0</v>
      </c>
      <c r="NE50" s="3">
        <v>10044.870000000001</v>
      </c>
      <c r="NF50" s="3">
        <v>0</v>
      </c>
      <c r="NG50" s="3">
        <v>0</v>
      </c>
      <c r="NH50" s="3">
        <v>0</v>
      </c>
      <c r="NI50" s="3">
        <v>67781.45</v>
      </c>
      <c r="NJ50" s="3">
        <v>0</v>
      </c>
      <c r="NK50" s="3">
        <v>0</v>
      </c>
      <c r="NL50" s="3">
        <v>38984.019999999997</v>
      </c>
      <c r="NM50" s="3">
        <v>0</v>
      </c>
      <c r="NN50" s="3">
        <v>1859.59</v>
      </c>
      <c r="NO50" s="3">
        <v>0</v>
      </c>
      <c r="NP50" s="3">
        <v>0</v>
      </c>
      <c r="NQ50" s="3">
        <v>0</v>
      </c>
      <c r="NR50" s="3">
        <v>0</v>
      </c>
      <c r="NS50" s="3">
        <v>0</v>
      </c>
      <c r="NT50" s="3">
        <v>39057.93</v>
      </c>
      <c r="NU50" s="3">
        <v>0</v>
      </c>
      <c r="NV50" s="3">
        <v>0</v>
      </c>
      <c r="NW50" s="3">
        <v>84329.7</v>
      </c>
      <c r="NX50" s="3">
        <v>0</v>
      </c>
      <c r="NY50" s="3">
        <v>0</v>
      </c>
      <c r="NZ50" s="3">
        <v>0</v>
      </c>
      <c r="OA50" s="3">
        <v>3154.66</v>
      </c>
      <c r="OB50" s="3">
        <v>0</v>
      </c>
      <c r="OC50" s="3">
        <v>8735.98</v>
      </c>
      <c r="OD50" s="3">
        <v>1654.11</v>
      </c>
      <c r="OE50" s="3">
        <v>0</v>
      </c>
      <c r="OF50" s="3">
        <v>0</v>
      </c>
      <c r="OK50" s="3">
        <v>0</v>
      </c>
      <c r="OL50" s="3">
        <v>0</v>
      </c>
      <c r="OM50" s="3">
        <v>0</v>
      </c>
      <c r="ON50" s="3">
        <v>0</v>
      </c>
      <c r="OO50" s="3">
        <v>0</v>
      </c>
      <c r="OP50" s="3">
        <v>5957.78</v>
      </c>
      <c r="OQ50" s="3">
        <v>191615.85</v>
      </c>
      <c r="OR50" s="3">
        <v>126106.1</v>
      </c>
      <c r="OS50" s="3">
        <v>0</v>
      </c>
      <c r="OT50" s="3">
        <v>0</v>
      </c>
      <c r="OU50" s="3">
        <v>11532.84</v>
      </c>
      <c r="OV50" s="3">
        <v>0</v>
      </c>
      <c r="OW50" s="3">
        <v>0</v>
      </c>
      <c r="OX50" s="3">
        <v>0</v>
      </c>
      <c r="OY50" s="3">
        <v>0</v>
      </c>
      <c r="OZ50" s="3">
        <v>0</v>
      </c>
      <c r="PA50" s="3">
        <v>408</v>
      </c>
      <c r="PB50" s="3">
        <v>0</v>
      </c>
      <c r="PC50" s="3">
        <v>0</v>
      </c>
      <c r="PD50" s="3">
        <v>0</v>
      </c>
      <c r="PE50" s="3">
        <v>0</v>
      </c>
      <c r="PF50" s="3">
        <v>170522.15</v>
      </c>
      <c r="PG50" s="3">
        <v>0</v>
      </c>
      <c r="PH50" s="3">
        <v>69021.56</v>
      </c>
      <c r="PI50" s="3">
        <v>12652.18</v>
      </c>
      <c r="PJ50" s="3">
        <v>0</v>
      </c>
      <c r="PK50" s="3">
        <v>50101.2</v>
      </c>
      <c r="PL50" s="3">
        <v>15430.5</v>
      </c>
      <c r="PM50" s="3">
        <v>9825.2000000000007</v>
      </c>
      <c r="PN50" s="3">
        <v>7154.94</v>
      </c>
      <c r="PO50" s="3">
        <v>17109.37</v>
      </c>
      <c r="PP50" s="3">
        <v>0</v>
      </c>
      <c r="PQ50" s="3">
        <v>0</v>
      </c>
      <c r="PR50" s="3">
        <v>17248.03</v>
      </c>
      <c r="PS50" s="3">
        <v>949.39</v>
      </c>
      <c r="PT50" s="3">
        <v>25347.84</v>
      </c>
      <c r="PU50" s="3">
        <v>21815.77</v>
      </c>
      <c r="PV50" s="3">
        <v>0</v>
      </c>
      <c r="PW50" s="3">
        <v>467.5</v>
      </c>
      <c r="PX50" s="3">
        <v>2520</v>
      </c>
      <c r="PY50" s="3">
        <v>0</v>
      </c>
      <c r="PZ50" s="3">
        <v>0</v>
      </c>
      <c r="QA50" s="3">
        <v>0</v>
      </c>
      <c r="QB50" s="3">
        <v>229799.69</v>
      </c>
      <c r="QC50" s="3">
        <v>0</v>
      </c>
      <c r="QD50" s="3">
        <v>15033.6</v>
      </c>
      <c r="QE50" s="3">
        <v>0</v>
      </c>
      <c r="QF50" s="3">
        <v>0</v>
      </c>
      <c r="QG50" s="3">
        <v>0</v>
      </c>
      <c r="QI50" s="3">
        <v>0</v>
      </c>
      <c r="QJ50" s="3">
        <v>67227.539999999994</v>
      </c>
      <c r="QK50" s="3">
        <v>0</v>
      </c>
      <c r="QL50" s="3">
        <v>0</v>
      </c>
      <c r="QM50" s="3">
        <v>0</v>
      </c>
      <c r="QN50" s="3">
        <v>0</v>
      </c>
      <c r="QO50" s="3">
        <v>0</v>
      </c>
      <c r="QP50" s="3">
        <v>17470.914000000001</v>
      </c>
      <c r="QQ50" s="3">
        <v>0</v>
      </c>
      <c r="QR50" s="3">
        <v>0</v>
      </c>
      <c r="QS50" s="3">
        <v>0</v>
      </c>
      <c r="QT50" s="3">
        <v>5687.84</v>
      </c>
      <c r="QU50" s="3">
        <v>34553</v>
      </c>
      <c r="QV50" s="3">
        <v>1306</v>
      </c>
      <c r="QW50" s="3">
        <v>2340</v>
      </c>
      <c r="QX50" s="3">
        <v>0</v>
      </c>
      <c r="QY50" s="3">
        <v>0</v>
      </c>
      <c r="QZ50" s="3">
        <v>0</v>
      </c>
      <c r="RA50" s="3">
        <v>0</v>
      </c>
      <c r="RB50" s="3">
        <v>0</v>
      </c>
      <c r="RC50" s="3">
        <v>0</v>
      </c>
      <c r="RD50" s="3">
        <v>0</v>
      </c>
      <c r="RE50" s="3">
        <v>0</v>
      </c>
      <c r="RF50" s="3">
        <v>0</v>
      </c>
      <c r="RG50" s="3">
        <v>0</v>
      </c>
      <c r="RH50" s="3">
        <v>0</v>
      </c>
      <c r="RI50" s="3">
        <v>0</v>
      </c>
      <c r="RJ50" s="3">
        <v>0</v>
      </c>
      <c r="RK50" s="3">
        <v>0</v>
      </c>
    </row>
    <row r="51" spans="1:479" x14ac:dyDescent="0.25">
      <c r="A51" t="s">
        <v>50</v>
      </c>
      <c r="B51" s="1">
        <v>2018</v>
      </c>
      <c r="C51" s="3">
        <v>3907012.99</v>
      </c>
      <c r="D51" s="3">
        <v>500</v>
      </c>
      <c r="E51" s="4"/>
      <c r="F51" s="3">
        <v>0</v>
      </c>
      <c r="G51" s="3">
        <v>0</v>
      </c>
      <c r="H51" s="3">
        <v>634785</v>
      </c>
      <c r="I51" s="3">
        <v>0</v>
      </c>
      <c r="J51" s="3">
        <v>30034.53</v>
      </c>
      <c r="K51" s="3">
        <v>10519050.77</v>
      </c>
      <c r="L51" s="3">
        <v>0</v>
      </c>
      <c r="M51" s="3">
        <v>160189.07999999999</v>
      </c>
      <c r="N51" s="3">
        <v>0</v>
      </c>
      <c r="O51" s="3">
        <v>693470.53</v>
      </c>
      <c r="P51" s="4"/>
      <c r="Q51" s="3">
        <v>12597547.99</v>
      </c>
      <c r="R51" s="3">
        <v>-500924.87</v>
      </c>
      <c r="S51" s="3">
        <v>12969.83</v>
      </c>
      <c r="T51" s="3">
        <v>0</v>
      </c>
      <c r="U51" s="3">
        <v>0</v>
      </c>
      <c r="V51" s="3">
        <v>727660.4</v>
      </c>
      <c r="W51" s="3">
        <v>0</v>
      </c>
      <c r="X51" s="3">
        <v>1630986.93</v>
      </c>
      <c r="Y51" s="3">
        <v>0</v>
      </c>
      <c r="Z51" s="3">
        <v>0</v>
      </c>
      <c r="AA51" s="3">
        <v>2372259.62</v>
      </c>
      <c r="AB51" s="3">
        <v>0</v>
      </c>
      <c r="AC51" s="3">
        <v>0</v>
      </c>
      <c r="AD51" s="3">
        <v>0</v>
      </c>
      <c r="AE51" s="3">
        <v>0</v>
      </c>
      <c r="AF51" s="3">
        <v>0</v>
      </c>
      <c r="AG51" s="3">
        <v>0</v>
      </c>
      <c r="AH51" s="3">
        <v>0</v>
      </c>
      <c r="AI51" s="3">
        <v>0</v>
      </c>
      <c r="AJ51" s="3">
        <v>0</v>
      </c>
      <c r="AK51" s="3">
        <v>0</v>
      </c>
      <c r="AL51" s="3">
        <v>0</v>
      </c>
      <c r="AP51" s="3">
        <v>0</v>
      </c>
      <c r="AQ51" s="3">
        <v>0</v>
      </c>
      <c r="AR51" s="3">
        <v>0</v>
      </c>
      <c r="AS51" s="3">
        <v>114331</v>
      </c>
      <c r="AT51" s="3">
        <v>0</v>
      </c>
      <c r="AU51" s="3">
        <v>0</v>
      </c>
      <c r="AV51" s="3">
        <v>-112026.66</v>
      </c>
      <c r="AW51" s="4"/>
      <c r="AX51" s="3">
        <v>0</v>
      </c>
      <c r="AY51" s="3">
        <v>0</v>
      </c>
      <c r="AZ51" s="3">
        <v>0</v>
      </c>
      <c r="BA51" s="3">
        <v>121308.31</v>
      </c>
      <c r="BB51" s="3">
        <v>0</v>
      </c>
      <c r="BC51" s="3">
        <v>-559.85</v>
      </c>
      <c r="BD51" s="3">
        <v>0</v>
      </c>
      <c r="BE51" s="3">
        <v>0</v>
      </c>
      <c r="BF51" s="3">
        <v>0</v>
      </c>
      <c r="BG51" s="3">
        <v>25653</v>
      </c>
      <c r="BH51" s="3">
        <v>0</v>
      </c>
      <c r="BI51" s="3">
        <v>0</v>
      </c>
      <c r="BJ51" s="3">
        <v>2068</v>
      </c>
      <c r="BK51" s="3">
        <v>0</v>
      </c>
      <c r="BL51" s="3">
        <v>0</v>
      </c>
      <c r="BM51" s="3">
        <v>21326.78</v>
      </c>
      <c r="BN51" s="3">
        <v>0</v>
      </c>
      <c r="BO51" s="3">
        <v>-39232.559999999998</v>
      </c>
      <c r="BP51" s="3">
        <v>-109338</v>
      </c>
      <c r="BQ51" s="3">
        <v>166806</v>
      </c>
      <c r="BR51" s="3">
        <v>0</v>
      </c>
      <c r="BT51" s="3">
        <v>0</v>
      </c>
      <c r="BU51" s="3">
        <v>42843</v>
      </c>
      <c r="BV51" s="3">
        <v>0</v>
      </c>
      <c r="BW51" s="3">
        <v>0</v>
      </c>
      <c r="BX51" s="3">
        <v>0</v>
      </c>
      <c r="BY51" s="3">
        <v>-9764</v>
      </c>
      <c r="BZ51" s="3">
        <v>-1490881.49</v>
      </c>
      <c r="CA51" s="3">
        <v>0</v>
      </c>
      <c r="CB51" s="3">
        <v>412358.34</v>
      </c>
      <c r="CC51" s="3">
        <v>795495.66</v>
      </c>
      <c r="CD51" s="3">
        <v>-155661.25</v>
      </c>
      <c r="CE51" s="3">
        <v>-256079.33</v>
      </c>
      <c r="CF51" s="3">
        <v>0</v>
      </c>
      <c r="CG51" s="3">
        <v>392918.86</v>
      </c>
      <c r="CH51" s="3">
        <v>0</v>
      </c>
      <c r="CI51" s="3">
        <v>0</v>
      </c>
      <c r="CJ51" s="3">
        <v>1272321.04</v>
      </c>
      <c r="CK51" s="3">
        <v>0</v>
      </c>
      <c r="CL51" s="3">
        <v>1327708.4099999999</v>
      </c>
      <c r="CM51" s="3">
        <v>0</v>
      </c>
      <c r="CN51" s="3">
        <v>0</v>
      </c>
      <c r="CO51" s="3">
        <v>0</v>
      </c>
      <c r="CP51" s="3">
        <v>0</v>
      </c>
      <c r="CQ51" s="3">
        <v>0</v>
      </c>
      <c r="CR51" s="3">
        <v>0</v>
      </c>
      <c r="CS51" s="3">
        <v>0</v>
      </c>
      <c r="CT51" s="3">
        <v>0</v>
      </c>
      <c r="CU51" s="3">
        <v>0</v>
      </c>
      <c r="CV51" s="3">
        <v>0</v>
      </c>
      <c r="CW51" s="3">
        <v>0</v>
      </c>
      <c r="CX51" s="3">
        <v>0</v>
      </c>
      <c r="CY51" s="3">
        <v>0</v>
      </c>
      <c r="CZ51" s="3">
        <v>0</v>
      </c>
      <c r="DA51" s="3">
        <v>0</v>
      </c>
      <c r="DB51" s="3">
        <v>0</v>
      </c>
      <c r="DC51" s="3">
        <v>0</v>
      </c>
      <c r="DD51" s="3">
        <v>0</v>
      </c>
      <c r="DE51" s="3">
        <v>0</v>
      </c>
      <c r="DF51" s="3">
        <v>0</v>
      </c>
      <c r="DG51" s="3">
        <v>0</v>
      </c>
      <c r="DH51" s="3">
        <v>0</v>
      </c>
      <c r="DI51" s="3">
        <v>0</v>
      </c>
      <c r="DJ51" s="3">
        <v>0</v>
      </c>
      <c r="DK51" s="3">
        <v>0</v>
      </c>
      <c r="DL51" s="3">
        <v>0</v>
      </c>
      <c r="DM51" s="3">
        <v>0</v>
      </c>
      <c r="DN51" s="3">
        <v>133551.03</v>
      </c>
      <c r="DP51" s="3">
        <v>7676289.3700000001</v>
      </c>
      <c r="DQ51" s="3">
        <v>63262.07</v>
      </c>
      <c r="DR51" s="3">
        <v>3082913</v>
      </c>
      <c r="DS51" s="3">
        <v>8498490.0299999993</v>
      </c>
      <c r="DT51" s="3">
        <v>0</v>
      </c>
      <c r="DU51" s="3">
        <v>55199085.350000001</v>
      </c>
      <c r="DV51" s="3">
        <v>47837516.899999999</v>
      </c>
      <c r="DW51" s="3">
        <v>16141712.810000001</v>
      </c>
      <c r="DX51" s="3">
        <v>22774897.52</v>
      </c>
      <c r="DY51" s="3">
        <v>36150894.43</v>
      </c>
      <c r="DZ51" s="3">
        <v>23289209.949999999</v>
      </c>
      <c r="EA51" s="3">
        <v>11483219.68</v>
      </c>
      <c r="EB51" s="3">
        <v>0</v>
      </c>
      <c r="EC51" s="3">
        <v>0</v>
      </c>
      <c r="ED51" s="3">
        <v>0</v>
      </c>
      <c r="EE51" s="3">
        <v>16562</v>
      </c>
      <c r="EG51" s="3">
        <v>634009</v>
      </c>
      <c r="EH51" s="3">
        <v>0</v>
      </c>
      <c r="EI51" s="3">
        <v>1716505.39</v>
      </c>
      <c r="EJ51" s="3">
        <v>3536495.56</v>
      </c>
      <c r="EL51" s="3">
        <v>8990614.9100000001</v>
      </c>
      <c r="EM51" s="3">
        <v>97797.16</v>
      </c>
      <c r="EN51" s="3">
        <v>3186844.9</v>
      </c>
      <c r="EO51" s="3">
        <v>610126.59</v>
      </c>
      <c r="EP51" s="3">
        <v>425791.67</v>
      </c>
      <c r="EQ51" s="3">
        <v>317633.59999999998</v>
      </c>
      <c r="ER51" s="3">
        <v>0</v>
      </c>
      <c r="ET51" s="3">
        <v>0</v>
      </c>
      <c r="EU51" s="3">
        <v>0</v>
      </c>
      <c r="EV51" s="3">
        <v>1758769.38</v>
      </c>
      <c r="EW51" s="3">
        <v>90061.99</v>
      </c>
      <c r="EX51" s="3">
        <v>0</v>
      </c>
      <c r="EY51" s="3">
        <v>-20766117.350000001</v>
      </c>
      <c r="EZ51" s="3">
        <v>0</v>
      </c>
      <c r="FA51" s="3">
        <v>0</v>
      </c>
      <c r="FB51" s="3">
        <v>0</v>
      </c>
      <c r="FC51" s="3">
        <v>0</v>
      </c>
      <c r="FD51" s="3">
        <v>0</v>
      </c>
      <c r="FE51" s="3">
        <v>0</v>
      </c>
      <c r="FF51" s="3">
        <v>2594439.77</v>
      </c>
      <c r="FG51" s="3">
        <v>0</v>
      </c>
      <c r="FH51" s="3">
        <v>0</v>
      </c>
      <c r="FI51" s="3">
        <v>0</v>
      </c>
      <c r="FJ51" s="3">
        <v>3783730.9</v>
      </c>
      <c r="FK51" s="3">
        <v>-116175739.11</v>
      </c>
      <c r="FL51" s="3">
        <v>-1754163.06</v>
      </c>
      <c r="FM51" s="3">
        <v>0</v>
      </c>
      <c r="FN51" s="3">
        <v>0</v>
      </c>
      <c r="FO51" s="3">
        <v>-1050687.04</v>
      </c>
      <c r="FP51" s="3">
        <v>-12418559.470000001</v>
      </c>
      <c r="FQ51" s="3">
        <v>-1188081.5900000001</v>
      </c>
      <c r="FR51" s="3">
        <v>-2170229.0099999998</v>
      </c>
      <c r="FS51" s="3">
        <v>0</v>
      </c>
      <c r="FT51" s="3">
        <v>-1891472.24</v>
      </c>
      <c r="FU51" s="3">
        <v>0</v>
      </c>
      <c r="FV51" s="3">
        <v>-21757.94</v>
      </c>
      <c r="FW51" s="3">
        <v>0</v>
      </c>
      <c r="FX51" s="3">
        <v>0</v>
      </c>
      <c r="FY51" s="3">
        <v>0</v>
      </c>
      <c r="FZ51" s="3">
        <v>0</v>
      </c>
      <c r="GA51" s="3">
        <v>-695624</v>
      </c>
      <c r="GB51" s="3">
        <v>-1330305</v>
      </c>
      <c r="GD51" s="3">
        <v>0</v>
      </c>
      <c r="GE51" s="3">
        <v>0</v>
      </c>
      <c r="GF51" s="3">
        <v>0</v>
      </c>
      <c r="GG51" s="3">
        <v>0</v>
      </c>
      <c r="GH51" s="3">
        <v>0</v>
      </c>
      <c r="GI51" s="3">
        <v>0</v>
      </c>
      <c r="GJ51" s="3">
        <v>1012113.67</v>
      </c>
      <c r="GK51" s="3">
        <v>-252995.65</v>
      </c>
      <c r="GL51" s="3">
        <v>37302.589999999997</v>
      </c>
      <c r="GN51" s="3">
        <v>0</v>
      </c>
      <c r="GO51" s="3">
        <v>-2554708.48</v>
      </c>
      <c r="GP51" s="3">
        <v>0</v>
      </c>
      <c r="GQ51" s="3">
        <v>-1296</v>
      </c>
      <c r="GR51" s="3">
        <v>0</v>
      </c>
      <c r="GS51" s="3">
        <v>0</v>
      </c>
      <c r="GT51" s="3">
        <v>0</v>
      </c>
      <c r="GU51" s="3">
        <v>-1150891.24</v>
      </c>
      <c r="GV51" s="3">
        <v>0</v>
      </c>
      <c r="GX51" s="3">
        <v>-88530</v>
      </c>
      <c r="GY51" s="3">
        <v>0</v>
      </c>
      <c r="GZ51" s="3">
        <v>0</v>
      </c>
      <c r="HA51" s="3">
        <v>0</v>
      </c>
      <c r="HB51" s="3">
        <v>-177479.63</v>
      </c>
      <c r="HC51" s="3">
        <v>0</v>
      </c>
      <c r="HD51" s="3">
        <v>0</v>
      </c>
      <c r="HE51" s="3">
        <v>0</v>
      </c>
      <c r="HF51" s="3">
        <v>0</v>
      </c>
      <c r="HG51" s="3">
        <v>0</v>
      </c>
      <c r="HH51" s="3">
        <v>-228245</v>
      </c>
      <c r="HI51" s="3">
        <v>-3069279</v>
      </c>
      <c r="HJ51" s="3">
        <v>0</v>
      </c>
      <c r="HK51" s="3">
        <v>0</v>
      </c>
      <c r="HL51" s="3">
        <v>-1041667</v>
      </c>
      <c r="HM51" s="3">
        <v>-26745674.239999998</v>
      </c>
      <c r="HO51" s="3">
        <v>-26490500.039999999</v>
      </c>
      <c r="HP51" s="3">
        <v>-28900072</v>
      </c>
      <c r="HQ51" s="3">
        <v>-6714499</v>
      </c>
      <c r="HR51" s="3">
        <v>0</v>
      </c>
      <c r="HS51" s="3">
        <v>0</v>
      </c>
      <c r="HT51" s="3">
        <v>0</v>
      </c>
      <c r="HU51" s="3">
        <v>0</v>
      </c>
      <c r="HV51" s="3">
        <v>-13982553.689999999</v>
      </c>
      <c r="HW51" s="3">
        <v>0</v>
      </c>
      <c r="HX51" s="3">
        <v>0</v>
      </c>
      <c r="HY51" s="3">
        <v>-21995121.289999999</v>
      </c>
      <c r="HZ51" s="3">
        <v>-3585587.6800000202</v>
      </c>
      <c r="IA51" s="3">
        <v>0</v>
      </c>
      <c r="IB51" s="3">
        <v>0</v>
      </c>
      <c r="IC51" s="3">
        <v>75000</v>
      </c>
      <c r="ID51" s="3">
        <v>0</v>
      </c>
      <c r="IE51" s="3">
        <v>0</v>
      </c>
      <c r="IF51" s="3">
        <v>0</v>
      </c>
      <c r="IG51" s="3">
        <v>0</v>
      </c>
      <c r="IH51" s="3">
        <v>0</v>
      </c>
      <c r="II51" s="3">
        <v>-80143.53</v>
      </c>
      <c r="IJ51" s="3">
        <v>-30497266.670000002</v>
      </c>
      <c r="IK51" s="3">
        <v>0</v>
      </c>
      <c r="IL51" s="3">
        <v>0</v>
      </c>
      <c r="IM51" s="3">
        <v>0</v>
      </c>
      <c r="IN51" s="3">
        <v>-848714.23999999999</v>
      </c>
      <c r="IO51" s="3">
        <v>-7110.61</v>
      </c>
      <c r="IP51" s="3">
        <v>-62424370.25</v>
      </c>
      <c r="IQ51" s="3">
        <v>0</v>
      </c>
      <c r="IR51" s="3">
        <v>83654</v>
      </c>
      <c r="IS51" s="3">
        <v>-2410860.83</v>
      </c>
      <c r="IT51" s="3">
        <v>-178796.26</v>
      </c>
      <c r="IU51" s="3">
        <v>-3666275.74</v>
      </c>
      <c r="IV51" s="3">
        <v>0</v>
      </c>
      <c r="IW51" s="3">
        <v>-5777328.6100000003</v>
      </c>
      <c r="IX51" s="3">
        <v>-4444890.83</v>
      </c>
      <c r="IY51" s="3">
        <v>0</v>
      </c>
      <c r="IZ51" s="3">
        <v>-369576.09</v>
      </c>
      <c r="JA51" s="3">
        <v>-25700463.260000002</v>
      </c>
      <c r="JB51" s="3">
        <v>-19589</v>
      </c>
      <c r="JC51" s="3">
        <v>-459.25</v>
      </c>
      <c r="JD51" s="3">
        <v>-16035</v>
      </c>
      <c r="JE51" s="3">
        <v>0</v>
      </c>
      <c r="JF51" s="3">
        <v>0</v>
      </c>
      <c r="JG51" s="3">
        <v>0</v>
      </c>
      <c r="JH51" s="3">
        <v>0</v>
      </c>
      <c r="JI51" s="3">
        <v>-686896.41</v>
      </c>
      <c r="JJ51" s="3">
        <v>0</v>
      </c>
      <c r="JK51" s="3">
        <v>-55773.81</v>
      </c>
      <c r="JL51" s="3">
        <v>-364528.67</v>
      </c>
      <c r="JM51" s="3">
        <v>0</v>
      </c>
      <c r="JN51" s="3">
        <v>-376141.03</v>
      </c>
      <c r="JO51" s="3">
        <v>0</v>
      </c>
      <c r="JP51" s="3">
        <v>-7276</v>
      </c>
      <c r="JQ51" s="3">
        <v>-2978</v>
      </c>
      <c r="JR51" s="3">
        <v>0</v>
      </c>
      <c r="JS51" s="3">
        <v>0</v>
      </c>
      <c r="JT51" s="3">
        <v>0</v>
      </c>
      <c r="JU51" s="3">
        <v>0</v>
      </c>
      <c r="JV51" s="3">
        <v>-96487</v>
      </c>
      <c r="JW51" s="3">
        <v>0</v>
      </c>
      <c r="JX51" s="3">
        <v>0</v>
      </c>
      <c r="JY51" s="3">
        <v>0</v>
      </c>
      <c r="JZ51" s="3">
        <v>0</v>
      </c>
      <c r="KA51" s="3">
        <v>0</v>
      </c>
      <c r="KB51" s="3">
        <v>-130</v>
      </c>
      <c r="KC51" s="3">
        <v>0</v>
      </c>
      <c r="KD51" s="3">
        <v>181462.12</v>
      </c>
      <c r="KE51" s="3">
        <v>0</v>
      </c>
      <c r="KF51" s="3">
        <v>0</v>
      </c>
      <c r="KG51" s="3">
        <v>0</v>
      </c>
      <c r="KH51" s="3">
        <v>-3251754.81</v>
      </c>
      <c r="KI51" s="3">
        <v>2250371.36</v>
      </c>
      <c r="KJ51" s="3">
        <v>0</v>
      </c>
      <c r="KK51" s="3">
        <v>-3329.85</v>
      </c>
      <c r="KL51" s="3">
        <v>0</v>
      </c>
      <c r="KM51" s="3">
        <v>0</v>
      </c>
      <c r="KN51" s="3">
        <v>-218135</v>
      </c>
      <c r="KO51" s="3">
        <v>0</v>
      </c>
      <c r="KP51" s="3">
        <v>0</v>
      </c>
      <c r="KQ51" s="3">
        <v>0</v>
      </c>
      <c r="KR51" s="3">
        <v>0</v>
      </c>
      <c r="KS51" s="3">
        <v>0</v>
      </c>
      <c r="KT51" s="3">
        <v>0</v>
      </c>
      <c r="KU51" s="3">
        <v>0</v>
      </c>
      <c r="KV51" s="3">
        <v>0</v>
      </c>
      <c r="KW51" s="3">
        <v>0</v>
      </c>
      <c r="KX51" s="3">
        <v>0</v>
      </c>
      <c r="KY51" s="3">
        <v>0</v>
      </c>
      <c r="KZ51" s="3">
        <v>0</v>
      </c>
      <c r="LA51" s="3">
        <v>0</v>
      </c>
      <c r="LB51" s="3">
        <v>0</v>
      </c>
      <c r="LC51" s="3">
        <v>0</v>
      </c>
      <c r="LD51" s="3">
        <v>0</v>
      </c>
      <c r="LE51" s="3">
        <v>0</v>
      </c>
      <c r="LF51" s="3">
        <v>0</v>
      </c>
      <c r="LG51" s="3">
        <v>0</v>
      </c>
      <c r="LH51" s="3">
        <v>0</v>
      </c>
      <c r="LI51" s="3">
        <v>0</v>
      </c>
      <c r="LJ51" s="3">
        <v>0</v>
      </c>
      <c r="LK51" s="3">
        <v>0</v>
      </c>
      <c r="LL51" s="3">
        <v>0</v>
      </c>
      <c r="LM51" s="3">
        <v>57035773.520000003</v>
      </c>
      <c r="LN51" s="3">
        <v>39247691.759999998</v>
      </c>
      <c r="LO51" s="3">
        <v>3666275.74</v>
      </c>
      <c r="LP51" s="3">
        <v>0</v>
      </c>
      <c r="LQ51" s="3">
        <v>0</v>
      </c>
      <c r="LR51" s="3">
        <v>5777328.5999999996</v>
      </c>
      <c r="LS51" s="3">
        <v>0</v>
      </c>
      <c r="LT51" s="3">
        <v>4444890.83</v>
      </c>
      <c r="LU51" s="3">
        <v>0</v>
      </c>
      <c r="LW51" s="3">
        <v>0</v>
      </c>
      <c r="LX51" s="3">
        <v>369575.67</v>
      </c>
      <c r="LY51" s="3">
        <v>0</v>
      </c>
      <c r="LZ51" s="3">
        <v>0</v>
      </c>
      <c r="MA51" s="3">
        <v>0</v>
      </c>
      <c r="MB51" s="3">
        <v>0</v>
      </c>
      <c r="MC51" s="3">
        <v>0</v>
      </c>
      <c r="MD51" s="3">
        <v>0</v>
      </c>
      <c r="ME51" s="3">
        <v>0</v>
      </c>
      <c r="MF51" s="3">
        <v>0</v>
      </c>
      <c r="MG51" s="3">
        <v>0</v>
      </c>
      <c r="MH51" s="3">
        <v>0</v>
      </c>
      <c r="MI51" s="3">
        <v>0</v>
      </c>
      <c r="MJ51" s="3">
        <v>0</v>
      </c>
      <c r="MK51" s="3">
        <v>0</v>
      </c>
      <c r="ML51" s="3">
        <v>0</v>
      </c>
      <c r="MM51" s="3">
        <v>0</v>
      </c>
      <c r="MN51" s="3">
        <v>0</v>
      </c>
      <c r="MO51" s="3">
        <v>0</v>
      </c>
      <c r="MP51" s="3">
        <v>0</v>
      </c>
      <c r="MQ51" s="3">
        <v>0</v>
      </c>
      <c r="MR51" s="3">
        <v>0</v>
      </c>
      <c r="MS51" s="3">
        <v>448973.65</v>
      </c>
      <c r="MT51" s="3">
        <v>951183.23</v>
      </c>
      <c r="MU51" s="3">
        <v>191128</v>
      </c>
      <c r="MV51" s="3">
        <v>15970</v>
      </c>
      <c r="MW51" s="3">
        <v>560</v>
      </c>
      <c r="MX51" s="3">
        <v>0</v>
      </c>
      <c r="MY51" s="3">
        <v>219937.52</v>
      </c>
      <c r="MZ51" s="3">
        <v>117740.06</v>
      </c>
      <c r="NA51" s="3">
        <v>625086.6</v>
      </c>
      <c r="NB51" s="3">
        <v>0</v>
      </c>
      <c r="NC51" s="3">
        <v>246928.03</v>
      </c>
      <c r="ND51" s="3">
        <v>70312.69</v>
      </c>
      <c r="NE51" s="3">
        <v>50117.39</v>
      </c>
      <c r="NF51" s="3">
        <v>0</v>
      </c>
      <c r="NG51" s="3">
        <v>130309.67</v>
      </c>
      <c r="NH51" s="3">
        <v>4551</v>
      </c>
      <c r="NI51" s="3">
        <v>172995.81</v>
      </c>
      <c r="NJ51" s="3">
        <v>21925.45</v>
      </c>
      <c r="NK51" s="3">
        <v>31660.68</v>
      </c>
      <c r="NL51" s="3">
        <v>14167</v>
      </c>
      <c r="NM51" s="3">
        <v>0</v>
      </c>
      <c r="NN51" s="3">
        <v>0</v>
      </c>
      <c r="NO51" s="3">
        <v>0</v>
      </c>
      <c r="NP51" s="3">
        <v>1656349.4</v>
      </c>
      <c r="NQ51" s="3">
        <v>19523</v>
      </c>
      <c r="NR51" s="3">
        <v>0</v>
      </c>
      <c r="NS51" s="3">
        <v>195548.56</v>
      </c>
      <c r="NT51" s="3">
        <v>363319.37</v>
      </c>
      <c r="NU51" s="3">
        <v>1692524.05</v>
      </c>
      <c r="NV51" s="3">
        <v>543023.86</v>
      </c>
      <c r="NW51" s="3">
        <v>838943.37</v>
      </c>
      <c r="NX51" s="3">
        <v>14096.81</v>
      </c>
      <c r="NY51" s="3">
        <v>149656.32999999999</v>
      </c>
      <c r="NZ51" s="3">
        <v>253121</v>
      </c>
      <c r="OA51" s="3">
        <v>64326.35</v>
      </c>
      <c r="OB51" s="3">
        <v>0</v>
      </c>
      <c r="OC51" s="3">
        <v>0</v>
      </c>
      <c r="OD51" s="3">
        <v>0</v>
      </c>
      <c r="OE51" s="3">
        <v>42006.83</v>
      </c>
      <c r="OF51" s="3">
        <v>0</v>
      </c>
      <c r="OK51" s="3">
        <v>0</v>
      </c>
      <c r="OL51" s="3">
        <v>0</v>
      </c>
      <c r="OM51" s="3">
        <v>0</v>
      </c>
      <c r="ON51" s="3">
        <v>0</v>
      </c>
      <c r="OO51" s="3">
        <v>0</v>
      </c>
      <c r="OP51" s="3">
        <v>282250.98</v>
      </c>
      <c r="OQ51" s="3">
        <v>1761802.85</v>
      </c>
      <c r="OR51" s="3">
        <v>398942.71</v>
      </c>
      <c r="OS51" s="3">
        <v>0</v>
      </c>
      <c r="OT51" s="3">
        <v>0</v>
      </c>
      <c r="OU51" s="3">
        <v>64256.88</v>
      </c>
      <c r="OV51" s="3">
        <v>0</v>
      </c>
      <c r="OW51" s="3">
        <v>0</v>
      </c>
      <c r="OX51" s="3">
        <v>0</v>
      </c>
      <c r="OY51" s="3">
        <v>561.82000000000005</v>
      </c>
      <c r="OZ51" s="3">
        <v>13108.38</v>
      </c>
      <c r="PA51" s="3">
        <v>0</v>
      </c>
      <c r="PB51" s="3">
        <v>0</v>
      </c>
      <c r="PC51" s="3">
        <v>0</v>
      </c>
      <c r="PD51" s="3">
        <v>91750.77</v>
      </c>
      <c r="PE51" s="3">
        <v>0</v>
      </c>
      <c r="PF51" s="3">
        <v>1033281.72</v>
      </c>
      <c r="PG51" s="3">
        <v>0</v>
      </c>
      <c r="PH51" s="3">
        <v>1953990.53</v>
      </c>
      <c r="PI51" s="3">
        <v>359341.31</v>
      </c>
      <c r="PJ51" s="3">
        <v>0</v>
      </c>
      <c r="PK51" s="3">
        <v>681049.35</v>
      </c>
      <c r="PL51" s="3">
        <v>60394.03</v>
      </c>
      <c r="PM51" s="3">
        <v>253406.06</v>
      </c>
      <c r="PN51" s="3">
        <v>882225.84</v>
      </c>
      <c r="PO51" s="3">
        <v>-900</v>
      </c>
      <c r="PP51" s="3">
        <v>0</v>
      </c>
      <c r="PQ51" s="3">
        <v>0</v>
      </c>
      <c r="PR51" s="3">
        <v>303049.7</v>
      </c>
      <c r="PS51" s="3">
        <v>1864</v>
      </c>
      <c r="PT51" s="3">
        <v>189858.66</v>
      </c>
      <c r="PU51" s="3">
        <v>308415.96999999997</v>
      </c>
      <c r="PV51" s="3">
        <v>0</v>
      </c>
      <c r="PW51" s="3">
        <v>51944.959999999999</v>
      </c>
      <c r="PX51" s="3">
        <v>3489</v>
      </c>
      <c r="PY51" s="3">
        <v>0</v>
      </c>
      <c r="PZ51" s="3">
        <v>0</v>
      </c>
      <c r="QA51" s="3">
        <v>0</v>
      </c>
      <c r="QB51" s="3">
        <v>4211462.99</v>
      </c>
      <c r="QC51" s="3">
        <v>0</v>
      </c>
      <c r="QD51" s="3">
        <v>43166.59</v>
      </c>
      <c r="QE51" s="3">
        <v>0</v>
      </c>
      <c r="QF51" s="3">
        <v>0</v>
      </c>
      <c r="QG51" s="3">
        <v>0</v>
      </c>
      <c r="QI51" s="3">
        <v>0</v>
      </c>
      <c r="QJ51" s="3">
        <v>1072170.5</v>
      </c>
      <c r="QK51" s="3">
        <v>0</v>
      </c>
      <c r="QL51" s="3">
        <v>0</v>
      </c>
      <c r="QM51" s="3">
        <v>0</v>
      </c>
      <c r="QN51" s="3">
        <v>0</v>
      </c>
      <c r="QO51" s="3">
        <v>92078</v>
      </c>
      <c r="QP51" s="3">
        <v>109160.65</v>
      </c>
      <c r="QQ51" s="3">
        <v>0</v>
      </c>
      <c r="QR51" s="3">
        <v>0</v>
      </c>
      <c r="QS51" s="3">
        <v>0</v>
      </c>
      <c r="QT51" s="3">
        <v>25119.05</v>
      </c>
      <c r="QU51" s="3">
        <v>132611</v>
      </c>
      <c r="QV51" s="3">
        <v>1182413.43</v>
      </c>
      <c r="QW51" s="3">
        <v>71098.5</v>
      </c>
      <c r="QX51" s="3">
        <v>0</v>
      </c>
      <c r="QY51" s="3">
        <v>0</v>
      </c>
      <c r="QZ51" s="3">
        <v>3204</v>
      </c>
      <c r="RA51" s="3">
        <v>0</v>
      </c>
      <c r="RB51" s="3">
        <v>0</v>
      </c>
      <c r="RC51" s="3">
        <v>0</v>
      </c>
      <c r="RD51" s="3">
        <v>0</v>
      </c>
      <c r="RE51" s="3">
        <v>0</v>
      </c>
      <c r="RF51" s="3">
        <v>0</v>
      </c>
      <c r="RG51" s="3">
        <v>0</v>
      </c>
      <c r="RH51" s="3">
        <v>-143582</v>
      </c>
      <c r="RI51" s="3">
        <v>0</v>
      </c>
      <c r="RJ51" s="3">
        <v>22520.23</v>
      </c>
      <c r="RK51" s="3">
        <v>11818.17</v>
      </c>
    </row>
    <row r="52" spans="1:479" x14ac:dyDescent="0.25">
      <c r="A52" t="s">
        <v>51</v>
      </c>
      <c r="B52" s="1">
        <v>2018</v>
      </c>
      <c r="C52" s="3">
        <v>1124492.98</v>
      </c>
      <c r="D52" s="3">
        <v>0</v>
      </c>
      <c r="E52" s="4"/>
      <c r="F52" s="3">
        <v>0</v>
      </c>
      <c r="G52" s="3">
        <v>0</v>
      </c>
      <c r="H52" s="3">
        <v>0</v>
      </c>
      <c r="I52" s="3">
        <v>0</v>
      </c>
      <c r="J52" s="3">
        <v>0</v>
      </c>
      <c r="K52" s="3">
        <v>1985164.01</v>
      </c>
      <c r="L52" s="3">
        <v>0</v>
      </c>
      <c r="M52" s="3">
        <v>0</v>
      </c>
      <c r="N52" s="3">
        <v>0</v>
      </c>
      <c r="O52" s="3">
        <v>377155.5</v>
      </c>
      <c r="P52" s="4"/>
      <c r="Q52" s="3">
        <v>2251114.9500000002</v>
      </c>
      <c r="R52" s="3">
        <v>-147238.01999999999</v>
      </c>
      <c r="S52" s="3">
        <v>0</v>
      </c>
      <c r="T52" s="3">
        <v>0</v>
      </c>
      <c r="U52" s="3">
        <v>0</v>
      </c>
      <c r="V52" s="3">
        <v>22116.01</v>
      </c>
      <c r="W52" s="3">
        <v>0</v>
      </c>
      <c r="X52" s="3">
        <v>0</v>
      </c>
      <c r="Y52" s="3">
        <v>0</v>
      </c>
      <c r="Z52" s="3">
        <v>0</v>
      </c>
      <c r="AA52" s="3">
        <v>423871.94</v>
      </c>
      <c r="AB52" s="3">
        <v>0</v>
      </c>
      <c r="AC52" s="3">
        <v>0</v>
      </c>
      <c r="AD52" s="3">
        <v>0</v>
      </c>
      <c r="AE52" s="3">
        <v>0</v>
      </c>
      <c r="AF52" s="3">
        <v>0</v>
      </c>
      <c r="AG52" s="3">
        <v>0</v>
      </c>
      <c r="AH52" s="3">
        <v>0</v>
      </c>
      <c r="AI52" s="3">
        <v>0</v>
      </c>
      <c r="AJ52" s="3">
        <v>0</v>
      </c>
      <c r="AK52" s="3">
        <v>0</v>
      </c>
      <c r="AL52" s="3">
        <v>0</v>
      </c>
      <c r="AP52" s="3">
        <v>0</v>
      </c>
      <c r="AQ52" s="3">
        <v>0</v>
      </c>
      <c r="AR52" s="3">
        <v>0</v>
      </c>
      <c r="AS52" s="3">
        <v>0</v>
      </c>
      <c r="AT52" s="3">
        <v>0</v>
      </c>
      <c r="AU52" s="3">
        <v>0</v>
      </c>
      <c r="AV52" s="3">
        <v>16021.22</v>
      </c>
      <c r="AW52" s="4"/>
      <c r="AX52" s="3">
        <v>0</v>
      </c>
      <c r="AY52" s="3">
        <v>0</v>
      </c>
      <c r="AZ52" s="3">
        <v>0</v>
      </c>
      <c r="BA52" s="3">
        <v>0</v>
      </c>
      <c r="BB52" s="3">
        <v>0</v>
      </c>
      <c r="BC52" s="3">
        <v>0</v>
      </c>
      <c r="BD52" s="3">
        <v>0</v>
      </c>
      <c r="BE52" s="3">
        <v>0</v>
      </c>
      <c r="BF52" s="3">
        <v>0</v>
      </c>
      <c r="BG52" s="3">
        <v>0</v>
      </c>
      <c r="BH52" s="3">
        <v>0</v>
      </c>
      <c r="BI52" s="3">
        <v>0</v>
      </c>
      <c r="BJ52" s="3">
        <v>0</v>
      </c>
      <c r="BK52" s="3">
        <v>0</v>
      </c>
      <c r="BL52" s="3">
        <v>0</v>
      </c>
      <c r="BM52" s="3">
        <v>0</v>
      </c>
      <c r="BN52" s="3">
        <v>0</v>
      </c>
      <c r="BO52" s="3">
        <v>-12764.53</v>
      </c>
      <c r="BP52" s="3">
        <v>-284.73</v>
      </c>
      <c r="BQ52" s="3">
        <v>0</v>
      </c>
      <c r="BR52" s="3">
        <v>0</v>
      </c>
      <c r="BT52" s="3">
        <v>0</v>
      </c>
      <c r="BU52" s="3">
        <v>21049.48</v>
      </c>
      <c r="BV52" s="3">
        <v>0</v>
      </c>
      <c r="BW52" s="3">
        <v>0</v>
      </c>
      <c r="BX52" s="3">
        <v>0</v>
      </c>
      <c r="BY52" s="3">
        <v>0</v>
      </c>
      <c r="BZ52" s="3">
        <v>-417736.91</v>
      </c>
      <c r="CA52" s="3">
        <v>0</v>
      </c>
      <c r="CB52" s="3">
        <v>-192966.06</v>
      </c>
      <c r="CC52" s="3">
        <v>32096.99</v>
      </c>
      <c r="CD52" s="3">
        <v>496730.66</v>
      </c>
      <c r="CE52" s="3">
        <v>-163224.53</v>
      </c>
      <c r="CF52" s="3">
        <v>0</v>
      </c>
      <c r="CG52" s="3">
        <v>-9361.85</v>
      </c>
      <c r="CH52" s="3">
        <v>0</v>
      </c>
      <c r="CI52" s="3">
        <v>0</v>
      </c>
      <c r="CJ52" s="3">
        <v>0</v>
      </c>
      <c r="CK52" s="3">
        <v>0</v>
      </c>
      <c r="CL52" s="3">
        <v>556124.88</v>
      </c>
      <c r="CM52" s="3">
        <v>0</v>
      </c>
      <c r="CN52" s="3">
        <v>0</v>
      </c>
      <c r="CO52" s="3">
        <v>0</v>
      </c>
      <c r="CP52" s="3">
        <v>0</v>
      </c>
      <c r="CQ52" s="3">
        <v>0</v>
      </c>
      <c r="CR52" s="3">
        <v>0</v>
      </c>
      <c r="CS52" s="3">
        <v>0</v>
      </c>
      <c r="CT52" s="3">
        <v>0</v>
      </c>
      <c r="CU52" s="3">
        <v>0</v>
      </c>
      <c r="CV52" s="3">
        <v>0</v>
      </c>
      <c r="CW52" s="3">
        <v>0</v>
      </c>
      <c r="CX52" s="3">
        <v>0</v>
      </c>
      <c r="CY52" s="3">
        <v>0</v>
      </c>
      <c r="CZ52" s="3">
        <v>0</v>
      </c>
      <c r="DA52" s="3">
        <v>0</v>
      </c>
      <c r="DB52" s="3">
        <v>0</v>
      </c>
      <c r="DC52" s="3">
        <v>0</v>
      </c>
      <c r="DD52" s="3">
        <v>0</v>
      </c>
      <c r="DE52" s="3">
        <v>0</v>
      </c>
      <c r="DF52" s="3">
        <v>0</v>
      </c>
      <c r="DG52" s="3">
        <v>0</v>
      </c>
      <c r="DH52" s="3">
        <v>0</v>
      </c>
      <c r="DI52" s="3">
        <v>0</v>
      </c>
      <c r="DJ52" s="3">
        <v>0</v>
      </c>
      <c r="DK52" s="3">
        <v>0</v>
      </c>
      <c r="DL52" s="3">
        <v>0</v>
      </c>
      <c r="DM52" s="3">
        <v>0</v>
      </c>
      <c r="DN52" s="3">
        <v>11520.38</v>
      </c>
      <c r="DP52" s="3">
        <v>0</v>
      </c>
      <c r="DQ52" s="3">
        <v>0</v>
      </c>
      <c r="DR52" s="3">
        <v>0</v>
      </c>
      <c r="DS52" s="3">
        <v>213726.32</v>
      </c>
      <c r="DT52" s="3">
        <v>0</v>
      </c>
      <c r="DU52" s="3">
        <v>5793358.8200000003</v>
      </c>
      <c r="DV52" s="3">
        <v>2498732.35</v>
      </c>
      <c r="DW52" s="3">
        <v>4397585.2699999996</v>
      </c>
      <c r="DX52" s="3">
        <v>2513319.39</v>
      </c>
      <c r="DY52" s="3">
        <v>5566958.6500000004</v>
      </c>
      <c r="DZ52" s="3">
        <v>1760083.83</v>
      </c>
      <c r="EA52" s="3">
        <v>1331501.03</v>
      </c>
      <c r="EB52" s="3">
        <v>0</v>
      </c>
      <c r="EC52" s="3">
        <v>0</v>
      </c>
      <c r="ED52" s="3">
        <v>0</v>
      </c>
      <c r="EE52" s="3">
        <v>0</v>
      </c>
      <c r="EG52" s="3">
        <v>0</v>
      </c>
      <c r="EH52" s="3">
        <v>0</v>
      </c>
      <c r="EI52" s="3">
        <v>0</v>
      </c>
      <c r="EJ52" s="3">
        <v>103256.68</v>
      </c>
      <c r="EL52" s="3">
        <v>0</v>
      </c>
      <c r="EM52" s="3">
        <v>0</v>
      </c>
      <c r="EN52" s="3">
        <v>0</v>
      </c>
      <c r="EO52" s="3">
        <v>0</v>
      </c>
      <c r="EP52" s="3">
        <v>0</v>
      </c>
      <c r="EQ52" s="3">
        <v>4546.03</v>
      </c>
      <c r="ER52" s="3">
        <v>72621.009999999995</v>
      </c>
      <c r="ET52" s="3">
        <v>0</v>
      </c>
      <c r="EU52" s="3">
        <v>0</v>
      </c>
      <c r="EV52" s="3">
        <v>0</v>
      </c>
      <c r="EW52" s="3">
        <v>0</v>
      </c>
      <c r="EX52" s="3">
        <v>0</v>
      </c>
      <c r="EY52" s="3">
        <v>0</v>
      </c>
      <c r="EZ52" s="3">
        <v>0</v>
      </c>
      <c r="FA52" s="3">
        <v>0</v>
      </c>
      <c r="FB52" s="3">
        <v>0</v>
      </c>
      <c r="FC52" s="3">
        <v>0</v>
      </c>
      <c r="FD52" s="3">
        <v>0</v>
      </c>
      <c r="FE52" s="3">
        <v>0</v>
      </c>
      <c r="FF52" s="3">
        <v>0</v>
      </c>
      <c r="FG52" s="3">
        <v>0</v>
      </c>
      <c r="FH52" s="3">
        <v>0</v>
      </c>
      <c r="FI52" s="3">
        <v>0</v>
      </c>
      <c r="FJ52" s="3">
        <v>140117.66</v>
      </c>
      <c r="FK52" s="3">
        <v>-11780865.619999999</v>
      </c>
      <c r="FL52" s="3">
        <v>0</v>
      </c>
      <c r="FM52" s="3">
        <v>0</v>
      </c>
      <c r="FN52" s="3">
        <v>0</v>
      </c>
      <c r="FO52" s="3">
        <v>-95326.720000000001</v>
      </c>
      <c r="FP52" s="3">
        <v>-953754.3</v>
      </c>
      <c r="FQ52" s="3">
        <v>39668.080000000002</v>
      </c>
      <c r="FR52" s="3">
        <v>-244510.72</v>
      </c>
      <c r="FS52" s="3">
        <v>0</v>
      </c>
      <c r="FT52" s="3">
        <v>-15000</v>
      </c>
      <c r="FU52" s="3">
        <v>0</v>
      </c>
      <c r="FV52" s="3">
        <v>-2039734.93</v>
      </c>
      <c r="FW52" s="3">
        <v>0</v>
      </c>
      <c r="FX52" s="3">
        <v>0</v>
      </c>
      <c r="FY52" s="3">
        <v>0</v>
      </c>
      <c r="FZ52" s="3">
        <v>0</v>
      </c>
      <c r="GA52" s="3">
        <v>0</v>
      </c>
      <c r="GB52" s="3">
        <v>0</v>
      </c>
      <c r="GD52" s="3">
        <v>0</v>
      </c>
      <c r="GE52" s="3">
        <v>0</v>
      </c>
      <c r="GF52" s="3">
        <v>0</v>
      </c>
      <c r="GG52" s="3">
        <v>0</v>
      </c>
      <c r="GH52" s="3">
        <v>0</v>
      </c>
      <c r="GI52" s="3">
        <v>0</v>
      </c>
      <c r="GJ52" s="3">
        <v>-402323.69</v>
      </c>
      <c r="GK52" s="3">
        <v>0</v>
      </c>
      <c r="GL52" s="3">
        <v>-57485.79</v>
      </c>
      <c r="GN52" s="3">
        <v>0</v>
      </c>
      <c r="GO52" s="3">
        <v>0</v>
      </c>
      <c r="GP52" s="3">
        <v>0</v>
      </c>
      <c r="GQ52" s="3">
        <v>0</v>
      </c>
      <c r="GR52" s="3">
        <v>0</v>
      </c>
      <c r="GS52" s="3">
        <v>0</v>
      </c>
      <c r="GT52" s="3">
        <v>0</v>
      </c>
      <c r="GU52" s="3">
        <v>0</v>
      </c>
      <c r="GV52" s="3">
        <v>0</v>
      </c>
      <c r="GX52" s="3">
        <v>-267030.62</v>
      </c>
      <c r="GY52" s="3">
        <v>0</v>
      </c>
      <c r="GZ52" s="3">
        <v>0</v>
      </c>
      <c r="HA52" s="3">
        <v>0</v>
      </c>
      <c r="HB52" s="3">
        <v>0</v>
      </c>
      <c r="HC52" s="3">
        <v>0</v>
      </c>
      <c r="HD52" s="3">
        <v>0</v>
      </c>
      <c r="HE52" s="3">
        <v>0</v>
      </c>
      <c r="HF52" s="3">
        <v>0</v>
      </c>
      <c r="HG52" s="3">
        <v>0</v>
      </c>
      <c r="HH52" s="3">
        <v>-2558444.41</v>
      </c>
      <c r="HI52" s="3">
        <v>0</v>
      </c>
      <c r="HJ52" s="3">
        <v>0</v>
      </c>
      <c r="HK52" s="3">
        <v>0</v>
      </c>
      <c r="HL52" s="3">
        <v>0</v>
      </c>
      <c r="HM52" s="3">
        <v>-800000</v>
      </c>
      <c r="HO52" s="3">
        <v>0</v>
      </c>
      <c r="HP52" s="3">
        <v>-6992565</v>
      </c>
      <c r="HQ52" s="3">
        <v>0</v>
      </c>
      <c r="HR52" s="3">
        <v>0</v>
      </c>
      <c r="HS52" s="3">
        <v>0</v>
      </c>
      <c r="HT52" s="3">
        <v>0</v>
      </c>
      <c r="HU52" s="3">
        <v>0</v>
      </c>
      <c r="HV52" s="3">
        <v>-990387.93</v>
      </c>
      <c r="HW52" s="3">
        <v>0</v>
      </c>
      <c r="HX52" s="3">
        <v>0</v>
      </c>
      <c r="HY52" s="3">
        <v>-3255463.94</v>
      </c>
      <c r="HZ52" s="3">
        <v>-556463.82000000402</v>
      </c>
      <c r="IA52" s="3">
        <v>0</v>
      </c>
      <c r="IB52" s="3">
        <v>0</v>
      </c>
      <c r="IC52" s="3">
        <v>200000</v>
      </c>
      <c r="ID52" s="3">
        <v>0</v>
      </c>
      <c r="IE52" s="3">
        <v>0</v>
      </c>
      <c r="IF52" s="3">
        <v>0</v>
      </c>
      <c r="IG52" s="3">
        <v>0</v>
      </c>
      <c r="IH52" s="3">
        <v>0</v>
      </c>
      <c r="II52" s="3">
        <v>0</v>
      </c>
      <c r="IJ52" s="3">
        <v>-4310848.82</v>
      </c>
      <c r="IK52" s="3">
        <v>0</v>
      </c>
      <c r="IL52" s="3">
        <v>0</v>
      </c>
      <c r="IM52" s="3">
        <v>0</v>
      </c>
      <c r="IN52" s="3">
        <v>-126355.42</v>
      </c>
      <c r="IO52" s="3">
        <v>-8855.6</v>
      </c>
      <c r="IP52" s="3">
        <v>-10148050.1</v>
      </c>
      <c r="IQ52" s="3">
        <v>0</v>
      </c>
      <c r="IR52" s="3">
        <v>0</v>
      </c>
      <c r="IS52" s="3">
        <v>-3392858.65</v>
      </c>
      <c r="IT52" s="3">
        <v>0</v>
      </c>
      <c r="IU52" s="3">
        <v>-710456.88</v>
      </c>
      <c r="IV52" s="3">
        <v>0</v>
      </c>
      <c r="IW52" s="3">
        <v>-1264166.78</v>
      </c>
      <c r="IX52" s="3">
        <v>-1271678.6100000001</v>
      </c>
      <c r="IY52" s="3">
        <v>0</v>
      </c>
      <c r="IZ52" s="3">
        <v>-46449.99</v>
      </c>
      <c r="JA52" s="3">
        <v>-3611593.96</v>
      </c>
      <c r="JB52" s="3">
        <v>-6771.1</v>
      </c>
      <c r="JC52" s="3">
        <v>-45.25</v>
      </c>
      <c r="JD52" s="3">
        <v>-20926.849999999999</v>
      </c>
      <c r="JE52" s="3">
        <v>0</v>
      </c>
      <c r="JF52" s="3">
        <v>0</v>
      </c>
      <c r="JG52" s="3">
        <v>0</v>
      </c>
      <c r="JH52" s="3">
        <v>0</v>
      </c>
      <c r="JI52" s="3">
        <v>-71174.55</v>
      </c>
      <c r="JJ52" s="3">
        <v>0</v>
      </c>
      <c r="JK52" s="3">
        <v>-3856.05</v>
      </c>
      <c r="JL52" s="3">
        <v>-18494.28</v>
      </c>
      <c r="JM52" s="3">
        <v>0</v>
      </c>
      <c r="JN52" s="3">
        <v>-74821.23</v>
      </c>
      <c r="JO52" s="3">
        <v>0</v>
      </c>
      <c r="JP52" s="3">
        <v>-83887.82</v>
      </c>
      <c r="JQ52" s="3">
        <v>0</v>
      </c>
      <c r="JR52" s="3">
        <v>0</v>
      </c>
      <c r="JS52" s="3">
        <v>0</v>
      </c>
      <c r="JT52" s="3">
        <v>0</v>
      </c>
      <c r="JU52" s="3">
        <v>0</v>
      </c>
      <c r="JV52" s="3">
        <v>0</v>
      </c>
      <c r="JW52" s="3">
        <v>0</v>
      </c>
      <c r="JX52" s="3">
        <v>0</v>
      </c>
      <c r="JY52" s="3">
        <v>0</v>
      </c>
      <c r="JZ52" s="3">
        <v>0</v>
      </c>
      <c r="KA52" s="3">
        <v>0</v>
      </c>
      <c r="KB52" s="3">
        <v>0</v>
      </c>
      <c r="KC52" s="3">
        <v>0</v>
      </c>
      <c r="KD52" s="3">
        <v>2199.46</v>
      </c>
      <c r="KE52" s="3">
        <v>0</v>
      </c>
      <c r="KF52" s="3">
        <v>0</v>
      </c>
      <c r="KG52" s="3">
        <v>0</v>
      </c>
      <c r="KH52" s="3">
        <v>-123683.12</v>
      </c>
      <c r="KI52" s="3">
        <v>21775.61</v>
      </c>
      <c r="KJ52" s="3">
        <v>0</v>
      </c>
      <c r="KK52" s="3">
        <v>0</v>
      </c>
      <c r="KL52" s="3">
        <v>0</v>
      </c>
      <c r="KM52" s="3">
        <v>0</v>
      </c>
      <c r="KN52" s="3">
        <v>-28466.77</v>
      </c>
      <c r="KO52" s="3">
        <v>0</v>
      </c>
      <c r="KP52" s="3">
        <v>0</v>
      </c>
      <c r="KQ52" s="3">
        <v>0</v>
      </c>
      <c r="KR52" s="3">
        <v>0</v>
      </c>
      <c r="KS52" s="3">
        <v>0</v>
      </c>
      <c r="KT52" s="3">
        <v>0</v>
      </c>
      <c r="KU52" s="3">
        <v>0</v>
      </c>
      <c r="KV52" s="3">
        <v>0</v>
      </c>
      <c r="KW52" s="3">
        <v>0</v>
      </c>
      <c r="KX52" s="3">
        <v>0</v>
      </c>
      <c r="KY52" s="3">
        <v>0</v>
      </c>
      <c r="KZ52" s="3">
        <v>0</v>
      </c>
      <c r="LA52" s="3">
        <v>0</v>
      </c>
      <c r="LB52" s="3">
        <v>0</v>
      </c>
      <c r="LC52" s="3">
        <v>0</v>
      </c>
      <c r="LD52" s="3">
        <v>0</v>
      </c>
      <c r="LE52" s="3">
        <v>0</v>
      </c>
      <c r="LF52" s="3">
        <v>0</v>
      </c>
      <c r="LG52" s="3">
        <v>0</v>
      </c>
      <c r="LH52" s="3">
        <v>0</v>
      </c>
      <c r="LI52" s="3">
        <v>0</v>
      </c>
      <c r="LJ52" s="3">
        <v>0</v>
      </c>
      <c r="LK52" s="3">
        <v>0</v>
      </c>
      <c r="LL52" s="3">
        <v>0</v>
      </c>
      <c r="LM52" s="3">
        <v>9412935.5700000003</v>
      </c>
      <c r="LN52" s="3">
        <v>8574033.0199999996</v>
      </c>
      <c r="LO52" s="3">
        <v>710456.88</v>
      </c>
      <c r="LP52" s="3">
        <v>0</v>
      </c>
      <c r="LQ52" s="3">
        <v>0</v>
      </c>
      <c r="LR52" s="3">
        <v>1264166.78</v>
      </c>
      <c r="LS52" s="3">
        <v>0</v>
      </c>
      <c r="LT52" s="3">
        <v>1271678.6100000001</v>
      </c>
      <c r="LU52" s="3">
        <v>0</v>
      </c>
      <c r="LW52" s="3">
        <v>0</v>
      </c>
      <c r="LX52" s="3">
        <v>46449.99</v>
      </c>
      <c r="LY52" s="3">
        <v>0</v>
      </c>
      <c r="LZ52" s="3">
        <v>0</v>
      </c>
      <c r="MA52" s="3">
        <v>0</v>
      </c>
      <c r="MB52" s="3">
        <v>0</v>
      </c>
      <c r="MC52" s="3">
        <v>0</v>
      </c>
      <c r="MD52" s="3">
        <v>0</v>
      </c>
      <c r="ME52" s="3">
        <v>0</v>
      </c>
      <c r="MF52" s="3">
        <v>0</v>
      </c>
      <c r="MG52" s="3">
        <v>0</v>
      </c>
      <c r="MH52" s="3">
        <v>0</v>
      </c>
      <c r="MI52" s="3">
        <v>0</v>
      </c>
      <c r="MJ52" s="3">
        <v>0</v>
      </c>
      <c r="MK52" s="3">
        <v>0</v>
      </c>
      <c r="ML52" s="3">
        <v>0</v>
      </c>
      <c r="MM52" s="3">
        <v>0</v>
      </c>
      <c r="MN52" s="3">
        <v>0</v>
      </c>
      <c r="MO52" s="3">
        <v>0</v>
      </c>
      <c r="MP52" s="3">
        <v>0</v>
      </c>
      <c r="MQ52" s="3">
        <v>0</v>
      </c>
      <c r="MR52" s="3">
        <v>0</v>
      </c>
      <c r="MS52" s="3">
        <v>126619.75</v>
      </c>
      <c r="MT52" s="3">
        <v>367.1</v>
      </c>
      <c r="MU52" s="3">
        <v>0</v>
      </c>
      <c r="MV52" s="3">
        <v>0</v>
      </c>
      <c r="MW52" s="3">
        <v>0</v>
      </c>
      <c r="MX52" s="3">
        <v>2377.98</v>
      </c>
      <c r="MY52" s="3">
        <v>23132.29</v>
      </c>
      <c r="MZ52" s="3">
        <v>6511.26</v>
      </c>
      <c r="NA52" s="3">
        <v>8553.84</v>
      </c>
      <c r="NB52" s="3">
        <v>0</v>
      </c>
      <c r="NC52" s="3">
        <v>6552.2</v>
      </c>
      <c r="ND52" s="3">
        <v>1994.23</v>
      </c>
      <c r="NE52" s="3">
        <v>1587.39</v>
      </c>
      <c r="NF52" s="3">
        <v>0</v>
      </c>
      <c r="NG52" s="3">
        <v>728.14</v>
      </c>
      <c r="NH52" s="3">
        <v>0</v>
      </c>
      <c r="NI52" s="3">
        <v>53468.07</v>
      </c>
      <c r="NJ52" s="3">
        <v>31042.25</v>
      </c>
      <c r="NK52" s="3">
        <v>10732.06</v>
      </c>
      <c r="NL52" s="3">
        <v>438597.7</v>
      </c>
      <c r="NM52" s="3">
        <v>0</v>
      </c>
      <c r="NN52" s="3">
        <v>10906.06</v>
      </c>
      <c r="NO52" s="3">
        <v>0</v>
      </c>
      <c r="NP52" s="3">
        <v>791.57</v>
      </c>
      <c r="NQ52" s="3">
        <v>0</v>
      </c>
      <c r="NR52" s="3">
        <v>0</v>
      </c>
      <c r="NS52" s="3">
        <v>165.2</v>
      </c>
      <c r="NT52" s="3">
        <v>15651.43</v>
      </c>
      <c r="NU52" s="3">
        <v>32248.73</v>
      </c>
      <c r="NV52" s="3">
        <v>22505.97</v>
      </c>
      <c r="NW52" s="3">
        <v>61420.94</v>
      </c>
      <c r="NX52" s="3">
        <v>0</v>
      </c>
      <c r="NY52" s="3">
        <v>5895.18</v>
      </c>
      <c r="NZ52" s="3">
        <v>15092.09</v>
      </c>
      <c r="OA52" s="3">
        <v>79297.84</v>
      </c>
      <c r="OB52" s="3">
        <v>0</v>
      </c>
      <c r="OC52" s="3">
        <v>0</v>
      </c>
      <c r="OD52" s="3">
        <v>0</v>
      </c>
      <c r="OE52" s="3">
        <v>1799.54</v>
      </c>
      <c r="OF52" s="3">
        <v>0</v>
      </c>
      <c r="OK52" s="3">
        <v>0</v>
      </c>
      <c r="OL52" s="3">
        <v>0</v>
      </c>
      <c r="OM52" s="3">
        <v>0</v>
      </c>
      <c r="ON52" s="3">
        <v>0</v>
      </c>
      <c r="OO52" s="3">
        <v>0</v>
      </c>
      <c r="OP52" s="3">
        <v>67928.77</v>
      </c>
      <c r="OQ52" s="3">
        <v>463599.52</v>
      </c>
      <c r="OR52" s="3">
        <v>2984.9</v>
      </c>
      <c r="OS52" s="3">
        <v>0</v>
      </c>
      <c r="OT52" s="3">
        <v>0</v>
      </c>
      <c r="OU52" s="3">
        <v>53071.27</v>
      </c>
      <c r="OV52" s="3">
        <v>70969.399999999994</v>
      </c>
      <c r="OW52" s="3">
        <v>0</v>
      </c>
      <c r="OX52" s="3">
        <v>0</v>
      </c>
      <c r="OY52" s="3">
        <v>0</v>
      </c>
      <c r="OZ52" s="3">
        <v>0</v>
      </c>
      <c r="PA52" s="3">
        <v>0</v>
      </c>
      <c r="PB52" s="3">
        <v>0</v>
      </c>
      <c r="PC52" s="3">
        <v>0</v>
      </c>
      <c r="PD52" s="3">
        <v>0</v>
      </c>
      <c r="PE52" s="3">
        <v>0</v>
      </c>
      <c r="PF52" s="3">
        <v>181838.4</v>
      </c>
      <c r="PG52" s="3">
        <v>0</v>
      </c>
      <c r="PH52" s="3">
        <v>413681.17</v>
      </c>
      <c r="PI52" s="3">
        <v>0</v>
      </c>
      <c r="PJ52" s="3">
        <v>0</v>
      </c>
      <c r="PK52" s="3">
        <v>213013.64</v>
      </c>
      <c r="PL52" s="3">
        <v>0</v>
      </c>
      <c r="PM52" s="3">
        <v>0</v>
      </c>
      <c r="PN52" s="3">
        <v>0</v>
      </c>
      <c r="PO52" s="3">
        <v>0</v>
      </c>
      <c r="PP52" s="3">
        <v>0</v>
      </c>
      <c r="PQ52" s="3">
        <v>0</v>
      </c>
      <c r="PR52" s="3">
        <v>35443.43</v>
      </c>
      <c r="PS52" s="3">
        <v>16562.11</v>
      </c>
      <c r="PT52" s="3">
        <v>313546.40999999997</v>
      </c>
      <c r="PU52" s="3">
        <v>131640</v>
      </c>
      <c r="PV52" s="3">
        <v>0</v>
      </c>
      <c r="PW52" s="3">
        <v>0</v>
      </c>
      <c r="PX52" s="3">
        <v>1998.87</v>
      </c>
      <c r="PY52" s="3">
        <v>0</v>
      </c>
      <c r="PZ52" s="3">
        <v>0</v>
      </c>
      <c r="QA52" s="3">
        <v>0</v>
      </c>
      <c r="QB52" s="3">
        <v>419419.65</v>
      </c>
      <c r="QC52" s="3">
        <v>0</v>
      </c>
      <c r="QD52" s="3">
        <v>0</v>
      </c>
      <c r="QE52" s="3">
        <v>0</v>
      </c>
      <c r="QF52" s="3">
        <v>0</v>
      </c>
      <c r="QG52" s="3">
        <v>0</v>
      </c>
      <c r="QI52" s="3">
        <v>0</v>
      </c>
      <c r="QJ52" s="3">
        <v>0</v>
      </c>
      <c r="QK52" s="3">
        <v>0</v>
      </c>
      <c r="QL52" s="3">
        <v>0</v>
      </c>
      <c r="QM52" s="3">
        <v>0</v>
      </c>
      <c r="QN52" s="3">
        <v>0</v>
      </c>
      <c r="QO52" s="3">
        <v>0</v>
      </c>
      <c r="QP52" s="3">
        <v>49304.49</v>
      </c>
      <c r="QQ52" s="3">
        <v>0</v>
      </c>
      <c r="QR52" s="3">
        <v>0</v>
      </c>
      <c r="QS52" s="3">
        <v>0</v>
      </c>
      <c r="QT52" s="3">
        <v>0</v>
      </c>
      <c r="QU52" s="3">
        <v>62479.61</v>
      </c>
      <c r="QV52" s="3">
        <v>0</v>
      </c>
      <c r="QW52" s="3">
        <v>7761.64</v>
      </c>
      <c r="QX52" s="3">
        <v>0</v>
      </c>
      <c r="QY52" s="3">
        <v>0</v>
      </c>
      <c r="QZ52" s="3">
        <v>0</v>
      </c>
      <c r="RA52" s="3">
        <v>0</v>
      </c>
      <c r="RB52" s="3">
        <v>0</v>
      </c>
      <c r="RC52" s="3">
        <v>0</v>
      </c>
      <c r="RD52" s="3">
        <v>0</v>
      </c>
      <c r="RE52" s="3">
        <v>0</v>
      </c>
      <c r="RF52" s="3">
        <v>0</v>
      </c>
      <c r="RG52" s="3">
        <v>0</v>
      </c>
      <c r="RH52" s="3">
        <v>0</v>
      </c>
      <c r="RI52" s="3">
        <v>0</v>
      </c>
      <c r="RJ52" s="3">
        <v>0</v>
      </c>
      <c r="RK52" s="3">
        <v>0</v>
      </c>
    </row>
    <row r="53" spans="1:479" x14ac:dyDescent="0.25">
      <c r="A53" t="s">
        <v>52</v>
      </c>
      <c r="B53" s="1">
        <v>2018</v>
      </c>
      <c r="C53" s="3">
        <v>0</v>
      </c>
      <c r="D53" s="3">
        <v>0</v>
      </c>
      <c r="E53" s="4"/>
      <c r="F53" s="3">
        <v>0</v>
      </c>
      <c r="G53" s="3">
        <v>0</v>
      </c>
      <c r="H53" s="3">
        <v>0</v>
      </c>
      <c r="I53" s="3">
        <v>0</v>
      </c>
      <c r="J53" s="3">
        <v>0</v>
      </c>
      <c r="K53" s="3">
        <v>184241206.34999999</v>
      </c>
      <c r="L53" s="3">
        <v>0</v>
      </c>
      <c r="M53" s="3">
        <v>8852447.7899999991</v>
      </c>
      <c r="N53" s="3">
        <v>0</v>
      </c>
      <c r="O53" s="3">
        <v>22359138.629999999</v>
      </c>
      <c r="P53" s="4"/>
      <c r="Q53" s="3">
        <v>279551573.05000001</v>
      </c>
      <c r="R53" s="3">
        <v>-10622183.460000001</v>
      </c>
      <c r="S53" s="3">
        <v>0</v>
      </c>
      <c r="T53" s="3">
        <v>0</v>
      </c>
      <c r="U53" s="3">
        <v>0</v>
      </c>
      <c r="V53" s="3">
        <v>10690149.859999999</v>
      </c>
      <c r="W53" s="3">
        <v>1005039.41</v>
      </c>
      <c r="X53" s="3">
        <v>1271933.92</v>
      </c>
      <c r="Y53" s="3">
        <v>0</v>
      </c>
      <c r="Z53" s="3">
        <v>0</v>
      </c>
      <c r="AA53" s="3">
        <v>8067927.2300000004</v>
      </c>
      <c r="AB53" s="3">
        <v>0</v>
      </c>
      <c r="AC53" s="3">
        <v>0</v>
      </c>
      <c r="AD53" s="3">
        <v>0</v>
      </c>
      <c r="AE53" s="3">
        <v>0</v>
      </c>
      <c r="AF53" s="3">
        <v>0</v>
      </c>
      <c r="AG53" s="3">
        <v>0</v>
      </c>
      <c r="AH53" s="3">
        <v>0</v>
      </c>
      <c r="AI53" s="3">
        <v>0</v>
      </c>
      <c r="AJ53" s="3">
        <v>0</v>
      </c>
      <c r="AK53" s="3">
        <v>0</v>
      </c>
      <c r="AL53" s="3">
        <v>5827696.7000000002</v>
      </c>
      <c r="AP53" s="3">
        <v>0</v>
      </c>
      <c r="AQ53" s="3">
        <v>0</v>
      </c>
      <c r="AR53" s="3">
        <v>0</v>
      </c>
      <c r="AS53" s="3">
        <v>0</v>
      </c>
      <c r="AT53" s="3">
        <v>3983368</v>
      </c>
      <c r="AU53" s="3">
        <v>0</v>
      </c>
      <c r="AV53" s="3">
        <v>-70589020.489999995</v>
      </c>
      <c r="AW53" s="4"/>
      <c r="AX53" s="3">
        <v>0</v>
      </c>
      <c r="AY53" s="3">
        <v>0</v>
      </c>
      <c r="AZ53" s="3">
        <v>0</v>
      </c>
      <c r="BA53" s="3">
        <v>0</v>
      </c>
      <c r="BB53" s="3">
        <v>0</v>
      </c>
      <c r="BC53" s="3">
        <v>0</v>
      </c>
      <c r="BD53" s="3">
        <v>0</v>
      </c>
      <c r="BE53" s="3">
        <v>0</v>
      </c>
      <c r="BF53" s="3">
        <v>0</v>
      </c>
      <c r="BG53" s="3">
        <v>0</v>
      </c>
      <c r="BH53" s="3">
        <v>-4300876.21</v>
      </c>
      <c r="BI53" s="3">
        <v>0</v>
      </c>
      <c r="BJ53" s="3">
        <v>0</v>
      </c>
      <c r="BK53" s="3">
        <v>0</v>
      </c>
      <c r="BL53" s="3">
        <v>0</v>
      </c>
      <c r="BM53" s="3">
        <v>0</v>
      </c>
      <c r="BN53" s="3">
        <v>727113.9</v>
      </c>
      <c r="BO53" s="3">
        <v>-851632.61</v>
      </c>
      <c r="BP53" s="3">
        <v>3605332.64</v>
      </c>
      <c r="BQ53" s="3">
        <v>0</v>
      </c>
      <c r="BR53" s="3">
        <v>0</v>
      </c>
      <c r="BT53" s="3">
        <v>0</v>
      </c>
      <c r="BU53" s="3">
        <v>28403168.899999999</v>
      </c>
      <c r="BV53" s="3">
        <v>0</v>
      </c>
      <c r="BW53" s="3">
        <v>0</v>
      </c>
      <c r="BX53" s="3">
        <v>5690456.4900000002</v>
      </c>
      <c r="BY53" s="3">
        <v>0</v>
      </c>
      <c r="BZ53" s="3">
        <v>-30044735.390000001</v>
      </c>
      <c r="CA53" s="3">
        <v>0</v>
      </c>
      <c r="CB53" s="3">
        <v>17296882.359999999</v>
      </c>
      <c r="CC53" s="3">
        <v>26023059.640000001</v>
      </c>
      <c r="CD53" s="3">
        <v>-8935056.0600000005</v>
      </c>
      <c r="CE53" s="3">
        <v>-16850740.98</v>
      </c>
      <c r="CF53" s="3">
        <v>-0.03</v>
      </c>
      <c r="CG53" s="3">
        <v>17433865.640000001</v>
      </c>
      <c r="CH53" s="3">
        <v>0</v>
      </c>
      <c r="CI53" s="3">
        <v>0</v>
      </c>
      <c r="CJ53" s="3">
        <v>164168402.91</v>
      </c>
      <c r="CK53" s="3">
        <v>0</v>
      </c>
      <c r="CL53" s="3">
        <v>207911095.44</v>
      </c>
      <c r="CM53" s="3">
        <v>0</v>
      </c>
      <c r="CN53" s="3">
        <v>0</v>
      </c>
      <c r="CO53" s="3">
        <v>0</v>
      </c>
      <c r="CP53" s="3">
        <v>0</v>
      </c>
      <c r="CQ53" s="3">
        <v>0</v>
      </c>
      <c r="CR53" s="3">
        <v>0</v>
      </c>
      <c r="CS53" s="3">
        <v>0</v>
      </c>
      <c r="CT53" s="3">
        <v>0</v>
      </c>
      <c r="CU53" s="3">
        <v>0</v>
      </c>
      <c r="CV53" s="3">
        <v>0</v>
      </c>
      <c r="CW53" s="3">
        <v>0</v>
      </c>
      <c r="CX53" s="3">
        <v>0</v>
      </c>
      <c r="CY53" s="3">
        <v>0</v>
      </c>
      <c r="CZ53" s="3">
        <v>0</v>
      </c>
      <c r="DA53" s="3">
        <v>0</v>
      </c>
      <c r="DB53" s="3">
        <v>0</v>
      </c>
      <c r="DC53" s="3">
        <v>0</v>
      </c>
      <c r="DD53" s="3">
        <v>0</v>
      </c>
      <c r="DE53" s="3">
        <v>0</v>
      </c>
      <c r="DF53" s="3">
        <v>0</v>
      </c>
      <c r="DG53" s="3">
        <v>0</v>
      </c>
      <c r="DH53" s="3">
        <v>0</v>
      </c>
      <c r="DI53" s="3">
        <v>0</v>
      </c>
      <c r="DJ53" s="3">
        <v>0</v>
      </c>
      <c r="DK53" s="3">
        <v>0</v>
      </c>
      <c r="DL53" s="3">
        <v>0</v>
      </c>
      <c r="DM53" s="3">
        <v>0</v>
      </c>
      <c r="DN53" s="3">
        <v>7006432.0499999998</v>
      </c>
      <c r="DP53" s="3">
        <v>137260786.75</v>
      </c>
      <c r="DQ53" s="3">
        <v>0</v>
      </c>
      <c r="DR53" s="3">
        <v>40204949.969999999</v>
      </c>
      <c r="DS53" s="3">
        <v>213815569.56999999</v>
      </c>
      <c r="DT53" s="3">
        <v>0</v>
      </c>
      <c r="DU53" s="3">
        <v>380783917.68000001</v>
      </c>
      <c r="DV53" s="3">
        <v>428315900.79000002</v>
      </c>
      <c r="DW53" s="3">
        <v>1205589192.54</v>
      </c>
      <c r="DX53" s="3">
        <v>859563402.73000002</v>
      </c>
      <c r="DY53" s="3">
        <v>566668052.16999996</v>
      </c>
      <c r="DZ53" s="3">
        <v>124625454.06999999</v>
      </c>
      <c r="EA53" s="3">
        <v>220072783.13</v>
      </c>
      <c r="EB53" s="3">
        <v>0</v>
      </c>
      <c r="EC53" s="3">
        <v>0</v>
      </c>
      <c r="ED53" s="3">
        <v>0</v>
      </c>
      <c r="EE53" s="3">
        <v>17358656.739999998</v>
      </c>
      <c r="EG53" s="3">
        <v>239369153.91999999</v>
      </c>
      <c r="EH53" s="3">
        <v>753840.09</v>
      </c>
      <c r="EI53" s="3">
        <v>19990317.98</v>
      </c>
      <c r="EJ53" s="3">
        <v>66761062.68</v>
      </c>
      <c r="EL53" s="3">
        <v>36083642.18</v>
      </c>
      <c r="EM53" s="3">
        <v>7066.25</v>
      </c>
      <c r="EN53" s="3">
        <v>23350605.370000001</v>
      </c>
      <c r="EO53" s="3">
        <v>480242.53</v>
      </c>
      <c r="EP53" s="3">
        <v>1265194.18</v>
      </c>
      <c r="EQ53" s="3">
        <v>49888401.759999998</v>
      </c>
      <c r="ER53" s="3">
        <v>270977.71999999997</v>
      </c>
      <c r="ET53" s="3">
        <v>3022833.64</v>
      </c>
      <c r="EU53" s="3">
        <v>0</v>
      </c>
      <c r="EV53" s="3">
        <v>39715785.590000004</v>
      </c>
      <c r="EW53" s="3">
        <v>0</v>
      </c>
      <c r="EX53" s="3">
        <v>0</v>
      </c>
      <c r="EY53" s="3">
        <v>0</v>
      </c>
      <c r="EZ53" s="3">
        <v>19747714.350000001</v>
      </c>
      <c r="FA53" s="3">
        <v>0</v>
      </c>
      <c r="FB53" s="3">
        <v>0</v>
      </c>
      <c r="FC53" s="3">
        <v>0</v>
      </c>
      <c r="FD53" s="3">
        <v>0</v>
      </c>
      <c r="FE53" s="3">
        <v>0</v>
      </c>
      <c r="FF53" s="3">
        <v>475798378.81999999</v>
      </c>
      <c r="FG53" s="3">
        <v>0</v>
      </c>
      <c r="FH53" s="3">
        <v>0</v>
      </c>
      <c r="FI53" s="3">
        <v>0</v>
      </c>
      <c r="FJ53" s="3">
        <v>2002022.64</v>
      </c>
      <c r="FK53" s="3">
        <v>-785786375.15999997</v>
      </c>
      <c r="FL53" s="3">
        <v>-107489135.08</v>
      </c>
      <c r="FM53" s="3">
        <v>0</v>
      </c>
      <c r="FN53" s="3">
        <v>0</v>
      </c>
      <c r="FO53" s="3">
        <v>-166835.25</v>
      </c>
      <c r="FP53" s="3">
        <v>-394839788</v>
      </c>
      <c r="FQ53" s="3">
        <v>-19126616.43</v>
      </c>
      <c r="FR53" s="3">
        <v>-53911194.079999998</v>
      </c>
      <c r="FS53" s="3">
        <v>0</v>
      </c>
      <c r="FT53" s="3">
        <v>-19946676.07</v>
      </c>
      <c r="FU53" s="3">
        <v>-57600892.460000001</v>
      </c>
      <c r="FV53" s="3">
        <v>-32037213.34</v>
      </c>
      <c r="FW53" s="3">
        <v>-304883414.69999999</v>
      </c>
      <c r="FX53" s="3">
        <v>7983.4</v>
      </c>
      <c r="FY53" s="3">
        <v>0</v>
      </c>
      <c r="FZ53" s="3">
        <v>0</v>
      </c>
      <c r="GA53" s="3">
        <v>0</v>
      </c>
      <c r="GB53" s="3">
        <v>0</v>
      </c>
      <c r="GD53" s="3">
        <v>0</v>
      </c>
      <c r="GE53" s="3">
        <v>0</v>
      </c>
      <c r="GF53" s="3">
        <v>0</v>
      </c>
      <c r="GG53" s="3">
        <v>0</v>
      </c>
      <c r="GH53" s="3">
        <v>0</v>
      </c>
      <c r="GI53" s="3">
        <v>-276780.89</v>
      </c>
      <c r="GJ53" s="3">
        <v>-15547903.15</v>
      </c>
      <c r="GK53" s="3">
        <v>-48257723.530000001</v>
      </c>
      <c r="GL53" s="3">
        <v>-4628277.6900000004</v>
      </c>
      <c r="GN53" s="3">
        <v>0</v>
      </c>
      <c r="GO53" s="3">
        <v>-274566000.05000001</v>
      </c>
      <c r="GP53" s="3">
        <v>0</v>
      </c>
      <c r="GQ53" s="3">
        <v>0</v>
      </c>
      <c r="GR53" s="3">
        <v>0</v>
      </c>
      <c r="GS53" s="3">
        <v>0</v>
      </c>
      <c r="GT53" s="3">
        <v>0</v>
      </c>
      <c r="GU53" s="3">
        <v>-19270252.579999998</v>
      </c>
      <c r="GV53" s="3">
        <v>-1029726</v>
      </c>
      <c r="GX53" s="3">
        <v>-95817281.609999999</v>
      </c>
      <c r="GY53" s="3">
        <v>0</v>
      </c>
      <c r="GZ53" s="3">
        <v>0</v>
      </c>
      <c r="HA53" s="3">
        <v>0</v>
      </c>
      <c r="HB53" s="3">
        <v>-3983369</v>
      </c>
      <c r="HC53" s="3">
        <v>0</v>
      </c>
      <c r="HD53" s="3">
        <v>0</v>
      </c>
      <c r="HE53" s="3">
        <v>0</v>
      </c>
      <c r="HF53" s="3">
        <v>0</v>
      </c>
      <c r="HG53" s="3">
        <v>0</v>
      </c>
      <c r="HH53" s="3">
        <v>-218352047.21000001</v>
      </c>
      <c r="HI53" s="3">
        <v>0</v>
      </c>
      <c r="HJ53" s="3">
        <v>0</v>
      </c>
      <c r="HK53" s="3">
        <v>0</v>
      </c>
      <c r="HL53" s="3">
        <v>0</v>
      </c>
      <c r="HM53" s="3">
        <v>0</v>
      </c>
      <c r="HO53" s="3">
        <v>-1785725106.5999999</v>
      </c>
      <c r="HP53" s="3">
        <v>-527816667.89999998</v>
      </c>
      <c r="HQ53" s="3">
        <v>0</v>
      </c>
      <c r="HR53" s="3">
        <v>-12757392.300000001</v>
      </c>
      <c r="HS53" s="3">
        <v>0</v>
      </c>
      <c r="HT53" s="3">
        <v>0</v>
      </c>
      <c r="HU53" s="3">
        <v>0</v>
      </c>
      <c r="HV53" s="3">
        <v>0</v>
      </c>
      <c r="HW53" s="3">
        <v>0</v>
      </c>
      <c r="HX53" s="3">
        <v>0</v>
      </c>
      <c r="HY53" s="3">
        <v>-1451906538.0799999</v>
      </c>
      <c r="HZ53" s="3">
        <v>-159610981.72</v>
      </c>
      <c r="IA53" s="3">
        <v>0</v>
      </c>
      <c r="IB53" s="3">
        <v>0</v>
      </c>
      <c r="IC53" s="3">
        <v>366326000</v>
      </c>
      <c r="ID53" s="3">
        <v>-5687746.04</v>
      </c>
      <c r="IE53" s="3">
        <v>0</v>
      </c>
      <c r="IF53" s="3">
        <v>0</v>
      </c>
      <c r="IG53" s="3">
        <v>0</v>
      </c>
      <c r="IH53" s="3">
        <v>0</v>
      </c>
      <c r="II53" s="3">
        <v>0</v>
      </c>
      <c r="IJ53" s="3">
        <v>-461396284.52999997</v>
      </c>
      <c r="IK53" s="3">
        <v>-1481101527.6099999</v>
      </c>
      <c r="IL53" s="3">
        <v>0</v>
      </c>
      <c r="IM53" s="3">
        <v>-171948906.24000001</v>
      </c>
      <c r="IN53" s="3">
        <v>-7014632.1500000004</v>
      </c>
      <c r="IO53" s="3">
        <v>0</v>
      </c>
      <c r="IP53" s="3">
        <v>-231514878.59</v>
      </c>
      <c r="IQ53" s="3">
        <v>0</v>
      </c>
      <c r="IR53" s="3">
        <v>-1608619.06</v>
      </c>
      <c r="IS53" s="3">
        <v>0</v>
      </c>
      <c r="IT53" s="3">
        <v>0</v>
      </c>
      <c r="IU53" s="3">
        <v>-93145208.819999993</v>
      </c>
      <c r="IV53" s="3">
        <v>0</v>
      </c>
      <c r="IW53" s="3">
        <v>-156049885.97999999</v>
      </c>
      <c r="IX53" s="3">
        <v>-126606946.3</v>
      </c>
      <c r="IY53" s="3">
        <v>0</v>
      </c>
      <c r="IZ53" s="3">
        <v>-5619839.8200000003</v>
      </c>
      <c r="JA53" s="3">
        <v>-729185740.27999997</v>
      </c>
      <c r="JB53" s="3">
        <v>-238363.6</v>
      </c>
      <c r="JC53" s="3">
        <v>-11491.75</v>
      </c>
      <c r="JD53" s="3">
        <v>-2313557.5699999998</v>
      </c>
      <c r="JE53" s="3">
        <v>0</v>
      </c>
      <c r="JF53" s="3">
        <v>0</v>
      </c>
      <c r="JG53" s="3">
        <v>0</v>
      </c>
      <c r="JH53" s="3">
        <v>0</v>
      </c>
      <c r="JI53" s="3">
        <v>-15325971.75</v>
      </c>
      <c r="JJ53" s="3">
        <v>-1106826.07</v>
      </c>
      <c r="JK53" s="3">
        <v>-8035738.8099999996</v>
      </c>
      <c r="JL53" s="3">
        <v>-3323432.67</v>
      </c>
      <c r="JM53" s="3">
        <v>0</v>
      </c>
      <c r="JN53" s="3">
        <v>-5961505.25</v>
      </c>
      <c r="JO53" s="3">
        <v>0</v>
      </c>
      <c r="JP53" s="3">
        <v>-5263536.82</v>
      </c>
      <c r="JQ53" s="3">
        <v>0</v>
      </c>
      <c r="JR53" s="3">
        <v>-6740859.8899999997</v>
      </c>
      <c r="JS53" s="3">
        <v>0</v>
      </c>
      <c r="JT53" s="3">
        <v>0</v>
      </c>
      <c r="JU53" s="3">
        <v>0</v>
      </c>
      <c r="JV53" s="3">
        <v>-32130502.390000001</v>
      </c>
      <c r="JW53" s="3">
        <v>27406949.260000002</v>
      </c>
      <c r="JX53" s="3">
        <v>0</v>
      </c>
      <c r="JY53" s="3">
        <v>0</v>
      </c>
      <c r="JZ53" s="3">
        <v>0</v>
      </c>
      <c r="KA53" s="3">
        <v>0</v>
      </c>
      <c r="KB53" s="3">
        <v>-576204.93999999994</v>
      </c>
      <c r="KC53" s="3">
        <v>0</v>
      </c>
      <c r="KD53" s="3">
        <v>0</v>
      </c>
      <c r="KE53" s="3">
        <v>0</v>
      </c>
      <c r="KF53" s="3">
        <v>0</v>
      </c>
      <c r="KG53" s="3">
        <v>0</v>
      </c>
      <c r="KH53" s="3">
        <v>-5670326.5999999996</v>
      </c>
      <c r="KI53" s="3">
        <v>6383822.7800000003</v>
      </c>
      <c r="KJ53" s="3">
        <v>0</v>
      </c>
      <c r="KK53" s="3">
        <v>0</v>
      </c>
      <c r="KL53" s="3">
        <v>0</v>
      </c>
      <c r="KM53" s="3">
        <v>128336.34</v>
      </c>
      <c r="KN53" s="3">
        <v>0</v>
      </c>
      <c r="KO53" s="3">
        <v>0</v>
      </c>
      <c r="KP53" s="3">
        <v>0</v>
      </c>
      <c r="KQ53" s="3">
        <v>0</v>
      </c>
      <c r="KR53" s="3">
        <v>0</v>
      </c>
      <c r="KS53" s="3">
        <v>0</v>
      </c>
      <c r="KT53" s="3">
        <v>0</v>
      </c>
      <c r="KU53" s="3">
        <v>0</v>
      </c>
      <c r="KV53" s="3">
        <v>0</v>
      </c>
      <c r="KW53" s="3">
        <v>0</v>
      </c>
      <c r="KX53" s="3">
        <v>0</v>
      </c>
      <c r="KY53" s="3">
        <v>0</v>
      </c>
      <c r="KZ53" s="3">
        <v>0</v>
      </c>
      <c r="LA53" s="3">
        <v>0</v>
      </c>
      <c r="LB53" s="3">
        <v>0</v>
      </c>
      <c r="LC53" s="3">
        <v>0</v>
      </c>
      <c r="LD53" s="3">
        <v>0</v>
      </c>
      <c r="LE53" s="3">
        <v>0</v>
      </c>
      <c r="LF53" s="3">
        <v>0</v>
      </c>
      <c r="LG53" s="3">
        <v>0</v>
      </c>
      <c r="LH53" s="3">
        <v>0</v>
      </c>
      <c r="LI53" s="3">
        <v>0</v>
      </c>
      <c r="LJ53" s="3">
        <v>0</v>
      </c>
      <c r="LK53" s="3">
        <v>0</v>
      </c>
      <c r="LL53" s="3">
        <v>0</v>
      </c>
      <c r="LM53" s="3">
        <v>1225222494.6600001</v>
      </c>
      <c r="LN53" s="3">
        <v>1129362353.51</v>
      </c>
      <c r="LO53" s="3">
        <v>93145208.829999998</v>
      </c>
      <c r="LP53" s="3">
        <v>0</v>
      </c>
      <c r="LQ53" s="3">
        <v>0</v>
      </c>
      <c r="LR53" s="3">
        <v>156049885.97999999</v>
      </c>
      <c r="LS53" s="3">
        <v>0</v>
      </c>
      <c r="LT53" s="3">
        <v>126606946.28</v>
      </c>
      <c r="LU53" s="3">
        <v>0</v>
      </c>
      <c r="LW53" s="3">
        <v>0</v>
      </c>
      <c r="LX53" s="3">
        <v>5619839.8200000003</v>
      </c>
      <c r="LY53" s="3">
        <v>0</v>
      </c>
      <c r="LZ53" s="3">
        <v>0</v>
      </c>
      <c r="MA53" s="3">
        <v>0</v>
      </c>
      <c r="MB53" s="3">
        <v>0</v>
      </c>
      <c r="MC53" s="3">
        <v>0</v>
      </c>
      <c r="MD53" s="3">
        <v>0</v>
      </c>
      <c r="ME53" s="3">
        <v>0</v>
      </c>
      <c r="MF53" s="3">
        <v>0</v>
      </c>
      <c r="MG53" s="3">
        <v>0</v>
      </c>
      <c r="MH53" s="3">
        <v>0</v>
      </c>
      <c r="MI53" s="3">
        <v>0</v>
      </c>
      <c r="MJ53" s="3">
        <v>0</v>
      </c>
      <c r="MK53" s="3">
        <v>0</v>
      </c>
      <c r="ML53" s="3">
        <v>0</v>
      </c>
      <c r="MM53" s="3">
        <v>0</v>
      </c>
      <c r="MN53" s="3">
        <v>0</v>
      </c>
      <c r="MO53" s="3">
        <v>0</v>
      </c>
      <c r="MP53" s="3">
        <v>0</v>
      </c>
      <c r="MQ53" s="3">
        <v>0</v>
      </c>
      <c r="MR53" s="3">
        <v>0</v>
      </c>
      <c r="MS53" s="3">
        <v>25122606.920000002</v>
      </c>
      <c r="MT53" s="3">
        <v>8911483.4000000004</v>
      </c>
      <c r="MU53" s="3">
        <v>0</v>
      </c>
      <c r="MV53" s="3">
        <v>260643.93</v>
      </c>
      <c r="MW53" s="3">
        <v>39487.089999999997</v>
      </c>
      <c r="MX53" s="3">
        <v>2950452.5</v>
      </c>
      <c r="MY53" s="3">
        <v>5721841.9000000004</v>
      </c>
      <c r="MZ53" s="3">
        <v>559171.06999999995</v>
      </c>
      <c r="NA53" s="3">
        <v>2442860.4500000002</v>
      </c>
      <c r="NB53" s="3">
        <v>0</v>
      </c>
      <c r="NC53" s="3">
        <v>0</v>
      </c>
      <c r="ND53" s="3">
        <v>633762.93000000005</v>
      </c>
      <c r="NE53" s="3">
        <v>2701800.73</v>
      </c>
      <c r="NF53" s="3">
        <v>0</v>
      </c>
      <c r="NG53" s="3">
        <v>28677.99</v>
      </c>
      <c r="NH53" s="3">
        <v>0</v>
      </c>
      <c r="NI53" s="3">
        <v>844092.84</v>
      </c>
      <c r="NJ53" s="3">
        <v>884921.32</v>
      </c>
      <c r="NK53" s="3">
        <v>620652.32999999996</v>
      </c>
      <c r="NL53" s="3">
        <v>5999046.8700000001</v>
      </c>
      <c r="NM53" s="3">
        <v>0</v>
      </c>
      <c r="NN53" s="3">
        <v>0</v>
      </c>
      <c r="NO53" s="3">
        <v>0</v>
      </c>
      <c r="NP53" s="3">
        <v>18384919.800000001</v>
      </c>
      <c r="NQ53" s="3">
        <v>14766343.369999999</v>
      </c>
      <c r="NR53" s="3">
        <v>855946.88</v>
      </c>
      <c r="NS53" s="3">
        <v>4106595.2</v>
      </c>
      <c r="NT53" s="3">
        <v>580619.5</v>
      </c>
      <c r="NU53" s="3">
        <v>22912643.18</v>
      </c>
      <c r="NV53" s="3">
        <v>293613.61</v>
      </c>
      <c r="NW53" s="3">
        <v>3309297.2</v>
      </c>
      <c r="NX53" s="3">
        <v>12200.53</v>
      </c>
      <c r="NY53" s="3">
        <v>6429793.0800000001</v>
      </c>
      <c r="NZ53" s="3">
        <v>8874.1</v>
      </c>
      <c r="OA53" s="3">
        <v>0</v>
      </c>
      <c r="OB53" s="3">
        <v>2317466.52</v>
      </c>
      <c r="OC53" s="3">
        <v>0</v>
      </c>
      <c r="OD53" s="3">
        <v>0</v>
      </c>
      <c r="OE53" s="3">
        <v>0</v>
      </c>
      <c r="OF53" s="3">
        <v>0</v>
      </c>
      <c r="OK53" s="3">
        <v>0</v>
      </c>
      <c r="OL53" s="3">
        <v>0</v>
      </c>
      <c r="OM53" s="3">
        <v>0</v>
      </c>
      <c r="ON53" s="3">
        <v>0</v>
      </c>
      <c r="OO53" s="3">
        <v>508239.69</v>
      </c>
      <c r="OP53" s="3">
        <v>4349216.03</v>
      </c>
      <c r="OQ53" s="3">
        <v>9626222.2899999991</v>
      </c>
      <c r="OR53" s="3">
        <v>13746474</v>
      </c>
      <c r="OS53" s="3">
        <v>0</v>
      </c>
      <c r="OT53" s="3">
        <v>0</v>
      </c>
      <c r="OU53" s="3">
        <v>4304578.9400000004</v>
      </c>
      <c r="OV53" s="3">
        <v>0</v>
      </c>
      <c r="OW53" s="3">
        <v>0</v>
      </c>
      <c r="OX53" s="3">
        <v>0</v>
      </c>
      <c r="OY53" s="3">
        <v>0</v>
      </c>
      <c r="OZ53" s="3">
        <v>2423032.13</v>
      </c>
      <c r="PA53" s="3">
        <v>0</v>
      </c>
      <c r="PB53" s="3">
        <v>0</v>
      </c>
      <c r="PC53" s="3">
        <v>0</v>
      </c>
      <c r="PD53" s="3">
        <v>0</v>
      </c>
      <c r="PE53" s="3">
        <v>0</v>
      </c>
      <c r="PF53" s="3">
        <v>6153302.54</v>
      </c>
      <c r="PG53" s="3">
        <v>0</v>
      </c>
      <c r="PH53" s="3">
        <v>52878085.090000004</v>
      </c>
      <c r="PI53" s="3">
        <v>38532.480000000003</v>
      </c>
      <c r="PJ53" s="3">
        <v>0</v>
      </c>
      <c r="PK53" s="3">
        <v>8352545.9000000004</v>
      </c>
      <c r="PL53" s="3">
        <v>1527244.45</v>
      </c>
      <c r="PM53" s="3">
        <v>2101421.84</v>
      </c>
      <c r="PN53" s="3">
        <v>0</v>
      </c>
      <c r="PO53" s="3">
        <v>0</v>
      </c>
      <c r="PP53" s="3">
        <v>0</v>
      </c>
      <c r="PQ53" s="3">
        <v>0</v>
      </c>
      <c r="PR53" s="3">
        <v>4924577.18</v>
      </c>
      <c r="PS53" s="3">
        <v>0</v>
      </c>
      <c r="PT53" s="3">
        <v>34804.57</v>
      </c>
      <c r="PU53" s="3">
        <v>0</v>
      </c>
      <c r="PV53" s="3">
        <v>0</v>
      </c>
      <c r="PW53" s="3">
        <v>13777820.060000001</v>
      </c>
      <c r="PX53" s="3">
        <v>353540.98</v>
      </c>
      <c r="PY53" s="3">
        <v>0</v>
      </c>
      <c r="PZ53" s="3">
        <v>200000</v>
      </c>
      <c r="QA53" s="3">
        <v>0</v>
      </c>
      <c r="QB53" s="3">
        <v>216029011.24000001</v>
      </c>
      <c r="QC53" s="3">
        <v>0</v>
      </c>
      <c r="QD53" s="3">
        <v>25816257.82</v>
      </c>
      <c r="QE53" s="3">
        <v>0</v>
      </c>
      <c r="QF53" s="3">
        <v>0</v>
      </c>
      <c r="QG53" s="3">
        <v>0</v>
      </c>
      <c r="QI53" s="3">
        <v>0</v>
      </c>
      <c r="QJ53" s="3">
        <v>0</v>
      </c>
      <c r="QK53" s="3">
        <v>0</v>
      </c>
      <c r="QL53" s="3">
        <v>0</v>
      </c>
      <c r="QM53" s="3">
        <v>0</v>
      </c>
      <c r="QN53" s="3">
        <v>0</v>
      </c>
      <c r="QO53" s="3">
        <v>82216265.519999996</v>
      </c>
      <c r="QP53" s="3">
        <v>5887403.2199999997</v>
      </c>
      <c r="QQ53" s="3">
        <v>-8902534.1799999997</v>
      </c>
      <c r="QR53" s="3">
        <v>0</v>
      </c>
      <c r="QS53" s="3">
        <v>0</v>
      </c>
      <c r="QT53" s="3">
        <v>4889126.3600000003</v>
      </c>
      <c r="QU53" s="3">
        <v>34553534.640000001</v>
      </c>
      <c r="QV53" s="3">
        <v>3806795</v>
      </c>
      <c r="QW53" s="3">
        <v>1058655.28</v>
      </c>
      <c r="QX53" s="3">
        <v>0</v>
      </c>
      <c r="QY53" s="3">
        <v>0</v>
      </c>
      <c r="QZ53" s="3">
        <v>0</v>
      </c>
      <c r="RA53" s="3">
        <v>0</v>
      </c>
      <c r="RB53" s="3">
        <v>0</v>
      </c>
      <c r="RC53" s="3">
        <v>0</v>
      </c>
      <c r="RD53" s="3">
        <v>0</v>
      </c>
      <c r="RE53" s="3">
        <v>0</v>
      </c>
      <c r="RF53" s="3">
        <v>0</v>
      </c>
      <c r="RG53" s="3">
        <v>0</v>
      </c>
      <c r="RH53" s="3">
        <v>0</v>
      </c>
      <c r="RI53" s="3">
        <v>0</v>
      </c>
      <c r="RJ53" s="3">
        <v>0</v>
      </c>
      <c r="RK53" s="3">
        <v>0</v>
      </c>
    </row>
    <row r="54" spans="1:479" x14ac:dyDescent="0.25">
      <c r="A54" t="s">
        <v>53</v>
      </c>
      <c r="B54" s="1">
        <v>2018</v>
      </c>
      <c r="C54" s="3">
        <v>1401535.9</v>
      </c>
      <c r="D54" s="3">
        <v>300</v>
      </c>
      <c r="E54" s="4"/>
      <c r="F54" s="3">
        <v>0</v>
      </c>
      <c r="G54" s="3">
        <v>0</v>
      </c>
      <c r="H54" s="3">
        <v>0</v>
      </c>
      <c r="I54" s="3">
        <v>0</v>
      </c>
      <c r="J54" s="3">
        <v>0</v>
      </c>
      <c r="K54" s="3">
        <v>1745740.04</v>
      </c>
      <c r="L54" s="3">
        <v>0</v>
      </c>
      <c r="M54" s="3">
        <v>0</v>
      </c>
      <c r="N54" s="3">
        <v>0</v>
      </c>
      <c r="O54" s="3">
        <v>207965.92</v>
      </c>
      <c r="P54" s="4"/>
      <c r="Q54" s="3">
        <v>1646222.65</v>
      </c>
      <c r="R54" s="3">
        <v>-91995.93</v>
      </c>
      <c r="S54" s="3">
        <v>0</v>
      </c>
      <c r="T54" s="3">
        <v>0</v>
      </c>
      <c r="U54" s="3">
        <v>0</v>
      </c>
      <c r="V54" s="3">
        <v>181169.25</v>
      </c>
      <c r="W54" s="3">
        <v>3018.79</v>
      </c>
      <c r="X54" s="3">
        <v>0</v>
      </c>
      <c r="Y54" s="3">
        <v>0</v>
      </c>
      <c r="Z54" s="3">
        <v>0</v>
      </c>
      <c r="AA54" s="3">
        <v>0</v>
      </c>
      <c r="AB54" s="3">
        <v>0</v>
      </c>
      <c r="AC54" s="3">
        <v>0</v>
      </c>
      <c r="AD54" s="3">
        <v>100</v>
      </c>
      <c r="AE54" s="3">
        <v>0</v>
      </c>
      <c r="AF54" s="3">
        <v>0</v>
      </c>
      <c r="AG54" s="3">
        <v>0</v>
      </c>
      <c r="AH54" s="3">
        <v>0</v>
      </c>
      <c r="AI54" s="3">
        <v>0</v>
      </c>
      <c r="AJ54" s="3">
        <v>0</v>
      </c>
      <c r="AK54" s="3">
        <v>0</v>
      </c>
      <c r="AL54" s="3">
        <v>0</v>
      </c>
      <c r="AP54" s="3">
        <v>0</v>
      </c>
      <c r="AQ54" s="3">
        <v>0</v>
      </c>
      <c r="AR54" s="3">
        <v>0</v>
      </c>
      <c r="AS54" s="3">
        <v>0</v>
      </c>
      <c r="AT54" s="3">
        <v>0</v>
      </c>
      <c r="AU54" s="3">
        <v>0</v>
      </c>
      <c r="AV54" s="3">
        <v>79814.11</v>
      </c>
      <c r="AW54" s="4"/>
      <c r="AX54" s="3">
        <v>0</v>
      </c>
      <c r="AY54" s="3">
        <v>0</v>
      </c>
      <c r="AZ54" s="3">
        <v>0</v>
      </c>
      <c r="BA54" s="3">
        <v>0</v>
      </c>
      <c r="BB54" s="3">
        <v>0</v>
      </c>
      <c r="BC54" s="3">
        <v>0</v>
      </c>
      <c r="BD54" s="3">
        <v>0</v>
      </c>
      <c r="BE54" s="3">
        <v>0</v>
      </c>
      <c r="BF54" s="3">
        <v>0</v>
      </c>
      <c r="BG54" s="3">
        <v>0</v>
      </c>
      <c r="BH54" s="3">
        <v>0</v>
      </c>
      <c r="BI54" s="3">
        <v>0</v>
      </c>
      <c r="BJ54" s="3">
        <v>0</v>
      </c>
      <c r="BK54" s="3">
        <v>0</v>
      </c>
      <c r="BL54" s="3">
        <v>0</v>
      </c>
      <c r="BM54" s="3">
        <v>0</v>
      </c>
      <c r="BN54" s="3">
        <v>274130.81</v>
      </c>
      <c r="BO54" s="3">
        <v>-20978.05</v>
      </c>
      <c r="BP54" s="3">
        <v>0</v>
      </c>
      <c r="BQ54" s="3">
        <v>0</v>
      </c>
      <c r="BR54" s="3">
        <v>0</v>
      </c>
      <c r="BT54" s="3">
        <v>0</v>
      </c>
      <c r="BU54" s="3">
        <v>-2370.35</v>
      </c>
      <c r="BV54" s="3">
        <v>0</v>
      </c>
      <c r="BW54" s="3">
        <v>0</v>
      </c>
      <c r="BX54" s="3">
        <v>0</v>
      </c>
      <c r="BY54" s="3">
        <v>0</v>
      </c>
      <c r="BZ54" s="3">
        <v>-144797.17000000001</v>
      </c>
      <c r="CA54" s="3">
        <v>0</v>
      </c>
      <c r="CB54" s="3">
        <v>17603.669999999998</v>
      </c>
      <c r="CC54" s="3">
        <v>-59297.98</v>
      </c>
      <c r="CD54" s="3">
        <v>-316529.13</v>
      </c>
      <c r="CE54" s="3">
        <v>-54202.01</v>
      </c>
      <c r="CF54" s="3">
        <v>0</v>
      </c>
      <c r="CG54" s="3">
        <v>-442828.76</v>
      </c>
      <c r="CH54" s="3">
        <v>0</v>
      </c>
      <c r="CI54" s="3">
        <v>0</v>
      </c>
      <c r="CJ54" s="3">
        <v>0</v>
      </c>
      <c r="CK54" s="3">
        <v>0</v>
      </c>
      <c r="CL54" s="3">
        <v>155516.59</v>
      </c>
      <c r="CM54" s="3">
        <v>0</v>
      </c>
      <c r="CN54" s="3">
        <v>0</v>
      </c>
      <c r="CO54" s="3">
        <v>0</v>
      </c>
      <c r="CP54" s="3">
        <v>0</v>
      </c>
      <c r="CQ54" s="3">
        <v>0</v>
      </c>
      <c r="CR54" s="3">
        <v>0</v>
      </c>
      <c r="CS54" s="3">
        <v>0</v>
      </c>
      <c r="CT54" s="3">
        <v>0</v>
      </c>
      <c r="CU54" s="3">
        <v>0</v>
      </c>
      <c r="CV54" s="3">
        <v>0</v>
      </c>
      <c r="CW54" s="3">
        <v>0</v>
      </c>
      <c r="CX54" s="3">
        <v>0</v>
      </c>
      <c r="CY54" s="3">
        <v>0</v>
      </c>
      <c r="CZ54" s="3">
        <v>0</v>
      </c>
      <c r="DA54" s="3">
        <v>0</v>
      </c>
      <c r="DB54" s="3">
        <v>0</v>
      </c>
      <c r="DC54" s="3">
        <v>0</v>
      </c>
      <c r="DD54" s="3">
        <v>0</v>
      </c>
      <c r="DE54" s="3">
        <v>0</v>
      </c>
      <c r="DF54" s="3">
        <v>0</v>
      </c>
      <c r="DG54" s="3">
        <v>0</v>
      </c>
      <c r="DH54" s="3">
        <v>0</v>
      </c>
      <c r="DI54" s="3">
        <v>0</v>
      </c>
      <c r="DJ54" s="3">
        <v>0</v>
      </c>
      <c r="DK54" s="3">
        <v>0</v>
      </c>
      <c r="DL54" s="3">
        <v>0</v>
      </c>
      <c r="DM54" s="3">
        <v>0</v>
      </c>
      <c r="DN54" s="3">
        <v>121775.03</v>
      </c>
      <c r="DP54" s="3">
        <v>0</v>
      </c>
      <c r="DQ54" s="3">
        <v>0</v>
      </c>
      <c r="DR54" s="3">
        <v>0</v>
      </c>
      <c r="DS54" s="3">
        <v>1934091.27</v>
      </c>
      <c r="DT54" s="3">
        <v>0</v>
      </c>
      <c r="DU54" s="3">
        <v>3183573.49</v>
      </c>
      <c r="DV54" s="3">
        <v>2117191.41</v>
      </c>
      <c r="DW54" s="3">
        <v>107572.08</v>
      </c>
      <c r="DX54" s="3">
        <v>2007379.67</v>
      </c>
      <c r="DY54" s="3">
        <v>2285739.21</v>
      </c>
      <c r="DZ54" s="3">
        <v>2837510.01</v>
      </c>
      <c r="EA54" s="3">
        <v>1677216.65</v>
      </c>
      <c r="EB54" s="3">
        <v>0</v>
      </c>
      <c r="EC54" s="3">
        <v>0</v>
      </c>
      <c r="ED54" s="3">
        <v>0</v>
      </c>
      <c r="EE54" s="3">
        <v>617147.62</v>
      </c>
      <c r="EG54" s="3">
        <v>1216253.52</v>
      </c>
      <c r="EH54" s="3">
        <v>0</v>
      </c>
      <c r="EI54" s="3">
        <v>0</v>
      </c>
      <c r="EJ54" s="3">
        <v>0</v>
      </c>
      <c r="EL54" s="3">
        <v>0</v>
      </c>
      <c r="EM54" s="3">
        <v>0</v>
      </c>
      <c r="EN54" s="3">
        <v>0</v>
      </c>
      <c r="EO54" s="3">
        <v>0</v>
      </c>
      <c r="EP54" s="3">
        <v>0</v>
      </c>
      <c r="EQ54" s="3">
        <v>0</v>
      </c>
      <c r="ER54" s="3">
        <v>0</v>
      </c>
      <c r="ET54" s="3">
        <v>0</v>
      </c>
      <c r="EU54" s="3">
        <v>0</v>
      </c>
      <c r="EV54" s="3">
        <v>73277.960000000006</v>
      </c>
      <c r="EW54" s="3">
        <v>0</v>
      </c>
      <c r="EX54" s="3">
        <v>0</v>
      </c>
      <c r="EY54" s="3">
        <v>-2613307.71</v>
      </c>
      <c r="EZ54" s="3">
        <v>120771.63</v>
      </c>
      <c r="FA54" s="3">
        <v>0</v>
      </c>
      <c r="FB54" s="3">
        <v>0</v>
      </c>
      <c r="FC54" s="3">
        <v>0</v>
      </c>
      <c r="FD54" s="3">
        <v>0</v>
      </c>
      <c r="FE54" s="3">
        <v>0</v>
      </c>
      <c r="FF54" s="3">
        <v>0</v>
      </c>
      <c r="FG54" s="3">
        <v>0</v>
      </c>
      <c r="FH54" s="3">
        <v>0</v>
      </c>
      <c r="FI54" s="3">
        <v>0</v>
      </c>
      <c r="FJ54" s="3">
        <v>0</v>
      </c>
      <c r="FK54" s="3">
        <v>-2779088.22</v>
      </c>
      <c r="FL54" s="3">
        <v>-83744.41</v>
      </c>
      <c r="FM54" s="3">
        <v>0</v>
      </c>
      <c r="FN54" s="3">
        <v>0</v>
      </c>
      <c r="FO54" s="3">
        <v>0</v>
      </c>
      <c r="FP54" s="3">
        <v>-1137418.33</v>
      </c>
      <c r="FQ54" s="3">
        <v>-216568.01</v>
      </c>
      <c r="FR54" s="3">
        <v>-26825.75</v>
      </c>
      <c r="FS54" s="3">
        <v>0</v>
      </c>
      <c r="FT54" s="3">
        <v>-237867.51</v>
      </c>
      <c r="FU54" s="3">
        <v>0</v>
      </c>
      <c r="FV54" s="3">
        <v>0</v>
      </c>
      <c r="FW54" s="3">
        <v>0</v>
      </c>
      <c r="FX54" s="3">
        <v>0</v>
      </c>
      <c r="FY54" s="3">
        <v>0</v>
      </c>
      <c r="FZ54" s="3">
        <v>0</v>
      </c>
      <c r="GA54" s="3">
        <v>0</v>
      </c>
      <c r="GB54" s="3">
        <v>0</v>
      </c>
      <c r="GD54" s="3">
        <v>0</v>
      </c>
      <c r="GE54" s="3">
        <v>0</v>
      </c>
      <c r="GF54" s="3">
        <v>0</v>
      </c>
      <c r="GG54" s="3">
        <v>0</v>
      </c>
      <c r="GH54" s="3">
        <v>0</v>
      </c>
      <c r="GI54" s="3">
        <v>0</v>
      </c>
      <c r="GJ54" s="3">
        <v>-121576.87</v>
      </c>
      <c r="GK54" s="3">
        <v>0</v>
      </c>
      <c r="GL54" s="3">
        <v>-22569.18</v>
      </c>
      <c r="GN54" s="3">
        <v>0</v>
      </c>
      <c r="GO54" s="3">
        <v>0</v>
      </c>
      <c r="GP54" s="3">
        <v>0</v>
      </c>
      <c r="GQ54" s="3">
        <v>0</v>
      </c>
      <c r="GR54" s="3">
        <v>0</v>
      </c>
      <c r="GS54" s="3">
        <v>0</v>
      </c>
      <c r="GT54" s="3">
        <v>0</v>
      </c>
      <c r="GU54" s="3">
        <v>0</v>
      </c>
      <c r="GV54" s="3">
        <v>0</v>
      </c>
      <c r="GX54" s="3">
        <v>-177508.42</v>
      </c>
      <c r="GY54" s="3">
        <v>0</v>
      </c>
      <c r="GZ54" s="3">
        <v>0</v>
      </c>
      <c r="HA54" s="3">
        <v>0</v>
      </c>
      <c r="HB54" s="3">
        <v>224975</v>
      </c>
      <c r="HC54" s="3">
        <v>0</v>
      </c>
      <c r="HD54" s="3">
        <v>0</v>
      </c>
      <c r="HE54" s="3">
        <v>0</v>
      </c>
      <c r="HF54" s="3">
        <v>0</v>
      </c>
      <c r="HG54" s="3">
        <v>0</v>
      </c>
      <c r="HH54" s="3">
        <v>0</v>
      </c>
      <c r="HI54" s="3">
        <v>0</v>
      </c>
      <c r="HJ54" s="3">
        <v>0</v>
      </c>
      <c r="HK54" s="3">
        <v>0</v>
      </c>
      <c r="HL54" s="3">
        <v>0</v>
      </c>
      <c r="HM54" s="3">
        <v>0</v>
      </c>
      <c r="HO54" s="3">
        <v>-3593268.52</v>
      </c>
      <c r="HP54" s="3">
        <v>-100</v>
      </c>
      <c r="HQ54" s="3">
        <v>0</v>
      </c>
      <c r="HR54" s="3">
        <v>0</v>
      </c>
      <c r="HS54" s="3">
        <v>0</v>
      </c>
      <c r="HT54" s="3">
        <v>0</v>
      </c>
      <c r="HU54" s="3">
        <v>0</v>
      </c>
      <c r="HV54" s="3">
        <v>-5175468.49</v>
      </c>
      <c r="HW54" s="3">
        <v>0</v>
      </c>
      <c r="HX54" s="3">
        <v>0</v>
      </c>
      <c r="HY54" s="3">
        <v>-6544010.1100000003</v>
      </c>
      <c r="HZ54" s="3">
        <v>-675271.36999999697</v>
      </c>
      <c r="IA54" s="3">
        <v>0</v>
      </c>
      <c r="IB54" s="3">
        <v>0</v>
      </c>
      <c r="IC54" s="3">
        <v>300000</v>
      </c>
      <c r="ID54" s="3">
        <v>0</v>
      </c>
      <c r="IE54" s="3">
        <v>0</v>
      </c>
      <c r="IF54" s="3">
        <v>0</v>
      </c>
      <c r="IG54" s="3">
        <v>0</v>
      </c>
      <c r="IH54" s="3">
        <v>0</v>
      </c>
      <c r="II54" s="3">
        <v>0</v>
      </c>
      <c r="IJ54" s="3">
        <v>-8219959.0300000003</v>
      </c>
      <c r="IK54" s="3">
        <v>0</v>
      </c>
      <c r="IL54" s="3">
        <v>0</v>
      </c>
      <c r="IM54" s="3">
        <v>0</v>
      </c>
      <c r="IN54" s="3">
        <v>-88967.58</v>
      </c>
      <c r="IO54" s="3">
        <v>0</v>
      </c>
      <c r="IP54" s="3">
        <v>-3156910.85</v>
      </c>
      <c r="IQ54" s="3">
        <v>0</v>
      </c>
      <c r="IR54" s="3">
        <v>0</v>
      </c>
      <c r="IS54" s="3">
        <v>-706694.33</v>
      </c>
      <c r="IT54" s="3">
        <v>0</v>
      </c>
      <c r="IU54" s="3">
        <v>-540739.27</v>
      </c>
      <c r="IV54" s="3">
        <v>0</v>
      </c>
      <c r="IW54" s="3">
        <v>-936119.3</v>
      </c>
      <c r="IX54" s="3">
        <v>-553580.02</v>
      </c>
      <c r="IY54" s="3">
        <v>-311282.07</v>
      </c>
      <c r="IZ54" s="3">
        <v>-88417.51</v>
      </c>
      <c r="JA54" s="3">
        <v>-4298856.22</v>
      </c>
      <c r="JB54" s="3">
        <v>-5962.8</v>
      </c>
      <c r="JC54" s="3">
        <v>-35</v>
      </c>
      <c r="JD54" s="3">
        <v>-41237.75</v>
      </c>
      <c r="JE54" s="3">
        <v>0</v>
      </c>
      <c r="JF54" s="3">
        <v>0</v>
      </c>
      <c r="JG54" s="3">
        <v>0</v>
      </c>
      <c r="JH54" s="3">
        <v>0</v>
      </c>
      <c r="JI54" s="3">
        <v>-322477.15999999997</v>
      </c>
      <c r="JJ54" s="3">
        <v>-3500</v>
      </c>
      <c r="JK54" s="3">
        <v>0</v>
      </c>
      <c r="JL54" s="3">
        <v>-32810.300000000003</v>
      </c>
      <c r="JM54" s="3">
        <v>0</v>
      </c>
      <c r="JN54" s="3">
        <v>-83528.44</v>
      </c>
      <c r="JO54" s="3">
        <v>0</v>
      </c>
      <c r="JP54" s="3">
        <v>0</v>
      </c>
      <c r="JQ54" s="3">
        <v>0</v>
      </c>
      <c r="JR54" s="3">
        <v>0</v>
      </c>
      <c r="JS54" s="3">
        <v>0</v>
      </c>
      <c r="JT54" s="3">
        <v>0</v>
      </c>
      <c r="JU54" s="3">
        <v>0</v>
      </c>
      <c r="JV54" s="3">
        <v>0</v>
      </c>
      <c r="JW54" s="3">
        <v>0</v>
      </c>
      <c r="JX54" s="3">
        <v>0</v>
      </c>
      <c r="JY54" s="3">
        <v>0</v>
      </c>
      <c r="JZ54" s="3">
        <v>0</v>
      </c>
      <c r="KA54" s="3">
        <v>0</v>
      </c>
      <c r="KB54" s="3">
        <v>-450</v>
      </c>
      <c r="KC54" s="3">
        <v>0</v>
      </c>
      <c r="KD54" s="3">
        <v>32030.18</v>
      </c>
      <c r="KE54" s="3">
        <v>0</v>
      </c>
      <c r="KF54" s="3">
        <v>0</v>
      </c>
      <c r="KG54" s="3">
        <v>0</v>
      </c>
      <c r="KH54" s="3">
        <v>-180033.98</v>
      </c>
      <c r="KI54" s="3">
        <v>78368.42</v>
      </c>
      <c r="KJ54" s="3">
        <v>0</v>
      </c>
      <c r="KK54" s="3">
        <v>-717.93</v>
      </c>
      <c r="KL54" s="3">
        <v>0</v>
      </c>
      <c r="KM54" s="3">
        <v>0</v>
      </c>
      <c r="KN54" s="3">
        <v>-39809.86</v>
      </c>
      <c r="KO54" s="3">
        <v>0</v>
      </c>
      <c r="KP54" s="3">
        <v>0</v>
      </c>
      <c r="KQ54" s="3">
        <v>0</v>
      </c>
      <c r="KR54" s="3">
        <v>0</v>
      </c>
      <c r="KS54" s="3">
        <v>0</v>
      </c>
      <c r="KT54" s="3">
        <v>0</v>
      </c>
      <c r="KU54" s="3">
        <v>0</v>
      </c>
      <c r="KV54" s="3">
        <v>0</v>
      </c>
      <c r="KW54" s="3">
        <v>0</v>
      </c>
      <c r="KX54" s="3">
        <v>0</v>
      </c>
      <c r="KY54" s="3">
        <v>0</v>
      </c>
      <c r="KZ54" s="3">
        <v>0</v>
      </c>
      <c r="LA54" s="3">
        <v>0</v>
      </c>
      <c r="LB54" s="3">
        <v>0</v>
      </c>
      <c r="LC54" s="3">
        <v>0</v>
      </c>
      <c r="LD54" s="3">
        <v>0</v>
      </c>
      <c r="LE54" s="3">
        <v>0</v>
      </c>
      <c r="LF54" s="3">
        <v>0</v>
      </c>
      <c r="LG54" s="3">
        <v>0</v>
      </c>
      <c r="LH54" s="3">
        <v>0</v>
      </c>
      <c r="LI54" s="3">
        <v>0</v>
      </c>
      <c r="LJ54" s="3">
        <v>0</v>
      </c>
      <c r="LK54" s="3">
        <v>0</v>
      </c>
      <c r="LL54" s="3">
        <v>0</v>
      </c>
      <c r="LM54" s="3">
        <v>10210077.720000001</v>
      </c>
      <c r="LN54" s="3">
        <v>1962454.07</v>
      </c>
      <c r="LO54" s="3">
        <v>540739.27</v>
      </c>
      <c r="LP54" s="3">
        <v>0</v>
      </c>
      <c r="LQ54" s="3">
        <v>0</v>
      </c>
      <c r="LR54" s="3">
        <v>936119.3</v>
      </c>
      <c r="LS54" s="3">
        <v>0</v>
      </c>
      <c r="LT54" s="3">
        <v>553580.02</v>
      </c>
      <c r="LU54" s="3">
        <v>0</v>
      </c>
      <c r="LW54" s="3">
        <v>311282.07</v>
      </c>
      <c r="LX54" s="3">
        <v>88417.51</v>
      </c>
      <c r="LY54" s="3">
        <v>0</v>
      </c>
      <c r="LZ54" s="3">
        <v>0</v>
      </c>
      <c r="MA54" s="3">
        <v>0</v>
      </c>
      <c r="MB54" s="3">
        <v>0</v>
      </c>
      <c r="MC54" s="3">
        <v>0</v>
      </c>
      <c r="MD54" s="3">
        <v>0</v>
      </c>
      <c r="ME54" s="3">
        <v>0</v>
      </c>
      <c r="MF54" s="3">
        <v>0</v>
      </c>
      <c r="MG54" s="3">
        <v>0</v>
      </c>
      <c r="MH54" s="3">
        <v>0</v>
      </c>
      <c r="MI54" s="3">
        <v>0</v>
      </c>
      <c r="MJ54" s="3">
        <v>0</v>
      </c>
      <c r="MK54" s="3">
        <v>0</v>
      </c>
      <c r="ML54" s="3">
        <v>0</v>
      </c>
      <c r="MM54" s="3">
        <v>0</v>
      </c>
      <c r="MN54" s="3">
        <v>0</v>
      </c>
      <c r="MO54" s="3">
        <v>0</v>
      </c>
      <c r="MP54" s="3">
        <v>0</v>
      </c>
      <c r="MQ54" s="3">
        <v>0</v>
      </c>
      <c r="MR54" s="3">
        <v>0</v>
      </c>
      <c r="MS54" s="3">
        <v>0</v>
      </c>
      <c r="MT54" s="3">
        <v>10319.370000000001</v>
      </c>
      <c r="MU54" s="3">
        <v>0</v>
      </c>
      <c r="MV54" s="3">
        <v>0</v>
      </c>
      <c r="MW54" s="3">
        <v>0</v>
      </c>
      <c r="MX54" s="3">
        <v>13557.48</v>
      </c>
      <c r="MY54" s="3">
        <v>5779.91</v>
      </c>
      <c r="MZ54" s="3">
        <v>0</v>
      </c>
      <c r="NA54" s="3">
        <v>0</v>
      </c>
      <c r="NB54" s="3">
        <v>0</v>
      </c>
      <c r="NC54" s="3">
        <v>0</v>
      </c>
      <c r="ND54" s="3">
        <v>0</v>
      </c>
      <c r="NE54" s="3">
        <v>0</v>
      </c>
      <c r="NF54" s="3">
        <v>0</v>
      </c>
      <c r="NG54" s="3">
        <v>0</v>
      </c>
      <c r="NH54" s="3">
        <v>0</v>
      </c>
      <c r="NI54" s="3">
        <v>0</v>
      </c>
      <c r="NJ54" s="3">
        <v>20789.849999999999</v>
      </c>
      <c r="NK54" s="3">
        <v>40.380000000000003</v>
      </c>
      <c r="NL54" s="3">
        <v>0</v>
      </c>
      <c r="NM54" s="3">
        <v>0</v>
      </c>
      <c r="NN54" s="3">
        <v>0</v>
      </c>
      <c r="NO54" s="3">
        <v>0</v>
      </c>
      <c r="NP54" s="3">
        <v>1238.2</v>
      </c>
      <c r="NQ54" s="3">
        <v>0</v>
      </c>
      <c r="NR54" s="3">
        <v>0</v>
      </c>
      <c r="NS54" s="3">
        <v>0</v>
      </c>
      <c r="NT54" s="3">
        <v>13235.95</v>
      </c>
      <c r="NU54" s="3">
        <v>220744.83</v>
      </c>
      <c r="NV54" s="3">
        <v>62225.95</v>
      </c>
      <c r="NW54" s="3">
        <v>180976.02</v>
      </c>
      <c r="NX54" s="3">
        <v>0</v>
      </c>
      <c r="NY54" s="3">
        <v>163398.9</v>
      </c>
      <c r="NZ54" s="3">
        <v>93442.880000000005</v>
      </c>
      <c r="OA54" s="3">
        <v>28568.23</v>
      </c>
      <c r="OB54" s="3">
        <v>0</v>
      </c>
      <c r="OC54" s="3">
        <v>0</v>
      </c>
      <c r="OD54" s="3">
        <v>0</v>
      </c>
      <c r="OE54" s="3">
        <v>74852.56</v>
      </c>
      <c r="OF54" s="3">
        <v>0</v>
      </c>
      <c r="OK54" s="3">
        <v>0</v>
      </c>
      <c r="OL54" s="3">
        <v>0</v>
      </c>
      <c r="OM54" s="3">
        <v>0</v>
      </c>
      <c r="ON54" s="3">
        <v>0</v>
      </c>
      <c r="OO54" s="3">
        <v>0</v>
      </c>
      <c r="OP54" s="3">
        <v>150064.1</v>
      </c>
      <c r="OQ54" s="3">
        <v>553784.43000000005</v>
      </c>
      <c r="OR54" s="3">
        <v>311203.98</v>
      </c>
      <c r="OS54" s="3">
        <v>0</v>
      </c>
      <c r="OT54" s="3">
        <v>161.66</v>
      </c>
      <c r="OU54" s="3">
        <v>42500</v>
      </c>
      <c r="OV54" s="3">
        <v>0</v>
      </c>
      <c r="OW54" s="3">
        <v>0</v>
      </c>
      <c r="OX54" s="3">
        <v>10552.91</v>
      </c>
      <c r="OY54" s="3">
        <v>0</v>
      </c>
      <c r="OZ54" s="3">
        <v>0</v>
      </c>
      <c r="PA54" s="3">
        <v>0</v>
      </c>
      <c r="PB54" s="3">
        <v>0</v>
      </c>
      <c r="PC54" s="3">
        <v>0</v>
      </c>
      <c r="PD54" s="3">
        <v>0</v>
      </c>
      <c r="PE54" s="3">
        <v>0</v>
      </c>
      <c r="PF54" s="3">
        <v>66461.87</v>
      </c>
      <c r="PG54" s="3">
        <v>419722.86</v>
      </c>
      <c r="PH54" s="3">
        <v>309536.78000000003</v>
      </c>
      <c r="PI54" s="3">
        <v>81168.59</v>
      </c>
      <c r="PJ54" s="3">
        <v>60718.93</v>
      </c>
      <c r="PK54" s="3">
        <v>43820.88</v>
      </c>
      <c r="PL54" s="3">
        <v>12727.08</v>
      </c>
      <c r="PM54" s="3">
        <v>0</v>
      </c>
      <c r="PN54" s="3">
        <v>0</v>
      </c>
      <c r="PO54" s="3">
        <v>0</v>
      </c>
      <c r="PP54" s="3">
        <v>0</v>
      </c>
      <c r="PQ54" s="3">
        <v>0</v>
      </c>
      <c r="PR54" s="3">
        <v>76104.11</v>
      </c>
      <c r="PS54" s="3">
        <v>0</v>
      </c>
      <c r="PT54" s="3">
        <v>114129.64</v>
      </c>
      <c r="PU54" s="3">
        <v>0</v>
      </c>
      <c r="PV54" s="3">
        <v>0</v>
      </c>
      <c r="PW54" s="3">
        <v>46186.31</v>
      </c>
      <c r="PX54" s="3">
        <v>6914.76</v>
      </c>
      <c r="PY54" s="3">
        <v>0</v>
      </c>
      <c r="PZ54" s="3">
        <v>0</v>
      </c>
      <c r="QA54" s="3">
        <v>0</v>
      </c>
      <c r="QB54" s="3">
        <v>570860.74</v>
      </c>
      <c r="QC54" s="3">
        <v>0</v>
      </c>
      <c r="QD54" s="3">
        <v>20471.61</v>
      </c>
      <c r="QE54" s="3">
        <v>0</v>
      </c>
      <c r="QF54" s="3">
        <v>0</v>
      </c>
      <c r="QG54" s="3">
        <v>0</v>
      </c>
      <c r="QI54" s="3">
        <v>0</v>
      </c>
      <c r="QJ54" s="3">
        <v>0</v>
      </c>
      <c r="QK54" s="3">
        <v>0</v>
      </c>
      <c r="QL54" s="3">
        <v>0</v>
      </c>
      <c r="QM54" s="3">
        <v>0</v>
      </c>
      <c r="QN54" s="3">
        <v>0</v>
      </c>
      <c r="QO54" s="3">
        <v>135825.57</v>
      </c>
      <c r="QP54" s="3">
        <v>22845.360000000001</v>
      </c>
      <c r="QQ54" s="3">
        <v>0</v>
      </c>
      <c r="QR54" s="3">
        <v>0</v>
      </c>
      <c r="QS54" s="3">
        <v>0</v>
      </c>
      <c r="QT54" s="3">
        <v>31306.25</v>
      </c>
      <c r="QU54" s="3">
        <v>186156</v>
      </c>
      <c r="QV54" s="3">
        <v>57128</v>
      </c>
      <c r="QW54" s="3">
        <v>4226.54</v>
      </c>
      <c r="QX54" s="3">
        <v>0</v>
      </c>
      <c r="QY54" s="3">
        <v>0</v>
      </c>
      <c r="QZ54" s="3">
        <v>0</v>
      </c>
      <c r="RA54" s="3">
        <v>0</v>
      </c>
      <c r="RB54" s="3">
        <v>0</v>
      </c>
      <c r="RC54" s="3">
        <v>0</v>
      </c>
      <c r="RD54" s="3">
        <v>0</v>
      </c>
      <c r="RE54" s="3">
        <v>0</v>
      </c>
      <c r="RF54" s="3">
        <v>0</v>
      </c>
      <c r="RG54" s="3">
        <v>0</v>
      </c>
      <c r="RH54" s="3">
        <v>0</v>
      </c>
      <c r="RI54" s="3">
        <v>0</v>
      </c>
      <c r="RJ54" s="3">
        <v>0</v>
      </c>
      <c r="RK54" s="3">
        <v>0</v>
      </c>
    </row>
    <row r="55" spans="1:479" x14ac:dyDescent="0.25">
      <c r="A55" t="s">
        <v>54</v>
      </c>
      <c r="B55" s="1">
        <v>2018</v>
      </c>
      <c r="C55" s="3">
        <v>5560967</v>
      </c>
      <c r="D55" s="3">
        <v>2000</v>
      </c>
      <c r="E55" s="4"/>
      <c r="F55" s="3">
        <v>0</v>
      </c>
      <c r="G55" s="3">
        <v>0</v>
      </c>
      <c r="H55" s="3">
        <v>0</v>
      </c>
      <c r="I55" s="3">
        <v>0</v>
      </c>
      <c r="J55" s="3">
        <v>684</v>
      </c>
      <c r="K55" s="3">
        <v>14855612</v>
      </c>
      <c r="L55" s="3">
        <v>262639</v>
      </c>
      <c r="M55" s="3">
        <v>430413</v>
      </c>
      <c r="N55" s="3">
        <v>0</v>
      </c>
      <c r="O55" s="3">
        <v>0</v>
      </c>
      <c r="P55" s="4"/>
      <c r="Q55" s="3">
        <v>16842546</v>
      </c>
      <c r="R55" s="3">
        <v>-200000</v>
      </c>
      <c r="S55" s="3">
        <v>0</v>
      </c>
      <c r="T55" s="3">
        <v>0</v>
      </c>
      <c r="U55" s="3">
        <v>100000</v>
      </c>
      <c r="V55" s="3">
        <v>640759</v>
      </c>
      <c r="W55" s="3">
        <v>154933</v>
      </c>
      <c r="X55" s="3">
        <v>0</v>
      </c>
      <c r="Y55" s="3">
        <v>0</v>
      </c>
      <c r="Z55" s="3">
        <v>50324</v>
      </c>
      <c r="AA55" s="3">
        <v>2933541</v>
      </c>
      <c r="AB55" s="3">
        <v>0</v>
      </c>
      <c r="AC55" s="3">
        <v>0</v>
      </c>
      <c r="AD55" s="3">
        <v>0</v>
      </c>
      <c r="AE55" s="3">
        <v>0</v>
      </c>
      <c r="AF55" s="3">
        <v>0</v>
      </c>
      <c r="AG55" s="3">
        <v>0</v>
      </c>
      <c r="AH55" s="3">
        <v>0</v>
      </c>
      <c r="AI55" s="3">
        <v>0</v>
      </c>
      <c r="AJ55" s="3">
        <v>0</v>
      </c>
      <c r="AK55" s="3">
        <v>0</v>
      </c>
      <c r="AL55" s="3">
        <v>0</v>
      </c>
      <c r="AP55" s="3">
        <v>0</v>
      </c>
      <c r="AQ55" s="3">
        <v>0</v>
      </c>
      <c r="AR55" s="3">
        <v>0</v>
      </c>
      <c r="AS55" s="3">
        <v>0</v>
      </c>
      <c r="AT55" s="3">
        <v>0</v>
      </c>
      <c r="AU55" s="3">
        <v>0</v>
      </c>
      <c r="AV55" s="3">
        <v>-154449</v>
      </c>
      <c r="AW55" s="4"/>
      <c r="AX55" s="3">
        <v>0</v>
      </c>
      <c r="AY55" s="3">
        <v>0</v>
      </c>
      <c r="AZ55" s="3">
        <v>0</v>
      </c>
      <c r="BA55" s="3">
        <v>-27639</v>
      </c>
      <c r="BB55" s="3">
        <v>0</v>
      </c>
      <c r="BC55" s="3">
        <v>0</v>
      </c>
      <c r="BD55" s="3">
        <v>332283</v>
      </c>
      <c r="BE55" s="3">
        <v>0</v>
      </c>
      <c r="BF55" s="3">
        <v>-3855</v>
      </c>
      <c r="BG55" s="3">
        <v>0</v>
      </c>
      <c r="BH55" s="3">
        <v>0</v>
      </c>
      <c r="BI55" s="3">
        <v>0</v>
      </c>
      <c r="BJ55" s="3">
        <v>0</v>
      </c>
      <c r="BK55" s="3">
        <v>0</v>
      </c>
      <c r="BL55" s="3">
        <v>0</v>
      </c>
      <c r="BM55" s="3">
        <v>-1122</v>
      </c>
      <c r="BN55" s="3">
        <v>294431</v>
      </c>
      <c r="BO55" s="3">
        <v>-80047</v>
      </c>
      <c r="BP55" s="3">
        <v>14823</v>
      </c>
      <c r="BQ55" s="3">
        <v>0</v>
      </c>
      <c r="BR55" s="3">
        <v>0</v>
      </c>
      <c r="BT55" s="3">
        <v>0</v>
      </c>
      <c r="BU55" s="3">
        <v>-24273</v>
      </c>
      <c r="BV55" s="3">
        <v>0</v>
      </c>
      <c r="BW55" s="3">
        <v>0</v>
      </c>
      <c r="BX55" s="3">
        <v>0</v>
      </c>
      <c r="BY55" s="3">
        <v>34187</v>
      </c>
      <c r="BZ55" s="3">
        <v>-2249363</v>
      </c>
      <c r="CA55" s="3">
        <v>0</v>
      </c>
      <c r="CB55" s="3">
        <v>76362</v>
      </c>
      <c r="CC55" s="3">
        <v>406436</v>
      </c>
      <c r="CD55" s="3">
        <v>-768799</v>
      </c>
      <c r="CE55" s="3">
        <v>688100</v>
      </c>
      <c r="CF55" s="3">
        <v>0</v>
      </c>
      <c r="CG55" s="3">
        <v>-13506</v>
      </c>
      <c r="CH55" s="3">
        <v>0</v>
      </c>
      <c r="CI55" s="3">
        <v>0</v>
      </c>
      <c r="CJ55" s="3">
        <v>0</v>
      </c>
      <c r="CK55" s="3">
        <v>0</v>
      </c>
      <c r="CL55" s="3">
        <v>9578601</v>
      </c>
      <c r="CM55" s="3">
        <v>1059625</v>
      </c>
      <c r="CN55" s="3">
        <v>0</v>
      </c>
      <c r="CO55" s="3">
        <v>0</v>
      </c>
      <c r="CP55" s="3">
        <v>0</v>
      </c>
      <c r="CQ55" s="3">
        <v>0</v>
      </c>
      <c r="CR55" s="3">
        <v>0</v>
      </c>
      <c r="CS55" s="3">
        <v>0</v>
      </c>
      <c r="CT55" s="3">
        <v>0</v>
      </c>
      <c r="CU55" s="3">
        <v>0</v>
      </c>
      <c r="CV55" s="3">
        <v>0</v>
      </c>
      <c r="CW55" s="3">
        <v>0</v>
      </c>
      <c r="CX55" s="3">
        <v>0</v>
      </c>
      <c r="CY55" s="3">
        <v>0</v>
      </c>
      <c r="CZ55" s="3">
        <v>0</v>
      </c>
      <c r="DA55" s="3">
        <v>0</v>
      </c>
      <c r="DB55" s="3">
        <v>0</v>
      </c>
      <c r="DC55" s="3">
        <v>0</v>
      </c>
      <c r="DD55" s="3">
        <v>0</v>
      </c>
      <c r="DE55" s="3">
        <v>0</v>
      </c>
      <c r="DF55" s="3">
        <v>0</v>
      </c>
      <c r="DG55" s="3">
        <v>0</v>
      </c>
      <c r="DH55" s="3">
        <v>0</v>
      </c>
      <c r="DI55" s="3">
        <v>0</v>
      </c>
      <c r="DJ55" s="3">
        <v>0</v>
      </c>
      <c r="DK55" s="3">
        <v>0</v>
      </c>
      <c r="DL55" s="3">
        <v>0</v>
      </c>
      <c r="DM55" s="3">
        <v>0</v>
      </c>
      <c r="DN55" s="3">
        <v>2300541</v>
      </c>
      <c r="DP55" s="3">
        <v>31353531</v>
      </c>
      <c r="DQ55" s="3">
        <v>0</v>
      </c>
      <c r="DR55" s="3">
        <v>33873617</v>
      </c>
      <c r="DS55" s="3">
        <v>5161314</v>
      </c>
      <c r="DT55" s="3">
        <v>0</v>
      </c>
      <c r="DU55" s="3">
        <v>84294693</v>
      </c>
      <c r="DV55" s="3">
        <v>47658200</v>
      </c>
      <c r="DW55" s="3">
        <v>24850240</v>
      </c>
      <c r="DX55" s="3">
        <v>58141398</v>
      </c>
      <c r="DY55" s="3">
        <v>65224372</v>
      </c>
      <c r="DZ55" s="3">
        <v>29499969</v>
      </c>
      <c r="EA55" s="3">
        <v>15246027</v>
      </c>
      <c r="EB55" s="3">
        <v>0</v>
      </c>
      <c r="EC55" s="3">
        <v>0</v>
      </c>
      <c r="ED55" s="3">
        <v>0</v>
      </c>
      <c r="EE55" s="3">
        <v>0</v>
      </c>
      <c r="EG55" s="3">
        <v>0</v>
      </c>
      <c r="EH55" s="3">
        <v>0</v>
      </c>
      <c r="EI55" s="3">
        <v>1685037</v>
      </c>
      <c r="EJ55" s="3">
        <v>4667790</v>
      </c>
      <c r="EL55" s="3">
        <v>8627348</v>
      </c>
      <c r="EM55" s="3">
        <v>697911</v>
      </c>
      <c r="EN55" s="3">
        <v>1624121</v>
      </c>
      <c r="EO55" s="3">
        <v>1004958</v>
      </c>
      <c r="EP55" s="3">
        <v>0</v>
      </c>
      <c r="EQ55" s="3">
        <v>983246</v>
      </c>
      <c r="ER55" s="3">
        <v>2702981</v>
      </c>
      <c r="ET55" s="3">
        <v>0</v>
      </c>
      <c r="EU55" s="3">
        <v>0</v>
      </c>
      <c r="EV55" s="3">
        <v>5513754</v>
      </c>
      <c r="EW55" s="3">
        <v>0</v>
      </c>
      <c r="EX55" s="3">
        <v>0</v>
      </c>
      <c r="EY55" s="3">
        <v>-31831420</v>
      </c>
      <c r="EZ55" s="3">
        <v>0</v>
      </c>
      <c r="FA55" s="3">
        <v>0</v>
      </c>
      <c r="FB55" s="3">
        <v>0</v>
      </c>
      <c r="FC55" s="3">
        <v>0</v>
      </c>
      <c r="FD55" s="3">
        <v>834656</v>
      </c>
      <c r="FE55" s="3">
        <v>0</v>
      </c>
      <c r="FF55" s="3">
        <v>3538277</v>
      </c>
      <c r="FG55" s="3">
        <v>0</v>
      </c>
      <c r="FH55" s="3">
        <v>0</v>
      </c>
      <c r="FI55" s="3">
        <v>0</v>
      </c>
      <c r="FJ55" s="3">
        <v>0</v>
      </c>
      <c r="FK55" s="3">
        <v>-162237234</v>
      </c>
      <c r="FL55" s="3">
        <v>-7223413</v>
      </c>
      <c r="FM55" s="3">
        <v>0</v>
      </c>
      <c r="FN55" s="3">
        <v>0</v>
      </c>
      <c r="FO55" s="3">
        <v>0</v>
      </c>
      <c r="FP55" s="3">
        <v>-26171309</v>
      </c>
      <c r="FQ55" s="3">
        <v>-702577</v>
      </c>
      <c r="FR55" s="3">
        <v>-2861592</v>
      </c>
      <c r="FS55" s="3">
        <v>0</v>
      </c>
      <c r="FT55" s="3">
        <v>-1815441</v>
      </c>
      <c r="FU55" s="3">
        <v>0</v>
      </c>
      <c r="FV55" s="3">
        <v>-100</v>
      </c>
      <c r="FW55" s="3">
        <v>0</v>
      </c>
      <c r="FX55" s="3">
        <v>0</v>
      </c>
      <c r="FY55" s="3">
        <v>0</v>
      </c>
      <c r="FZ55" s="3">
        <v>0</v>
      </c>
      <c r="GA55" s="3">
        <v>0</v>
      </c>
      <c r="GB55" s="3">
        <v>-5964000</v>
      </c>
      <c r="GD55" s="3">
        <v>0</v>
      </c>
      <c r="GE55" s="3">
        <v>0</v>
      </c>
      <c r="GF55" s="3">
        <v>0</v>
      </c>
      <c r="GG55" s="3">
        <v>0</v>
      </c>
      <c r="GH55" s="3">
        <v>0</v>
      </c>
      <c r="GI55" s="3">
        <v>0</v>
      </c>
      <c r="GJ55" s="3">
        <v>-877413</v>
      </c>
      <c r="GK55" s="3">
        <v>0</v>
      </c>
      <c r="GL55" s="3">
        <v>-99804</v>
      </c>
      <c r="GN55" s="3">
        <v>0</v>
      </c>
      <c r="GO55" s="3">
        <v>-4524748</v>
      </c>
      <c r="GP55" s="3">
        <v>0</v>
      </c>
      <c r="GQ55" s="3">
        <v>0</v>
      </c>
      <c r="GR55" s="3">
        <v>0</v>
      </c>
      <c r="GS55" s="3">
        <v>0</v>
      </c>
      <c r="GT55" s="3">
        <v>0</v>
      </c>
      <c r="GU55" s="3">
        <v>0</v>
      </c>
      <c r="GV55" s="3">
        <v>0</v>
      </c>
      <c r="GX55" s="3">
        <v>-3988302</v>
      </c>
      <c r="GY55" s="3">
        <v>0</v>
      </c>
      <c r="GZ55" s="3">
        <v>0</v>
      </c>
      <c r="HA55" s="3">
        <v>0</v>
      </c>
      <c r="HB55" s="3">
        <v>447148</v>
      </c>
      <c r="HC55" s="3">
        <v>-96254</v>
      </c>
      <c r="HD55" s="3">
        <v>0</v>
      </c>
      <c r="HE55" s="3">
        <v>0</v>
      </c>
      <c r="HF55" s="3">
        <v>0</v>
      </c>
      <c r="HG55" s="3">
        <v>0</v>
      </c>
      <c r="HH55" s="3">
        <v>-24477324</v>
      </c>
      <c r="HI55" s="3">
        <v>-33513211</v>
      </c>
      <c r="HJ55" s="3">
        <v>0</v>
      </c>
      <c r="HK55" s="3">
        <v>0</v>
      </c>
      <c r="HL55" s="3">
        <v>0</v>
      </c>
      <c r="HM55" s="3">
        <v>-74454737</v>
      </c>
      <c r="HO55" s="3">
        <v>0</v>
      </c>
      <c r="HP55" s="3">
        <v>-26887104</v>
      </c>
      <c r="HQ55" s="3">
        <v>0</v>
      </c>
      <c r="HR55" s="3">
        <v>0</v>
      </c>
      <c r="HS55" s="3">
        <v>0</v>
      </c>
      <c r="HT55" s="3">
        <v>0</v>
      </c>
      <c r="HU55" s="3">
        <v>0</v>
      </c>
      <c r="HV55" s="3">
        <v>0</v>
      </c>
      <c r="HW55" s="3">
        <v>0</v>
      </c>
      <c r="HX55" s="3">
        <v>0</v>
      </c>
      <c r="HY55" s="3">
        <v>-64828917</v>
      </c>
      <c r="HZ55" s="3">
        <v>-8172442</v>
      </c>
      <c r="IA55" s="3">
        <v>0</v>
      </c>
      <c r="IB55" s="3">
        <v>0</v>
      </c>
      <c r="IC55" s="3">
        <v>0</v>
      </c>
      <c r="ID55" s="3">
        <v>0</v>
      </c>
      <c r="IE55" s="3">
        <v>0</v>
      </c>
      <c r="IF55" s="3">
        <v>0</v>
      </c>
      <c r="IG55" s="3">
        <v>0</v>
      </c>
      <c r="IH55" s="3">
        <v>0</v>
      </c>
      <c r="II55" s="3">
        <v>0</v>
      </c>
      <c r="IJ55" s="3">
        <v>-35190845</v>
      </c>
      <c r="IK55" s="3">
        <v>0</v>
      </c>
      <c r="IL55" s="3">
        <v>0</v>
      </c>
      <c r="IM55" s="3">
        <v>-5906624</v>
      </c>
      <c r="IN55" s="3">
        <v>-460714</v>
      </c>
      <c r="IO55" s="3">
        <v>0</v>
      </c>
      <c r="IP55" s="3">
        <v>-103700180</v>
      </c>
      <c r="IQ55" s="3">
        <v>0</v>
      </c>
      <c r="IR55" s="3">
        <v>0</v>
      </c>
      <c r="IS55" s="3">
        <v>-3225788</v>
      </c>
      <c r="IT55" s="3">
        <v>0</v>
      </c>
      <c r="IU55" s="3">
        <v>-5859764</v>
      </c>
      <c r="IV55" s="3">
        <v>0</v>
      </c>
      <c r="IW55" s="3">
        <v>-9706548</v>
      </c>
      <c r="IX55" s="3">
        <v>-3385011</v>
      </c>
      <c r="IY55" s="3">
        <v>-273799</v>
      </c>
      <c r="IZ55" s="3">
        <v>-368575</v>
      </c>
      <c r="JA55" s="3">
        <v>-35332431</v>
      </c>
      <c r="JB55" s="3">
        <v>-54417</v>
      </c>
      <c r="JC55" s="3">
        <v>26457</v>
      </c>
      <c r="JD55" s="3">
        <v>-168054</v>
      </c>
      <c r="JE55" s="3">
        <v>0</v>
      </c>
      <c r="JF55" s="3">
        <v>0</v>
      </c>
      <c r="JG55" s="3">
        <v>0</v>
      </c>
      <c r="JH55" s="3">
        <v>0</v>
      </c>
      <c r="JI55" s="3">
        <v>-277568</v>
      </c>
      <c r="JJ55" s="3">
        <v>0</v>
      </c>
      <c r="JK55" s="3">
        <v>-2</v>
      </c>
      <c r="JL55" s="3">
        <v>-139850</v>
      </c>
      <c r="JM55" s="3">
        <v>0</v>
      </c>
      <c r="JN55" s="3">
        <v>-403891</v>
      </c>
      <c r="JO55" s="3">
        <v>0</v>
      </c>
      <c r="JP55" s="3">
        <v>-673002</v>
      </c>
      <c r="JQ55" s="3">
        <v>0</v>
      </c>
      <c r="JR55" s="3">
        <v>0</v>
      </c>
      <c r="JS55" s="3">
        <v>0</v>
      </c>
      <c r="JT55" s="3">
        <v>0</v>
      </c>
      <c r="JU55" s="3">
        <v>0</v>
      </c>
      <c r="JV55" s="3">
        <v>0</v>
      </c>
      <c r="JW55" s="3">
        <v>0</v>
      </c>
      <c r="JX55" s="3">
        <v>-429267</v>
      </c>
      <c r="JY55" s="3">
        <v>0</v>
      </c>
      <c r="JZ55" s="3">
        <v>0</v>
      </c>
      <c r="KA55" s="3">
        <v>0</v>
      </c>
      <c r="KB55" s="3">
        <v>-72578</v>
      </c>
      <c r="KC55" s="3">
        <v>0</v>
      </c>
      <c r="KD55" s="3">
        <v>0</v>
      </c>
      <c r="KE55" s="3">
        <v>0</v>
      </c>
      <c r="KF55" s="3">
        <v>0</v>
      </c>
      <c r="KG55" s="3">
        <v>0</v>
      </c>
      <c r="KH55" s="3">
        <v>-8666881</v>
      </c>
      <c r="KI55" s="3">
        <v>8064916</v>
      </c>
      <c r="KJ55" s="3">
        <v>0</v>
      </c>
      <c r="KK55" s="3">
        <v>-104609</v>
      </c>
      <c r="KL55" s="3">
        <v>0</v>
      </c>
      <c r="KM55" s="3">
        <v>0</v>
      </c>
      <c r="KN55" s="3">
        <v>-173898</v>
      </c>
      <c r="KO55" s="3">
        <v>0</v>
      </c>
      <c r="KP55" s="3">
        <v>0</v>
      </c>
      <c r="KQ55" s="3">
        <v>0</v>
      </c>
      <c r="KR55" s="3">
        <v>0</v>
      </c>
      <c r="KS55" s="3">
        <v>0</v>
      </c>
      <c r="KT55" s="3">
        <v>0</v>
      </c>
      <c r="KU55" s="3">
        <v>0</v>
      </c>
      <c r="KV55" s="3">
        <v>0</v>
      </c>
      <c r="KW55" s="3">
        <v>0</v>
      </c>
      <c r="KX55" s="3">
        <v>0</v>
      </c>
      <c r="KY55" s="3">
        <v>0</v>
      </c>
      <c r="KZ55" s="3">
        <v>0</v>
      </c>
      <c r="LA55" s="3">
        <v>0</v>
      </c>
      <c r="LB55" s="3">
        <v>0</v>
      </c>
      <c r="LC55" s="3">
        <v>0</v>
      </c>
      <c r="LD55" s="3">
        <v>0</v>
      </c>
      <c r="LE55" s="3">
        <v>0</v>
      </c>
      <c r="LF55" s="3">
        <v>0</v>
      </c>
      <c r="LG55" s="3">
        <v>0</v>
      </c>
      <c r="LH55" s="3">
        <v>0</v>
      </c>
      <c r="LI55" s="3">
        <v>0</v>
      </c>
      <c r="LJ55" s="3">
        <v>0</v>
      </c>
      <c r="LK55" s="3">
        <v>0</v>
      </c>
      <c r="LL55" s="3">
        <v>0</v>
      </c>
      <c r="LM55" s="3">
        <v>76715892</v>
      </c>
      <c r="LN55" s="3">
        <v>71769759</v>
      </c>
      <c r="LO55" s="3">
        <v>5859764</v>
      </c>
      <c r="LP55" s="3">
        <v>0</v>
      </c>
      <c r="LQ55" s="3">
        <v>0</v>
      </c>
      <c r="LR55" s="3">
        <v>9705048</v>
      </c>
      <c r="LS55" s="3">
        <v>0</v>
      </c>
      <c r="LT55" s="3">
        <v>3385011</v>
      </c>
      <c r="LU55" s="3">
        <v>0</v>
      </c>
      <c r="LW55" s="3">
        <v>273799</v>
      </c>
      <c r="LX55" s="3">
        <v>368575</v>
      </c>
      <c r="LY55" s="3">
        <v>0</v>
      </c>
      <c r="LZ55" s="3">
        <v>0</v>
      </c>
      <c r="MA55" s="3">
        <v>0</v>
      </c>
      <c r="MB55" s="3">
        <v>0</v>
      </c>
      <c r="MC55" s="3">
        <v>0</v>
      </c>
      <c r="MD55" s="3">
        <v>0</v>
      </c>
      <c r="ME55" s="3">
        <v>0</v>
      </c>
      <c r="MF55" s="3">
        <v>0</v>
      </c>
      <c r="MG55" s="3">
        <v>0</v>
      </c>
      <c r="MH55" s="3">
        <v>0</v>
      </c>
      <c r="MI55" s="3">
        <v>0</v>
      </c>
      <c r="MJ55" s="3">
        <v>0</v>
      </c>
      <c r="MK55" s="3">
        <v>0</v>
      </c>
      <c r="ML55" s="3">
        <v>0</v>
      </c>
      <c r="MM55" s="3">
        <v>0</v>
      </c>
      <c r="MN55" s="3">
        <v>0</v>
      </c>
      <c r="MO55" s="3">
        <v>0</v>
      </c>
      <c r="MP55" s="3">
        <v>0</v>
      </c>
      <c r="MQ55" s="3">
        <v>0</v>
      </c>
      <c r="MR55" s="3">
        <v>0</v>
      </c>
      <c r="MS55" s="3">
        <v>1168935</v>
      </c>
      <c r="MT55" s="3">
        <v>999918</v>
      </c>
      <c r="MU55" s="3">
        <v>182336</v>
      </c>
      <c r="MV55" s="3">
        <v>184626</v>
      </c>
      <c r="MW55" s="3">
        <v>104523</v>
      </c>
      <c r="MX55" s="3">
        <v>165259</v>
      </c>
      <c r="MY55" s="3">
        <v>68244</v>
      </c>
      <c r="MZ55" s="3">
        <v>984117</v>
      </c>
      <c r="NA55" s="3">
        <v>237587</v>
      </c>
      <c r="NB55" s="3">
        <v>0</v>
      </c>
      <c r="NC55" s="3">
        <v>2929</v>
      </c>
      <c r="ND55" s="3">
        <v>77397</v>
      </c>
      <c r="NE55" s="3">
        <v>30008</v>
      </c>
      <c r="NF55" s="3">
        <v>0</v>
      </c>
      <c r="NG55" s="3">
        <v>15193</v>
      </c>
      <c r="NH55" s="3">
        <v>0</v>
      </c>
      <c r="NI55" s="3">
        <v>339211</v>
      </c>
      <c r="NJ55" s="3">
        <v>0</v>
      </c>
      <c r="NK55" s="3">
        <v>460345</v>
      </c>
      <c r="NL55" s="3">
        <v>1001294</v>
      </c>
      <c r="NM55" s="3">
        <v>0</v>
      </c>
      <c r="NN55" s="3">
        <v>0</v>
      </c>
      <c r="NO55" s="3">
        <v>0</v>
      </c>
      <c r="NP55" s="3">
        <v>502685</v>
      </c>
      <c r="NQ55" s="3">
        <v>18874</v>
      </c>
      <c r="NR55" s="3">
        <v>93560</v>
      </c>
      <c r="NS55" s="3">
        <v>11213</v>
      </c>
      <c r="NT55" s="3">
        <v>281022</v>
      </c>
      <c r="NU55" s="3">
        <v>227577</v>
      </c>
      <c r="NV55" s="3">
        <v>67642</v>
      </c>
      <c r="NW55" s="3">
        <v>316476</v>
      </c>
      <c r="NX55" s="3">
        <v>0</v>
      </c>
      <c r="NY55" s="3">
        <v>423</v>
      </c>
      <c r="NZ55" s="3">
        <v>341978</v>
      </c>
      <c r="OA55" s="3">
        <v>101746</v>
      </c>
      <c r="OB55" s="3">
        <v>0</v>
      </c>
      <c r="OC55" s="3">
        <v>0</v>
      </c>
      <c r="OD55" s="3">
        <v>0</v>
      </c>
      <c r="OE55" s="3">
        <v>0</v>
      </c>
      <c r="OF55" s="3">
        <v>0</v>
      </c>
      <c r="OK55" s="3">
        <v>0</v>
      </c>
      <c r="OL55" s="3">
        <v>0</v>
      </c>
      <c r="OM55" s="3">
        <v>0</v>
      </c>
      <c r="ON55" s="3">
        <v>0</v>
      </c>
      <c r="OO55" s="3">
        <v>68429</v>
      </c>
      <c r="OP55" s="3">
        <v>480649</v>
      </c>
      <c r="OQ55" s="3">
        <v>1650055</v>
      </c>
      <c r="OR55" s="3">
        <v>681622</v>
      </c>
      <c r="OS55" s="3">
        <v>0</v>
      </c>
      <c r="OT55" s="3">
        <v>-113223</v>
      </c>
      <c r="OU55" s="3">
        <v>333233</v>
      </c>
      <c r="OV55" s="3">
        <v>0</v>
      </c>
      <c r="OW55" s="3">
        <v>0</v>
      </c>
      <c r="OX55" s="3">
        <v>176175</v>
      </c>
      <c r="OY55" s="3">
        <v>0</v>
      </c>
      <c r="OZ55" s="3">
        <v>24155</v>
      </c>
      <c r="PA55" s="3">
        <v>0</v>
      </c>
      <c r="PB55" s="3">
        <v>0</v>
      </c>
      <c r="PC55" s="3">
        <v>0</v>
      </c>
      <c r="PD55" s="3">
        <v>0</v>
      </c>
      <c r="PE55" s="3">
        <v>0</v>
      </c>
      <c r="PF55" s="3">
        <v>826589</v>
      </c>
      <c r="PG55" s="3">
        <v>148979</v>
      </c>
      <c r="PH55" s="3">
        <v>1004588</v>
      </c>
      <c r="PI55" s="3">
        <v>187113</v>
      </c>
      <c r="PJ55" s="3">
        <v>-827655</v>
      </c>
      <c r="PK55" s="3">
        <v>118749</v>
      </c>
      <c r="PL55" s="3">
        <v>187848</v>
      </c>
      <c r="PM55" s="3">
        <v>1998</v>
      </c>
      <c r="PN55" s="3">
        <v>0</v>
      </c>
      <c r="PO55" s="3">
        <v>181572</v>
      </c>
      <c r="PP55" s="3">
        <v>0</v>
      </c>
      <c r="PQ55" s="3">
        <v>0</v>
      </c>
      <c r="PR55" s="3">
        <v>411069</v>
      </c>
      <c r="PS55" s="3">
        <v>0</v>
      </c>
      <c r="PT55" s="3">
        <v>329238</v>
      </c>
      <c r="PU55" s="3">
        <v>0</v>
      </c>
      <c r="PV55" s="3">
        <v>0</v>
      </c>
      <c r="PW55" s="3">
        <v>653549</v>
      </c>
      <c r="PX55" s="3">
        <v>0</v>
      </c>
      <c r="PY55" s="3">
        <v>0</v>
      </c>
      <c r="PZ55" s="3">
        <v>0</v>
      </c>
      <c r="QA55" s="3">
        <v>0</v>
      </c>
      <c r="QB55" s="3">
        <v>9069659</v>
      </c>
      <c r="QC55" s="3">
        <v>0</v>
      </c>
      <c r="QD55" s="3">
        <v>577150</v>
      </c>
      <c r="QE55" s="3">
        <v>0</v>
      </c>
      <c r="QF55" s="3">
        <v>0</v>
      </c>
      <c r="QG55" s="3">
        <v>0</v>
      </c>
      <c r="QI55" s="3">
        <v>0</v>
      </c>
      <c r="QJ55" s="3">
        <v>2746020</v>
      </c>
      <c r="QK55" s="3">
        <v>0</v>
      </c>
      <c r="QL55" s="3">
        <v>0</v>
      </c>
      <c r="QM55" s="3">
        <v>0</v>
      </c>
      <c r="QN55" s="3">
        <v>0</v>
      </c>
      <c r="QO55" s="3">
        <v>0</v>
      </c>
      <c r="QP55" s="3">
        <v>2281465</v>
      </c>
      <c r="QQ55" s="3">
        <v>0</v>
      </c>
      <c r="QR55" s="3">
        <v>0</v>
      </c>
      <c r="QS55" s="3">
        <v>0</v>
      </c>
      <c r="QT55" s="3">
        <v>444419</v>
      </c>
      <c r="QU55" s="3">
        <v>432242</v>
      </c>
      <c r="QV55" s="3">
        <v>97510</v>
      </c>
      <c r="QW55" s="3">
        <v>42000</v>
      </c>
      <c r="QX55" s="3">
        <v>0</v>
      </c>
      <c r="QY55" s="3">
        <v>0</v>
      </c>
      <c r="QZ55" s="3">
        <v>0</v>
      </c>
      <c r="RA55" s="3">
        <v>0</v>
      </c>
      <c r="RB55" s="3">
        <v>0</v>
      </c>
      <c r="RC55" s="3">
        <v>32318</v>
      </c>
      <c r="RD55" s="3">
        <v>0</v>
      </c>
      <c r="RE55" s="3">
        <v>0</v>
      </c>
      <c r="RF55" s="3">
        <v>0</v>
      </c>
      <c r="RG55" s="3">
        <v>0</v>
      </c>
      <c r="RH55" s="3">
        <v>0</v>
      </c>
      <c r="RI55" s="3">
        <v>0</v>
      </c>
      <c r="RJ55" s="3">
        <v>0</v>
      </c>
      <c r="RK55" s="3">
        <v>0</v>
      </c>
    </row>
    <row r="56" spans="1:479" x14ac:dyDescent="0.25">
      <c r="A56" t="s">
        <v>55</v>
      </c>
      <c r="B56" s="1">
        <v>2018</v>
      </c>
      <c r="C56" s="3">
        <v>-1779107.23</v>
      </c>
      <c r="D56" s="3">
        <v>0</v>
      </c>
      <c r="E56" s="4"/>
      <c r="F56" s="3">
        <v>0</v>
      </c>
      <c r="G56" s="3">
        <v>0</v>
      </c>
      <c r="H56" s="3">
        <v>2182849.7200000002</v>
      </c>
      <c r="I56" s="3">
        <v>0</v>
      </c>
      <c r="J56" s="3">
        <v>0</v>
      </c>
      <c r="K56" s="3">
        <v>2618333.59</v>
      </c>
      <c r="L56" s="3">
        <v>0</v>
      </c>
      <c r="M56" s="3">
        <v>765024.22</v>
      </c>
      <c r="N56" s="3">
        <v>0</v>
      </c>
      <c r="O56" s="3">
        <v>15194.8</v>
      </c>
      <c r="P56" s="4"/>
      <c r="Q56" s="3">
        <v>4981324.1100000003</v>
      </c>
      <c r="R56" s="3">
        <v>-176111.83</v>
      </c>
      <c r="S56" s="3">
        <v>1521.72</v>
      </c>
      <c r="T56" s="3">
        <v>0</v>
      </c>
      <c r="U56" s="3">
        <v>0</v>
      </c>
      <c r="V56" s="3">
        <v>264338.93</v>
      </c>
      <c r="W56" s="3">
        <v>0</v>
      </c>
      <c r="X56" s="3">
        <v>67262.460000000006</v>
      </c>
      <c r="Y56" s="3">
        <v>1</v>
      </c>
      <c r="Z56" s="3">
        <v>0</v>
      </c>
      <c r="AA56" s="3">
        <v>492374.78</v>
      </c>
      <c r="AB56" s="3">
        <v>0</v>
      </c>
      <c r="AC56" s="3">
        <v>0</v>
      </c>
      <c r="AD56" s="3">
        <v>0</v>
      </c>
      <c r="AE56" s="3">
        <v>0</v>
      </c>
      <c r="AF56" s="3">
        <v>0</v>
      </c>
      <c r="AG56" s="3">
        <v>0</v>
      </c>
      <c r="AH56" s="3">
        <v>0</v>
      </c>
      <c r="AI56" s="3">
        <v>0</v>
      </c>
      <c r="AJ56" s="3">
        <v>0</v>
      </c>
      <c r="AK56" s="3">
        <v>0</v>
      </c>
      <c r="AL56" s="3">
        <v>494606</v>
      </c>
      <c r="AP56" s="3">
        <v>0</v>
      </c>
      <c r="AQ56" s="3">
        <v>0</v>
      </c>
      <c r="AR56" s="3">
        <v>0</v>
      </c>
      <c r="AS56" s="3">
        <v>0</v>
      </c>
      <c r="AT56" s="3">
        <v>0</v>
      </c>
      <c r="AU56" s="3">
        <v>0</v>
      </c>
      <c r="AV56" s="3">
        <v>-232137.3</v>
      </c>
      <c r="AW56" s="4"/>
      <c r="AX56" s="3">
        <v>0</v>
      </c>
      <c r="AY56" s="3">
        <v>0</v>
      </c>
      <c r="AZ56" s="3">
        <v>0</v>
      </c>
      <c r="BA56" s="3">
        <v>0</v>
      </c>
      <c r="BB56" s="3">
        <v>0</v>
      </c>
      <c r="BC56" s="3">
        <v>0</v>
      </c>
      <c r="BD56" s="3">
        <v>0</v>
      </c>
      <c r="BE56" s="3">
        <v>0</v>
      </c>
      <c r="BF56" s="3">
        <v>0</v>
      </c>
      <c r="BG56" s="3">
        <v>0</v>
      </c>
      <c r="BH56" s="3">
        <v>0</v>
      </c>
      <c r="BI56" s="3">
        <v>0</v>
      </c>
      <c r="BJ56" s="3">
        <v>0</v>
      </c>
      <c r="BK56" s="3">
        <v>0</v>
      </c>
      <c r="BL56" s="3">
        <v>0</v>
      </c>
      <c r="BM56" s="3">
        <v>0</v>
      </c>
      <c r="BN56" s="3">
        <v>0</v>
      </c>
      <c r="BO56" s="3">
        <v>-25728.69</v>
      </c>
      <c r="BP56" s="3">
        <v>25074.99</v>
      </c>
      <c r="BQ56" s="3">
        <v>0</v>
      </c>
      <c r="BR56" s="3">
        <v>93775.1</v>
      </c>
      <c r="BT56" s="3">
        <v>0</v>
      </c>
      <c r="BU56" s="3">
        <v>89639.18</v>
      </c>
      <c r="BV56" s="3">
        <v>0</v>
      </c>
      <c r="BW56" s="3">
        <v>0</v>
      </c>
      <c r="BX56" s="3">
        <v>0</v>
      </c>
      <c r="BY56" s="3">
        <v>0</v>
      </c>
      <c r="BZ56" s="3">
        <v>-534381.74</v>
      </c>
      <c r="CA56" s="3">
        <v>0</v>
      </c>
      <c r="CB56" s="3">
        <v>-72967.429999999993</v>
      </c>
      <c r="CC56" s="3">
        <v>96648.95</v>
      </c>
      <c r="CD56" s="3">
        <v>-503191.54</v>
      </c>
      <c r="CE56" s="3">
        <v>-721861.38</v>
      </c>
      <c r="CF56" s="3">
        <v>0</v>
      </c>
      <c r="CG56" s="3">
        <v>-460841.2</v>
      </c>
      <c r="CH56" s="3">
        <v>0</v>
      </c>
      <c r="CI56" s="3">
        <v>0</v>
      </c>
      <c r="CJ56" s="3">
        <v>0</v>
      </c>
      <c r="CK56" s="3">
        <v>0</v>
      </c>
      <c r="CL56" s="3">
        <v>1093546.28</v>
      </c>
      <c r="CM56" s="3">
        <v>70296.149999999994</v>
      </c>
      <c r="CN56" s="3">
        <v>0</v>
      </c>
      <c r="CO56" s="3">
        <v>0</v>
      </c>
      <c r="CP56" s="3">
        <v>0</v>
      </c>
      <c r="CQ56" s="3">
        <v>0</v>
      </c>
      <c r="CR56" s="3">
        <v>0</v>
      </c>
      <c r="CS56" s="3">
        <v>0</v>
      </c>
      <c r="CT56" s="3">
        <v>0</v>
      </c>
      <c r="CU56" s="3">
        <v>0</v>
      </c>
      <c r="CV56" s="3">
        <v>0</v>
      </c>
      <c r="CW56" s="3">
        <v>0</v>
      </c>
      <c r="CX56" s="3">
        <v>0</v>
      </c>
      <c r="CY56" s="3">
        <v>0</v>
      </c>
      <c r="CZ56" s="3">
        <v>0</v>
      </c>
      <c r="DA56" s="3">
        <v>0</v>
      </c>
      <c r="DB56" s="3">
        <v>0</v>
      </c>
      <c r="DC56" s="3">
        <v>0</v>
      </c>
      <c r="DD56" s="3">
        <v>0</v>
      </c>
      <c r="DE56" s="3">
        <v>0</v>
      </c>
      <c r="DF56" s="3">
        <v>0</v>
      </c>
      <c r="DG56" s="3">
        <v>0</v>
      </c>
      <c r="DH56" s="3">
        <v>0</v>
      </c>
      <c r="DI56" s="3">
        <v>0</v>
      </c>
      <c r="DJ56" s="3">
        <v>0</v>
      </c>
      <c r="DK56" s="3">
        <v>0</v>
      </c>
      <c r="DL56" s="3">
        <v>0</v>
      </c>
      <c r="DM56" s="3">
        <v>0</v>
      </c>
      <c r="DN56" s="3">
        <v>158686.06</v>
      </c>
      <c r="DP56" s="3">
        <v>96568</v>
      </c>
      <c r="DQ56" s="3">
        <v>0</v>
      </c>
      <c r="DR56" s="3">
        <v>467358.74</v>
      </c>
      <c r="DS56" s="3">
        <v>4453158.6900000004</v>
      </c>
      <c r="DT56" s="3">
        <v>0</v>
      </c>
      <c r="DU56" s="3">
        <v>11299371.039999999</v>
      </c>
      <c r="DV56" s="3">
        <v>14024494.24</v>
      </c>
      <c r="DW56" s="3">
        <v>2078177.96</v>
      </c>
      <c r="DX56" s="3">
        <v>11922832.210000001</v>
      </c>
      <c r="DY56" s="3">
        <v>7797133.4400000004</v>
      </c>
      <c r="DZ56" s="3">
        <v>914251.98</v>
      </c>
      <c r="EA56" s="3">
        <v>3182921.09</v>
      </c>
      <c r="EB56" s="3">
        <v>0</v>
      </c>
      <c r="EC56" s="3">
        <v>0</v>
      </c>
      <c r="ED56" s="3">
        <v>0</v>
      </c>
      <c r="EE56" s="3">
        <v>0</v>
      </c>
      <c r="EG56" s="3">
        <v>2836585.07</v>
      </c>
      <c r="EH56" s="3">
        <v>0</v>
      </c>
      <c r="EI56" s="3">
        <v>90445.45</v>
      </c>
      <c r="EJ56" s="3">
        <v>248632.8</v>
      </c>
      <c r="EL56" s="3">
        <v>2007700.13</v>
      </c>
      <c r="EM56" s="3">
        <v>30023.3</v>
      </c>
      <c r="EN56" s="3">
        <v>148867.41</v>
      </c>
      <c r="EO56" s="3">
        <v>40824.79</v>
      </c>
      <c r="EP56" s="3">
        <v>0</v>
      </c>
      <c r="EQ56" s="3">
        <v>298231.46000000002</v>
      </c>
      <c r="ER56" s="3">
        <v>315235.49</v>
      </c>
      <c r="ET56" s="3">
        <v>0</v>
      </c>
      <c r="EU56" s="3">
        <v>0</v>
      </c>
      <c r="EV56" s="3">
        <v>862853.15</v>
      </c>
      <c r="EW56" s="3">
        <v>0</v>
      </c>
      <c r="EX56" s="3">
        <v>0</v>
      </c>
      <c r="EY56" s="3">
        <v>-924970.83</v>
      </c>
      <c r="EZ56" s="3">
        <v>0</v>
      </c>
      <c r="FA56" s="3">
        <v>0</v>
      </c>
      <c r="FB56" s="3">
        <v>0</v>
      </c>
      <c r="FC56" s="3">
        <v>0</v>
      </c>
      <c r="FD56" s="3">
        <v>0</v>
      </c>
      <c r="FE56" s="3">
        <v>0</v>
      </c>
      <c r="FF56" s="3">
        <v>248350.58</v>
      </c>
      <c r="FG56" s="3">
        <v>0</v>
      </c>
      <c r="FH56" s="3">
        <v>0</v>
      </c>
      <c r="FI56" s="3">
        <v>0</v>
      </c>
      <c r="FJ56" s="3">
        <v>321253.37</v>
      </c>
      <c r="FK56" s="3">
        <v>-32054368.390000001</v>
      </c>
      <c r="FL56" s="3">
        <v>-991020.13</v>
      </c>
      <c r="FM56" s="3">
        <v>0</v>
      </c>
      <c r="FN56" s="3">
        <v>0</v>
      </c>
      <c r="FO56" s="3">
        <v>-87116.45</v>
      </c>
      <c r="FP56" s="3">
        <v>-221057.59</v>
      </c>
      <c r="FQ56" s="3">
        <v>-305981.3</v>
      </c>
      <c r="FR56" s="3">
        <v>-2200402.5499999998</v>
      </c>
      <c r="FS56" s="3">
        <v>0</v>
      </c>
      <c r="FT56" s="3">
        <v>-3266608.56</v>
      </c>
      <c r="FU56" s="3">
        <v>0</v>
      </c>
      <c r="FV56" s="3">
        <v>0</v>
      </c>
      <c r="FW56" s="3">
        <v>0</v>
      </c>
      <c r="FX56" s="3">
        <v>0</v>
      </c>
      <c r="FY56" s="3">
        <v>0</v>
      </c>
      <c r="FZ56" s="3">
        <v>0</v>
      </c>
      <c r="GA56" s="3">
        <v>0</v>
      </c>
      <c r="GB56" s="3">
        <v>0</v>
      </c>
      <c r="GD56" s="3">
        <v>0</v>
      </c>
      <c r="GE56" s="3">
        <v>0</v>
      </c>
      <c r="GF56" s="3">
        <v>0</v>
      </c>
      <c r="GG56" s="3">
        <v>0</v>
      </c>
      <c r="GH56" s="3">
        <v>0</v>
      </c>
      <c r="GI56" s="3">
        <v>0</v>
      </c>
      <c r="GJ56" s="3">
        <v>-99726.63</v>
      </c>
      <c r="GK56" s="3">
        <v>-148355.60999999999</v>
      </c>
      <c r="GL56" s="3">
        <v>83203.350000000006</v>
      </c>
      <c r="GN56" s="3">
        <v>0</v>
      </c>
      <c r="GO56" s="3">
        <v>-1309493</v>
      </c>
      <c r="GP56" s="3">
        <v>0</v>
      </c>
      <c r="GQ56" s="3">
        <v>0</v>
      </c>
      <c r="GR56" s="3">
        <v>0</v>
      </c>
      <c r="GS56" s="3">
        <v>0</v>
      </c>
      <c r="GT56" s="3">
        <v>0</v>
      </c>
      <c r="GU56" s="3">
        <v>-236578</v>
      </c>
      <c r="GV56" s="3">
        <v>0</v>
      </c>
      <c r="GX56" s="3">
        <v>0</v>
      </c>
      <c r="GY56" s="3">
        <v>0</v>
      </c>
      <c r="GZ56" s="3">
        <v>0</v>
      </c>
      <c r="HA56" s="3">
        <v>0</v>
      </c>
      <c r="HB56" s="3">
        <v>0</v>
      </c>
      <c r="HC56" s="3">
        <v>0</v>
      </c>
      <c r="HD56" s="3">
        <v>0</v>
      </c>
      <c r="HE56" s="3">
        <v>0</v>
      </c>
      <c r="HF56" s="3">
        <v>0</v>
      </c>
      <c r="HG56" s="3">
        <v>0</v>
      </c>
      <c r="HH56" s="3">
        <v>0</v>
      </c>
      <c r="HI56" s="3">
        <v>0</v>
      </c>
      <c r="HJ56" s="3">
        <v>0</v>
      </c>
      <c r="HK56" s="3">
        <v>0</v>
      </c>
      <c r="HL56" s="3">
        <v>0</v>
      </c>
      <c r="HM56" s="3">
        <v>0</v>
      </c>
      <c r="HO56" s="3">
        <v>-13499952.65</v>
      </c>
      <c r="HP56" s="3">
        <v>-12953179.689999999</v>
      </c>
      <c r="HQ56" s="3">
        <v>0</v>
      </c>
      <c r="HR56" s="3">
        <v>-12594101.699999999</v>
      </c>
      <c r="HS56" s="3">
        <v>0</v>
      </c>
      <c r="HT56" s="3">
        <v>0</v>
      </c>
      <c r="HU56" s="3">
        <v>0</v>
      </c>
      <c r="HV56" s="3">
        <v>0</v>
      </c>
      <c r="HW56" s="3">
        <v>0</v>
      </c>
      <c r="HX56" s="3">
        <v>0</v>
      </c>
      <c r="HY56" s="3">
        <v>113167</v>
      </c>
      <c r="HZ56" s="3">
        <v>-1379189.3599999901</v>
      </c>
      <c r="IA56" s="3">
        <v>0</v>
      </c>
      <c r="IB56" s="3">
        <v>0</v>
      </c>
      <c r="IC56" s="3">
        <v>9502500</v>
      </c>
      <c r="ID56" s="3">
        <v>-116208</v>
      </c>
      <c r="IE56" s="3">
        <v>0</v>
      </c>
      <c r="IF56" s="3">
        <v>0</v>
      </c>
      <c r="IG56" s="3">
        <v>0</v>
      </c>
      <c r="IH56" s="3">
        <v>0</v>
      </c>
      <c r="II56" s="3">
        <v>0</v>
      </c>
      <c r="IJ56" s="3">
        <v>-14799611.810000001</v>
      </c>
      <c r="IK56" s="3">
        <v>0</v>
      </c>
      <c r="IL56" s="3">
        <v>0</v>
      </c>
      <c r="IM56" s="3">
        <v>0</v>
      </c>
      <c r="IN56" s="3">
        <v>-159426.47</v>
      </c>
      <c r="IO56" s="3">
        <v>-58155.08</v>
      </c>
      <c r="IP56" s="3">
        <v>-20857427.699999999</v>
      </c>
      <c r="IQ56" s="3">
        <v>0</v>
      </c>
      <c r="IR56" s="3">
        <v>531632.47</v>
      </c>
      <c r="IS56" s="3">
        <v>-520283.87</v>
      </c>
      <c r="IT56" s="3">
        <v>0</v>
      </c>
      <c r="IU56" s="3">
        <v>-1435537.5</v>
      </c>
      <c r="IV56" s="3">
        <v>0</v>
      </c>
      <c r="IW56" s="3">
        <v>-2699608.54</v>
      </c>
      <c r="IX56" s="3">
        <v>-2419772.2799999998</v>
      </c>
      <c r="IY56" s="3">
        <v>0</v>
      </c>
      <c r="IZ56" s="3">
        <v>-150508.45000000001</v>
      </c>
      <c r="JA56" s="3">
        <v>-10016447.5</v>
      </c>
      <c r="JB56" s="3">
        <v>-11073.5</v>
      </c>
      <c r="JC56" s="3">
        <v>-113.75</v>
      </c>
      <c r="JD56" s="3">
        <v>-83515.149999999994</v>
      </c>
      <c r="JE56" s="3">
        <v>0</v>
      </c>
      <c r="JF56" s="3">
        <v>0</v>
      </c>
      <c r="JG56" s="3">
        <v>0</v>
      </c>
      <c r="JH56" s="3">
        <v>0</v>
      </c>
      <c r="JI56" s="3">
        <v>-177330.6</v>
      </c>
      <c r="JJ56" s="3">
        <v>0</v>
      </c>
      <c r="JK56" s="3">
        <v>0</v>
      </c>
      <c r="JL56" s="3">
        <v>-101837.67</v>
      </c>
      <c r="JM56" s="3">
        <v>0</v>
      </c>
      <c r="JN56" s="3">
        <v>-134017.32999999999</v>
      </c>
      <c r="JO56" s="3">
        <v>0</v>
      </c>
      <c r="JP56" s="3">
        <v>0</v>
      </c>
      <c r="JQ56" s="3">
        <v>0</v>
      </c>
      <c r="JR56" s="3">
        <v>0</v>
      </c>
      <c r="JS56" s="3">
        <v>0</v>
      </c>
      <c r="JT56" s="3">
        <v>0</v>
      </c>
      <c r="JU56" s="3">
        <v>0</v>
      </c>
      <c r="JV56" s="3">
        <v>0</v>
      </c>
      <c r="JW56" s="3">
        <v>0</v>
      </c>
      <c r="JX56" s="3">
        <v>0</v>
      </c>
      <c r="JY56" s="3">
        <v>0</v>
      </c>
      <c r="JZ56" s="3">
        <v>0</v>
      </c>
      <c r="KA56" s="3">
        <v>0</v>
      </c>
      <c r="KB56" s="3">
        <v>-3697.11</v>
      </c>
      <c r="KC56" s="3">
        <v>0</v>
      </c>
      <c r="KD56" s="3">
        <v>0</v>
      </c>
      <c r="KE56" s="3">
        <v>0</v>
      </c>
      <c r="KF56" s="3">
        <v>0</v>
      </c>
      <c r="KG56" s="3">
        <v>0</v>
      </c>
      <c r="KH56" s="3">
        <v>-139398.56</v>
      </c>
      <c r="KI56" s="3">
        <v>18461.66</v>
      </c>
      <c r="KJ56" s="3">
        <v>0</v>
      </c>
      <c r="KK56" s="3">
        <v>-33445.370000000003</v>
      </c>
      <c r="KL56" s="3">
        <v>0</v>
      </c>
      <c r="KM56" s="3">
        <v>0</v>
      </c>
      <c r="KN56" s="3">
        <v>-45054.6</v>
      </c>
      <c r="KO56" s="3">
        <v>0</v>
      </c>
      <c r="KP56" s="3">
        <v>0</v>
      </c>
      <c r="KQ56" s="3">
        <v>0</v>
      </c>
      <c r="KR56" s="3">
        <v>0</v>
      </c>
      <c r="KS56" s="3">
        <v>0</v>
      </c>
      <c r="KT56" s="3">
        <v>0</v>
      </c>
      <c r="KU56" s="3">
        <v>0</v>
      </c>
      <c r="KV56" s="3">
        <v>0</v>
      </c>
      <c r="KW56" s="3">
        <v>0</v>
      </c>
      <c r="KX56" s="3">
        <v>0</v>
      </c>
      <c r="KY56" s="3">
        <v>0</v>
      </c>
      <c r="KZ56" s="3">
        <v>0</v>
      </c>
      <c r="LA56" s="3">
        <v>0</v>
      </c>
      <c r="LB56" s="3">
        <v>0</v>
      </c>
      <c r="LC56" s="3">
        <v>0</v>
      </c>
      <c r="LD56" s="3">
        <v>0</v>
      </c>
      <c r="LE56" s="3">
        <v>0</v>
      </c>
      <c r="LF56" s="3">
        <v>0</v>
      </c>
      <c r="LG56" s="3">
        <v>0</v>
      </c>
      <c r="LH56" s="3">
        <v>0</v>
      </c>
      <c r="LI56" s="3">
        <v>0</v>
      </c>
      <c r="LJ56" s="3">
        <v>0</v>
      </c>
      <c r="LK56" s="3">
        <v>0</v>
      </c>
      <c r="LL56" s="3">
        <v>0</v>
      </c>
      <c r="LM56" s="3">
        <v>23449528.82</v>
      </c>
      <c r="LN56" s="3">
        <v>12413743.640000001</v>
      </c>
      <c r="LO56" s="3">
        <v>1435537.5</v>
      </c>
      <c r="LP56" s="3">
        <v>0</v>
      </c>
      <c r="LQ56" s="3">
        <v>0</v>
      </c>
      <c r="LR56" s="3">
        <v>2699608.54</v>
      </c>
      <c r="LS56" s="3">
        <v>0</v>
      </c>
      <c r="LT56" s="3">
        <v>2419772.2799999998</v>
      </c>
      <c r="LU56" s="3">
        <v>0</v>
      </c>
      <c r="LW56" s="3">
        <v>0</v>
      </c>
      <c r="LX56" s="3">
        <v>150508.45000000001</v>
      </c>
      <c r="LY56" s="3">
        <v>0</v>
      </c>
      <c r="LZ56" s="3">
        <v>0</v>
      </c>
      <c r="MA56" s="3">
        <v>0</v>
      </c>
      <c r="MB56" s="3">
        <v>0</v>
      </c>
      <c r="MC56" s="3">
        <v>0</v>
      </c>
      <c r="MD56" s="3">
        <v>0</v>
      </c>
      <c r="ME56" s="3">
        <v>0</v>
      </c>
      <c r="MF56" s="3">
        <v>0</v>
      </c>
      <c r="MG56" s="3">
        <v>0</v>
      </c>
      <c r="MH56" s="3">
        <v>0</v>
      </c>
      <c r="MI56" s="3">
        <v>0</v>
      </c>
      <c r="MJ56" s="3">
        <v>0</v>
      </c>
      <c r="MK56" s="3">
        <v>0</v>
      </c>
      <c r="ML56" s="3">
        <v>0</v>
      </c>
      <c r="MM56" s="3">
        <v>0</v>
      </c>
      <c r="MN56" s="3">
        <v>0</v>
      </c>
      <c r="MO56" s="3">
        <v>0</v>
      </c>
      <c r="MP56" s="3">
        <v>0</v>
      </c>
      <c r="MQ56" s="3">
        <v>0</v>
      </c>
      <c r="MR56" s="3">
        <v>0</v>
      </c>
      <c r="MS56" s="3">
        <v>298198.77</v>
      </c>
      <c r="MT56" s="3">
        <v>171492.1</v>
      </c>
      <c r="MU56" s="3">
        <v>16700</v>
      </c>
      <c r="MV56" s="3">
        <v>0</v>
      </c>
      <c r="MW56" s="3">
        <v>0</v>
      </c>
      <c r="MX56" s="3">
        <v>13631.39</v>
      </c>
      <c r="MY56" s="3">
        <v>116448.13</v>
      </c>
      <c r="MZ56" s="3">
        <v>171905.21</v>
      </c>
      <c r="NA56" s="3">
        <v>60499.68</v>
      </c>
      <c r="NB56" s="3">
        <v>0</v>
      </c>
      <c r="NC56" s="3">
        <v>0</v>
      </c>
      <c r="ND56" s="3">
        <v>210688.94</v>
      </c>
      <c r="NE56" s="3">
        <v>548.21</v>
      </c>
      <c r="NF56" s="3">
        <v>0</v>
      </c>
      <c r="NG56" s="3">
        <v>494.42</v>
      </c>
      <c r="NH56" s="3">
        <v>0</v>
      </c>
      <c r="NI56" s="3">
        <v>136500.04999999999</v>
      </c>
      <c r="NJ56" s="3">
        <v>0</v>
      </c>
      <c r="NK56" s="3">
        <v>0</v>
      </c>
      <c r="NL56" s="3">
        <v>88062.7</v>
      </c>
      <c r="NM56" s="3">
        <v>0</v>
      </c>
      <c r="NN56" s="3">
        <v>25991.8</v>
      </c>
      <c r="NO56" s="3">
        <v>0</v>
      </c>
      <c r="NP56" s="3">
        <v>86532.55</v>
      </c>
      <c r="NQ56" s="3">
        <v>35597.53</v>
      </c>
      <c r="NR56" s="3">
        <v>0</v>
      </c>
      <c r="NS56" s="3">
        <v>76037.55</v>
      </c>
      <c r="NT56" s="3">
        <v>279228.55</v>
      </c>
      <c r="NU56" s="3">
        <v>560593.79</v>
      </c>
      <c r="NV56" s="3">
        <v>320162.03000000003</v>
      </c>
      <c r="NW56" s="3">
        <v>206407.83</v>
      </c>
      <c r="NX56" s="3">
        <v>4118.28</v>
      </c>
      <c r="NY56" s="3">
        <v>100936.82</v>
      </c>
      <c r="NZ56" s="3">
        <v>142991.26999999999</v>
      </c>
      <c r="OA56" s="3">
        <v>161087.47</v>
      </c>
      <c r="OB56" s="3">
        <v>0</v>
      </c>
      <c r="OC56" s="3">
        <v>0</v>
      </c>
      <c r="OD56" s="3">
        <v>0</v>
      </c>
      <c r="OE56" s="3">
        <v>112857.67</v>
      </c>
      <c r="OF56" s="3">
        <v>0</v>
      </c>
      <c r="OK56" s="3">
        <v>0</v>
      </c>
      <c r="OL56" s="3">
        <v>0</v>
      </c>
      <c r="OM56" s="3">
        <v>0</v>
      </c>
      <c r="ON56" s="3">
        <v>0</v>
      </c>
      <c r="OO56" s="3">
        <v>0</v>
      </c>
      <c r="OP56" s="3">
        <v>23640.81</v>
      </c>
      <c r="OQ56" s="3">
        <v>923167.06</v>
      </c>
      <c r="OR56" s="3">
        <v>348414.9</v>
      </c>
      <c r="OS56" s="3">
        <v>52.47</v>
      </c>
      <c r="OT56" s="3">
        <v>0</v>
      </c>
      <c r="OU56" s="3">
        <v>79374.67</v>
      </c>
      <c r="OV56" s="3">
        <v>24869.05</v>
      </c>
      <c r="OW56" s="3">
        <v>46539.05</v>
      </c>
      <c r="OX56" s="3">
        <v>17929.71</v>
      </c>
      <c r="OY56" s="3">
        <v>95164.44</v>
      </c>
      <c r="OZ56" s="3">
        <v>5049</v>
      </c>
      <c r="PA56" s="3">
        <v>0</v>
      </c>
      <c r="PB56" s="3">
        <v>0</v>
      </c>
      <c r="PC56" s="3">
        <v>0</v>
      </c>
      <c r="PD56" s="3">
        <v>4523.72</v>
      </c>
      <c r="PE56" s="3">
        <v>0</v>
      </c>
      <c r="PF56" s="3">
        <v>420894.03</v>
      </c>
      <c r="PG56" s="3">
        <v>419926.47</v>
      </c>
      <c r="PH56" s="3">
        <v>370778.98</v>
      </c>
      <c r="PI56" s="3">
        <v>0</v>
      </c>
      <c r="PJ56" s="3">
        <v>0</v>
      </c>
      <c r="PK56" s="3">
        <v>243206.54</v>
      </c>
      <c r="PL56" s="3">
        <v>0</v>
      </c>
      <c r="PM56" s="3">
        <v>0</v>
      </c>
      <c r="PN56" s="3">
        <v>106533</v>
      </c>
      <c r="PO56" s="3">
        <v>0</v>
      </c>
      <c r="PP56" s="3">
        <v>0</v>
      </c>
      <c r="PQ56" s="3">
        <v>0</v>
      </c>
      <c r="PR56" s="3">
        <v>113038.95</v>
      </c>
      <c r="PS56" s="3">
        <v>0</v>
      </c>
      <c r="PT56" s="3">
        <v>131363.51</v>
      </c>
      <c r="PU56" s="3">
        <v>0</v>
      </c>
      <c r="PV56" s="3">
        <v>0</v>
      </c>
      <c r="PW56" s="3">
        <v>0</v>
      </c>
      <c r="PX56" s="3">
        <v>10404</v>
      </c>
      <c r="PY56" s="3">
        <v>0</v>
      </c>
      <c r="PZ56" s="3">
        <v>0</v>
      </c>
      <c r="QA56" s="3">
        <v>0</v>
      </c>
      <c r="QB56" s="3">
        <v>1491767.82</v>
      </c>
      <c r="QC56" s="3">
        <v>0</v>
      </c>
      <c r="QD56" s="3">
        <v>0</v>
      </c>
      <c r="QE56" s="3">
        <v>0</v>
      </c>
      <c r="QF56" s="3">
        <v>0</v>
      </c>
      <c r="QG56" s="3">
        <v>0</v>
      </c>
      <c r="QI56" s="3">
        <v>0</v>
      </c>
      <c r="QJ56" s="3">
        <v>0</v>
      </c>
      <c r="QK56" s="3">
        <v>0</v>
      </c>
      <c r="QL56" s="3">
        <v>0</v>
      </c>
      <c r="QM56" s="3">
        <v>0</v>
      </c>
      <c r="QN56" s="3">
        <v>0</v>
      </c>
      <c r="QO56" s="3">
        <v>843747</v>
      </c>
      <c r="QP56" s="3">
        <v>71160.070000000007</v>
      </c>
      <c r="QQ56" s="3">
        <v>0</v>
      </c>
      <c r="QR56" s="3">
        <v>0</v>
      </c>
      <c r="QS56" s="3">
        <v>0</v>
      </c>
      <c r="QT56" s="3">
        <v>0</v>
      </c>
      <c r="QU56" s="3">
        <v>16825.88</v>
      </c>
      <c r="QV56" s="3">
        <v>111475</v>
      </c>
      <c r="QW56" s="3">
        <v>30721.25</v>
      </c>
      <c r="QX56" s="3">
        <v>0</v>
      </c>
      <c r="QY56" s="3">
        <v>0</v>
      </c>
      <c r="QZ56" s="3">
        <v>0</v>
      </c>
      <c r="RA56" s="3">
        <v>0</v>
      </c>
      <c r="RB56" s="3">
        <v>0</v>
      </c>
      <c r="RC56" s="3">
        <v>0</v>
      </c>
      <c r="RD56" s="3">
        <v>0</v>
      </c>
      <c r="RE56" s="3">
        <v>0</v>
      </c>
      <c r="RF56" s="3">
        <v>0</v>
      </c>
      <c r="RG56" s="3">
        <v>0</v>
      </c>
      <c r="RH56" s="3">
        <v>0</v>
      </c>
      <c r="RI56" s="3">
        <v>0</v>
      </c>
      <c r="RJ56" s="3">
        <v>0</v>
      </c>
      <c r="RK56" s="3">
        <v>0</v>
      </c>
    </row>
    <row r="57" spans="1:479" x14ac:dyDescent="0.25">
      <c r="A57" t="s">
        <v>56</v>
      </c>
      <c r="B57" s="1">
        <v>2018</v>
      </c>
      <c r="C57" s="3">
        <v>0</v>
      </c>
      <c r="D57" s="3">
        <v>0</v>
      </c>
      <c r="E57" s="4"/>
      <c r="F57" s="3">
        <v>0</v>
      </c>
      <c r="G57" s="3">
        <v>0</v>
      </c>
      <c r="H57" s="3">
        <v>0</v>
      </c>
      <c r="I57" s="3">
        <v>0</v>
      </c>
      <c r="J57" s="3">
        <v>0</v>
      </c>
      <c r="K57" s="3">
        <v>1548229.71</v>
      </c>
      <c r="L57" s="3">
        <v>-2249.89</v>
      </c>
      <c r="M57" s="3">
        <v>13024.6</v>
      </c>
      <c r="N57" s="3">
        <v>0</v>
      </c>
      <c r="O57" s="3">
        <v>0</v>
      </c>
      <c r="P57" s="4"/>
      <c r="Q57" s="3">
        <v>1242277.32</v>
      </c>
      <c r="R57" s="3">
        <v>-13314.55</v>
      </c>
      <c r="S57" s="3">
        <v>0</v>
      </c>
      <c r="T57" s="3">
        <v>0</v>
      </c>
      <c r="U57" s="3">
        <v>0</v>
      </c>
      <c r="V57" s="3">
        <v>171892.46</v>
      </c>
      <c r="W57" s="3">
        <v>0</v>
      </c>
      <c r="X57" s="3">
        <v>0</v>
      </c>
      <c r="Y57" s="3">
        <v>0</v>
      </c>
      <c r="Z57" s="3">
        <v>0</v>
      </c>
      <c r="AA57" s="3">
        <v>125646.65</v>
      </c>
      <c r="AB57" s="3">
        <v>0</v>
      </c>
      <c r="AC57" s="3">
        <v>0</v>
      </c>
      <c r="AD57" s="3">
        <v>0</v>
      </c>
      <c r="AE57" s="3">
        <v>0</v>
      </c>
      <c r="AF57" s="3">
        <v>0</v>
      </c>
      <c r="AG57" s="3">
        <v>0</v>
      </c>
      <c r="AH57" s="3">
        <v>0</v>
      </c>
      <c r="AI57" s="3">
        <v>0</v>
      </c>
      <c r="AJ57" s="3">
        <v>0</v>
      </c>
      <c r="AK57" s="3">
        <v>0</v>
      </c>
      <c r="AL57" s="3">
        <v>52873.78</v>
      </c>
      <c r="AP57" s="3">
        <v>0</v>
      </c>
      <c r="AQ57" s="3">
        <v>0</v>
      </c>
      <c r="AR57" s="3">
        <v>0</v>
      </c>
      <c r="AS57" s="3">
        <v>0</v>
      </c>
      <c r="AT57" s="3">
        <v>0</v>
      </c>
      <c r="AU57" s="3">
        <v>0</v>
      </c>
      <c r="AV57" s="3">
        <v>1650914.36</v>
      </c>
      <c r="AW57" s="4"/>
      <c r="AX57" s="3">
        <v>36379.589999999997</v>
      </c>
      <c r="AY57" s="3">
        <v>0</v>
      </c>
      <c r="AZ57" s="3">
        <v>0</v>
      </c>
      <c r="BA57" s="3">
        <v>63438.29</v>
      </c>
      <c r="BB57" s="3">
        <v>0</v>
      </c>
      <c r="BC57" s="3">
        <v>0</v>
      </c>
      <c r="BD57" s="3">
        <v>0</v>
      </c>
      <c r="BE57" s="3">
        <v>0</v>
      </c>
      <c r="BF57" s="3">
        <v>0</v>
      </c>
      <c r="BG57" s="3">
        <v>0</v>
      </c>
      <c r="BH57" s="3">
        <v>0</v>
      </c>
      <c r="BI57" s="3">
        <v>0</v>
      </c>
      <c r="BJ57" s="3">
        <v>0</v>
      </c>
      <c r="BK57" s="3">
        <v>0</v>
      </c>
      <c r="BL57" s="3">
        <v>0</v>
      </c>
      <c r="BM57" s="3">
        <v>3786.43</v>
      </c>
      <c r="BN57" s="3">
        <v>297188.61</v>
      </c>
      <c r="BO57" s="3">
        <v>-4642.3100000000004</v>
      </c>
      <c r="BP57" s="3">
        <v>0</v>
      </c>
      <c r="BQ57" s="3">
        <v>0</v>
      </c>
      <c r="BR57" s="3">
        <v>2399.92</v>
      </c>
      <c r="BT57" s="3">
        <v>9977.86</v>
      </c>
      <c r="BU57" s="3">
        <v>0</v>
      </c>
      <c r="BV57" s="3">
        <v>0</v>
      </c>
      <c r="BW57" s="3">
        <v>0</v>
      </c>
      <c r="BX57" s="3">
        <v>0</v>
      </c>
      <c r="BY57" s="3">
        <v>0</v>
      </c>
      <c r="BZ57" s="3">
        <v>-467996.11</v>
      </c>
      <c r="CA57" s="3">
        <v>0</v>
      </c>
      <c r="CB57" s="3">
        <v>57673.45</v>
      </c>
      <c r="CC57" s="3">
        <v>151945.57</v>
      </c>
      <c r="CD57" s="3">
        <v>72586.73</v>
      </c>
      <c r="CE57" s="3">
        <v>-83309.45</v>
      </c>
      <c r="CF57" s="3">
        <v>0</v>
      </c>
      <c r="CG57" s="3">
        <v>50711.03</v>
      </c>
      <c r="CH57" s="3">
        <v>0</v>
      </c>
      <c r="CI57" s="3">
        <v>0</v>
      </c>
      <c r="CJ57" s="3">
        <v>838765.15</v>
      </c>
      <c r="CK57" s="3">
        <v>0</v>
      </c>
      <c r="CL57" s="3">
        <v>327466.14</v>
      </c>
      <c r="CM57" s="3">
        <v>28650.65</v>
      </c>
      <c r="CN57" s="3">
        <v>0</v>
      </c>
      <c r="CO57" s="3">
        <v>0</v>
      </c>
      <c r="CP57" s="3">
        <v>0</v>
      </c>
      <c r="CQ57" s="3">
        <v>0</v>
      </c>
      <c r="CR57" s="3">
        <v>0</v>
      </c>
      <c r="CS57" s="3">
        <v>0</v>
      </c>
      <c r="CT57" s="3">
        <v>0</v>
      </c>
      <c r="CU57" s="3">
        <v>0</v>
      </c>
      <c r="CV57" s="3">
        <v>0</v>
      </c>
      <c r="CW57" s="3">
        <v>0</v>
      </c>
      <c r="CX57" s="3">
        <v>0</v>
      </c>
      <c r="CY57" s="3">
        <v>0</v>
      </c>
      <c r="CZ57" s="3">
        <v>0</v>
      </c>
      <c r="DA57" s="3">
        <v>0</v>
      </c>
      <c r="DB57" s="3">
        <v>0</v>
      </c>
      <c r="DC57" s="3">
        <v>0</v>
      </c>
      <c r="DD57" s="3">
        <v>0</v>
      </c>
      <c r="DE57" s="3">
        <v>0</v>
      </c>
      <c r="DF57" s="3">
        <v>0</v>
      </c>
      <c r="DG57" s="3">
        <v>0</v>
      </c>
      <c r="DH57" s="3">
        <v>0</v>
      </c>
      <c r="DI57" s="3">
        <v>0</v>
      </c>
      <c r="DJ57" s="3">
        <v>0</v>
      </c>
      <c r="DK57" s="3">
        <v>0</v>
      </c>
      <c r="DL57" s="3">
        <v>0</v>
      </c>
      <c r="DM57" s="3">
        <v>0</v>
      </c>
      <c r="DN57" s="3">
        <v>41987.65</v>
      </c>
      <c r="DP57" s="3">
        <v>404995.33</v>
      </c>
      <c r="DQ57" s="3">
        <v>0</v>
      </c>
      <c r="DR57" s="3">
        <v>0</v>
      </c>
      <c r="DS57" s="3">
        <v>1628886.67</v>
      </c>
      <c r="DT57" s="3">
        <v>0</v>
      </c>
      <c r="DU57" s="3">
        <v>2839062.05</v>
      </c>
      <c r="DV57" s="3">
        <v>1162786.6100000001</v>
      </c>
      <c r="DW57" s="3">
        <v>861.15</v>
      </c>
      <c r="DX57" s="3">
        <v>577625.59</v>
      </c>
      <c r="DY57" s="3">
        <v>1301442.1000000001</v>
      </c>
      <c r="DZ57" s="3">
        <v>430466.75</v>
      </c>
      <c r="EA57" s="3">
        <v>955636.86</v>
      </c>
      <c r="EB57" s="3">
        <v>0</v>
      </c>
      <c r="EC57" s="3">
        <v>0</v>
      </c>
      <c r="ED57" s="3">
        <v>0</v>
      </c>
      <c r="EE57" s="3">
        <v>0</v>
      </c>
      <c r="EG57" s="3">
        <v>0</v>
      </c>
      <c r="EH57" s="3">
        <v>0</v>
      </c>
      <c r="EI57" s="3">
        <v>54225.02</v>
      </c>
      <c r="EJ57" s="3">
        <v>287387.2</v>
      </c>
      <c r="EL57" s="3">
        <v>450609.6</v>
      </c>
      <c r="EM57" s="3">
        <v>1496.77</v>
      </c>
      <c r="EN57" s="3">
        <v>21869.65</v>
      </c>
      <c r="EO57" s="3">
        <v>24682.82</v>
      </c>
      <c r="EP57" s="3">
        <v>0</v>
      </c>
      <c r="EQ57" s="3">
        <v>23244.49</v>
      </c>
      <c r="ER57" s="3">
        <v>0</v>
      </c>
      <c r="ET57" s="3">
        <v>0</v>
      </c>
      <c r="EU57" s="3">
        <v>0</v>
      </c>
      <c r="EV57" s="3">
        <v>275800.7</v>
      </c>
      <c r="EW57" s="3">
        <v>0</v>
      </c>
      <c r="EX57" s="3">
        <v>0</v>
      </c>
      <c r="EY57" s="3">
        <v>0</v>
      </c>
      <c r="EZ57" s="3">
        <v>0</v>
      </c>
      <c r="FA57" s="3">
        <v>0</v>
      </c>
      <c r="FB57" s="3">
        <v>0</v>
      </c>
      <c r="FC57" s="3">
        <v>0</v>
      </c>
      <c r="FD57" s="3">
        <v>0</v>
      </c>
      <c r="FE57" s="3">
        <v>0</v>
      </c>
      <c r="FF57" s="3">
        <v>746.96</v>
      </c>
      <c r="FG57" s="3">
        <v>0</v>
      </c>
      <c r="FH57" s="3">
        <v>0</v>
      </c>
      <c r="FI57" s="3">
        <v>0</v>
      </c>
      <c r="FJ57" s="3">
        <v>0</v>
      </c>
      <c r="FK57" s="3">
        <v>-1834948.51</v>
      </c>
      <c r="FL57" s="3">
        <v>-343550.48</v>
      </c>
      <c r="FM57" s="3">
        <v>0</v>
      </c>
      <c r="FN57" s="3">
        <v>0</v>
      </c>
      <c r="FO57" s="3">
        <v>0</v>
      </c>
      <c r="FP57" s="3">
        <v>-2192979.3199999998</v>
      </c>
      <c r="FQ57" s="3">
        <v>-43965.83</v>
      </c>
      <c r="FR57" s="3">
        <v>0</v>
      </c>
      <c r="FS57" s="3">
        <v>0</v>
      </c>
      <c r="FT57" s="3">
        <v>-575689.65</v>
      </c>
      <c r="FU57" s="3">
        <v>-2280.44</v>
      </c>
      <c r="FV57" s="3">
        <v>0</v>
      </c>
      <c r="FW57" s="3">
        <v>0</v>
      </c>
      <c r="FX57" s="3">
        <v>0</v>
      </c>
      <c r="FY57" s="3">
        <v>0</v>
      </c>
      <c r="FZ57" s="3">
        <v>0</v>
      </c>
      <c r="GA57" s="3">
        <v>0</v>
      </c>
      <c r="GB57" s="3">
        <v>-191424.7</v>
      </c>
      <c r="GD57" s="3">
        <v>0</v>
      </c>
      <c r="GE57" s="3">
        <v>0</v>
      </c>
      <c r="GF57" s="3">
        <v>0</v>
      </c>
      <c r="GG57" s="3">
        <v>0</v>
      </c>
      <c r="GH57" s="3">
        <v>0</v>
      </c>
      <c r="GI57" s="3">
        <v>0</v>
      </c>
      <c r="GJ57" s="3">
        <v>0</v>
      </c>
      <c r="GK57" s="3">
        <v>0</v>
      </c>
      <c r="GL57" s="3">
        <v>0</v>
      </c>
      <c r="GN57" s="3">
        <v>0</v>
      </c>
      <c r="GO57" s="3">
        <v>-175425</v>
      </c>
      <c r="GP57" s="3">
        <v>0</v>
      </c>
      <c r="GQ57" s="3">
        <v>0</v>
      </c>
      <c r="GR57" s="3">
        <v>0</v>
      </c>
      <c r="GS57" s="3">
        <v>0</v>
      </c>
      <c r="GT57" s="3">
        <v>0</v>
      </c>
      <c r="GU57" s="3">
        <v>0</v>
      </c>
      <c r="GV57" s="3">
        <v>0</v>
      </c>
      <c r="GX57" s="3">
        <v>-195531.66</v>
      </c>
      <c r="GY57" s="3">
        <v>0</v>
      </c>
      <c r="GZ57" s="3">
        <v>0</v>
      </c>
      <c r="HA57" s="3">
        <v>0</v>
      </c>
      <c r="HB57" s="3">
        <v>-58729.29</v>
      </c>
      <c r="HC57" s="3">
        <v>0</v>
      </c>
      <c r="HD57" s="3">
        <v>0</v>
      </c>
      <c r="HE57" s="3">
        <v>0</v>
      </c>
      <c r="HF57" s="3">
        <v>0</v>
      </c>
      <c r="HG57" s="3">
        <v>0</v>
      </c>
      <c r="HH57" s="3">
        <v>-398239</v>
      </c>
      <c r="HI57" s="3">
        <v>0</v>
      </c>
      <c r="HJ57" s="3">
        <v>0</v>
      </c>
      <c r="HK57" s="3">
        <v>0</v>
      </c>
      <c r="HL57" s="3">
        <v>-6274087.6799999997</v>
      </c>
      <c r="HM57" s="3">
        <v>0</v>
      </c>
      <c r="HO57" s="3">
        <v>0</v>
      </c>
      <c r="HP57" s="3">
        <v>-1634404</v>
      </c>
      <c r="HQ57" s="3">
        <v>0</v>
      </c>
      <c r="HR57" s="3">
        <v>0</v>
      </c>
      <c r="HS57" s="3">
        <v>0</v>
      </c>
      <c r="HT57" s="3">
        <v>0</v>
      </c>
      <c r="HU57" s="3">
        <v>0</v>
      </c>
      <c r="HV57" s="3">
        <v>0</v>
      </c>
      <c r="HW57" s="3">
        <v>0</v>
      </c>
      <c r="HX57" s="3">
        <v>0</v>
      </c>
      <c r="HY57" s="3">
        <v>-2279585.84</v>
      </c>
      <c r="HZ57" s="3">
        <v>-362700.83999999601</v>
      </c>
      <c r="IA57" s="3">
        <v>0</v>
      </c>
      <c r="IB57" s="3">
        <v>0</v>
      </c>
      <c r="IC57" s="3">
        <v>0</v>
      </c>
      <c r="ID57" s="3">
        <v>-98153.22</v>
      </c>
      <c r="IE57" s="3">
        <v>0</v>
      </c>
      <c r="IF57" s="3">
        <v>0</v>
      </c>
      <c r="IG57" s="3">
        <v>0</v>
      </c>
      <c r="IH57" s="3">
        <v>0</v>
      </c>
      <c r="II57" s="3">
        <v>3565.5</v>
      </c>
      <c r="IJ57" s="3">
        <v>-1935252.63</v>
      </c>
      <c r="IK57" s="3">
        <v>0</v>
      </c>
      <c r="IL57" s="3">
        <v>0</v>
      </c>
      <c r="IM57" s="3">
        <v>0</v>
      </c>
      <c r="IN57" s="3">
        <v>-78098.5</v>
      </c>
      <c r="IO57" s="3">
        <v>-1384.94</v>
      </c>
      <c r="IP57" s="3">
        <v>-6463929.0599999996</v>
      </c>
      <c r="IQ57" s="3">
        <v>0</v>
      </c>
      <c r="IR57" s="3">
        <v>103676.48</v>
      </c>
      <c r="IS57" s="3">
        <v>-1254509.6299999999</v>
      </c>
      <c r="IT57" s="3">
        <v>0</v>
      </c>
      <c r="IU57" s="3">
        <v>-299089.42</v>
      </c>
      <c r="IV57" s="3">
        <v>0</v>
      </c>
      <c r="IW57" s="3">
        <v>-569019.94999999995</v>
      </c>
      <c r="IX57" s="3">
        <v>-378315.7</v>
      </c>
      <c r="IY57" s="3">
        <v>-233660.32</v>
      </c>
      <c r="IZ57" s="3">
        <v>-22180.49</v>
      </c>
      <c r="JA57" s="3">
        <v>-2563353.66</v>
      </c>
      <c r="JB57" s="3">
        <v>-5595.8</v>
      </c>
      <c r="JC57" s="3">
        <v>-52.25</v>
      </c>
      <c r="JD57" s="3">
        <v>0</v>
      </c>
      <c r="JE57" s="3">
        <v>0</v>
      </c>
      <c r="JF57" s="3">
        <v>0</v>
      </c>
      <c r="JG57" s="3">
        <v>0</v>
      </c>
      <c r="JH57" s="3">
        <v>0</v>
      </c>
      <c r="JI57" s="3">
        <v>-29624.44</v>
      </c>
      <c r="JJ57" s="3">
        <v>0</v>
      </c>
      <c r="JK57" s="3">
        <v>0</v>
      </c>
      <c r="JL57" s="3">
        <v>-26043.49</v>
      </c>
      <c r="JM57" s="3">
        <v>0</v>
      </c>
      <c r="JN57" s="3">
        <v>-49669.38</v>
      </c>
      <c r="JO57" s="3">
        <v>0</v>
      </c>
      <c r="JP57" s="3">
        <v>-11854.1</v>
      </c>
      <c r="JQ57" s="3">
        <v>0</v>
      </c>
      <c r="JR57" s="3">
        <v>0</v>
      </c>
      <c r="JS57" s="3">
        <v>0</v>
      </c>
      <c r="JT57" s="3">
        <v>0</v>
      </c>
      <c r="JU57" s="3">
        <v>0</v>
      </c>
      <c r="JV57" s="3">
        <v>0</v>
      </c>
      <c r="JW57" s="3">
        <v>0</v>
      </c>
      <c r="JX57" s="3">
        <v>0</v>
      </c>
      <c r="JY57" s="3">
        <v>0</v>
      </c>
      <c r="JZ57" s="3">
        <v>0</v>
      </c>
      <c r="KA57" s="3">
        <v>0</v>
      </c>
      <c r="KB57" s="3">
        <v>-2497.5300000000002</v>
      </c>
      <c r="KC57" s="3">
        <v>0</v>
      </c>
      <c r="KD57" s="3">
        <v>30374.86</v>
      </c>
      <c r="KE57" s="3">
        <v>0</v>
      </c>
      <c r="KF57" s="3">
        <v>0</v>
      </c>
      <c r="KG57" s="3">
        <v>0</v>
      </c>
      <c r="KH57" s="3">
        <v>-181570.48</v>
      </c>
      <c r="KI57" s="3">
        <v>140574.23000000001</v>
      </c>
      <c r="KJ57" s="3">
        <v>0</v>
      </c>
      <c r="KK57" s="3">
        <v>-2786.7</v>
      </c>
      <c r="KL57" s="3">
        <v>0</v>
      </c>
      <c r="KM57" s="3">
        <v>0</v>
      </c>
      <c r="KN57" s="3">
        <v>-27582.38</v>
      </c>
      <c r="KO57" s="3">
        <v>0</v>
      </c>
      <c r="KP57" s="3">
        <v>0</v>
      </c>
      <c r="KQ57" s="3">
        <v>0</v>
      </c>
      <c r="KR57" s="3">
        <v>0</v>
      </c>
      <c r="KS57" s="3">
        <v>0</v>
      </c>
      <c r="KT57" s="3">
        <v>0</v>
      </c>
      <c r="KU57" s="3">
        <v>0</v>
      </c>
      <c r="KV57" s="3">
        <v>0</v>
      </c>
      <c r="KW57" s="3">
        <v>0</v>
      </c>
      <c r="KX57" s="3">
        <v>0</v>
      </c>
      <c r="KY57" s="3">
        <v>0</v>
      </c>
      <c r="KZ57" s="3">
        <v>0</v>
      </c>
      <c r="LA57" s="3">
        <v>0</v>
      </c>
      <c r="LB57" s="3">
        <v>0</v>
      </c>
      <c r="LC57" s="3">
        <v>0</v>
      </c>
      <c r="LD57" s="3">
        <v>0</v>
      </c>
      <c r="LE57" s="3">
        <v>0</v>
      </c>
      <c r="LF57" s="3">
        <v>0</v>
      </c>
      <c r="LG57" s="3">
        <v>0</v>
      </c>
      <c r="LH57" s="3">
        <v>0</v>
      </c>
      <c r="LI57" s="3">
        <v>0</v>
      </c>
      <c r="LJ57" s="3">
        <v>0</v>
      </c>
      <c r="LK57" s="3">
        <v>0</v>
      </c>
      <c r="LL57" s="3">
        <v>0</v>
      </c>
      <c r="LM57" s="3">
        <v>4038573.45</v>
      </c>
      <c r="LN57" s="3">
        <v>5590924.8300000001</v>
      </c>
      <c r="LO57" s="3">
        <v>299089.42</v>
      </c>
      <c r="LP57" s="3">
        <v>0</v>
      </c>
      <c r="LQ57" s="3">
        <v>0</v>
      </c>
      <c r="LR57" s="3">
        <v>569019.94999999995</v>
      </c>
      <c r="LS57" s="3">
        <v>0</v>
      </c>
      <c r="LT57" s="3">
        <v>378315.7</v>
      </c>
      <c r="LU57" s="3">
        <v>0</v>
      </c>
      <c r="LW57" s="3">
        <v>233660.32</v>
      </c>
      <c r="LX57" s="3">
        <v>22180.49</v>
      </c>
      <c r="LY57" s="3">
        <v>0</v>
      </c>
      <c r="LZ57" s="3">
        <v>0</v>
      </c>
      <c r="MA57" s="3">
        <v>0</v>
      </c>
      <c r="MB57" s="3">
        <v>0</v>
      </c>
      <c r="MC57" s="3">
        <v>0</v>
      </c>
      <c r="MD57" s="3">
        <v>0</v>
      </c>
      <c r="ME57" s="3">
        <v>0</v>
      </c>
      <c r="MF57" s="3">
        <v>0</v>
      </c>
      <c r="MG57" s="3">
        <v>0</v>
      </c>
      <c r="MH57" s="3">
        <v>0</v>
      </c>
      <c r="MI57" s="3">
        <v>0</v>
      </c>
      <c r="MJ57" s="3">
        <v>0</v>
      </c>
      <c r="MK57" s="3">
        <v>0</v>
      </c>
      <c r="ML57" s="3">
        <v>0</v>
      </c>
      <c r="MM57" s="3">
        <v>0</v>
      </c>
      <c r="MN57" s="3">
        <v>0</v>
      </c>
      <c r="MO57" s="3">
        <v>0</v>
      </c>
      <c r="MP57" s="3">
        <v>0</v>
      </c>
      <c r="MQ57" s="3">
        <v>0</v>
      </c>
      <c r="MR57" s="3">
        <v>0</v>
      </c>
      <c r="MS57" s="3">
        <v>151447.92000000001</v>
      </c>
      <c r="MT57" s="3">
        <v>0</v>
      </c>
      <c r="MU57" s="3">
        <v>17505.419999999998</v>
      </c>
      <c r="MV57" s="3">
        <v>0</v>
      </c>
      <c r="MW57" s="3">
        <v>0</v>
      </c>
      <c r="MX57" s="3">
        <v>4805.09</v>
      </c>
      <c r="MY57" s="3">
        <v>17819.64</v>
      </c>
      <c r="MZ57" s="3">
        <v>13226.57</v>
      </c>
      <c r="NA57" s="3">
        <v>9514.16</v>
      </c>
      <c r="NB57" s="3">
        <v>672.94</v>
      </c>
      <c r="NC57" s="3">
        <v>4925.83</v>
      </c>
      <c r="ND57" s="3">
        <v>659.18</v>
      </c>
      <c r="NE57" s="3">
        <v>3400.44</v>
      </c>
      <c r="NF57" s="3">
        <v>0</v>
      </c>
      <c r="NG57" s="3">
        <v>1704.28</v>
      </c>
      <c r="NH57" s="3">
        <v>0</v>
      </c>
      <c r="NI57" s="3">
        <v>50779.17</v>
      </c>
      <c r="NJ57" s="3">
        <v>43353.19</v>
      </c>
      <c r="NK57" s="3">
        <v>14066.74</v>
      </c>
      <c r="NL57" s="3">
        <v>60203.12</v>
      </c>
      <c r="NM57" s="3">
        <v>0</v>
      </c>
      <c r="NN57" s="3">
        <v>0</v>
      </c>
      <c r="NO57" s="3">
        <v>0</v>
      </c>
      <c r="NP57" s="3">
        <v>93561.31</v>
      </c>
      <c r="NQ57" s="3">
        <v>0</v>
      </c>
      <c r="NR57" s="3">
        <v>0</v>
      </c>
      <c r="NS57" s="3">
        <v>587.20000000000005</v>
      </c>
      <c r="NT57" s="3">
        <v>9971.85</v>
      </c>
      <c r="NU57" s="3">
        <v>13930.42</v>
      </c>
      <c r="NV57" s="3">
        <v>10208.11</v>
      </c>
      <c r="NW57" s="3">
        <v>77569.53</v>
      </c>
      <c r="NX57" s="3">
        <v>158.4</v>
      </c>
      <c r="NY57" s="3">
        <v>0</v>
      </c>
      <c r="NZ57" s="3">
        <v>8849.69</v>
      </c>
      <c r="OA57" s="3">
        <v>64.73</v>
      </c>
      <c r="OB57" s="3">
        <v>0</v>
      </c>
      <c r="OC57" s="3">
        <v>0</v>
      </c>
      <c r="OD57" s="3">
        <v>0</v>
      </c>
      <c r="OE57" s="3">
        <v>28813.29</v>
      </c>
      <c r="OF57" s="3">
        <v>0</v>
      </c>
      <c r="OK57" s="3">
        <v>0</v>
      </c>
      <c r="OL57" s="3">
        <v>0</v>
      </c>
      <c r="OM57" s="3">
        <v>0</v>
      </c>
      <c r="ON57" s="3">
        <v>0</v>
      </c>
      <c r="OO57" s="3">
        <v>5723.14</v>
      </c>
      <c r="OP57" s="3">
        <v>67599.02</v>
      </c>
      <c r="OQ57" s="3">
        <v>108405.4</v>
      </c>
      <c r="OR57" s="3">
        <v>105513.39</v>
      </c>
      <c r="OS57" s="3">
        <v>0</v>
      </c>
      <c r="OT57" s="3">
        <v>0</v>
      </c>
      <c r="OU57" s="3">
        <v>12047.89</v>
      </c>
      <c r="OV57" s="3">
        <v>52455.76</v>
      </c>
      <c r="OW57" s="3">
        <v>0</v>
      </c>
      <c r="OX57" s="3">
        <v>7992.73</v>
      </c>
      <c r="OY57" s="3">
        <v>0</v>
      </c>
      <c r="OZ57" s="3">
        <v>1840</v>
      </c>
      <c r="PA57" s="3">
        <v>0</v>
      </c>
      <c r="PB57" s="3">
        <v>0</v>
      </c>
      <c r="PC57" s="3">
        <v>0</v>
      </c>
      <c r="PD57" s="3">
        <v>0</v>
      </c>
      <c r="PE57" s="3">
        <v>0</v>
      </c>
      <c r="PF57" s="3">
        <v>112839.96</v>
      </c>
      <c r="PG57" s="3">
        <v>71567.25</v>
      </c>
      <c r="PH57" s="3">
        <v>82092.149999999994</v>
      </c>
      <c r="PI57" s="3">
        <v>38947.269999999997</v>
      </c>
      <c r="PJ57" s="3">
        <v>0</v>
      </c>
      <c r="PK57" s="3">
        <v>111880.04</v>
      </c>
      <c r="PL57" s="3">
        <v>45310.2</v>
      </c>
      <c r="PM57" s="3">
        <v>0</v>
      </c>
      <c r="PN57" s="3">
        <v>19299.759999999998</v>
      </c>
      <c r="PO57" s="3">
        <v>0</v>
      </c>
      <c r="PP57" s="3">
        <v>0</v>
      </c>
      <c r="PQ57" s="3">
        <v>0</v>
      </c>
      <c r="PR57" s="3">
        <v>157479.72</v>
      </c>
      <c r="PS57" s="3">
        <v>0</v>
      </c>
      <c r="PT57" s="3">
        <v>61371.199999999997</v>
      </c>
      <c r="PU57" s="3">
        <v>0</v>
      </c>
      <c r="PV57" s="3">
        <v>0</v>
      </c>
      <c r="PW57" s="3">
        <v>4308.95</v>
      </c>
      <c r="PX57" s="3">
        <v>4915.3900000000003</v>
      </c>
      <c r="PY57" s="3">
        <v>0</v>
      </c>
      <c r="PZ57" s="3">
        <v>0</v>
      </c>
      <c r="QA57" s="3">
        <v>0</v>
      </c>
      <c r="QB57" s="3">
        <v>359175.39</v>
      </c>
      <c r="QC57" s="3">
        <v>0</v>
      </c>
      <c r="QD57" s="3">
        <v>65213.75</v>
      </c>
      <c r="QE57" s="3">
        <v>0</v>
      </c>
      <c r="QF57" s="3">
        <v>0</v>
      </c>
      <c r="QG57" s="3">
        <v>0</v>
      </c>
      <c r="QI57" s="3">
        <v>0</v>
      </c>
      <c r="QJ57" s="3">
        <v>196254.03</v>
      </c>
      <c r="QK57" s="3">
        <v>0</v>
      </c>
      <c r="QL57" s="3">
        <v>0</v>
      </c>
      <c r="QM57" s="3">
        <v>0</v>
      </c>
      <c r="QN57" s="3">
        <v>0</v>
      </c>
      <c r="QO57" s="3">
        <v>0</v>
      </c>
      <c r="QP57" s="3">
        <v>17340.61</v>
      </c>
      <c r="QQ57" s="3">
        <v>0</v>
      </c>
      <c r="QR57" s="3">
        <v>0</v>
      </c>
      <c r="QS57" s="3">
        <v>0</v>
      </c>
      <c r="QT57" s="3">
        <v>12891.81</v>
      </c>
      <c r="QU57" s="3">
        <v>2870.33</v>
      </c>
      <c r="QV57" s="3">
        <v>0</v>
      </c>
      <c r="QW57" s="3">
        <v>3846.92</v>
      </c>
      <c r="QX57" s="3">
        <v>0</v>
      </c>
      <c r="QY57" s="3">
        <v>0</v>
      </c>
      <c r="QZ57" s="3">
        <v>0</v>
      </c>
      <c r="RA57" s="3">
        <v>0</v>
      </c>
      <c r="RB57" s="3">
        <v>0</v>
      </c>
      <c r="RC57" s="3">
        <v>0</v>
      </c>
      <c r="RD57" s="3">
        <v>0</v>
      </c>
      <c r="RE57" s="3">
        <v>0</v>
      </c>
      <c r="RF57" s="3">
        <v>0</v>
      </c>
      <c r="RG57" s="3">
        <v>0</v>
      </c>
      <c r="RH57" s="3">
        <v>0</v>
      </c>
      <c r="RI57" s="3">
        <v>0</v>
      </c>
      <c r="RJ57" s="3">
        <v>0</v>
      </c>
      <c r="RK57" s="3">
        <v>0</v>
      </c>
    </row>
    <row r="58" spans="1:479" x14ac:dyDescent="0.25">
      <c r="A58" t="s">
        <v>57</v>
      </c>
      <c r="B58" s="1">
        <v>2018</v>
      </c>
      <c r="C58" s="3">
        <v>4133389.35</v>
      </c>
      <c r="D58" s="3">
        <v>0</v>
      </c>
      <c r="E58" s="4"/>
      <c r="F58" s="3">
        <v>0</v>
      </c>
      <c r="G58" s="3">
        <v>0</v>
      </c>
      <c r="H58" s="3">
        <v>0</v>
      </c>
      <c r="I58" s="3">
        <v>0</v>
      </c>
      <c r="J58" s="3">
        <v>30344.3</v>
      </c>
      <c r="K58" s="3">
        <v>3878077.98</v>
      </c>
      <c r="L58" s="3">
        <v>4636.3</v>
      </c>
      <c r="M58" s="3">
        <v>6263.01</v>
      </c>
      <c r="N58" s="3">
        <v>196379.65</v>
      </c>
      <c r="O58" s="3">
        <v>0</v>
      </c>
      <c r="P58" s="4"/>
      <c r="Q58" s="3">
        <v>5463213.9199999999</v>
      </c>
      <c r="R58" s="3">
        <v>-165000</v>
      </c>
      <c r="S58" s="3">
        <v>0</v>
      </c>
      <c r="T58" s="3">
        <v>0</v>
      </c>
      <c r="U58" s="3">
        <v>0</v>
      </c>
      <c r="V58" s="3">
        <v>371061.48</v>
      </c>
      <c r="W58" s="3">
        <v>1443578.83</v>
      </c>
      <c r="X58" s="3">
        <v>0</v>
      </c>
      <c r="Y58" s="3">
        <v>0</v>
      </c>
      <c r="Z58" s="3">
        <v>0</v>
      </c>
      <c r="AA58" s="3">
        <v>1335301.5900000001</v>
      </c>
      <c r="AB58" s="3">
        <v>0</v>
      </c>
      <c r="AC58" s="3">
        <v>0</v>
      </c>
      <c r="AD58" s="3">
        <v>0</v>
      </c>
      <c r="AE58" s="3">
        <v>0</v>
      </c>
      <c r="AF58" s="3">
        <v>0</v>
      </c>
      <c r="AG58" s="3">
        <v>0</v>
      </c>
      <c r="AH58" s="3">
        <v>0</v>
      </c>
      <c r="AI58" s="3">
        <v>0</v>
      </c>
      <c r="AJ58" s="3">
        <v>0</v>
      </c>
      <c r="AK58" s="3">
        <v>0</v>
      </c>
      <c r="AL58" s="3">
        <v>0</v>
      </c>
      <c r="AP58" s="3">
        <v>0</v>
      </c>
      <c r="AQ58" s="3">
        <v>0</v>
      </c>
      <c r="AR58" s="3">
        <v>0</v>
      </c>
      <c r="AS58" s="3">
        <v>0</v>
      </c>
      <c r="AT58" s="3">
        <v>0</v>
      </c>
      <c r="AU58" s="3">
        <v>0</v>
      </c>
      <c r="AV58" s="3">
        <v>0</v>
      </c>
      <c r="AW58" s="4"/>
      <c r="AX58" s="3">
        <v>0</v>
      </c>
      <c r="AY58" s="3">
        <v>0</v>
      </c>
      <c r="AZ58" s="3">
        <v>0</v>
      </c>
      <c r="BA58" s="3">
        <v>-2051.09</v>
      </c>
      <c r="BB58" s="3">
        <v>0</v>
      </c>
      <c r="BC58" s="3">
        <v>0</v>
      </c>
      <c r="BD58" s="3">
        <v>319356.62</v>
      </c>
      <c r="BE58" s="3">
        <v>0</v>
      </c>
      <c r="BF58" s="3">
        <v>0</v>
      </c>
      <c r="BG58" s="3">
        <v>0</v>
      </c>
      <c r="BH58" s="3">
        <v>0</v>
      </c>
      <c r="BI58" s="3">
        <v>0</v>
      </c>
      <c r="BJ58" s="3">
        <v>0</v>
      </c>
      <c r="BK58" s="3">
        <v>0</v>
      </c>
      <c r="BL58" s="3">
        <v>0</v>
      </c>
      <c r="BM58" s="3">
        <v>8709.7900000000009</v>
      </c>
      <c r="BN58" s="3">
        <v>975343.92</v>
      </c>
      <c r="BO58" s="3">
        <v>-28407.96</v>
      </c>
      <c r="BP58" s="3">
        <v>0</v>
      </c>
      <c r="BQ58" s="3">
        <v>0</v>
      </c>
      <c r="BR58" s="3">
        <v>0</v>
      </c>
      <c r="BT58" s="3">
        <v>0</v>
      </c>
      <c r="BU58" s="3">
        <v>0</v>
      </c>
      <c r="BV58" s="3">
        <v>0</v>
      </c>
      <c r="BW58" s="3">
        <v>0</v>
      </c>
      <c r="BX58" s="3">
        <v>0</v>
      </c>
      <c r="BY58" s="3">
        <v>0</v>
      </c>
      <c r="BZ58" s="3">
        <v>-602527.66</v>
      </c>
      <c r="CA58" s="3">
        <v>0</v>
      </c>
      <c r="CB58" s="3">
        <v>-40244.58</v>
      </c>
      <c r="CC58" s="3">
        <v>231917.37</v>
      </c>
      <c r="CD58" s="3">
        <v>-84983.22</v>
      </c>
      <c r="CE58" s="3">
        <v>1472777.11</v>
      </c>
      <c r="CF58" s="3">
        <v>44933.3</v>
      </c>
      <c r="CG58" s="3">
        <v>968525.52</v>
      </c>
      <c r="CH58" s="3">
        <v>0</v>
      </c>
      <c r="CI58" s="3">
        <v>0</v>
      </c>
      <c r="CJ58" s="3">
        <v>0</v>
      </c>
      <c r="CK58" s="3">
        <v>0</v>
      </c>
      <c r="CL58" s="3">
        <v>773015.5</v>
      </c>
      <c r="CM58" s="3">
        <v>0</v>
      </c>
      <c r="CN58" s="3">
        <v>0</v>
      </c>
      <c r="CO58" s="3">
        <v>0</v>
      </c>
      <c r="CP58" s="3">
        <v>0</v>
      </c>
      <c r="CQ58" s="3">
        <v>0</v>
      </c>
      <c r="CR58" s="3">
        <v>0</v>
      </c>
      <c r="CS58" s="3">
        <v>0</v>
      </c>
      <c r="CT58" s="3">
        <v>0</v>
      </c>
      <c r="CU58" s="3">
        <v>0</v>
      </c>
      <c r="CV58" s="3">
        <v>0</v>
      </c>
      <c r="CW58" s="3">
        <v>0</v>
      </c>
      <c r="CX58" s="3">
        <v>0</v>
      </c>
      <c r="CY58" s="3">
        <v>0</v>
      </c>
      <c r="CZ58" s="3">
        <v>0</v>
      </c>
      <c r="DA58" s="3">
        <v>0</v>
      </c>
      <c r="DB58" s="3">
        <v>0</v>
      </c>
      <c r="DC58" s="3">
        <v>0</v>
      </c>
      <c r="DD58" s="3">
        <v>0</v>
      </c>
      <c r="DE58" s="3">
        <v>0</v>
      </c>
      <c r="DF58" s="3">
        <v>0</v>
      </c>
      <c r="DG58" s="3">
        <v>0</v>
      </c>
      <c r="DH58" s="3">
        <v>0</v>
      </c>
      <c r="DI58" s="3">
        <v>0</v>
      </c>
      <c r="DJ58" s="3">
        <v>0</v>
      </c>
      <c r="DK58" s="3">
        <v>0</v>
      </c>
      <c r="DL58" s="3">
        <v>0</v>
      </c>
      <c r="DM58" s="3">
        <v>0</v>
      </c>
      <c r="DN58" s="3">
        <v>241718.86</v>
      </c>
      <c r="DP58" s="3">
        <v>2342068.29</v>
      </c>
      <c r="DQ58" s="3">
        <v>0</v>
      </c>
      <c r="DR58" s="3">
        <v>0</v>
      </c>
      <c r="DS58" s="3">
        <v>10476667.859999999</v>
      </c>
      <c r="DT58" s="3">
        <v>0</v>
      </c>
      <c r="DU58" s="3">
        <v>9541639.5</v>
      </c>
      <c r="DV58" s="3">
        <v>11845899.300000001</v>
      </c>
      <c r="DW58" s="3">
        <v>2711953.02</v>
      </c>
      <c r="DX58" s="3">
        <v>8878372.0299999993</v>
      </c>
      <c r="DY58" s="3">
        <v>6805306.1900000004</v>
      </c>
      <c r="DZ58" s="3">
        <v>4687185.24</v>
      </c>
      <c r="EA58" s="3">
        <v>5014476.78</v>
      </c>
      <c r="EB58" s="3">
        <v>1634.63</v>
      </c>
      <c r="EC58" s="3">
        <v>0</v>
      </c>
      <c r="ED58" s="3">
        <v>0</v>
      </c>
      <c r="EE58" s="3">
        <v>0</v>
      </c>
      <c r="EG58" s="3">
        <v>0</v>
      </c>
      <c r="EH58" s="3">
        <v>0</v>
      </c>
      <c r="EI58" s="3">
        <v>160220.01999999999</v>
      </c>
      <c r="EJ58" s="3">
        <v>297505.63</v>
      </c>
      <c r="EL58" s="3">
        <v>1954738.74</v>
      </c>
      <c r="EM58" s="3">
        <v>49259</v>
      </c>
      <c r="EN58" s="3">
        <v>310676.69</v>
      </c>
      <c r="EO58" s="3">
        <v>32766.84</v>
      </c>
      <c r="EP58" s="3">
        <v>41017.440000000002</v>
      </c>
      <c r="EQ58" s="3">
        <v>41125.75</v>
      </c>
      <c r="ER58" s="3">
        <v>181212.61</v>
      </c>
      <c r="ET58" s="3">
        <v>0</v>
      </c>
      <c r="EU58" s="3">
        <v>0</v>
      </c>
      <c r="EV58" s="3">
        <v>212571.53</v>
      </c>
      <c r="EW58" s="3">
        <v>0</v>
      </c>
      <c r="EX58" s="3">
        <v>0</v>
      </c>
      <c r="EY58" s="3">
        <v>0</v>
      </c>
      <c r="EZ58" s="3">
        <v>17985.310000000001</v>
      </c>
      <c r="FA58" s="3">
        <v>0</v>
      </c>
      <c r="FB58" s="3">
        <v>0</v>
      </c>
      <c r="FC58" s="3">
        <v>0</v>
      </c>
      <c r="FD58" s="3">
        <v>0</v>
      </c>
      <c r="FE58" s="3">
        <v>0</v>
      </c>
      <c r="FF58" s="3">
        <v>187202.8</v>
      </c>
      <c r="FG58" s="3">
        <v>2214322</v>
      </c>
      <c r="FH58" s="3">
        <v>0</v>
      </c>
      <c r="FI58" s="3">
        <v>0</v>
      </c>
      <c r="FJ58" s="3">
        <v>23729.97</v>
      </c>
      <c r="FK58" s="3">
        <v>-9049845.8499999996</v>
      </c>
      <c r="FL58" s="3">
        <v>-550465.01</v>
      </c>
      <c r="FM58" s="3">
        <v>0</v>
      </c>
      <c r="FN58" s="3">
        <v>0</v>
      </c>
      <c r="FO58" s="3">
        <v>-2636.68</v>
      </c>
      <c r="FP58" s="3">
        <v>-6318857.5800000001</v>
      </c>
      <c r="FQ58" s="3">
        <v>-537834.22</v>
      </c>
      <c r="FR58" s="3">
        <v>-554450.49</v>
      </c>
      <c r="FS58" s="3">
        <v>0</v>
      </c>
      <c r="FT58" s="3">
        <v>-2114252.33</v>
      </c>
      <c r="FU58" s="3">
        <v>0</v>
      </c>
      <c r="FV58" s="3">
        <v>0</v>
      </c>
      <c r="FW58" s="3">
        <v>0</v>
      </c>
      <c r="FX58" s="3">
        <v>0</v>
      </c>
      <c r="FY58" s="3">
        <v>0</v>
      </c>
      <c r="FZ58" s="3">
        <v>0</v>
      </c>
      <c r="GA58" s="3">
        <v>0</v>
      </c>
      <c r="GB58" s="3">
        <v>-1910588.68</v>
      </c>
      <c r="GD58" s="3">
        <v>0</v>
      </c>
      <c r="GE58" s="3">
        <v>0</v>
      </c>
      <c r="GF58" s="3">
        <v>0</v>
      </c>
      <c r="GG58" s="3">
        <v>0</v>
      </c>
      <c r="GH58" s="3">
        <v>0</v>
      </c>
      <c r="GI58" s="3">
        <v>-35716.949999999997</v>
      </c>
      <c r="GJ58" s="3">
        <v>873.99</v>
      </c>
      <c r="GK58" s="3">
        <v>-1038.22</v>
      </c>
      <c r="GL58" s="3">
        <v>-435575.68</v>
      </c>
      <c r="GN58" s="3">
        <v>0</v>
      </c>
      <c r="GO58" s="3">
        <v>-362000</v>
      </c>
      <c r="GP58" s="3">
        <v>0</v>
      </c>
      <c r="GQ58" s="3">
        <v>0</v>
      </c>
      <c r="GR58" s="3">
        <v>0</v>
      </c>
      <c r="GS58" s="3">
        <v>0</v>
      </c>
      <c r="GT58" s="3">
        <v>0</v>
      </c>
      <c r="GU58" s="3">
        <v>0</v>
      </c>
      <c r="GV58" s="3">
        <v>0</v>
      </c>
      <c r="GX58" s="3">
        <v>0</v>
      </c>
      <c r="GY58" s="3">
        <v>0</v>
      </c>
      <c r="GZ58" s="3">
        <v>0</v>
      </c>
      <c r="HA58" s="3">
        <v>0</v>
      </c>
      <c r="HB58" s="3">
        <v>-2474000</v>
      </c>
      <c r="HC58" s="3">
        <v>2618000</v>
      </c>
      <c r="HD58" s="3">
        <v>0</v>
      </c>
      <c r="HE58" s="3">
        <v>0</v>
      </c>
      <c r="HF58" s="3">
        <v>-1233746.96</v>
      </c>
      <c r="HG58" s="3">
        <v>0</v>
      </c>
      <c r="HH58" s="3">
        <v>-8726159.4600000009</v>
      </c>
      <c r="HI58" s="3">
        <v>0</v>
      </c>
      <c r="HJ58" s="3">
        <v>0</v>
      </c>
      <c r="HK58" s="3">
        <v>0</v>
      </c>
      <c r="HL58" s="3">
        <v>-17885051.32</v>
      </c>
      <c r="HM58" s="3">
        <v>0</v>
      </c>
      <c r="HO58" s="3">
        <v>-5260460.75</v>
      </c>
      <c r="HP58" s="3">
        <v>-18269167</v>
      </c>
      <c r="HQ58" s="3">
        <v>0</v>
      </c>
      <c r="HR58" s="3">
        <v>0</v>
      </c>
      <c r="HS58" s="3">
        <v>0</v>
      </c>
      <c r="HT58" s="3">
        <v>0</v>
      </c>
      <c r="HU58" s="3">
        <v>0</v>
      </c>
      <c r="HV58" s="3">
        <v>0</v>
      </c>
      <c r="HW58" s="3">
        <v>0</v>
      </c>
      <c r="HX58" s="3">
        <v>35123.4</v>
      </c>
      <c r="HY58" s="3">
        <v>-21832792.84</v>
      </c>
      <c r="HZ58" s="3">
        <v>-2344999.8499999898</v>
      </c>
      <c r="IA58" s="3">
        <v>0</v>
      </c>
      <c r="IB58" s="3">
        <v>0</v>
      </c>
      <c r="IC58" s="3">
        <v>8240775.4199999999</v>
      </c>
      <c r="ID58" s="3">
        <v>0</v>
      </c>
      <c r="IE58" s="3">
        <v>0</v>
      </c>
      <c r="IF58" s="3">
        <v>0</v>
      </c>
      <c r="IG58" s="3">
        <v>0</v>
      </c>
      <c r="IH58" s="3">
        <v>0</v>
      </c>
      <c r="II58" s="3">
        <v>0</v>
      </c>
      <c r="IJ58" s="3">
        <v>-27533099.210000001</v>
      </c>
      <c r="IK58" s="3">
        <v>-4873769.99</v>
      </c>
      <c r="IL58" s="3">
        <v>0</v>
      </c>
      <c r="IM58" s="3">
        <v>0</v>
      </c>
      <c r="IN58" s="3">
        <v>-15381.15</v>
      </c>
      <c r="IO58" s="3">
        <v>-1197.74</v>
      </c>
      <c r="IP58" s="3">
        <v>-3102834.12</v>
      </c>
      <c r="IQ58" s="3">
        <v>0</v>
      </c>
      <c r="IR58" s="3">
        <v>0</v>
      </c>
      <c r="IS58" s="3">
        <v>-2178131.15</v>
      </c>
      <c r="IT58" s="3">
        <v>0</v>
      </c>
      <c r="IU58" s="3">
        <v>-1224655.93</v>
      </c>
      <c r="IV58" s="3">
        <v>0</v>
      </c>
      <c r="IW58" s="3">
        <v>-2489406.98</v>
      </c>
      <c r="IX58" s="3">
        <v>-1648371.29</v>
      </c>
      <c r="IY58" s="3">
        <v>-1000063.55</v>
      </c>
      <c r="IZ58" s="3">
        <v>-136770.79999999999</v>
      </c>
      <c r="JA58" s="3">
        <v>-10767062.220000001</v>
      </c>
      <c r="JB58" s="3">
        <v>-4845.79</v>
      </c>
      <c r="JC58" s="3">
        <v>-285.25</v>
      </c>
      <c r="JD58" s="3">
        <v>-67643.08</v>
      </c>
      <c r="JE58" s="3">
        <v>0</v>
      </c>
      <c r="JF58" s="3">
        <v>0</v>
      </c>
      <c r="JG58" s="3">
        <v>0</v>
      </c>
      <c r="JH58" s="3">
        <v>0</v>
      </c>
      <c r="JI58" s="3">
        <v>-158916.04</v>
      </c>
      <c r="JJ58" s="3">
        <v>0</v>
      </c>
      <c r="JK58" s="3">
        <v>32.340000000000003</v>
      </c>
      <c r="JL58" s="3">
        <v>-111644.25</v>
      </c>
      <c r="JM58" s="3">
        <v>0</v>
      </c>
      <c r="JN58" s="3">
        <v>-88590.11</v>
      </c>
      <c r="JO58" s="3">
        <v>0</v>
      </c>
      <c r="JP58" s="3">
        <v>-48553.81</v>
      </c>
      <c r="JQ58" s="3">
        <v>0</v>
      </c>
      <c r="JR58" s="3">
        <v>0</v>
      </c>
      <c r="JS58" s="3">
        <v>0</v>
      </c>
      <c r="JT58" s="3">
        <v>0</v>
      </c>
      <c r="JU58" s="3">
        <v>0</v>
      </c>
      <c r="JV58" s="3">
        <v>-257999.31</v>
      </c>
      <c r="JW58" s="3">
        <v>160580.12</v>
      </c>
      <c r="JX58" s="3">
        <v>0</v>
      </c>
      <c r="JY58" s="3">
        <v>0</v>
      </c>
      <c r="JZ58" s="3">
        <v>0</v>
      </c>
      <c r="KA58" s="3">
        <v>0</v>
      </c>
      <c r="KB58" s="3">
        <v>-15278.81</v>
      </c>
      <c r="KC58" s="3">
        <v>0</v>
      </c>
      <c r="KD58" s="3">
        <v>24289.9</v>
      </c>
      <c r="KE58" s="3">
        <v>192206.7</v>
      </c>
      <c r="KF58" s="3">
        <v>0</v>
      </c>
      <c r="KG58" s="3">
        <v>0</v>
      </c>
      <c r="KH58" s="3">
        <v>-2794.28</v>
      </c>
      <c r="KI58" s="3">
        <v>3058.63</v>
      </c>
      <c r="KJ58" s="3">
        <v>0</v>
      </c>
      <c r="KK58" s="3">
        <v>-27052.75</v>
      </c>
      <c r="KL58" s="3">
        <v>0</v>
      </c>
      <c r="KM58" s="3">
        <v>0</v>
      </c>
      <c r="KN58" s="3">
        <v>-87153.96</v>
      </c>
      <c r="KO58" s="3">
        <v>0</v>
      </c>
      <c r="KP58" s="3">
        <v>0</v>
      </c>
      <c r="KQ58" s="3">
        <v>0</v>
      </c>
      <c r="KR58" s="3">
        <v>0</v>
      </c>
      <c r="KS58" s="3">
        <v>0</v>
      </c>
      <c r="KT58" s="3">
        <v>0</v>
      </c>
      <c r="KU58" s="3">
        <v>0</v>
      </c>
      <c r="KV58" s="3">
        <v>0</v>
      </c>
      <c r="KW58" s="3">
        <v>0</v>
      </c>
      <c r="KX58" s="3">
        <v>0</v>
      </c>
      <c r="KY58" s="3">
        <v>0</v>
      </c>
      <c r="KZ58" s="3">
        <v>0</v>
      </c>
      <c r="LA58" s="3">
        <v>0</v>
      </c>
      <c r="LB58" s="3">
        <v>0</v>
      </c>
      <c r="LC58" s="3">
        <v>0</v>
      </c>
      <c r="LD58" s="3">
        <v>0</v>
      </c>
      <c r="LE58" s="3">
        <v>0</v>
      </c>
      <c r="LF58" s="3">
        <v>0</v>
      </c>
      <c r="LG58" s="3">
        <v>0</v>
      </c>
      <c r="LH58" s="3">
        <v>0</v>
      </c>
      <c r="LI58" s="3">
        <v>0</v>
      </c>
      <c r="LJ58" s="3">
        <v>0</v>
      </c>
      <c r="LK58" s="3">
        <v>0</v>
      </c>
      <c r="LL58" s="3">
        <v>0</v>
      </c>
      <c r="LM58" s="3">
        <v>22977534.239999998</v>
      </c>
      <c r="LN58" s="3">
        <v>14726879.119999999</v>
      </c>
      <c r="LO58" s="3">
        <v>1224655.93</v>
      </c>
      <c r="LP58" s="3">
        <v>0</v>
      </c>
      <c r="LQ58" s="3">
        <v>0</v>
      </c>
      <c r="LR58" s="3">
        <v>2489406.98</v>
      </c>
      <c r="LS58" s="3">
        <v>0</v>
      </c>
      <c r="LT58" s="3">
        <v>1648371.29</v>
      </c>
      <c r="LU58" s="3">
        <v>0</v>
      </c>
      <c r="LW58" s="3">
        <v>1000063.55</v>
      </c>
      <c r="LX58" s="3">
        <v>136770.79999999999</v>
      </c>
      <c r="LY58" s="3">
        <v>0</v>
      </c>
      <c r="LZ58" s="3">
        <v>0</v>
      </c>
      <c r="MA58" s="3">
        <v>0</v>
      </c>
      <c r="MB58" s="3">
        <v>0</v>
      </c>
      <c r="MC58" s="3">
        <v>0</v>
      </c>
      <c r="MD58" s="3">
        <v>0</v>
      </c>
      <c r="ME58" s="3">
        <v>0</v>
      </c>
      <c r="MF58" s="3">
        <v>0</v>
      </c>
      <c r="MG58" s="3">
        <v>0</v>
      </c>
      <c r="MH58" s="3">
        <v>0</v>
      </c>
      <c r="MI58" s="3">
        <v>0</v>
      </c>
      <c r="MJ58" s="3">
        <v>0</v>
      </c>
      <c r="MK58" s="3">
        <v>0</v>
      </c>
      <c r="ML58" s="3">
        <v>0</v>
      </c>
      <c r="MM58" s="3">
        <v>0</v>
      </c>
      <c r="MN58" s="3">
        <v>0</v>
      </c>
      <c r="MO58" s="3">
        <v>0</v>
      </c>
      <c r="MP58" s="3">
        <v>0</v>
      </c>
      <c r="MQ58" s="3">
        <v>0</v>
      </c>
      <c r="MR58" s="3">
        <v>0</v>
      </c>
      <c r="MS58" s="3">
        <v>0</v>
      </c>
      <c r="MT58" s="3">
        <v>0</v>
      </c>
      <c r="MU58" s="3">
        <v>0</v>
      </c>
      <c r="MV58" s="3">
        <v>0</v>
      </c>
      <c r="MW58" s="3">
        <v>0</v>
      </c>
      <c r="MX58" s="3">
        <v>3205.29</v>
      </c>
      <c r="MY58" s="3">
        <v>0</v>
      </c>
      <c r="MZ58" s="3">
        <v>134131.35999999999</v>
      </c>
      <c r="NA58" s="3">
        <v>0</v>
      </c>
      <c r="NB58" s="3">
        <v>0</v>
      </c>
      <c r="NC58" s="3">
        <v>84266.72</v>
      </c>
      <c r="ND58" s="3">
        <v>173276.33</v>
      </c>
      <c r="NE58" s="3">
        <v>0</v>
      </c>
      <c r="NF58" s="3">
        <v>0</v>
      </c>
      <c r="NG58" s="3">
        <v>18294</v>
      </c>
      <c r="NH58" s="3">
        <v>0</v>
      </c>
      <c r="NI58" s="3">
        <v>69876.06</v>
      </c>
      <c r="NJ58" s="3">
        <v>0</v>
      </c>
      <c r="NK58" s="3">
        <v>0</v>
      </c>
      <c r="NL58" s="3">
        <v>15065.55</v>
      </c>
      <c r="NM58" s="3">
        <v>0</v>
      </c>
      <c r="NN58" s="3">
        <v>23917.64</v>
      </c>
      <c r="NO58" s="3">
        <v>0</v>
      </c>
      <c r="NP58" s="3">
        <v>1470</v>
      </c>
      <c r="NQ58" s="3">
        <v>12528.62</v>
      </c>
      <c r="NR58" s="3">
        <v>0</v>
      </c>
      <c r="NS58" s="3">
        <v>191333.92</v>
      </c>
      <c r="NT58" s="3">
        <v>126521.35</v>
      </c>
      <c r="NU58" s="3">
        <v>190153.37</v>
      </c>
      <c r="NV58" s="3">
        <v>136075.68</v>
      </c>
      <c r="NW58" s="3">
        <v>125872.8</v>
      </c>
      <c r="NX58" s="3">
        <v>43.27</v>
      </c>
      <c r="NY58" s="3">
        <v>34636.25</v>
      </c>
      <c r="NZ58" s="3">
        <v>258308.03</v>
      </c>
      <c r="OA58" s="3">
        <v>117932.25</v>
      </c>
      <c r="OB58" s="3">
        <v>0</v>
      </c>
      <c r="OC58" s="3">
        <v>401.9</v>
      </c>
      <c r="OD58" s="3">
        <v>300</v>
      </c>
      <c r="OE58" s="3">
        <v>231761.66</v>
      </c>
      <c r="OF58" s="3">
        <v>0</v>
      </c>
      <c r="OK58" s="3">
        <v>0</v>
      </c>
      <c r="OL58" s="3">
        <v>0</v>
      </c>
      <c r="OM58" s="3">
        <v>0</v>
      </c>
      <c r="ON58" s="3">
        <v>0</v>
      </c>
      <c r="OO58" s="3">
        <v>0</v>
      </c>
      <c r="OP58" s="3">
        <v>245384.36</v>
      </c>
      <c r="OQ58" s="3">
        <v>277013.63</v>
      </c>
      <c r="OR58" s="3">
        <v>211638.68</v>
      </c>
      <c r="OS58" s="3">
        <v>0</v>
      </c>
      <c r="OT58" s="3">
        <v>22024.71</v>
      </c>
      <c r="OU58" s="3">
        <v>83424.88</v>
      </c>
      <c r="OV58" s="3">
        <v>0</v>
      </c>
      <c r="OW58" s="3">
        <v>0</v>
      </c>
      <c r="OX58" s="3">
        <v>3320.88</v>
      </c>
      <c r="OY58" s="3">
        <v>0</v>
      </c>
      <c r="OZ58" s="3">
        <v>23433.99</v>
      </c>
      <c r="PA58" s="3">
        <v>2568.3000000000002</v>
      </c>
      <c r="PB58" s="3">
        <v>0</v>
      </c>
      <c r="PC58" s="3">
        <v>0</v>
      </c>
      <c r="PD58" s="3">
        <v>0</v>
      </c>
      <c r="PE58" s="3">
        <v>0</v>
      </c>
      <c r="PF58" s="3">
        <v>377589.07</v>
      </c>
      <c r="PG58" s="3">
        <v>408961.8</v>
      </c>
      <c r="PH58" s="3">
        <v>275432.37</v>
      </c>
      <c r="PI58" s="3">
        <v>634372.57999999996</v>
      </c>
      <c r="PJ58" s="3">
        <v>0</v>
      </c>
      <c r="PK58" s="3">
        <v>175543.5</v>
      </c>
      <c r="PL58" s="3">
        <v>92181.6</v>
      </c>
      <c r="PM58" s="3">
        <v>0</v>
      </c>
      <c r="PN58" s="3">
        <v>126203.71</v>
      </c>
      <c r="PO58" s="3">
        <v>0</v>
      </c>
      <c r="PP58" s="3">
        <v>0</v>
      </c>
      <c r="PQ58" s="3">
        <v>0</v>
      </c>
      <c r="PR58" s="3">
        <v>180158.05</v>
      </c>
      <c r="PS58" s="3">
        <v>12462.95</v>
      </c>
      <c r="PT58" s="3">
        <v>227295.88</v>
      </c>
      <c r="PU58" s="3">
        <v>0</v>
      </c>
      <c r="PV58" s="3">
        <v>0</v>
      </c>
      <c r="PW58" s="3">
        <v>115550.26</v>
      </c>
      <c r="PX58" s="3">
        <v>0</v>
      </c>
      <c r="PY58" s="3">
        <v>0</v>
      </c>
      <c r="PZ58" s="3">
        <v>0</v>
      </c>
      <c r="QA58" s="3">
        <v>0</v>
      </c>
      <c r="QB58" s="3">
        <v>1926936.73</v>
      </c>
      <c r="QC58" s="3">
        <v>0</v>
      </c>
      <c r="QD58" s="3">
        <v>0</v>
      </c>
      <c r="QE58" s="3">
        <v>0</v>
      </c>
      <c r="QF58" s="3">
        <v>0</v>
      </c>
      <c r="QG58" s="3">
        <v>0</v>
      </c>
      <c r="QI58" s="3">
        <v>0</v>
      </c>
      <c r="QJ58" s="3">
        <v>966422.71</v>
      </c>
      <c r="QK58" s="3">
        <v>0</v>
      </c>
      <c r="QL58" s="3">
        <v>0</v>
      </c>
      <c r="QM58" s="3">
        <v>0</v>
      </c>
      <c r="QN58" s="3">
        <v>0</v>
      </c>
      <c r="QO58" s="3">
        <v>0</v>
      </c>
      <c r="QP58" s="3">
        <v>90446.65</v>
      </c>
      <c r="QQ58" s="3">
        <v>0</v>
      </c>
      <c r="QR58" s="3">
        <v>0</v>
      </c>
      <c r="QS58" s="3">
        <v>41.96</v>
      </c>
      <c r="QT58" s="3">
        <v>34925.339999999997</v>
      </c>
      <c r="QU58" s="3">
        <v>437000</v>
      </c>
      <c r="QV58" s="3">
        <v>-21000</v>
      </c>
      <c r="QW58" s="3">
        <v>33945.480000000003</v>
      </c>
      <c r="QX58" s="3">
        <v>0</v>
      </c>
      <c r="QY58" s="3">
        <v>0</v>
      </c>
      <c r="QZ58" s="3">
        <v>0</v>
      </c>
      <c r="RA58" s="3">
        <v>0</v>
      </c>
      <c r="RB58" s="3">
        <v>0</v>
      </c>
      <c r="RC58" s="3">
        <v>0</v>
      </c>
      <c r="RD58" s="3">
        <v>0</v>
      </c>
      <c r="RE58" s="3">
        <v>0</v>
      </c>
      <c r="RF58" s="3">
        <v>0</v>
      </c>
      <c r="RG58" s="3">
        <v>-4415</v>
      </c>
      <c r="RH58" s="3">
        <v>11116</v>
      </c>
      <c r="RI58" s="3">
        <v>-2000</v>
      </c>
      <c r="RJ58" s="3">
        <v>2000</v>
      </c>
      <c r="RK58" s="3">
        <v>0</v>
      </c>
    </row>
  </sheetData>
  <autoFilter ref="A1:RK58" xr:uid="{00000000-0001-0000-0100-000000000000}"/>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K58"/>
  <sheetViews>
    <sheetView workbookViewId="0">
      <pane xSplit="1" ySplit="1" topLeftCell="QP2" activePane="bottomRight" state="frozen"/>
      <selection pane="topRight" activeCell="B1" sqref="B1"/>
      <selection pane="bottomLeft" activeCell="A2" sqref="A2"/>
      <selection pane="bottomRight" activeCell="QT12" sqref="QT12"/>
    </sheetView>
  </sheetViews>
  <sheetFormatPr defaultRowHeight="15" x14ac:dyDescent="0.25"/>
  <cols>
    <col min="1" max="1" width="45.85546875" bestFit="1" customWidth="1"/>
    <col min="2" max="2" width="14.28515625" bestFit="1" customWidth="1"/>
    <col min="3" max="3" width="12.5703125" style="3" bestFit="1" customWidth="1"/>
    <col min="4" max="7" width="8.7109375" style="3" bestFit="1" customWidth="1"/>
    <col min="8" max="10" width="11.5703125" style="3" bestFit="1" customWidth="1"/>
    <col min="11" max="11" width="13.7109375" style="3" bestFit="1" customWidth="1"/>
    <col min="12" max="12" width="11.5703125" style="3" bestFit="1" customWidth="1"/>
    <col min="13" max="13" width="12.5703125" style="3" bestFit="1" customWidth="1"/>
    <col min="14" max="14" width="13.7109375" style="3" bestFit="1" customWidth="1"/>
    <col min="15" max="15" width="12.5703125" style="3" bestFit="1" customWidth="1"/>
    <col min="16" max="16" width="8.7109375" style="3" bestFit="1" customWidth="1"/>
    <col min="17" max="17" width="13.7109375" style="3" bestFit="1" customWidth="1"/>
    <col min="18" max="18" width="13.42578125" style="3" bestFit="1" customWidth="1"/>
    <col min="19" max="19" width="9" style="3" bestFit="1" customWidth="1"/>
    <col min="20" max="20" width="11.5703125" style="3" bestFit="1" customWidth="1"/>
    <col min="21" max="21" width="8.7109375" style="3" bestFit="1" customWidth="1"/>
    <col min="22" max="24" width="12.5703125" style="3" bestFit="1" customWidth="1"/>
    <col min="25" max="25" width="11.5703125" style="3" bestFit="1" customWidth="1"/>
    <col min="26" max="26" width="9" style="3" bestFit="1" customWidth="1"/>
    <col min="27" max="27" width="12.5703125" style="3" bestFit="1" customWidth="1"/>
    <col min="28" max="28" width="8.7109375" style="3" bestFit="1" customWidth="1"/>
    <col min="29" max="30" width="10" style="3" bestFit="1" customWidth="1"/>
    <col min="31" max="32" width="8.7109375" style="3" bestFit="1" customWidth="1"/>
    <col min="33" max="33" width="11.5703125" style="3" bestFit="1" customWidth="1"/>
    <col min="34" max="34" width="8.7109375" style="3" bestFit="1" customWidth="1"/>
    <col min="35" max="35" width="10" style="3" bestFit="1" customWidth="1"/>
    <col min="36" max="37" width="8.7109375" style="3" bestFit="1" customWidth="1"/>
    <col min="38" max="38" width="13.7109375" style="3" bestFit="1" customWidth="1"/>
    <col min="39" max="41" width="8.7109375" style="3" bestFit="1" customWidth="1"/>
    <col min="42" max="42" width="10" style="3" bestFit="1" customWidth="1"/>
    <col min="43" max="44" width="11.5703125" style="3" bestFit="1" customWidth="1"/>
    <col min="45" max="45" width="10" style="3" bestFit="1" customWidth="1"/>
    <col min="46" max="46" width="12.5703125" style="3" bestFit="1" customWidth="1"/>
    <col min="47" max="47" width="8.7109375" style="3" bestFit="1" customWidth="1"/>
    <col min="48" max="48" width="13.7109375" style="3" bestFit="1" customWidth="1"/>
    <col min="49" max="49" width="8.7109375" style="3" bestFit="1" customWidth="1"/>
    <col min="50" max="50" width="9" style="3" bestFit="1" customWidth="1"/>
    <col min="51" max="52" width="8.7109375" style="3" bestFit="1" customWidth="1"/>
    <col min="53" max="53" width="11.5703125" style="3" bestFit="1" customWidth="1"/>
    <col min="54" max="54" width="8.7109375" style="3" bestFit="1" customWidth="1"/>
    <col min="55" max="55" width="9.7109375" style="3" bestFit="1" customWidth="1"/>
    <col min="56" max="56" width="12.5703125" style="3" bestFit="1" customWidth="1"/>
    <col min="57" max="57" width="8.7109375" style="3" bestFit="1" customWidth="1"/>
    <col min="58" max="58" width="11.5703125" style="3" bestFit="1" customWidth="1"/>
    <col min="59" max="59" width="10" style="3" bestFit="1" customWidth="1"/>
    <col min="60" max="60" width="13.42578125" style="3" bestFit="1" customWidth="1"/>
    <col min="61" max="61" width="10" style="3" bestFit="1" customWidth="1"/>
    <col min="62" max="62" width="11.5703125" style="3" bestFit="1" customWidth="1"/>
    <col min="63" max="63" width="10" style="3" bestFit="1" customWidth="1"/>
    <col min="64" max="64" width="8.7109375" style="3" bestFit="1" customWidth="1"/>
    <col min="65" max="65" width="11.5703125" style="3" bestFit="1" customWidth="1"/>
    <col min="66" max="66" width="12.5703125" style="3" bestFit="1" customWidth="1"/>
    <col min="67" max="67" width="12.28515625" style="3" bestFit="1" customWidth="1"/>
    <col min="68" max="68" width="10.7109375" style="3" bestFit="1" customWidth="1"/>
    <col min="69" max="69" width="10" style="3" bestFit="1" customWidth="1"/>
    <col min="70" max="70" width="11.5703125" style="3" bestFit="1" customWidth="1"/>
    <col min="71" max="71" width="8.7109375" style="3" bestFit="1" customWidth="1"/>
    <col min="72" max="72" width="12.28515625" style="3" bestFit="1" customWidth="1"/>
    <col min="73" max="73" width="12.5703125" style="3" bestFit="1" customWidth="1"/>
    <col min="74" max="74" width="10.7109375" style="3" bestFit="1" customWidth="1"/>
    <col min="75" max="75" width="10" style="3" bestFit="1" customWidth="1"/>
    <col min="76" max="76" width="13.42578125" style="3" bestFit="1" customWidth="1"/>
    <col min="77" max="77" width="12.28515625" style="3" bestFit="1" customWidth="1"/>
    <col min="78" max="78" width="13.42578125" style="3" bestFit="1" customWidth="1"/>
    <col min="79" max="79" width="9" style="3" bestFit="1" customWidth="1"/>
    <col min="80" max="80" width="13.42578125" style="3" bestFit="1" customWidth="1"/>
    <col min="81" max="81" width="13.7109375" style="3" bestFit="1" customWidth="1"/>
    <col min="82" max="85" width="13.42578125" style="3" bestFit="1" customWidth="1"/>
    <col min="86" max="86" width="12.5703125" style="3" bestFit="1" customWidth="1"/>
    <col min="87" max="87" width="10" style="3" bestFit="1" customWidth="1"/>
    <col min="88" max="90" width="13.7109375" style="3" bestFit="1" customWidth="1"/>
    <col min="91" max="91" width="11.5703125" style="3" bestFit="1" customWidth="1"/>
    <col min="92" max="106" width="8.7109375" style="3" bestFit="1" customWidth="1"/>
    <col min="107" max="107" width="9" style="3" bestFit="1" customWidth="1"/>
    <col min="108" max="108" width="10" style="3" bestFit="1" customWidth="1"/>
    <col min="109" max="109" width="11.5703125" style="3" bestFit="1" customWidth="1"/>
    <col min="110" max="110" width="8.7109375" style="3" bestFit="1" customWidth="1"/>
    <col min="111" max="111" width="11.5703125" style="3" bestFit="1" customWidth="1"/>
    <col min="112" max="112" width="9" style="3" bestFit="1" customWidth="1"/>
    <col min="113" max="113" width="11.5703125" style="3" bestFit="1" customWidth="1"/>
    <col min="114" max="114" width="9" style="3" bestFit="1" customWidth="1"/>
    <col min="115" max="116" width="10" style="3" bestFit="1" customWidth="1"/>
    <col min="117" max="117" width="8.7109375" style="3" bestFit="1" customWidth="1"/>
    <col min="118" max="118" width="12.5703125" style="3" bestFit="1" customWidth="1"/>
    <col min="119" max="120" width="13.7109375" style="3" bestFit="1" customWidth="1"/>
    <col min="121" max="121" width="11.5703125" style="3" bestFit="1" customWidth="1"/>
    <col min="122" max="123" width="13.7109375" style="3" bestFit="1" customWidth="1"/>
    <col min="124" max="124" width="10" style="3" bestFit="1" customWidth="1"/>
    <col min="125" max="127" width="15.28515625" style="3" bestFit="1" customWidth="1"/>
    <col min="128" max="128" width="13.7109375" style="3" bestFit="1" customWidth="1"/>
    <col min="129" max="129" width="15.28515625" style="3" bestFit="1" customWidth="1"/>
    <col min="130" max="131" width="13.7109375" style="3" bestFit="1" customWidth="1"/>
    <col min="132" max="132" width="10" style="3" bestFit="1" customWidth="1"/>
    <col min="133" max="133" width="8.7109375" style="3" bestFit="1" customWidth="1"/>
    <col min="134" max="134" width="11.5703125" style="3" bestFit="1" customWidth="1"/>
    <col min="135" max="135" width="12.5703125" style="3" bestFit="1" customWidth="1"/>
    <col min="136" max="136" width="8.7109375" style="3" bestFit="1" customWidth="1"/>
    <col min="137" max="137" width="13.7109375" style="3" bestFit="1" customWidth="1"/>
    <col min="138" max="141" width="12.5703125" style="3" bestFit="1" customWidth="1"/>
    <col min="142" max="142" width="13.7109375" style="3" bestFit="1" customWidth="1"/>
    <col min="143" max="143" width="10" style="3" bestFit="1" customWidth="1"/>
    <col min="144" max="144" width="12.5703125" style="3" bestFit="1" customWidth="1"/>
    <col min="145" max="145" width="11.5703125" style="3" bestFit="1" customWidth="1"/>
    <col min="146" max="146" width="13.7109375" style="3" bestFit="1" customWidth="1"/>
    <col min="147" max="147" width="12.5703125" style="3" bestFit="1" customWidth="1"/>
    <col min="148" max="148" width="11.5703125" style="3" bestFit="1" customWidth="1"/>
    <col min="149" max="149" width="8.7109375" style="3" bestFit="1" customWidth="1"/>
    <col min="150" max="151" width="11.5703125" style="3" bestFit="1" customWidth="1"/>
    <col min="152" max="152" width="13.7109375" style="3" bestFit="1" customWidth="1"/>
    <col min="153" max="154" width="12.5703125" style="3" bestFit="1" customWidth="1"/>
    <col min="155" max="155" width="14.42578125" style="3" bestFit="1" customWidth="1"/>
    <col min="156" max="156" width="12.5703125" style="3" bestFit="1" customWidth="1"/>
    <col min="157" max="159" width="8.7109375" style="3" bestFit="1" customWidth="1"/>
    <col min="160" max="160" width="12.5703125" style="3" bestFit="1" customWidth="1"/>
    <col min="161" max="161" width="8.7109375" style="3" bestFit="1" customWidth="1"/>
    <col min="162" max="163" width="13.7109375" style="3" bestFit="1" customWidth="1"/>
    <col min="164" max="164" width="8.7109375" style="3" bestFit="1" customWidth="1"/>
    <col min="165" max="166" width="11.5703125" style="3" bestFit="1" customWidth="1"/>
    <col min="167" max="167" width="16" style="3" bestFit="1" customWidth="1"/>
    <col min="168" max="168" width="14.42578125" style="3" bestFit="1" customWidth="1"/>
    <col min="169" max="169" width="10.7109375" style="3" bestFit="1" customWidth="1"/>
    <col min="170" max="170" width="12.5703125" style="3" bestFit="1" customWidth="1"/>
    <col min="171" max="171" width="12.28515625" style="3" bestFit="1" customWidth="1"/>
    <col min="172" max="172" width="14.42578125" style="3" bestFit="1" customWidth="1"/>
    <col min="173" max="174" width="13.42578125" style="3" bestFit="1" customWidth="1"/>
    <col min="175" max="175" width="12.28515625" style="3" bestFit="1" customWidth="1"/>
    <col min="176" max="176" width="14.42578125" style="3" bestFit="1" customWidth="1"/>
    <col min="177" max="177" width="13.42578125" style="3" bestFit="1" customWidth="1"/>
    <col min="178" max="179" width="14.42578125" style="3" bestFit="1" customWidth="1"/>
    <col min="180" max="180" width="10" style="3" bestFit="1" customWidth="1"/>
    <col min="181" max="181" width="12.28515625" style="3" bestFit="1" customWidth="1"/>
    <col min="182" max="182" width="8.7109375" style="3" bestFit="1" customWidth="1"/>
    <col min="183" max="183" width="13.42578125" style="3" bestFit="1" customWidth="1"/>
    <col min="184" max="184" width="14.42578125" style="3" bestFit="1" customWidth="1"/>
    <col min="185" max="185" width="8.7109375" style="3" bestFit="1" customWidth="1"/>
    <col min="186" max="186" width="10.7109375" style="3" bestFit="1" customWidth="1"/>
    <col min="187" max="187" width="8.7109375" style="3" bestFit="1" customWidth="1"/>
    <col min="188" max="188" width="13.42578125" style="3" bestFit="1" customWidth="1"/>
    <col min="189" max="190" width="8.7109375" style="3" bestFit="1" customWidth="1"/>
    <col min="191" max="191" width="12.28515625" style="3" bestFit="1" customWidth="1"/>
    <col min="192" max="192" width="14.42578125" style="3" bestFit="1" customWidth="1"/>
    <col min="193" max="193" width="13.42578125" style="3" bestFit="1" customWidth="1"/>
    <col min="194" max="194" width="12.28515625" style="3" bestFit="1" customWidth="1"/>
    <col min="195" max="196" width="8.7109375" style="3" bestFit="1" customWidth="1"/>
    <col min="197" max="197" width="14.42578125" style="3" bestFit="1" customWidth="1"/>
    <col min="198" max="198" width="10.7109375" style="3" bestFit="1" customWidth="1"/>
    <col min="199" max="200" width="12.28515625" style="3" bestFit="1" customWidth="1"/>
    <col min="201" max="201" width="8.7109375" style="3" bestFit="1" customWidth="1"/>
    <col min="202" max="202" width="12.28515625" style="3" bestFit="1" customWidth="1"/>
    <col min="203" max="204" width="13.42578125" style="3" bestFit="1" customWidth="1"/>
    <col min="205" max="205" width="8.7109375" style="3" bestFit="1" customWidth="1"/>
    <col min="206" max="206" width="13.42578125" style="3" bestFit="1" customWidth="1"/>
    <col min="207" max="207" width="9.7109375" style="3" bestFit="1" customWidth="1"/>
    <col min="208" max="209" width="8.7109375" style="3" bestFit="1" customWidth="1"/>
    <col min="210" max="211" width="14.42578125" style="3" bestFit="1" customWidth="1"/>
    <col min="212" max="213" width="8.7109375" style="3" bestFit="1" customWidth="1"/>
    <col min="214" max="215" width="13.42578125" style="3" bestFit="1" customWidth="1"/>
    <col min="216" max="216" width="14.42578125" style="3" bestFit="1" customWidth="1"/>
    <col min="217" max="217" width="13.42578125" style="3" bestFit="1" customWidth="1"/>
    <col min="218" max="219" width="8.7109375" style="3" bestFit="1" customWidth="1"/>
    <col min="220" max="220" width="16" style="3" bestFit="1" customWidth="1"/>
    <col min="221" max="221" width="13.42578125" style="3" bestFit="1" customWidth="1"/>
    <col min="222" max="222" width="8.7109375" style="3" bestFit="1" customWidth="1"/>
    <col min="223" max="223" width="16" style="3" bestFit="1" customWidth="1"/>
    <col min="224" max="224" width="14.42578125" style="3" bestFit="1" customWidth="1"/>
    <col min="225" max="225" width="12.28515625" style="3" bestFit="1" customWidth="1"/>
    <col min="226" max="226" width="14.42578125" style="3" bestFit="1" customWidth="1"/>
    <col min="227" max="227" width="8.7109375" style="3" bestFit="1" customWidth="1"/>
    <col min="228" max="228" width="12.28515625" style="3" bestFit="1" customWidth="1"/>
    <col min="229" max="229" width="8.7109375" style="3" bestFit="1" customWidth="1"/>
    <col min="230" max="230" width="13.42578125" style="3" bestFit="1" customWidth="1"/>
    <col min="231" max="231" width="12.28515625" style="3" bestFit="1" customWidth="1"/>
    <col min="232" max="232" width="13.42578125" style="3" bestFit="1" customWidth="1"/>
    <col min="233" max="233" width="16" style="3" bestFit="1" customWidth="1"/>
    <col min="234" max="234" width="14.42578125" style="3" bestFit="1" customWidth="1"/>
    <col min="235" max="235" width="12.28515625" style="3" bestFit="1" customWidth="1"/>
    <col min="236" max="236" width="8.7109375" style="3" bestFit="1" customWidth="1"/>
    <col min="237" max="237" width="13.7109375" style="3" bestFit="1" customWidth="1"/>
    <col min="238" max="238" width="14.42578125" style="3" bestFit="1" customWidth="1"/>
    <col min="239" max="239" width="8.7109375" style="3" bestFit="1" customWidth="1"/>
    <col min="240" max="240" width="12.28515625" style="3" bestFit="1" customWidth="1"/>
    <col min="241" max="241" width="8.7109375" style="3" bestFit="1" customWidth="1"/>
    <col min="242" max="242" width="10.7109375" style="3" bestFit="1" customWidth="1"/>
    <col min="243" max="243" width="12.5703125" style="3" bestFit="1" customWidth="1"/>
    <col min="244" max="245" width="16" style="3" bestFit="1" customWidth="1"/>
    <col min="246" max="246" width="13.42578125" style="3" bestFit="1" customWidth="1"/>
    <col min="247" max="247" width="14.42578125" style="3" bestFit="1" customWidth="1"/>
    <col min="248" max="248" width="13.42578125" style="3" bestFit="1" customWidth="1"/>
    <col min="249" max="249" width="12.28515625" style="3" bestFit="1" customWidth="1"/>
    <col min="250" max="250" width="16" style="3" bestFit="1" customWidth="1"/>
    <col min="251" max="251" width="8.7109375" style="3" bestFit="1" customWidth="1"/>
    <col min="252" max="252" width="13.42578125" style="3" bestFit="1" customWidth="1"/>
    <col min="253" max="253" width="14.42578125" style="3" bestFit="1" customWidth="1"/>
    <col min="254" max="254" width="10.7109375" style="3" bestFit="1" customWidth="1"/>
    <col min="255" max="255" width="13.42578125" style="3" bestFit="1" customWidth="1"/>
    <col min="256" max="256" width="8.7109375" style="3" bestFit="1" customWidth="1"/>
    <col min="257" max="258" width="14.42578125" style="3" bestFit="1" customWidth="1"/>
    <col min="259" max="260" width="12.28515625" style="3" bestFit="1" customWidth="1"/>
    <col min="261" max="261" width="16" style="3" bestFit="1" customWidth="1"/>
    <col min="262" max="262" width="10.7109375" style="3" bestFit="1" customWidth="1"/>
    <col min="263" max="263" width="9.7109375" style="3" bestFit="1" customWidth="1"/>
    <col min="264" max="264" width="12.28515625" style="3" bestFit="1" customWidth="1"/>
    <col min="265" max="265" width="10.7109375" style="3" bestFit="1" customWidth="1"/>
    <col min="266" max="267" width="8.7109375" style="3" bestFit="1" customWidth="1"/>
    <col min="268" max="268" width="9.7109375" style="3" bestFit="1" customWidth="1"/>
    <col min="269" max="269" width="13.42578125" style="3" bestFit="1" customWidth="1"/>
    <col min="270" max="270" width="10.7109375" style="3" bestFit="1" customWidth="1"/>
    <col min="271" max="271" width="12.28515625" style="3" bestFit="1" customWidth="1"/>
    <col min="272" max="272" width="13.42578125" style="3" bestFit="1" customWidth="1"/>
    <col min="273" max="273" width="8.7109375" style="3" bestFit="1" customWidth="1"/>
    <col min="274" max="274" width="13.42578125" style="3" bestFit="1" customWidth="1"/>
    <col min="275" max="275" width="9" style="3" bestFit="1" customWidth="1"/>
    <col min="276" max="276" width="13.42578125" style="3" bestFit="1" customWidth="1"/>
    <col min="277" max="277" width="11.5703125" style="3" bestFit="1" customWidth="1"/>
    <col min="278" max="279" width="12.28515625" style="3" bestFit="1" customWidth="1"/>
    <col min="280" max="281" width="8.7109375" style="3" bestFit="1" customWidth="1"/>
    <col min="282" max="282" width="13.42578125" style="3" bestFit="1" customWidth="1"/>
    <col min="283" max="283" width="12.5703125" style="3" bestFit="1" customWidth="1"/>
    <col min="284" max="284" width="11.5703125" style="3" bestFit="1" customWidth="1"/>
    <col min="285" max="285" width="9" style="3" bestFit="1" customWidth="1"/>
    <col min="286" max="287" width="8.7109375" style="3" bestFit="1" customWidth="1"/>
    <col min="288" max="288" width="12.28515625" style="3" bestFit="1" customWidth="1"/>
    <col min="289" max="289" width="9.7109375" style="3" bestFit="1" customWidth="1"/>
    <col min="290" max="290" width="12.28515625" style="3" bestFit="1" customWidth="1"/>
    <col min="291" max="291" width="11.5703125" style="3" bestFit="1" customWidth="1"/>
    <col min="292" max="293" width="8.7109375" style="3" bestFit="1" customWidth="1"/>
    <col min="294" max="294" width="13.42578125" style="3" bestFit="1" customWidth="1"/>
    <col min="295" max="295" width="12.5703125" style="3" bestFit="1" customWidth="1"/>
    <col min="296" max="296" width="10.7109375" style="3" bestFit="1" customWidth="1"/>
    <col min="297" max="297" width="12.28515625" style="3" bestFit="1" customWidth="1"/>
    <col min="298" max="298" width="12.5703125" style="3" bestFit="1" customWidth="1"/>
    <col min="299" max="299" width="9" style="3" bestFit="1" customWidth="1"/>
    <col min="300" max="300" width="12.28515625" style="3" bestFit="1" customWidth="1"/>
    <col min="301" max="324" width="8.7109375" style="3" bestFit="1" customWidth="1"/>
    <col min="325" max="326" width="15.28515625" style="3" bestFit="1" customWidth="1"/>
    <col min="327" max="327" width="12.5703125" style="3" bestFit="1" customWidth="1"/>
    <col min="328" max="328" width="15.28515625" style="3" bestFit="1" customWidth="1"/>
    <col min="329" max="329" width="8.7109375" style="3" bestFit="1" customWidth="1"/>
    <col min="330" max="330" width="13.7109375" style="3" bestFit="1" customWidth="1"/>
    <col min="331" max="331" width="8.7109375" style="3" bestFit="1" customWidth="1"/>
    <col min="332" max="332" width="13.7109375" style="3" bestFit="1" customWidth="1"/>
    <col min="333" max="333" width="10" style="3" bestFit="1" customWidth="1"/>
    <col min="334" max="334" width="8.7109375" style="3" bestFit="1" customWidth="1"/>
    <col min="335" max="336" width="11.5703125" style="3" bestFit="1" customWidth="1"/>
    <col min="337" max="338" width="8.7109375" style="3" bestFit="1" customWidth="1"/>
    <col min="339" max="339" width="9" style="3" bestFit="1" customWidth="1"/>
    <col min="340" max="356" width="8.7109375" style="3" bestFit="1" customWidth="1"/>
    <col min="357" max="357" width="12.5703125" style="3" bestFit="1" customWidth="1"/>
    <col min="358" max="359" width="11.5703125" style="3" bestFit="1" customWidth="1"/>
    <col min="360" max="361" width="10" style="3" bestFit="1" customWidth="1"/>
    <col min="362" max="363" width="11.5703125" style="3" bestFit="1" customWidth="1"/>
    <col min="364" max="364" width="12.5703125" style="3" bestFit="1" customWidth="1"/>
    <col min="365" max="365" width="11.5703125" style="3" bestFit="1" customWidth="1"/>
    <col min="366" max="367" width="10" style="3" bestFit="1" customWidth="1"/>
    <col min="368" max="369" width="12.5703125" style="3" bestFit="1" customWidth="1"/>
    <col min="370" max="370" width="8.7109375" style="3" bestFit="1" customWidth="1"/>
    <col min="371" max="371" width="10" style="3" bestFit="1" customWidth="1"/>
    <col min="372" max="372" width="8.7109375" style="3" bestFit="1" customWidth="1"/>
    <col min="373" max="374" width="12.5703125" style="3" bestFit="1" customWidth="1"/>
    <col min="375" max="375" width="11.5703125" style="3" bestFit="1" customWidth="1"/>
    <col min="376" max="376" width="12.5703125" style="3" bestFit="1" customWidth="1"/>
    <col min="377" max="377" width="8.7109375" style="3" bestFit="1" customWidth="1"/>
    <col min="378" max="379" width="10" style="3" bestFit="1" customWidth="1"/>
    <col min="380" max="381" width="12.5703125" style="3" bestFit="1" customWidth="1"/>
    <col min="382" max="383" width="11.5703125" style="3" bestFit="1" customWidth="1"/>
    <col min="384" max="385" width="12.5703125" style="3" bestFit="1" customWidth="1"/>
    <col min="386" max="386" width="11.5703125" style="3" bestFit="1" customWidth="1"/>
    <col min="387" max="387" width="13.7109375" style="3" bestFit="1" customWidth="1"/>
    <col min="388" max="392" width="11.5703125" style="3" bestFit="1" customWidth="1"/>
    <col min="393" max="393" width="10" style="3" bestFit="1" customWidth="1"/>
    <col min="394" max="394" width="9" style="3" bestFit="1" customWidth="1"/>
    <col min="395" max="395" width="11.5703125" style="3" bestFit="1" customWidth="1"/>
    <col min="396" max="404" width="8.7109375" style="3" bestFit="1" customWidth="1"/>
    <col min="405" max="405" width="11.5703125" style="3" bestFit="1" customWidth="1"/>
    <col min="406" max="407" width="12.5703125" style="3" bestFit="1" customWidth="1"/>
    <col min="408" max="408" width="11.5703125" style="3" bestFit="1" customWidth="1"/>
    <col min="409" max="409" width="8.7109375" style="3" bestFit="1" customWidth="1"/>
    <col min="410" max="410" width="10.7109375" style="3" bestFit="1" customWidth="1"/>
    <col min="411" max="411" width="12.5703125" style="3" bestFit="1" customWidth="1"/>
    <col min="412" max="412" width="11.5703125" style="3" bestFit="1" customWidth="1"/>
    <col min="413" max="413" width="10" style="3" bestFit="1" customWidth="1"/>
    <col min="414" max="414" width="11.5703125" style="3" bestFit="1" customWidth="1"/>
    <col min="415" max="415" width="10.7109375" style="3" bestFit="1" customWidth="1"/>
    <col min="416" max="416" width="11.5703125" style="3" bestFit="1" customWidth="1"/>
    <col min="417" max="417" width="10" style="3" bestFit="1" customWidth="1"/>
    <col min="418" max="418" width="8.7109375" style="3" bestFit="1" customWidth="1"/>
    <col min="419" max="420" width="10" style="3" bestFit="1" customWidth="1"/>
    <col min="421" max="421" width="8.7109375" style="3" bestFit="1" customWidth="1"/>
    <col min="422" max="422" width="11.5703125" style="3" bestFit="1" customWidth="1"/>
    <col min="423" max="425" width="12.5703125" style="3" bestFit="1" customWidth="1"/>
    <col min="426" max="426" width="13.42578125" style="3" bestFit="1" customWidth="1"/>
    <col min="427" max="427" width="12.5703125" style="3" bestFit="1" customWidth="1"/>
    <col min="428" max="431" width="11.5703125" style="3" bestFit="1" customWidth="1"/>
    <col min="432" max="432" width="10" style="3" bestFit="1" customWidth="1"/>
    <col min="433" max="433" width="9" style="3" bestFit="1" customWidth="1"/>
    <col min="434" max="434" width="11.5703125" style="3" bestFit="1" customWidth="1"/>
    <col min="435" max="435" width="10" style="3" bestFit="1" customWidth="1"/>
    <col min="436" max="436" width="11.5703125" style="3" bestFit="1" customWidth="1"/>
    <col min="437" max="437" width="12.5703125" style="3" bestFit="1" customWidth="1"/>
    <col min="438" max="438" width="8.7109375" style="3" bestFit="1" customWidth="1"/>
    <col min="439" max="439" width="12.5703125" style="3" bestFit="1" customWidth="1"/>
    <col min="440" max="440" width="10" style="3" bestFit="1" customWidth="1"/>
    <col min="441" max="441" width="8.7109375" style="3" bestFit="1" customWidth="1"/>
    <col min="442" max="442" width="9" style="3" bestFit="1" customWidth="1"/>
    <col min="443" max="443" width="10.7109375" style="3" bestFit="1" customWidth="1"/>
    <col min="444" max="444" width="13.7109375" style="3" bestFit="1" customWidth="1"/>
    <col min="445" max="445" width="8.7109375" style="3" bestFit="1" customWidth="1"/>
    <col min="446" max="446" width="12.5703125" style="3" bestFit="1" customWidth="1"/>
    <col min="447" max="447" width="8.7109375" style="3" bestFit="1" customWidth="1"/>
    <col min="448" max="448" width="10.7109375" style="3" bestFit="1" customWidth="1"/>
    <col min="449" max="450" width="8.7109375" style="3" bestFit="1" customWidth="1"/>
    <col min="451" max="451" width="10" style="3" bestFit="1" customWidth="1"/>
    <col min="452" max="452" width="13.7109375" style="3" bestFit="1" customWidth="1"/>
    <col min="453" max="453" width="10" style="3" bestFit="1" customWidth="1"/>
    <col min="454" max="456" width="8.7109375" style="3" bestFit="1" customWidth="1"/>
    <col min="457" max="458" width="12.5703125" style="3" bestFit="1" customWidth="1"/>
    <col min="459" max="460" width="12.28515625" style="3" bestFit="1" customWidth="1"/>
    <col min="461" max="462" width="11.5703125" style="3" bestFit="1" customWidth="1"/>
    <col min="463" max="463" width="12.5703125" style="3" bestFit="1" customWidth="1"/>
    <col min="464" max="465" width="11.5703125" style="3" bestFit="1" customWidth="1"/>
    <col min="466" max="466" width="8.7109375" style="3" bestFit="1" customWidth="1"/>
    <col min="467" max="467" width="9.7109375" style="3" bestFit="1" customWidth="1"/>
    <col min="468" max="468" width="8.7109375" style="3" bestFit="1" customWidth="1"/>
    <col min="469" max="469" width="10.7109375" style="3" bestFit="1" customWidth="1"/>
    <col min="470" max="470" width="11.5703125" style="3" bestFit="1" customWidth="1"/>
    <col min="471" max="474" width="8.7109375" style="3" bestFit="1" customWidth="1"/>
    <col min="475" max="475" width="11.5703125" style="3" bestFit="1" customWidth="1"/>
    <col min="476" max="476" width="12.5703125" style="3" bestFit="1" customWidth="1"/>
    <col min="477" max="477" width="10" style="3" bestFit="1" customWidth="1"/>
    <col min="478" max="478" width="11.5703125" style="3" bestFit="1" customWidth="1"/>
    <col min="479" max="479" width="10.7109375" style="3" bestFit="1" customWidth="1"/>
  </cols>
  <sheetData>
    <row r="1" spans="1:479" s="15" customFormat="1" x14ac:dyDescent="0.25">
      <c r="A1" s="15" t="s">
        <v>0</v>
      </c>
      <c r="B1" s="13" t="s">
        <v>245</v>
      </c>
      <c r="C1" s="12">
        <v>1005</v>
      </c>
      <c r="D1" s="12">
        <v>1010</v>
      </c>
      <c r="E1" s="12">
        <v>1015</v>
      </c>
      <c r="F1" s="12">
        <v>1020</v>
      </c>
      <c r="G1" s="12">
        <v>1030</v>
      </c>
      <c r="H1" s="12">
        <v>1040</v>
      </c>
      <c r="I1" s="12">
        <v>1060</v>
      </c>
      <c r="J1" s="12">
        <v>1070</v>
      </c>
      <c r="K1" s="12">
        <v>1100</v>
      </c>
      <c r="L1" s="12">
        <v>1102</v>
      </c>
      <c r="M1" s="12">
        <v>1104</v>
      </c>
      <c r="N1" s="12">
        <v>1105</v>
      </c>
      <c r="O1" s="12">
        <v>1110</v>
      </c>
      <c r="P1" s="12">
        <v>1115</v>
      </c>
      <c r="Q1" s="12">
        <v>1120</v>
      </c>
      <c r="R1" s="12">
        <v>1130</v>
      </c>
      <c r="S1" s="12">
        <v>1140</v>
      </c>
      <c r="T1" s="12">
        <v>1150</v>
      </c>
      <c r="U1" s="12">
        <v>1170</v>
      </c>
      <c r="V1" s="12">
        <v>1180</v>
      </c>
      <c r="W1" s="12">
        <v>1190</v>
      </c>
      <c r="X1" s="12">
        <v>1200</v>
      </c>
      <c r="Y1" s="12">
        <v>1210</v>
      </c>
      <c r="Z1" s="12">
        <v>1305</v>
      </c>
      <c r="AA1" s="12">
        <v>1330</v>
      </c>
      <c r="AB1" s="12">
        <v>1340</v>
      </c>
      <c r="AC1" s="12">
        <v>1350</v>
      </c>
      <c r="AD1" s="12">
        <v>1405</v>
      </c>
      <c r="AE1" s="12">
        <v>1407</v>
      </c>
      <c r="AF1" s="12">
        <v>1408</v>
      </c>
      <c r="AG1" s="12">
        <v>1410</v>
      </c>
      <c r="AH1" s="12">
        <v>1415</v>
      </c>
      <c r="AI1" s="12">
        <v>1425</v>
      </c>
      <c r="AJ1" s="12">
        <v>1445</v>
      </c>
      <c r="AK1" s="12">
        <v>1455</v>
      </c>
      <c r="AL1" s="12">
        <v>1460</v>
      </c>
      <c r="AM1" s="12">
        <v>1465</v>
      </c>
      <c r="AN1" s="12">
        <v>1470</v>
      </c>
      <c r="AO1" s="12">
        <v>1475</v>
      </c>
      <c r="AP1" s="12">
        <v>1480</v>
      </c>
      <c r="AQ1" s="12">
        <v>1481</v>
      </c>
      <c r="AR1" s="12">
        <v>1485</v>
      </c>
      <c r="AS1" s="12">
        <v>1490</v>
      </c>
      <c r="AT1" s="12">
        <v>1495</v>
      </c>
      <c r="AU1" s="12">
        <v>1505</v>
      </c>
      <c r="AV1" s="12">
        <v>1508</v>
      </c>
      <c r="AW1" s="12">
        <v>1509</v>
      </c>
      <c r="AX1" s="12">
        <v>1510</v>
      </c>
      <c r="AY1" s="12">
        <v>1515</v>
      </c>
      <c r="AZ1" s="12">
        <v>1516</v>
      </c>
      <c r="BA1" s="12">
        <v>1518</v>
      </c>
      <c r="BB1" s="12">
        <v>1521</v>
      </c>
      <c r="BC1" s="12">
        <v>1522</v>
      </c>
      <c r="BD1" s="12">
        <v>1525</v>
      </c>
      <c r="BE1" s="12">
        <v>1530</v>
      </c>
      <c r="BF1" s="12">
        <v>1531</v>
      </c>
      <c r="BG1" s="12">
        <v>1532</v>
      </c>
      <c r="BH1" s="12">
        <v>1533</v>
      </c>
      <c r="BI1" s="12">
        <v>1534</v>
      </c>
      <c r="BJ1" s="12">
        <v>1535</v>
      </c>
      <c r="BK1" s="12">
        <v>1536</v>
      </c>
      <c r="BL1" s="12">
        <v>1540</v>
      </c>
      <c r="BM1" s="12">
        <v>1548</v>
      </c>
      <c r="BN1" s="12">
        <v>1550</v>
      </c>
      <c r="BO1" s="12">
        <v>1551</v>
      </c>
      <c r="BP1" s="12">
        <v>1555</v>
      </c>
      <c r="BQ1" s="12">
        <v>1556</v>
      </c>
      <c r="BR1" s="12">
        <v>1557</v>
      </c>
      <c r="BS1" s="12">
        <v>1560</v>
      </c>
      <c r="BT1" s="12">
        <v>1567</v>
      </c>
      <c r="BU1" s="12">
        <v>1568</v>
      </c>
      <c r="BV1" s="12">
        <v>1572</v>
      </c>
      <c r="BW1" s="12">
        <v>1574</v>
      </c>
      <c r="BX1" s="12">
        <v>1575</v>
      </c>
      <c r="BY1" s="12">
        <v>1576</v>
      </c>
      <c r="BZ1" s="12">
        <v>1580</v>
      </c>
      <c r="CA1" s="12">
        <v>1582</v>
      </c>
      <c r="CB1" s="12">
        <v>1584</v>
      </c>
      <c r="CC1" s="12">
        <v>1586</v>
      </c>
      <c r="CD1" s="12">
        <v>1588</v>
      </c>
      <c r="CE1" s="12">
        <v>1589</v>
      </c>
      <c r="CF1" s="12">
        <v>1592</v>
      </c>
      <c r="CG1" s="12">
        <v>1595</v>
      </c>
      <c r="CH1" s="12">
        <v>1606</v>
      </c>
      <c r="CI1" s="12">
        <v>1608</v>
      </c>
      <c r="CJ1" s="12">
        <v>1609</v>
      </c>
      <c r="CK1" s="12">
        <v>1610</v>
      </c>
      <c r="CL1" s="12">
        <v>1611</v>
      </c>
      <c r="CM1" s="12">
        <v>1612</v>
      </c>
      <c r="CN1" s="12">
        <v>1615</v>
      </c>
      <c r="CO1" s="12">
        <v>1616</v>
      </c>
      <c r="CP1" s="12">
        <v>1620</v>
      </c>
      <c r="CQ1" s="12">
        <v>1630</v>
      </c>
      <c r="CR1" s="12">
        <v>1635</v>
      </c>
      <c r="CS1" s="12">
        <v>1640</v>
      </c>
      <c r="CT1" s="12">
        <v>1645</v>
      </c>
      <c r="CU1" s="12">
        <v>1650</v>
      </c>
      <c r="CV1" s="12">
        <v>1655</v>
      </c>
      <c r="CW1" s="12">
        <v>1660</v>
      </c>
      <c r="CX1" s="12">
        <v>1665</v>
      </c>
      <c r="CY1" s="12">
        <v>1670</v>
      </c>
      <c r="CZ1" s="12">
        <v>1675</v>
      </c>
      <c r="DA1" s="12">
        <v>1680</v>
      </c>
      <c r="DB1" s="12">
        <v>1685</v>
      </c>
      <c r="DC1" s="12">
        <v>1705</v>
      </c>
      <c r="DD1" s="12">
        <v>1706</v>
      </c>
      <c r="DE1" s="12">
        <v>1708</v>
      </c>
      <c r="DF1" s="12">
        <v>1710</v>
      </c>
      <c r="DG1" s="12">
        <v>1715</v>
      </c>
      <c r="DH1" s="12">
        <v>1720</v>
      </c>
      <c r="DI1" s="12">
        <v>1725</v>
      </c>
      <c r="DJ1" s="12">
        <v>1730</v>
      </c>
      <c r="DK1" s="12">
        <v>1735</v>
      </c>
      <c r="DL1" s="12">
        <v>1740</v>
      </c>
      <c r="DM1" s="12">
        <v>1745</v>
      </c>
      <c r="DN1" s="12">
        <v>1805</v>
      </c>
      <c r="DO1" s="12">
        <v>1806</v>
      </c>
      <c r="DP1" s="12">
        <v>1808</v>
      </c>
      <c r="DQ1" s="12">
        <v>1810</v>
      </c>
      <c r="DR1" s="12">
        <v>1815</v>
      </c>
      <c r="DS1" s="12">
        <v>1820</v>
      </c>
      <c r="DT1" s="12">
        <v>1825</v>
      </c>
      <c r="DU1" s="12">
        <v>1830</v>
      </c>
      <c r="DV1" s="12">
        <v>1835</v>
      </c>
      <c r="DW1" s="12">
        <v>1840</v>
      </c>
      <c r="DX1" s="12">
        <v>1845</v>
      </c>
      <c r="DY1" s="12">
        <v>1850</v>
      </c>
      <c r="DZ1" s="12">
        <v>1855</v>
      </c>
      <c r="EA1" s="12">
        <v>1860</v>
      </c>
      <c r="EB1" s="12">
        <v>1865</v>
      </c>
      <c r="EC1" s="12">
        <v>1870</v>
      </c>
      <c r="ED1" s="12">
        <v>1875</v>
      </c>
      <c r="EE1" s="12">
        <v>1905</v>
      </c>
      <c r="EF1" s="12">
        <v>1906</v>
      </c>
      <c r="EG1" s="12">
        <v>1908</v>
      </c>
      <c r="EH1" s="12">
        <v>1910</v>
      </c>
      <c r="EI1" s="12">
        <v>1915</v>
      </c>
      <c r="EJ1" s="12">
        <v>1920</v>
      </c>
      <c r="EK1" s="12">
        <v>1925</v>
      </c>
      <c r="EL1" s="12">
        <v>1930</v>
      </c>
      <c r="EM1" s="12">
        <v>1935</v>
      </c>
      <c r="EN1" s="12">
        <v>1940</v>
      </c>
      <c r="EO1" s="12">
        <v>1945</v>
      </c>
      <c r="EP1" s="12">
        <v>1950</v>
      </c>
      <c r="EQ1" s="12">
        <v>1955</v>
      </c>
      <c r="ER1" s="12">
        <v>1960</v>
      </c>
      <c r="ES1" s="12">
        <v>1965</v>
      </c>
      <c r="ET1" s="12">
        <v>1970</v>
      </c>
      <c r="EU1" s="12">
        <v>1975</v>
      </c>
      <c r="EV1" s="12">
        <v>1980</v>
      </c>
      <c r="EW1" s="12">
        <v>1985</v>
      </c>
      <c r="EX1" s="12">
        <v>1990</v>
      </c>
      <c r="EY1" s="12">
        <v>1995</v>
      </c>
      <c r="EZ1" s="12">
        <v>2005</v>
      </c>
      <c r="FA1" s="12">
        <v>2010</v>
      </c>
      <c r="FB1" s="12">
        <v>2020</v>
      </c>
      <c r="FC1" s="12">
        <v>2030</v>
      </c>
      <c r="FD1" s="12">
        <v>2040</v>
      </c>
      <c r="FE1" s="12">
        <v>2050</v>
      </c>
      <c r="FF1" s="12">
        <v>2055</v>
      </c>
      <c r="FG1" s="12">
        <v>2060</v>
      </c>
      <c r="FH1" s="12">
        <v>2065</v>
      </c>
      <c r="FI1" s="12">
        <v>2070</v>
      </c>
      <c r="FJ1" s="12">
        <v>2075</v>
      </c>
      <c r="FK1" s="12">
        <v>2105</v>
      </c>
      <c r="FL1" s="12">
        <v>2120</v>
      </c>
      <c r="FM1" s="12">
        <v>2140</v>
      </c>
      <c r="FN1" s="12">
        <v>2160</v>
      </c>
      <c r="FO1" s="12">
        <v>2180</v>
      </c>
      <c r="FP1" s="12">
        <v>2205</v>
      </c>
      <c r="FQ1" s="12">
        <v>2208</v>
      </c>
      <c r="FR1" s="12">
        <v>2210</v>
      </c>
      <c r="FS1" s="12">
        <v>2215</v>
      </c>
      <c r="FT1" s="12">
        <v>2220</v>
      </c>
      <c r="FU1" s="12">
        <v>2225</v>
      </c>
      <c r="FV1" s="12">
        <v>2240</v>
      </c>
      <c r="FW1" s="12">
        <v>2242</v>
      </c>
      <c r="FX1" s="12">
        <v>2250</v>
      </c>
      <c r="FY1" s="12">
        <v>2252</v>
      </c>
      <c r="FZ1" s="12">
        <v>2254</v>
      </c>
      <c r="GA1" s="12">
        <v>2256</v>
      </c>
      <c r="GB1" s="12">
        <v>2260</v>
      </c>
      <c r="GC1" s="12">
        <v>2262</v>
      </c>
      <c r="GD1" s="12">
        <v>2264</v>
      </c>
      <c r="GE1" s="12">
        <v>2265</v>
      </c>
      <c r="GF1" s="12">
        <v>2268</v>
      </c>
      <c r="GG1" s="12">
        <v>2270</v>
      </c>
      <c r="GH1" s="12">
        <v>2272</v>
      </c>
      <c r="GI1" s="12">
        <v>2285</v>
      </c>
      <c r="GJ1" s="12">
        <v>2290</v>
      </c>
      <c r="GK1" s="12">
        <v>2292</v>
      </c>
      <c r="GL1" s="12">
        <v>2294</v>
      </c>
      <c r="GM1" s="12">
        <v>2296</v>
      </c>
      <c r="GN1" s="12">
        <v>2305</v>
      </c>
      <c r="GO1" s="12">
        <v>2306</v>
      </c>
      <c r="GP1" s="12">
        <v>2308</v>
      </c>
      <c r="GQ1" s="12">
        <v>2310</v>
      </c>
      <c r="GR1" s="12">
        <v>2312</v>
      </c>
      <c r="GS1" s="12">
        <v>2313</v>
      </c>
      <c r="GT1" s="12">
        <v>2315</v>
      </c>
      <c r="GU1" s="12">
        <v>2320</v>
      </c>
      <c r="GV1" s="12">
        <v>2325</v>
      </c>
      <c r="GW1" s="12">
        <v>2330</v>
      </c>
      <c r="GX1" s="12">
        <v>2335</v>
      </c>
      <c r="GY1" s="12">
        <v>2340</v>
      </c>
      <c r="GZ1" s="12">
        <v>2345</v>
      </c>
      <c r="HA1" s="12">
        <v>2348</v>
      </c>
      <c r="HB1" s="12">
        <v>2350</v>
      </c>
      <c r="HC1" s="12">
        <v>2405</v>
      </c>
      <c r="HD1" s="12">
        <v>2410</v>
      </c>
      <c r="HE1" s="12">
        <v>2415</v>
      </c>
      <c r="HF1" s="12">
        <v>2425</v>
      </c>
      <c r="HG1" s="12">
        <v>2435</v>
      </c>
      <c r="HH1" s="12">
        <v>2440</v>
      </c>
      <c r="HI1" s="12">
        <v>2505</v>
      </c>
      <c r="HJ1" s="12">
        <v>2510</v>
      </c>
      <c r="HK1" s="12">
        <v>2515</v>
      </c>
      <c r="HL1" s="12">
        <v>2520</v>
      </c>
      <c r="HM1" s="12">
        <v>2525</v>
      </c>
      <c r="HN1" s="12">
        <v>2530</v>
      </c>
      <c r="HO1" s="12">
        <v>2550</v>
      </c>
      <c r="HP1" s="12">
        <v>3005</v>
      </c>
      <c r="HQ1" s="12">
        <v>3008</v>
      </c>
      <c r="HR1" s="12">
        <v>3010</v>
      </c>
      <c r="HS1" s="12">
        <v>3020</v>
      </c>
      <c r="HT1" s="12">
        <v>3022</v>
      </c>
      <c r="HU1" s="12">
        <v>3026</v>
      </c>
      <c r="HV1" s="12">
        <v>3030</v>
      </c>
      <c r="HW1" s="12">
        <v>3035</v>
      </c>
      <c r="HX1" s="12">
        <v>3040</v>
      </c>
      <c r="HY1" s="12">
        <v>3045</v>
      </c>
      <c r="HZ1" s="12">
        <v>3046</v>
      </c>
      <c r="IA1" s="12">
        <v>3047</v>
      </c>
      <c r="IB1" s="12">
        <v>3048</v>
      </c>
      <c r="IC1" s="12">
        <v>3049</v>
      </c>
      <c r="ID1" s="12">
        <v>3055</v>
      </c>
      <c r="IE1" s="12">
        <v>3065</v>
      </c>
      <c r="IF1" s="12">
        <v>3075</v>
      </c>
      <c r="IG1" s="12">
        <v>3080</v>
      </c>
      <c r="IH1" s="12">
        <v>3081</v>
      </c>
      <c r="II1" s="12">
        <v>3090</v>
      </c>
      <c r="IJ1" s="12">
        <v>4006</v>
      </c>
      <c r="IK1" s="12">
        <v>4010</v>
      </c>
      <c r="IL1" s="12">
        <v>4015</v>
      </c>
      <c r="IM1" s="12">
        <v>4020</v>
      </c>
      <c r="IN1" s="12">
        <v>4025</v>
      </c>
      <c r="IO1" s="12">
        <v>4030</v>
      </c>
      <c r="IP1" s="12">
        <v>4035</v>
      </c>
      <c r="IQ1" s="12">
        <v>4040</v>
      </c>
      <c r="IR1" s="12">
        <v>4050</v>
      </c>
      <c r="IS1" s="12">
        <v>4055</v>
      </c>
      <c r="IT1" s="12">
        <v>4060</v>
      </c>
      <c r="IU1" s="12">
        <v>4062</v>
      </c>
      <c r="IV1" s="12">
        <v>4064</v>
      </c>
      <c r="IW1" s="12">
        <v>4066</v>
      </c>
      <c r="IX1" s="12">
        <v>4068</v>
      </c>
      <c r="IY1" s="12">
        <v>4075</v>
      </c>
      <c r="IZ1" s="12">
        <v>4076</v>
      </c>
      <c r="JA1" s="12">
        <v>4080</v>
      </c>
      <c r="JB1" s="12">
        <v>4082</v>
      </c>
      <c r="JC1" s="12">
        <v>4084</v>
      </c>
      <c r="JD1" s="12">
        <v>4086</v>
      </c>
      <c r="JE1" s="12">
        <v>4090</v>
      </c>
      <c r="JF1" s="12">
        <v>4105</v>
      </c>
      <c r="JG1" s="12">
        <v>4110</v>
      </c>
      <c r="JH1" s="12">
        <v>4205</v>
      </c>
      <c r="JI1" s="12">
        <v>4210</v>
      </c>
      <c r="JJ1" s="12">
        <v>4215</v>
      </c>
      <c r="JK1" s="12">
        <v>4220</v>
      </c>
      <c r="JL1" s="12">
        <v>4225</v>
      </c>
      <c r="JM1" s="12">
        <v>4230</v>
      </c>
      <c r="JN1" s="12">
        <v>4235</v>
      </c>
      <c r="JO1" s="12">
        <v>4240</v>
      </c>
      <c r="JP1" s="12">
        <v>4245</v>
      </c>
      <c r="JQ1" s="12">
        <v>4305</v>
      </c>
      <c r="JR1" s="12">
        <v>4310</v>
      </c>
      <c r="JS1" s="12">
        <v>4315</v>
      </c>
      <c r="JT1" s="12">
        <v>4320</v>
      </c>
      <c r="JU1" s="12">
        <v>4324</v>
      </c>
      <c r="JV1" s="12">
        <v>4325</v>
      </c>
      <c r="JW1" s="12">
        <v>4330</v>
      </c>
      <c r="JX1" s="12">
        <v>4335</v>
      </c>
      <c r="JY1" s="12">
        <v>4340</v>
      </c>
      <c r="JZ1" s="12">
        <v>4345</v>
      </c>
      <c r="KA1" s="12">
        <v>4350</v>
      </c>
      <c r="KB1" s="12">
        <v>4355</v>
      </c>
      <c r="KC1" s="12">
        <v>4357</v>
      </c>
      <c r="KD1" s="12">
        <v>4360</v>
      </c>
      <c r="KE1" s="12">
        <v>4362</v>
      </c>
      <c r="KF1" s="12">
        <v>4365</v>
      </c>
      <c r="KG1" s="12">
        <v>4370</v>
      </c>
      <c r="KH1" s="12">
        <v>4375</v>
      </c>
      <c r="KI1" s="12">
        <v>4380</v>
      </c>
      <c r="KJ1" s="12">
        <v>4385</v>
      </c>
      <c r="KK1" s="12">
        <v>4390</v>
      </c>
      <c r="KL1" s="12">
        <v>4395</v>
      </c>
      <c r="KM1" s="12">
        <v>4398</v>
      </c>
      <c r="KN1" s="12">
        <v>4405</v>
      </c>
      <c r="KO1" s="12">
        <v>4410</v>
      </c>
      <c r="KP1" s="12">
        <v>4415</v>
      </c>
      <c r="KQ1" s="12">
        <v>4420</v>
      </c>
      <c r="KR1" s="12">
        <v>4505</v>
      </c>
      <c r="KS1" s="12">
        <v>4510</v>
      </c>
      <c r="KT1" s="12">
        <v>4515</v>
      </c>
      <c r="KU1" s="12">
        <v>4520</v>
      </c>
      <c r="KV1" s="12">
        <v>4525</v>
      </c>
      <c r="KW1" s="12">
        <v>4530</v>
      </c>
      <c r="KX1" s="12">
        <v>4535</v>
      </c>
      <c r="KY1" s="12">
        <v>4540</v>
      </c>
      <c r="KZ1" s="12">
        <v>4545</v>
      </c>
      <c r="LA1" s="12">
        <v>4550</v>
      </c>
      <c r="LB1" s="12">
        <v>4555</v>
      </c>
      <c r="LC1" s="12">
        <v>4560</v>
      </c>
      <c r="LD1" s="12">
        <v>4565</v>
      </c>
      <c r="LE1" s="12">
        <v>4605</v>
      </c>
      <c r="LF1" s="12">
        <v>4610</v>
      </c>
      <c r="LG1" s="12">
        <v>4615</v>
      </c>
      <c r="LH1" s="12">
        <v>4620</v>
      </c>
      <c r="LI1" s="12">
        <v>4625</v>
      </c>
      <c r="LJ1" s="12">
        <v>4630</v>
      </c>
      <c r="LK1" s="12">
        <v>4635</v>
      </c>
      <c r="LL1" s="12">
        <v>4640</v>
      </c>
      <c r="LM1" s="12">
        <v>4705</v>
      </c>
      <c r="LN1" s="12">
        <v>4707</v>
      </c>
      <c r="LO1" s="12">
        <v>4708</v>
      </c>
      <c r="LP1" s="12">
        <v>4710</v>
      </c>
      <c r="LQ1" s="12">
        <v>4712</v>
      </c>
      <c r="LR1" s="12">
        <v>4714</v>
      </c>
      <c r="LS1" s="12">
        <v>4715</v>
      </c>
      <c r="LT1" s="12">
        <v>4716</v>
      </c>
      <c r="LU1" s="12">
        <v>4720</v>
      </c>
      <c r="LV1" s="12">
        <v>4725</v>
      </c>
      <c r="LW1" s="12">
        <v>4750</v>
      </c>
      <c r="LX1" s="12">
        <v>4751</v>
      </c>
      <c r="LY1" s="12">
        <v>4805</v>
      </c>
      <c r="LZ1" s="12">
        <v>4810</v>
      </c>
      <c r="MA1" s="12">
        <v>4815</v>
      </c>
      <c r="MB1" s="12">
        <v>4820</v>
      </c>
      <c r="MC1" s="12">
        <v>4825</v>
      </c>
      <c r="MD1" s="12">
        <v>4830</v>
      </c>
      <c r="ME1" s="12">
        <v>4835</v>
      </c>
      <c r="MF1" s="12">
        <v>4840</v>
      </c>
      <c r="MG1" s="12">
        <v>4845</v>
      </c>
      <c r="MH1" s="12">
        <v>4850</v>
      </c>
      <c r="MI1" s="12">
        <v>4905</v>
      </c>
      <c r="MJ1" s="12">
        <v>4910</v>
      </c>
      <c r="MK1" s="12">
        <v>4916</v>
      </c>
      <c r="ML1" s="12">
        <v>4930</v>
      </c>
      <c r="MM1" s="12">
        <v>4935</v>
      </c>
      <c r="MN1" s="12">
        <v>4940</v>
      </c>
      <c r="MO1" s="12">
        <v>4945</v>
      </c>
      <c r="MP1" s="12">
        <v>4950</v>
      </c>
      <c r="MQ1" s="12">
        <v>4960</v>
      </c>
      <c r="MR1" s="12">
        <v>4965</v>
      </c>
      <c r="MS1" s="12">
        <v>5005</v>
      </c>
      <c r="MT1" s="12">
        <v>5010</v>
      </c>
      <c r="MU1" s="12">
        <v>5012</v>
      </c>
      <c r="MV1" s="12">
        <v>5014</v>
      </c>
      <c r="MW1" s="12">
        <v>5015</v>
      </c>
      <c r="MX1" s="12">
        <v>5016</v>
      </c>
      <c r="MY1" s="12">
        <v>5017</v>
      </c>
      <c r="MZ1" s="12">
        <v>5020</v>
      </c>
      <c r="NA1" s="12">
        <v>5025</v>
      </c>
      <c r="NB1" s="12">
        <v>5030</v>
      </c>
      <c r="NC1" s="12">
        <v>5035</v>
      </c>
      <c r="ND1" s="12">
        <v>5040</v>
      </c>
      <c r="NE1" s="12">
        <v>5045</v>
      </c>
      <c r="NF1" s="12">
        <v>5050</v>
      </c>
      <c r="NG1" s="12">
        <v>5055</v>
      </c>
      <c r="NH1" s="12">
        <v>5060</v>
      </c>
      <c r="NI1" s="12">
        <v>5065</v>
      </c>
      <c r="NJ1" s="12">
        <v>5070</v>
      </c>
      <c r="NK1" s="12">
        <v>5075</v>
      </c>
      <c r="NL1" s="12">
        <v>5085</v>
      </c>
      <c r="NM1" s="12">
        <v>5090</v>
      </c>
      <c r="NN1" s="12">
        <v>5095</v>
      </c>
      <c r="NO1" s="12">
        <v>5096</v>
      </c>
      <c r="NP1" s="12">
        <v>5105</v>
      </c>
      <c r="NQ1" s="12">
        <v>5110</v>
      </c>
      <c r="NR1" s="12">
        <v>5112</v>
      </c>
      <c r="NS1" s="12">
        <v>5114</v>
      </c>
      <c r="NT1" s="12">
        <v>5120</v>
      </c>
      <c r="NU1" s="12">
        <v>5125</v>
      </c>
      <c r="NV1" s="12">
        <v>5130</v>
      </c>
      <c r="NW1" s="12">
        <v>5135</v>
      </c>
      <c r="NX1" s="12">
        <v>5145</v>
      </c>
      <c r="NY1" s="12">
        <v>5150</v>
      </c>
      <c r="NZ1" s="12">
        <v>5155</v>
      </c>
      <c r="OA1" s="12">
        <v>5160</v>
      </c>
      <c r="OB1" s="12">
        <v>5165</v>
      </c>
      <c r="OC1" s="12">
        <v>5170</v>
      </c>
      <c r="OD1" s="12">
        <v>5172</v>
      </c>
      <c r="OE1" s="12">
        <v>5175</v>
      </c>
      <c r="OF1" s="12">
        <v>5178</v>
      </c>
      <c r="OG1" s="12">
        <v>5185</v>
      </c>
      <c r="OH1" s="12">
        <v>5186</v>
      </c>
      <c r="OI1" s="12">
        <v>5190</v>
      </c>
      <c r="OJ1" s="12">
        <v>5192</v>
      </c>
      <c r="OK1" s="12">
        <v>5195</v>
      </c>
      <c r="OL1" s="12">
        <v>5205</v>
      </c>
      <c r="OM1" s="12">
        <v>5210</v>
      </c>
      <c r="ON1" s="12">
        <v>5215</v>
      </c>
      <c r="OO1" s="12">
        <v>5305</v>
      </c>
      <c r="OP1" s="12">
        <v>5310</v>
      </c>
      <c r="OQ1" s="12">
        <v>5315</v>
      </c>
      <c r="OR1" s="12">
        <v>5320</v>
      </c>
      <c r="OS1" s="12">
        <v>5325</v>
      </c>
      <c r="OT1" s="12">
        <v>5330</v>
      </c>
      <c r="OU1" s="12">
        <v>5335</v>
      </c>
      <c r="OV1" s="12">
        <v>5340</v>
      </c>
      <c r="OW1" s="12">
        <v>5405</v>
      </c>
      <c r="OX1" s="12">
        <v>5410</v>
      </c>
      <c r="OY1" s="12">
        <v>5415</v>
      </c>
      <c r="OZ1" s="12">
        <v>5420</v>
      </c>
      <c r="PA1" s="12">
        <v>5425</v>
      </c>
      <c r="PB1" s="12">
        <v>5505</v>
      </c>
      <c r="PC1" s="12">
        <v>5510</v>
      </c>
      <c r="PD1" s="12">
        <v>5515</v>
      </c>
      <c r="PE1" s="12">
        <v>5520</v>
      </c>
      <c r="PF1" s="12">
        <v>5605</v>
      </c>
      <c r="PG1" s="12">
        <v>5610</v>
      </c>
      <c r="PH1" s="12">
        <v>5615</v>
      </c>
      <c r="PI1" s="12">
        <v>5620</v>
      </c>
      <c r="PJ1" s="12">
        <v>5625</v>
      </c>
      <c r="PK1" s="12">
        <v>5630</v>
      </c>
      <c r="PL1" s="12">
        <v>5635</v>
      </c>
      <c r="PM1" s="12">
        <v>5640</v>
      </c>
      <c r="PN1" s="12">
        <v>5645</v>
      </c>
      <c r="PO1" s="12">
        <v>5646</v>
      </c>
      <c r="PP1" s="12">
        <v>5647</v>
      </c>
      <c r="PQ1" s="12">
        <v>5650</v>
      </c>
      <c r="PR1" s="12">
        <v>5655</v>
      </c>
      <c r="PS1" s="12">
        <v>5660</v>
      </c>
      <c r="PT1" s="12">
        <v>5665</v>
      </c>
      <c r="PU1" s="12">
        <v>5670</v>
      </c>
      <c r="PV1" s="12">
        <v>5672</v>
      </c>
      <c r="PW1" s="12">
        <v>5675</v>
      </c>
      <c r="PX1" s="12">
        <v>5680</v>
      </c>
      <c r="PY1" s="12">
        <v>5681</v>
      </c>
      <c r="PZ1" s="12">
        <v>5685</v>
      </c>
      <c r="QA1" s="12">
        <v>5695</v>
      </c>
      <c r="QB1" s="12">
        <v>5705</v>
      </c>
      <c r="QC1" s="12">
        <v>5710</v>
      </c>
      <c r="QD1" s="12">
        <v>5715</v>
      </c>
      <c r="QE1" s="12">
        <v>5720</v>
      </c>
      <c r="QF1" s="12">
        <v>5725</v>
      </c>
      <c r="QG1" s="12">
        <v>5730</v>
      </c>
      <c r="QH1" s="12">
        <v>5735</v>
      </c>
      <c r="QI1" s="12">
        <v>5740</v>
      </c>
      <c r="QJ1" s="12">
        <v>6005</v>
      </c>
      <c r="QK1" s="12">
        <v>6010</v>
      </c>
      <c r="QL1" s="12">
        <v>6015</v>
      </c>
      <c r="QM1" s="12">
        <v>6020</v>
      </c>
      <c r="QN1" s="12">
        <v>6025</v>
      </c>
      <c r="QO1" s="12">
        <v>6030</v>
      </c>
      <c r="QP1" s="12">
        <v>6035</v>
      </c>
      <c r="QQ1" s="12">
        <v>6040</v>
      </c>
      <c r="QR1" s="12">
        <v>6042</v>
      </c>
      <c r="QS1" s="12">
        <v>6045</v>
      </c>
      <c r="QT1" s="12">
        <v>6105</v>
      </c>
      <c r="QU1" s="12">
        <v>6110</v>
      </c>
      <c r="QV1" s="12">
        <v>6115</v>
      </c>
      <c r="QW1" s="12">
        <v>6205</v>
      </c>
      <c r="QX1" s="12">
        <v>6210</v>
      </c>
      <c r="QY1" s="12">
        <v>6215</v>
      </c>
      <c r="QZ1" s="12">
        <v>6225</v>
      </c>
      <c r="RA1" s="12">
        <v>6305</v>
      </c>
      <c r="RB1" s="12">
        <v>6310</v>
      </c>
      <c r="RC1" s="12">
        <v>6315</v>
      </c>
      <c r="RD1" s="12">
        <v>6405</v>
      </c>
      <c r="RE1" s="12">
        <v>6410</v>
      </c>
      <c r="RF1" s="12">
        <v>6415</v>
      </c>
      <c r="RG1" s="12">
        <v>7005</v>
      </c>
      <c r="RH1" s="12">
        <v>7010</v>
      </c>
      <c r="RI1" s="12">
        <v>7020</v>
      </c>
      <c r="RJ1" s="12">
        <v>7025</v>
      </c>
      <c r="RK1" s="12">
        <v>7030</v>
      </c>
    </row>
    <row r="2" spans="1:479" x14ac:dyDescent="0.25">
      <c r="A2" t="s">
        <v>1</v>
      </c>
      <c r="B2" s="1">
        <v>2019</v>
      </c>
      <c r="C2" s="3">
        <v>19601161.670000002</v>
      </c>
      <c r="D2" s="3">
        <v>0</v>
      </c>
      <c r="E2" s="4"/>
      <c r="F2" s="3">
        <v>0</v>
      </c>
      <c r="G2" s="3">
        <v>0</v>
      </c>
      <c r="H2" s="3">
        <v>0</v>
      </c>
      <c r="I2" s="3">
        <v>0</v>
      </c>
      <c r="J2" s="3">
        <v>0</v>
      </c>
      <c r="K2" s="3">
        <v>236204348.43000001</v>
      </c>
      <c r="L2" s="3">
        <v>0</v>
      </c>
      <c r="M2" s="3">
        <v>29909109.940000001</v>
      </c>
      <c r="N2" s="3">
        <v>0</v>
      </c>
      <c r="O2" s="3">
        <v>37280483.859999999</v>
      </c>
      <c r="P2" s="4"/>
      <c r="Q2" s="3">
        <v>247515670.87</v>
      </c>
      <c r="R2" s="3">
        <v>-30528436.77</v>
      </c>
      <c r="S2" s="3">
        <v>92.07</v>
      </c>
      <c r="T2" s="3">
        <v>4637645.49</v>
      </c>
      <c r="U2" s="3">
        <v>0</v>
      </c>
      <c r="V2" s="3">
        <v>12258742.779999999</v>
      </c>
      <c r="W2" s="3">
        <v>0</v>
      </c>
      <c r="X2" s="3">
        <v>15646507.619999999</v>
      </c>
      <c r="Y2" s="3">
        <v>0</v>
      </c>
      <c r="Z2" s="3">
        <v>17467.29</v>
      </c>
      <c r="AA2" s="3">
        <v>26551225.07</v>
      </c>
      <c r="AB2" s="3">
        <v>0</v>
      </c>
      <c r="AC2" s="3">
        <v>0</v>
      </c>
      <c r="AD2" s="3">
        <v>0</v>
      </c>
      <c r="AE2" s="3">
        <v>0</v>
      </c>
      <c r="AF2" s="3">
        <v>0</v>
      </c>
      <c r="AG2" s="3">
        <v>0</v>
      </c>
      <c r="AH2" s="3">
        <v>0</v>
      </c>
      <c r="AI2" s="3">
        <v>0</v>
      </c>
      <c r="AJ2" s="3">
        <v>0</v>
      </c>
      <c r="AK2" s="3">
        <v>0</v>
      </c>
      <c r="AL2" s="3">
        <v>0</v>
      </c>
      <c r="AM2" s="4"/>
      <c r="AN2" s="4"/>
      <c r="AO2" s="4"/>
      <c r="AP2" s="3">
        <v>0</v>
      </c>
      <c r="AQ2" s="3">
        <v>3962900</v>
      </c>
      <c r="AR2" s="3">
        <v>0</v>
      </c>
      <c r="AS2" s="3">
        <v>0</v>
      </c>
      <c r="AT2" s="3">
        <v>79223463.180000007</v>
      </c>
      <c r="AU2" s="3">
        <v>0</v>
      </c>
      <c r="AV2" s="3">
        <v>2848676.78</v>
      </c>
      <c r="AW2" s="4"/>
      <c r="AX2" s="3">
        <v>0</v>
      </c>
      <c r="AY2" s="3">
        <v>0</v>
      </c>
      <c r="AZ2" s="3">
        <v>0</v>
      </c>
      <c r="BA2" s="3">
        <v>1700308.09</v>
      </c>
      <c r="BB2" s="3">
        <v>0</v>
      </c>
      <c r="BC2" s="3">
        <v>-91372</v>
      </c>
      <c r="BD2" s="3">
        <v>4552.82</v>
      </c>
      <c r="BE2" s="3">
        <v>0</v>
      </c>
      <c r="BF2" s="3">
        <v>1451966.77</v>
      </c>
      <c r="BG2" s="3">
        <v>635453.63</v>
      </c>
      <c r="BH2" s="3">
        <v>-635843.30000000005</v>
      </c>
      <c r="BI2" s="3">
        <v>0</v>
      </c>
      <c r="BJ2" s="3">
        <v>2900589.41</v>
      </c>
      <c r="BK2" s="3">
        <v>-7130.26</v>
      </c>
      <c r="BL2" s="3">
        <v>0</v>
      </c>
      <c r="BM2" s="3">
        <v>521668.43</v>
      </c>
      <c r="BN2" s="3">
        <v>9277459.6300000008</v>
      </c>
      <c r="BO2" s="3">
        <v>-996876.52</v>
      </c>
      <c r="BP2" s="3">
        <v>481226.26</v>
      </c>
      <c r="BQ2" s="3">
        <v>0</v>
      </c>
      <c r="BR2" s="3">
        <v>7244702.2400000002</v>
      </c>
      <c r="BS2" s="4"/>
      <c r="BT2" s="3">
        <v>0</v>
      </c>
      <c r="BU2" s="3">
        <v>24703298.739999998</v>
      </c>
      <c r="BV2" s="3">
        <v>0</v>
      </c>
      <c r="BW2" s="3">
        <v>0</v>
      </c>
      <c r="BX2" s="3">
        <v>0</v>
      </c>
      <c r="BY2" s="3">
        <v>0</v>
      </c>
      <c r="BZ2" s="3">
        <v>-11629815.74</v>
      </c>
      <c r="CA2" s="3">
        <v>0</v>
      </c>
      <c r="CB2" s="3">
        <v>5101259.8099999996</v>
      </c>
      <c r="CC2" s="3">
        <v>5452525.9100000001</v>
      </c>
      <c r="CD2" s="3">
        <v>-10674530.01</v>
      </c>
      <c r="CE2" s="3">
        <v>12721559.710000001</v>
      </c>
      <c r="CF2" s="3">
        <v>-9050900.8599999994</v>
      </c>
      <c r="CG2" s="3">
        <v>-1471518.59</v>
      </c>
      <c r="CH2" s="3">
        <v>0</v>
      </c>
      <c r="CI2" s="3">
        <v>0</v>
      </c>
      <c r="CJ2" s="3">
        <v>100988641.59</v>
      </c>
      <c r="CK2" s="3">
        <v>750448531.88</v>
      </c>
      <c r="CL2" s="3">
        <v>172552758.83000001</v>
      </c>
      <c r="CM2" s="3">
        <v>3423662.24</v>
      </c>
      <c r="CN2" s="3">
        <v>0</v>
      </c>
      <c r="CO2" s="3">
        <v>0</v>
      </c>
      <c r="CP2" s="3">
        <v>0</v>
      </c>
      <c r="CQ2" s="3">
        <v>0</v>
      </c>
      <c r="CR2" s="3">
        <v>0</v>
      </c>
      <c r="CS2" s="3">
        <v>0</v>
      </c>
      <c r="CT2" s="3">
        <v>0</v>
      </c>
      <c r="CU2" s="3">
        <v>0</v>
      </c>
      <c r="CV2" s="3">
        <v>0</v>
      </c>
      <c r="CW2" s="3">
        <v>0</v>
      </c>
      <c r="CX2" s="3">
        <v>0</v>
      </c>
      <c r="CY2" s="3">
        <v>0</v>
      </c>
      <c r="CZ2" s="3">
        <v>0</v>
      </c>
      <c r="DA2" s="3">
        <v>0</v>
      </c>
      <c r="DB2" s="3">
        <v>0</v>
      </c>
      <c r="DC2" s="3">
        <v>0</v>
      </c>
      <c r="DD2" s="3">
        <v>0</v>
      </c>
      <c r="DE2" s="3">
        <v>0</v>
      </c>
      <c r="DF2" s="3">
        <v>0</v>
      </c>
      <c r="DG2" s="3">
        <v>0</v>
      </c>
      <c r="DH2" s="3">
        <v>0</v>
      </c>
      <c r="DI2" s="3">
        <v>0</v>
      </c>
      <c r="DJ2" s="3">
        <v>0</v>
      </c>
      <c r="DK2" s="3">
        <v>0</v>
      </c>
      <c r="DL2" s="3">
        <v>0</v>
      </c>
      <c r="DM2" s="3">
        <v>0</v>
      </c>
      <c r="DN2" s="3">
        <v>40482250.109999999</v>
      </c>
      <c r="DO2" s="4"/>
      <c r="DP2" s="3">
        <v>48490911.899999999</v>
      </c>
      <c r="DQ2" s="3">
        <v>0</v>
      </c>
      <c r="DR2" s="3">
        <v>135213498.41</v>
      </c>
      <c r="DS2" s="3">
        <v>159353548.22</v>
      </c>
      <c r="DT2" s="3">
        <v>0</v>
      </c>
      <c r="DU2" s="3">
        <v>484846088.62</v>
      </c>
      <c r="DV2" s="3">
        <v>437007721.26999998</v>
      </c>
      <c r="DW2" s="3">
        <v>440253605.69</v>
      </c>
      <c r="DX2" s="3">
        <v>859873444.10000002</v>
      </c>
      <c r="DY2" s="3">
        <v>492116417</v>
      </c>
      <c r="DZ2" s="3">
        <v>352723425.13999999</v>
      </c>
      <c r="EA2" s="3">
        <v>276261838.33999997</v>
      </c>
      <c r="EB2" s="3">
        <v>0</v>
      </c>
      <c r="EC2" s="3">
        <v>0</v>
      </c>
      <c r="ED2" s="3">
        <v>1091911.08</v>
      </c>
      <c r="EE2" s="3">
        <v>0</v>
      </c>
      <c r="EF2" s="4"/>
      <c r="EG2" s="3">
        <v>145535917.43000001</v>
      </c>
      <c r="EH2" s="3">
        <v>0</v>
      </c>
      <c r="EI2" s="3">
        <v>10441519.68</v>
      </c>
      <c r="EJ2" s="3">
        <v>30786250.829999998</v>
      </c>
      <c r="EK2" s="4"/>
      <c r="EL2" s="3">
        <v>67039546.93</v>
      </c>
      <c r="EM2" s="3">
        <v>404891.91</v>
      </c>
      <c r="EN2" s="3">
        <v>12232927.4</v>
      </c>
      <c r="EO2" s="3">
        <v>1645477.81</v>
      </c>
      <c r="EP2" s="3">
        <v>0</v>
      </c>
      <c r="EQ2" s="3">
        <v>6586401.4100000001</v>
      </c>
      <c r="ER2" s="3">
        <v>8242057.1699999999</v>
      </c>
      <c r="ES2" s="4"/>
      <c r="ET2" s="3">
        <v>136371.49</v>
      </c>
      <c r="EU2" s="3">
        <v>0</v>
      </c>
      <c r="EV2" s="3">
        <v>37498174.049999997</v>
      </c>
      <c r="EW2" s="3">
        <v>6157.08</v>
      </c>
      <c r="EX2" s="3">
        <v>0</v>
      </c>
      <c r="EY2" s="3">
        <v>-59218194.439999998</v>
      </c>
      <c r="EZ2" s="3">
        <v>13953859.720000001</v>
      </c>
      <c r="FA2" s="3">
        <v>-0.2</v>
      </c>
      <c r="FB2" s="3">
        <v>0</v>
      </c>
      <c r="FC2" s="3">
        <v>0</v>
      </c>
      <c r="FD2" s="3">
        <v>0</v>
      </c>
      <c r="FE2" s="3">
        <v>0</v>
      </c>
      <c r="FF2" s="3">
        <v>123220681.2</v>
      </c>
      <c r="FG2" s="3">
        <v>0</v>
      </c>
      <c r="FH2" s="3">
        <v>0</v>
      </c>
      <c r="FI2" s="3">
        <v>398.14</v>
      </c>
      <c r="FJ2" s="3">
        <v>4013823.7</v>
      </c>
      <c r="FK2" s="3">
        <v>-878742638.69000006</v>
      </c>
      <c r="FL2" s="3">
        <v>-89206330.599999994</v>
      </c>
      <c r="FM2" s="3">
        <v>0</v>
      </c>
      <c r="FN2" s="3">
        <v>-398.38</v>
      </c>
      <c r="FO2" s="3">
        <v>-3290491.22</v>
      </c>
      <c r="FP2" s="3">
        <v>-306635503.30000001</v>
      </c>
      <c r="FQ2" s="3">
        <v>-4506288.13</v>
      </c>
      <c r="FR2" s="3">
        <v>-70785198.420000002</v>
      </c>
      <c r="FS2" s="3">
        <v>0</v>
      </c>
      <c r="FT2" s="3">
        <v>-66566830.57</v>
      </c>
      <c r="FU2" s="3">
        <v>-1540890.4</v>
      </c>
      <c r="FV2" s="3">
        <v>-55291670.329999998</v>
      </c>
      <c r="FW2" s="3">
        <v>-209500000</v>
      </c>
      <c r="FX2" s="3">
        <v>416040.1</v>
      </c>
      <c r="FY2" s="3">
        <v>0</v>
      </c>
      <c r="FZ2" s="3">
        <v>0</v>
      </c>
      <c r="GA2" s="3">
        <v>0</v>
      </c>
      <c r="GB2" s="3">
        <v>0</v>
      </c>
      <c r="GC2" s="4"/>
      <c r="GD2" s="3">
        <v>0</v>
      </c>
      <c r="GE2" s="3">
        <v>0</v>
      </c>
      <c r="GF2" s="3">
        <v>-575668.47999999998</v>
      </c>
      <c r="GG2" s="3">
        <v>0</v>
      </c>
      <c r="GH2" s="3">
        <v>0</v>
      </c>
      <c r="GI2" s="3">
        <v>-1143334.32</v>
      </c>
      <c r="GJ2" s="3">
        <v>-7746776.9699999997</v>
      </c>
      <c r="GK2" s="3">
        <v>-4283336.57</v>
      </c>
      <c r="GL2" s="3">
        <v>-226000.05</v>
      </c>
      <c r="GM2" s="4"/>
      <c r="GN2" s="3">
        <v>0</v>
      </c>
      <c r="GO2" s="3">
        <v>-92487802.140000001</v>
      </c>
      <c r="GP2" s="3">
        <v>0</v>
      </c>
      <c r="GQ2" s="3">
        <v>-2309072.84</v>
      </c>
      <c r="GR2" s="3">
        <v>0</v>
      </c>
      <c r="GS2" s="3">
        <v>0</v>
      </c>
      <c r="GT2" s="3">
        <v>345256.31</v>
      </c>
      <c r="GU2" s="3">
        <v>-3656638.61</v>
      </c>
      <c r="GV2" s="3">
        <v>-15442087.359999999</v>
      </c>
      <c r="GW2" s="4"/>
      <c r="GX2" s="3">
        <v>-16549.25</v>
      </c>
      <c r="GY2" s="3">
        <v>0</v>
      </c>
      <c r="GZ2" s="3">
        <v>0</v>
      </c>
      <c r="HA2" s="3">
        <v>0</v>
      </c>
      <c r="HB2" s="3">
        <v>-50764278.5</v>
      </c>
      <c r="HC2" s="3">
        <v>0</v>
      </c>
      <c r="HD2" s="3">
        <v>0</v>
      </c>
      <c r="HE2" s="3">
        <v>0</v>
      </c>
      <c r="HF2" s="3">
        <v>0</v>
      </c>
      <c r="HG2" s="3">
        <v>0</v>
      </c>
      <c r="HH2" s="3">
        <v>-355588735.13</v>
      </c>
      <c r="HI2" s="3">
        <v>-95000000</v>
      </c>
      <c r="HJ2" s="3">
        <v>0</v>
      </c>
      <c r="HK2" s="3">
        <v>0</v>
      </c>
      <c r="HL2" s="3">
        <v>0</v>
      </c>
      <c r="HM2" s="3">
        <v>0</v>
      </c>
      <c r="HN2" s="4"/>
      <c r="HO2" s="3">
        <v>-1770404198.9300001</v>
      </c>
      <c r="HP2" s="3">
        <v>-632907327.71000004</v>
      </c>
      <c r="HQ2" s="3">
        <v>0</v>
      </c>
      <c r="HR2" s="3">
        <v>-838753495.12</v>
      </c>
      <c r="HS2" s="3">
        <v>0</v>
      </c>
      <c r="HT2" s="3">
        <v>0</v>
      </c>
      <c r="HU2" s="3">
        <v>0</v>
      </c>
      <c r="HV2" s="3">
        <v>-48769122.590000004</v>
      </c>
      <c r="HW2" s="3">
        <v>0</v>
      </c>
      <c r="HX2" s="3">
        <v>0</v>
      </c>
      <c r="HY2" s="3">
        <v>-119743443.67</v>
      </c>
      <c r="HZ2" s="3">
        <v>-124479033.58</v>
      </c>
      <c r="IA2" s="3">
        <v>0</v>
      </c>
      <c r="IB2" s="3">
        <v>0</v>
      </c>
      <c r="IC2" s="3">
        <v>78786000</v>
      </c>
      <c r="ID2" s="3">
        <v>-121285235.65000001</v>
      </c>
      <c r="IE2" s="3">
        <v>0</v>
      </c>
      <c r="IF2" s="3">
        <v>0</v>
      </c>
      <c r="IG2" s="3">
        <v>0</v>
      </c>
      <c r="IH2" s="3">
        <v>0</v>
      </c>
      <c r="II2" s="3">
        <v>11678922.92</v>
      </c>
      <c r="IJ2" s="3">
        <v>-680568141.91999996</v>
      </c>
      <c r="IK2" s="3">
        <v>0</v>
      </c>
      <c r="IL2" s="3">
        <v>0</v>
      </c>
      <c r="IM2" s="3">
        <v>-211975234.19</v>
      </c>
      <c r="IN2" s="3">
        <v>-13582214.91</v>
      </c>
      <c r="IO2" s="3">
        <v>-47950.33</v>
      </c>
      <c r="IP2" s="3">
        <v>-1566204034.49</v>
      </c>
      <c r="IQ2" s="3">
        <v>0</v>
      </c>
      <c r="IR2" s="3">
        <v>0</v>
      </c>
      <c r="IS2" s="3">
        <v>-56975913.490000002</v>
      </c>
      <c r="IT2" s="3">
        <v>0</v>
      </c>
      <c r="IU2" s="3">
        <v>-78101317</v>
      </c>
      <c r="IV2" s="3">
        <v>0</v>
      </c>
      <c r="IW2" s="3">
        <v>-174665624.44</v>
      </c>
      <c r="IX2" s="3">
        <v>-135712750.22</v>
      </c>
      <c r="IY2" s="3">
        <v>-5364360.79</v>
      </c>
      <c r="IZ2" s="3">
        <v>-6766117.8099999996</v>
      </c>
      <c r="JA2" s="3">
        <v>-558672519.07000005</v>
      </c>
      <c r="JB2" s="3">
        <v>-470501.08</v>
      </c>
      <c r="JC2" s="3">
        <v>-8823.75</v>
      </c>
      <c r="JD2" s="3">
        <v>-3204121.15</v>
      </c>
      <c r="JE2" s="3">
        <v>0</v>
      </c>
      <c r="JF2" s="3">
        <v>0</v>
      </c>
      <c r="JG2" s="3">
        <v>0</v>
      </c>
      <c r="JH2" s="3">
        <v>0</v>
      </c>
      <c r="JI2" s="3">
        <v>-3917802.29</v>
      </c>
      <c r="JJ2" s="3">
        <v>0</v>
      </c>
      <c r="JK2" s="3">
        <v>0</v>
      </c>
      <c r="JL2" s="3">
        <v>-6914200.6500000004</v>
      </c>
      <c r="JM2" s="3">
        <v>0</v>
      </c>
      <c r="JN2" s="3">
        <v>-10881927.07</v>
      </c>
      <c r="JO2" s="3">
        <v>0</v>
      </c>
      <c r="JP2" s="3">
        <v>-10305195.550000001</v>
      </c>
      <c r="JQ2" s="3">
        <v>1664748.06</v>
      </c>
      <c r="JR2" s="3">
        <v>-2193284.9700000002</v>
      </c>
      <c r="JS2" s="3">
        <v>0</v>
      </c>
      <c r="JT2" s="3">
        <v>0</v>
      </c>
      <c r="JU2" s="3">
        <v>0</v>
      </c>
      <c r="JV2" s="3">
        <v>-296272.67</v>
      </c>
      <c r="JW2" s="3">
        <v>0</v>
      </c>
      <c r="JX2" s="3">
        <v>0</v>
      </c>
      <c r="JY2" s="3">
        <v>0</v>
      </c>
      <c r="JZ2" s="3">
        <v>0</v>
      </c>
      <c r="KA2" s="3">
        <v>0</v>
      </c>
      <c r="KB2" s="3">
        <v>-73154.899999999994</v>
      </c>
      <c r="KC2" s="3">
        <v>0</v>
      </c>
      <c r="KD2" s="3">
        <v>-1973535.76</v>
      </c>
      <c r="KE2" s="3">
        <v>0</v>
      </c>
      <c r="KF2" s="3">
        <v>0</v>
      </c>
      <c r="KG2" s="3">
        <v>0</v>
      </c>
      <c r="KH2" s="3">
        <v>-65916424.990000002</v>
      </c>
      <c r="KI2" s="3">
        <v>60922046.859999999</v>
      </c>
      <c r="KJ2" s="3">
        <v>-143733.23000000001</v>
      </c>
      <c r="KK2" s="3">
        <v>-8650763.7400000002</v>
      </c>
      <c r="KL2" s="3">
        <v>0</v>
      </c>
      <c r="KM2" s="3">
        <v>0</v>
      </c>
      <c r="KN2" s="3">
        <v>-2576284.37</v>
      </c>
      <c r="KO2" s="3">
        <v>0</v>
      </c>
      <c r="KP2" s="3">
        <v>0</v>
      </c>
      <c r="KQ2" s="3">
        <v>0</v>
      </c>
      <c r="KR2" s="3">
        <v>0</v>
      </c>
      <c r="KS2" s="3">
        <v>0</v>
      </c>
      <c r="KT2" s="3">
        <v>0</v>
      </c>
      <c r="KU2" s="3">
        <v>0</v>
      </c>
      <c r="KV2" s="3">
        <v>0</v>
      </c>
      <c r="KW2" s="3">
        <v>0</v>
      </c>
      <c r="KX2" s="3">
        <v>0</v>
      </c>
      <c r="KY2" s="3">
        <v>0</v>
      </c>
      <c r="KZ2" s="3">
        <v>0</v>
      </c>
      <c r="LA2" s="3">
        <v>0</v>
      </c>
      <c r="LB2" s="3">
        <v>0</v>
      </c>
      <c r="LC2" s="3">
        <v>0</v>
      </c>
      <c r="LD2" s="3">
        <v>0</v>
      </c>
      <c r="LE2" s="3">
        <v>0</v>
      </c>
      <c r="LF2" s="3">
        <v>0</v>
      </c>
      <c r="LG2" s="3">
        <v>0</v>
      </c>
      <c r="LH2" s="3">
        <v>0</v>
      </c>
      <c r="LI2" s="3">
        <v>0</v>
      </c>
      <c r="LJ2" s="3">
        <v>0</v>
      </c>
      <c r="LK2" s="3">
        <v>0</v>
      </c>
      <c r="LL2" s="3">
        <v>0</v>
      </c>
      <c r="LM2" s="3">
        <v>1262398966.51</v>
      </c>
      <c r="LN2" s="3">
        <v>1266954522.3099999</v>
      </c>
      <c r="LO2" s="3">
        <v>78101317.510000005</v>
      </c>
      <c r="LP2" s="3">
        <v>0</v>
      </c>
      <c r="LQ2" s="3">
        <v>0</v>
      </c>
      <c r="LR2" s="3">
        <v>174662712</v>
      </c>
      <c r="LS2" s="3">
        <v>0</v>
      </c>
      <c r="LT2" s="3">
        <v>135715662.63999999</v>
      </c>
      <c r="LU2" s="3">
        <v>0</v>
      </c>
      <c r="LV2" s="4"/>
      <c r="LW2" s="3">
        <v>5364360.8</v>
      </c>
      <c r="LX2" s="3">
        <v>6766117.8200000003</v>
      </c>
      <c r="LY2" s="3">
        <v>0</v>
      </c>
      <c r="LZ2" s="3">
        <v>0</v>
      </c>
      <c r="MA2" s="3">
        <v>0</v>
      </c>
      <c r="MB2" s="3">
        <v>0</v>
      </c>
      <c r="MC2" s="3">
        <v>0</v>
      </c>
      <c r="MD2" s="3">
        <v>0</v>
      </c>
      <c r="ME2" s="3">
        <v>0</v>
      </c>
      <c r="MF2" s="3">
        <v>0</v>
      </c>
      <c r="MG2" s="3">
        <v>0</v>
      </c>
      <c r="MH2" s="3">
        <v>0</v>
      </c>
      <c r="MI2" s="3">
        <v>0</v>
      </c>
      <c r="MJ2" s="3">
        <v>0</v>
      </c>
      <c r="MK2" s="3">
        <v>0</v>
      </c>
      <c r="ML2" s="3">
        <v>0</v>
      </c>
      <c r="MM2" s="3">
        <v>0</v>
      </c>
      <c r="MN2" s="3">
        <v>0</v>
      </c>
      <c r="MO2" s="3">
        <v>0</v>
      </c>
      <c r="MP2" s="3">
        <v>0</v>
      </c>
      <c r="MQ2" s="3">
        <v>0</v>
      </c>
      <c r="MR2" s="3">
        <v>0</v>
      </c>
      <c r="MS2" s="3">
        <v>11744173.939999999</v>
      </c>
      <c r="MT2" s="3">
        <v>9869497.2899999991</v>
      </c>
      <c r="MU2" s="3">
        <v>0</v>
      </c>
      <c r="MV2" s="3">
        <v>0</v>
      </c>
      <c r="MW2" s="3">
        <v>0</v>
      </c>
      <c r="MX2" s="3">
        <v>1764999.92</v>
      </c>
      <c r="MY2" s="3">
        <v>1569136.44</v>
      </c>
      <c r="MZ2" s="3">
        <v>16936782.940000001</v>
      </c>
      <c r="NA2" s="3">
        <v>5953554.3499999996</v>
      </c>
      <c r="NB2" s="3">
        <v>0</v>
      </c>
      <c r="NC2" s="3">
        <v>0</v>
      </c>
      <c r="ND2" s="3">
        <v>12345992.15</v>
      </c>
      <c r="NE2" s="3">
        <v>11869667.09</v>
      </c>
      <c r="NF2" s="3">
        <v>0</v>
      </c>
      <c r="NG2" s="3">
        <v>0</v>
      </c>
      <c r="NH2" s="3">
        <v>161.72</v>
      </c>
      <c r="NI2" s="3">
        <v>8878129.5</v>
      </c>
      <c r="NJ2" s="3">
        <v>2140891</v>
      </c>
      <c r="NK2" s="3">
        <v>4616874.88</v>
      </c>
      <c r="NL2" s="3">
        <v>1844330.74</v>
      </c>
      <c r="NM2" s="3">
        <v>0</v>
      </c>
      <c r="NN2" s="3">
        <v>7195.47</v>
      </c>
      <c r="NO2" s="3">
        <v>0</v>
      </c>
      <c r="NP2" s="3">
        <v>15206400.27</v>
      </c>
      <c r="NQ2" s="3">
        <v>378943.75</v>
      </c>
      <c r="NR2" s="3">
        <v>0</v>
      </c>
      <c r="NS2" s="3">
        <v>5182407.3899999997</v>
      </c>
      <c r="NT2" s="3">
        <v>370445.29</v>
      </c>
      <c r="NU2" s="3">
        <v>17766.060000000001</v>
      </c>
      <c r="NV2" s="3">
        <v>0</v>
      </c>
      <c r="NW2" s="3">
        <v>5027365.12</v>
      </c>
      <c r="NX2" s="3">
        <v>594864.75</v>
      </c>
      <c r="NY2" s="3">
        <v>512173.02</v>
      </c>
      <c r="NZ2" s="3">
        <v>0</v>
      </c>
      <c r="OA2" s="3">
        <v>403410.4</v>
      </c>
      <c r="OB2" s="3">
        <v>0</v>
      </c>
      <c r="OC2" s="3">
        <v>0</v>
      </c>
      <c r="OD2" s="3">
        <v>0</v>
      </c>
      <c r="OE2" s="3">
        <v>53495.44</v>
      </c>
      <c r="OF2" s="3">
        <v>0</v>
      </c>
      <c r="OG2" s="4"/>
      <c r="OH2" s="4"/>
      <c r="OI2" s="4"/>
      <c r="OJ2" s="4"/>
      <c r="OK2" s="3">
        <v>0</v>
      </c>
      <c r="OL2" s="3">
        <v>0</v>
      </c>
      <c r="OM2" s="3">
        <v>0</v>
      </c>
      <c r="ON2" s="3">
        <v>0</v>
      </c>
      <c r="OO2" s="3">
        <v>2094787.82</v>
      </c>
      <c r="OP2" s="3">
        <v>113733.48</v>
      </c>
      <c r="OQ2" s="3">
        <v>32307510.629999999</v>
      </c>
      <c r="OR2" s="3">
        <v>5930659.4699999997</v>
      </c>
      <c r="OS2" s="3">
        <v>1810.71</v>
      </c>
      <c r="OT2" s="3">
        <v>10690.88</v>
      </c>
      <c r="OU2" s="3">
        <v>7040086.3200000003</v>
      </c>
      <c r="OV2" s="3">
        <v>33176.89</v>
      </c>
      <c r="OW2" s="3">
        <v>694547.86</v>
      </c>
      <c r="OX2" s="3">
        <v>2028728.63</v>
      </c>
      <c r="OY2" s="3">
        <v>100021.72</v>
      </c>
      <c r="OZ2" s="3">
        <v>0</v>
      </c>
      <c r="PA2" s="3">
        <v>21758.79</v>
      </c>
      <c r="PB2" s="3">
        <v>0</v>
      </c>
      <c r="PC2" s="3">
        <v>0</v>
      </c>
      <c r="PD2" s="3">
        <v>11960</v>
      </c>
      <c r="PE2" s="3">
        <v>0</v>
      </c>
      <c r="PF2" s="3">
        <v>8180923.25</v>
      </c>
      <c r="PG2" s="3">
        <v>38662413.670000002</v>
      </c>
      <c r="PH2" s="3">
        <v>6195463.7199999997</v>
      </c>
      <c r="PI2" s="3">
        <v>19754187.239999998</v>
      </c>
      <c r="PJ2" s="3">
        <v>-13899675.85</v>
      </c>
      <c r="PK2" s="3">
        <v>4486000.8099999996</v>
      </c>
      <c r="PL2" s="3">
        <v>0</v>
      </c>
      <c r="PM2" s="3">
        <v>0</v>
      </c>
      <c r="PN2" s="3">
        <v>787823.61</v>
      </c>
      <c r="PO2" s="3">
        <v>0</v>
      </c>
      <c r="PP2" s="3">
        <v>0</v>
      </c>
      <c r="PQ2" s="3">
        <v>0</v>
      </c>
      <c r="PR2" s="3">
        <v>3255850.84</v>
      </c>
      <c r="PS2" s="3">
        <v>5313.33</v>
      </c>
      <c r="PT2" s="3">
        <v>4515786.37</v>
      </c>
      <c r="PU2" s="3">
        <v>1326458.2</v>
      </c>
      <c r="PV2" s="3">
        <v>0</v>
      </c>
      <c r="PW2" s="3">
        <v>23570721.350000001</v>
      </c>
      <c r="PX2" s="3">
        <v>0</v>
      </c>
      <c r="PY2" s="3">
        <v>0</v>
      </c>
      <c r="PZ2" s="3">
        <v>0</v>
      </c>
      <c r="QA2" s="3">
        <v>0</v>
      </c>
      <c r="QB2" s="3">
        <v>126842429.03</v>
      </c>
      <c r="QC2" s="3">
        <v>0</v>
      </c>
      <c r="QD2" s="3">
        <v>19173844.129999999</v>
      </c>
      <c r="QE2" s="3">
        <v>0</v>
      </c>
      <c r="QF2" s="3">
        <v>75380.78</v>
      </c>
      <c r="QG2" s="3">
        <v>0</v>
      </c>
      <c r="QH2" s="4"/>
      <c r="QI2" s="3">
        <v>0</v>
      </c>
      <c r="QJ2" s="3">
        <v>4625277.4000000004</v>
      </c>
      <c r="QK2" s="3">
        <v>0</v>
      </c>
      <c r="QL2" s="3">
        <v>0</v>
      </c>
      <c r="QM2" s="3">
        <v>0</v>
      </c>
      <c r="QN2" s="3">
        <v>0</v>
      </c>
      <c r="QO2" s="3">
        <v>65025559.18</v>
      </c>
      <c r="QP2" s="3">
        <v>6591568.3300000001</v>
      </c>
      <c r="QQ2" s="3">
        <v>-3870249.73</v>
      </c>
      <c r="QR2" s="3">
        <v>0</v>
      </c>
      <c r="QS2" s="3">
        <v>1051853</v>
      </c>
      <c r="QT2" s="3">
        <v>2522024.13</v>
      </c>
      <c r="QU2" s="3">
        <v>662004.61</v>
      </c>
      <c r="QV2" s="3">
        <v>1161063.06</v>
      </c>
      <c r="QW2" s="3">
        <v>752564.16</v>
      </c>
      <c r="QX2" s="3">
        <v>0</v>
      </c>
      <c r="QY2" s="3">
        <v>0</v>
      </c>
      <c r="QZ2" s="3">
        <v>0</v>
      </c>
      <c r="RA2" s="3">
        <v>0</v>
      </c>
      <c r="RB2" s="3">
        <v>0</v>
      </c>
      <c r="RC2" s="3">
        <v>0</v>
      </c>
      <c r="RD2" s="3">
        <v>0</v>
      </c>
      <c r="RE2" s="3">
        <v>0</v>
      </c>
      <c r="RF2" s="3">
        <v>0</v>
      </c>
      <c r="RG2" s="3">
        <v>0</v>
      </c>
      <c r="RH2" s="3">
        <v>11318371</v>
      </c>
      <c r="RI2" s="3">
        <v>0</v>
      </c>
      <c r="RJ2" s="3">
        <v>0</v>
      </c>
      <c r="RK2" s="3">
        <v>0</v>
      </c>
    </row>
    <row r="3" spans="1:479" x14ac:dyDescent="0.25">
      <c r="A3" t="s">
        <v>2</v>
      </c>
      <c r="B3" s="1">
        <v>2019</v>
      </c>
      <c r="C3" s="3">
        <v>404543.08</v>
      </c>
      <c r="D3" s="3">
        <v>0</v>
      </c>
      <c r="E3" s="4"/>
      <c r="F3" s="3">
        <v>0</v>
      </c>
      <c r="G3" s="3">
        <v>0</v>
      </c>
      <c r="H3" s="3">
        <v>0</v>
      </c>
      <c r="I3" s="3">
        <v>0</v>
      </c>
      <c r="J3" s="3">
        <v>0</v>
      </c>
      <c r="K3" s="3">
        <v>1873739.2</v>
      </c>
      <c r="L3" s="3">
        <v>-7791.78</v>
      </c>
      <c r="M3" s="3">
        <v>0</v>
      </c>
      <c r="N3" s="3">
        <v>206874.61</v>
      </c>
      <c r="O3" s="3">
        <v>338545.99</v>
      </c>
      <c r="P3" s="4"/>
      <c r="Q3" s="3">
        <v>2814692.27</v>
      </c>
      <c r="R3" s="3">
        <v>-74761.64</v>
      </c>
      <c r="S3" s="3">
        <v>0</v>
      </c>
      <c r="T3" s="3">
        <v>374127.25</v>
      </c>
      <c r="U3" s="3">
        <v>0</v>
      </c>
      <c r="V3" s="3">
        <v>269322.18</v>
      </c>
      <c r="W3" s="3">
        <v>0</v>
      </c>
      <c r="X3" s="3">
        <v>0</v>
      </c>
      <c r="Y3" s="3">
        <v>0</v>
      </c>
      <c r="Z3" s="3">
        <v>0</v>
      </c>
      <c r="AA3" s="3">
        <v>71273.97</v>
      </c>
      <c r="AB3" s="3">
        <v>0</v>
      </c>
      <c r="AC3" s="3">
        <v>0</v>
      </c>
      <c r="AD3" s="3">
        <v>0</v>
      </c>
      <c r="AF3" s="3">
        <v>0</v>
      </c>
      <c r="AG3" s="3">
        <v>0</v>
      </c>
      <c r="AH3" s="3">
        <v>0</v>
      </c>
      <c r="AI3" s="3">
        <v>0</v>
      </c>
      <c r="AJ3" s="3">
        <v>0</v>
      </c>
      <c r="AK3" s="3">
        <v>0</v>
      </c>
      <c r="AL3" s="3">
        <v>223413.77</v>
      </c>
      <c r="AM3" s="3">
        <v>0</v>
      </c>
      <c r="AN3" s="3">
        <v>0</v>
      </c>
      <c r="AO3" s="3">
        <v>0</v>
      </c>
      <c r="AP3" s="3">
        <v>0</v>
      </c>
      <c r="AR3" s="3">
        <v>0</v>
      </c>
      <c r="AS3" s="3">
        <v>0</v>
      </c>
      <c r="AU3" s="3">
        <v>0</v>
      </c>
      <c r="AV3" s="3">
        <v>-5709307.1600000001</v>
      </c>
      <c r="AW3" s="4"/>
      <c r="AX3" s="3">
        <v>0</v>
      </c>
      <c r="AY3" s="3">
        <v>0</v>
      </c>
      <c r="AZ3" s="3">
        <v>0</v>
      </c>
      <c r="BA3" s="3">
        <v>0</v>
      </c>
      <c r="BB3" s="3">
        <v>0</v>
      </c>
      <c r="BC3" s="3">
        <v>-34250.21</v>
      </c>
      <c r="BD3" s="3">
        <v>0</v>
      </c>
      <c r="BE3" s="3">
        <v>0</v>
      </c>
      <c r="BF3" s="3">
        <v>0</v>
      </c>
      <c r="BG3" s="3">
        <v>0</v>
      </c>
      <c r="BH3" s="3">
        <v>0</v>
      </c>
      <c r="BI3" s="3">
        <v>0</v>
      </c>
      <c r="BJ3" s="3">
        <v>0</v>
      </c>
      <c r="BK3" s="3">
        <v>0</v>
      </c>
      <c r="BL3" s="3">
        <v>0</v>
      </c>
      <c r="BM3" s="3">
        <v>0</v>
      </c>
      <c r="BN3" s="3">
        <v>0</v>
      </c>
      <c r="BO3" s="3">
        <v>-3732.04</v>
      </c>
      <c r="BP3" s="3">
        <v>0</v>
      </c>
      <c r="BQ3" s="3">
        <v>0</v>
      </c>
      <c r="BR3" s="3">
        <v>0</v>
      </c>
      <c r="BS3" s="3">
        <v>0</v>
      </c>
      <c r="BT3" s="3">
        <v>0</v>
      </c>
      <c r="BU3" s="3">
        <v>430620</v>
      </c>
      <c r="BV3" s="3">
        <v>0</v>
      </c>
      <c r="BW3" s="3">
        <v>0</v>
      </c>
      <c r="BX3" s="3">
        <v>0</v>
      </c>
      <c r="BY3" s="3">
        <v>84643.18</v>
      </c>
      <c r="BZ3" s="3">
        <v>-102677.13</v>
      </c>
      <c r="CA3" s="3">
        <v>0</v>
      </c>
      <c r="CB3" s="3">
        <v>272896.28999999998</v>
      </c>
      <c r="CC3" s="3">
        <v>154378.57999999999</v>
      </c>
      <c r="CD3" s="3">
        <v>-457580.15</v>
      </c>
      <c r="CE3" s="3">
        <v>78476.259999999995</v>
      </c>
      <c r="CF3" s="3">
        <v>-271514.28000000003</v>
      </c>
      <c r="CG3" s="3">
        <v>758690.27</v>
      </c>
      <c r="CH3" s="3">
        <v>0</v>
      </c>
      <c r="CI3" s="3">
        <v>0</v>
      </c>
      <c r="CK3" s="3">
        <v>0</v>
      </c>
      <c r="CN3" s="3">
        <v>0</v>
      </c>
      <c r="CO3" s="3">
        <v>0</v>
      </c>
      <c r="CP3" s="3">
        <v>0</v>
      </c>
      <c r="CQ3" s="3">
        <v>0</v>
      </c>
      <c r="CR3" s="3">
        <v>0</v>
      </c>
      <c r="CS3" s="3">
        <v>0</v>
      </c>
      <c r="CT3" s="3">
        <v>0</v>
      </c>
      <c r="CU3" s="3">
        <v>0</v>
      </c>
      <c r="CV3" s="3">
        <v>0</v>
      </c>
      <c r="CW3" s="3">
        <v>0</v>
      </c>
      <c r="CX3" s="3">
        <v>0</v>
      </c>
      <c r="CY3" s="3">
        <v>0</v>
      </c>
      <c r="CZ3" s="3">
        <v>0</v>
      </c>
      <c r="DA3" s="3">
        <v>0</v>
      </c>
      <c r="DB3" s="3">
        <v>0</v>
      </c>
      <c r="DC3" s="3">
        <v>0</v>
      </c>
      <c r="DD3" s="3">
        <v>0</v>
      </c>
      <c r="DE3" s="3">
        <v>0</v>
      </c>
      <c r="DF3" s="3">
        <v>0</v>
      </c>
      <c r="DG3" s="3">
        <v>0</v>
      </c>
      <c r="DH3" s="3">
        <v>0</v>
      </c>
      <c r="DI3" s="3">
        <v>0</v>
      </c>
      <c r="DJ3" s="3">
        <v>0</v>
      </c>
      <c r="DK3" s="3">
        <v>0</v>
      </c>
      <c r="DL3" s="3">
        <v>0</v>
      </c>
      <c r="DM3" s="3">
        <v>0</v>
      </c>
      <c r="DN3" s="3">
        <v>710903.06</v>
      </c>
      <c r="DO3" s="3">
        <v>21220182.399999999</v>
      </c>
      <c r="DP3" s="3">
        <v>2767066.09</v>
      </c>
      <c r="DQ3" s="3">
        <v>0</v>
      </c>
      <c r="DR3" s="3">
        <v>0</v>
      </c>
      <c r="DS3" s="3">
        <v>15510102.449999999</v>
      </c>
      <c r="DT3" s="3">
        <v>0</v>
      </c>
      <c r="DU3" s="3">
        <v>66804923.380000003</v>
      </c>
      <c r="DV3" s="3">
        <v>43573523.479999997</v>
      </c>
      <c r="DW3" s="3">
        <v>0</v>
      </c>
      <c r="DX3" s="3">
        <v>1929528.81</v>
      </c>
      <c r="DY3" s="3">
        <v>13180778.539999999</v>
      </c>
      <c r="DZ3" s="3">
        <v>3361905.9</v>
      </c>
      <c r="EA3" s="3">
        <v>5129442.3899999997</v>
      </c>
      <c r="EB3" s="3">
        <v>194063</v>
      </c>
      <c r="EC3" s="3">
        <v>0</v>
      </c>
      <c r="ED3" s="3">
        <v>16522.64</v>
      </c>
      <c r="EE3" s="3">
        <v>0</v>
      </c>
      <c r="EF3" s="3">
        <v>0</v>
      </c>
      <c r="EG3" s="3">
        <v>0</v>
      </c>
      <c r="EH3" s="3">
        <v>80040.25</v>
      </c>
      <c r="EI3" s="3">
        <v>366233.13</v>
      </c>
      <c r="EJ3" s="3">
        <v>925571.84</v>
      </c>
      <c r="EK3" s="3">
        <v>3100863.82</v>
      </c>
      <c r="EL3" s="3">
        <v>6128262.5499999998</v>
      </c>
      <c r="EM3" s="3">
        <v>0</v>
      </c>
      <c r="EN3" s="3">
        <v>1958081.86</v>
      </c>
      <c r="EO3" s="3">
        <v>242447.32</v>
      </c>
      <c r="EP3" s="3">
        <v>0</v>
      </c>
      <c r="EQ3" s="3">
        <v>483649.69</v>
      </c>
      <c r="ER3" s="3">
        <v>584653.99</v>
      </c>
      <c r="ES3" s="3">
        <v>0</v>
      </c>
      <c r="ET3" s="3">
        <v>0</v>
      </c>
      <c r="EU3" s="3">
        <v>0</v>
      </c>
      <c r="EV3" s="3">
        <v>146422.38</v>
      </c>
      <c r="EW3" s="3">
        <v>0</v>
      </c>
      <c r="EX3" s="3">
        <v>0</v>
      </c>
      <c r="EY3" s="3">
        <v>-990341.29</v>
      </c>
      <c r="EZ3" s="3">
        <v>0</v>
      </c>
      <c r="FA3" s="3">
        <v>0</v>
      </c>
      <c r="FB3" s="3">
        <v>0</v>
      </c>
      <c r="FC3" s="3">
        <v>0</v>
      </c>
      <c r="FD3" s="3">
        <v>0</v>
      </c>
      <c r="FE3" s="3">
        <v>0</v>
      </c>
      <c r="FF3" s="3">
        <v>5934341.75</v>
      </c>
      <c r="FG3" s="3">
        <v>0</v>
      </c>
      <c r="FH3" s="3">
        <v>0</v>
      </c>
      <c r="FI3" s="3">
        <v>0</v>
      </c>
      <c r="FJ3" s="3">
        <v>0</v>
      </c>
      <c r="FK3" s="3">
        <v>-68034265.599999994</v>
      </c>
      <c r="FL3" s="3">
        <v>-8443807.6600000001</v>
      </c>
      <c r="FM3" s="3">
        <v>0</v>
      </c>
      <c r="FN3" s="3">
        <v>0</v>
      </c>
      <c r="FO3" s="3">
        <v>0</v>
      </c>
      <c r="FP3" s="3">
        <v>-2250211.94</v>
      </c>
      <c r="FQ3" s="3">
        <v>0</v>
      </c>
      <c r="FR3" s="3">
        <v>-88218.64</v>
      </c>
      <c r="FS3" s="3">
        <v>0</v>
      </c>
      <c r="FT3" s="3">
        <v>-2573876.36</v>
      </c>
      <c r="FU3" s="3">
        <v>0</v>
      </c>
      <c r="FV3" s="3">
        <v>-4057005.52</v>
      </c>
      <c r="FW3" s="3">
        <v>0</v>
      </c>
      <c r="FX3" s="3">
        <v>-81.760000000000005</v>
      </c>
      <c r="FY3" s="3">
        <v>0</v>
      </c>
      <c r="FZ3" s="3">
        <v>0</v>
      </c>
      <c r="GA3" s="3">
        <v>0</v>
      </c>
      <c r="GB3" s="3">
        <v>0</v>
      </c>
      <c r="GC3" s="3">
        <v>0</v>
      </c>
      <c r="GD3" s="3">
        <v>0</v>
      </c>
      <c r="GF3" s="3">
        <v>0</v>
      </c>
      <c r="GG3" s="3">
        <v>0</v>
      </c>
      <c r="GH3" s="3">
        <v>0</v>
      </c>
      <c r="GI3" s="3">
        <v>0</v>
      </c>
      <c r="GJ3" s="3">
        <v>-133275.47</v>
      </c>
      <c r="GK3" s="3">
        <v>-31778.35</v>
      </c>
      <c r="GL3" s="3">
        <v>90633</v>
      </c>
      <c r="GM3" s="3">
        <v>0</v>
      </c>
      <c r="GN3" s="3">
        <v>0</v>
      </c>
      <c r="GO3" s="3">
        <v>-5033499.3499999996</v>
      </c>
      <c r="GP3" s="3">
        <v>0</v>
      </c>
      <c r="GQ3" s="3">
        <v>0</v>
      </c>
      <c r="GT3" s="3">
        <v>0</v>
      </c>
      <c r="GU3" s="3">
        <v>0</v>
      </c>
      <c r="GV3" s="3">
        <v>0</v>
      </c>
      <c r="GW3" s="3">
        <v>0</v>
      </c>
      <c r="GX3" s="3">
        <v>-325450</v>
      </c>
      <c r="GY3" s="3">
        <v>0</v>
      </c>
      <c r="GZ3" s="3">
        <v>0</v>
      </c>
      <c r="HA3" s="3">
        <v>0</v>
      </c>
      <c r="HB3" s="3">
        <v>8171237.8399999999</v>
      </c>
      <c r="HC3" s="3">
        <v>0</v>
      </c>
      <c r="HD3" s="3">
        <v>0</v>
      </c>
      <c r="HE3" s="3">
        <v>0</v>
      </c>
      <c r="HF3" s="3">
        <v>-60381.86</v>
      </c>
      <c r="HG3" s="3">
        <v>0</v>
      </c>
      <c r="HI3" s="3">
        <v>0</v>
      </c>
      <c r="HJ3" s="3">
        <v>0</v>
      </c>
      <c r="HK3" s="3">
        <v>0</v>
      </c>
      <c r="HL3" s="3">
        <v>-52000000</v>
      </c>
      <c r="HM3" s="3">
        <v>0</v>
      </c>
      <c r="HN3" s="3">
        <v>0</v>
      </c>
      <c r="HO3" s="3">
        <v>-12750000</v>
      </c>
      <c r="HP3" s="3">
        <v>-44007780.990000002</v>
      </c>
      <c r="HQ3" s="3">
        <v>0</v>
      </c>
      <c r="HR3" s="3">
        <v>0</v>
      </c>
      <c r="HS3" s="3">
        <v>0</v>
      </c>
      <c r="HT3" s="3">
        <v>0</v>
      </c>
      <c r="HU3" s="3">
        <v>0</v>
      </c>
      <c r="HV3" s="3">
        <v>0</v>
      </c>
      <c r="HW3" s="3">
        <v>0</v>
      </c>
      <c r="HX3" s="3">
        <v>0</v>
      </c>
      <c r="HY3" s="3">
        <v>307804.82</v>
      </c>
      <c r="HZ3" s="3">
        <v>-3833834.0999999898</v>
      </c>
      <c r="IA3" s="3">
        <v>0</v>
      </c>
      <c r="IB3" s="3">
        <v>0</v>
      </c>
      <c r="IC3" s="3">
        <v>0</v>
      </c>
      <c r="ID3" s="3">
        <v>0</v>
      </c>
      <c r="IE3" s="3">
        <v>0</v>
      </c>
      <c r="IF3" s="3">
        <v>0</v>
      </c>
      <c r="IJ3" s="3">
        <v>-9103813.9900000002</v>
      </c>
      <c r="IK3" s="3">
        <v>-2335333.9900000002</v>
      </c>
      <c r="IL3" s="3">
        <v>-9978778.3300000001</v>
      </c>
      <c r="IM3" s="3">
        <v>0</v>
      </c>
      <c r="IN3" s="3">
        <v>-57505.64</v>
      </c>
      <c r="IO3" s="3">
        <v>0</v>
      </c>
      <c r="IP3" s="3">
        <v>-33476.559999999998</v>
      </c>
      <c r="IQ3" s="3">
        <v>0</v>
      </c>
      <c r="IR3" s="3">
        <v>498886.35</v>
      </c>
      <c r="IS3" s="3">
        <v>-1160921.8799999999</v>
      </c>
      <c r="IT3" s="3">
        <v>-15081.99</v>
      </c>
      <c r="IU3" s="3">
        <v>-908784.47</v>
      </c>
      <c r="IV3" s="3">
        <v>0</v>
      </c>
      <c r="IW3" s="3">
        <v>-1467944.1</v>
      </c>
      <c r="IX3" s="3">
        <v>-1340169.6299999999</v>
      </c>
      <c r="IY3" s="3">
        <v>0</v>
      </c>
      <c r="IZ3" s="3">
        <v>-78841.27</v>
      </c>
      <c r="JA3" s="3">
        <v>-24110185.920000002</v>
      </c>
      <c r="JB3" s="3">
        <v>-4621.3999999999996</v>
      </c>
      <c r="JC3" s="3">
        <v>-25.5</v>
      </c>
      <c r="JD3" s="3">
        <v>-35094.25</v>
      </c>
      <c r="JE3" s="3">
        <v>0</v>
      </c>
      <c r="JF3" s="3">
        <v>0</v>
      </c>
      <c r="JG3" s="3">
        <v>0</v>
      </c>
      <c r="JH3" s="3">
        <v>0</v>
      </c>
      <c r="JI3" s="3">
        <v>-239034.2</v>
      </c>
      <c r="JJ3" s="3">
        <v>0</v>
      </c>
      <c r="JK3" s="3">
        <v>-1969.53</v>
      </c>
      <c r="JL3" s="3">
        <v>-47638.62</v>
      </c>
      <c r="JM3" s="3">
        <v>0</v>
      </c>
      <c r="JN3" s="3">
        <v>-73538.100000000006</v>
      </c>
      <c r="JO3" s="3">
        <v>0</v>
      </c>
      <c r="JP3" s="3">
        <v>0</v>
      </c>
      <c r="JQ3" s="3">
        <v>362920.44</v>
      </c>
      <c r="JR3" s="3">
        <v>0</v>
      </c>
      <c r="JS3" s="3">
        <v>0</v>
      </c>
      <c r="JT3" s="3">
        <v>0</v>
      </c>
      <c r="JU3" s="3">
        <v>0</v>
      </c>
      <c r="JV3" s="3">
        <v>-43377.34</v>
      </c>
      <c r="JW3" s="3">
        <v>41468.75</v>
      </c>
      <c r="JX3" s="3">
        <v>0</v>
      </c>
      <c r="JY3" s="3">
        <v>0</v>
      </c>
      <c r="JZ3" s="3">
        <v>0</v>
      </c>
      <c r="KA3" s="3">
        <v>0</v>
      </c>
      <c r="KB3" s="3">
        <v>0</v>
      </c>
      <c r="KD3" s="3">
        <v>166290.26</v>
      </c>
      <c r="KF3" s="3">
        <v>0</v>
      </c>
      <c r="KG3" s="3">
        <v>0</v>
      </c>
      <c r="KH3" s="3">
        <v>0</v>
      </c>
      <c r="KI3" s="3">
        <v>546529.31999999995</v>
      </c>
      <c r="KJ3" s="3">
        <v>0</v>
      </c>
      <c r="KK3" s="3">
        <v>0</v>
      </c>
      <c r="KL3" s="3">
        <v>0</v>
      </c>
      <c r="KM3" s="3">
        <v>247.96</v>
      </c>
      <c r="KN3" s="3">
        <v>-114633.46</v>
      </c>
      <c r="KP3" s="3">
        <v>0</v>
      </c>
      <c r="KR3" s="3">
        <v>0</v>
      </c>
      <c r="KS3" s="3">
        <v>0</v>
      </c>
      <c r="KT3" s="3">
        <v>0</v>
      </c>
      <c r="KU3" s="3">
        <v>0</v>
      </c>
      <c r="KV3" s="3">
        <v>0</v>
      </c>
      <c r="KW3" s="3">
        <v>0</v>
      </c>
      <c r="KX3" s="3">
        <v>0</v>
      </c>
      <c r="KY3" s="3">
        <v>0</v>
      </c>
      <c r="KZ3" s="3">
        <v>0</v>
      </c>
      <c r="LA3" s="3">
        <v>0</v>
      </c>
      <c r="LB3" s="3">
        <v>0</v>
      </c>
      <c r="LC3" s="3">
        <v>0</v>
      </c>
      <c r="LD3" s="3">
        <v>0</v>
      </c>
      <c r="LE3" s="3">
        <v>0</v>
      </c>
      <c r="LF3" s="3">
        <v>0</v>
      </c>
      <c r="LG3" s="3">
        <v>0</v>
      </c>
      <c r="LH3" s="3">
        <v>0</v>
      </c>
      <c r="LI3" s="3">
        <v>0</v>
      </c>
      <c r="LJ3" s="3">
        <v>0</v>
      </c>
      <c r="LK3" s="3">
        <v>0</v>
      </c>
      <c r="LL3" s="3">
        <v>0</v>
      </c>
      <c r="LM3" s="3">
        <v>13556749.18</v>
      </c>
      <c r="LN3" s="3">
        <v>8629276.8499999996</v>
      </c>
      <c r="LO3" s="3">
        <v>908784.47</v>
      </c>
      <c r="LP3" s="3">
        <v>0</v>
      </c>
      <c r="LQ3" s="3">
        <v>0</v>
      </c>
      <c r="LR3" s="3">
        <v>1467944.1</v>
      </c>
      <c r="LS3" s="3">
        <v>0</v>
      </c>
      <c r="LT3" s="3">
        <v>1340169.6299999999</v>
      </c>
      <c r="LU3" s="3">
        <v>0</v>
      </c>
      <c r="LV3" s="3">
        <v>0</v>
      </c>
      <c r="LW3" s="3">
        <v>0</v>
      </c>
      <c r="LX3" s="3">
        <v>78841.27</v>
      </c>
      <c r="LY3" s="3">
        <v>0</v>
      </c>
      <c r="LZ3" s="3">
        <v>0</v>
      </c>
      <c r="MA3" s="3">
        <v>0</v>
      </c>
      <c r="MB3" s="3">
        <v>0</v>
      </c>
      <c r="MC3" s="3">
        <v>0</v>
      </c>
      <c r="MD3" s="3">
        <v>0</v>
      </c>
      <c r="ME3" s="3">
        <v>0</v>
      </c>
      <c r="MF3" s="3">
        <v>0</v>
      </c>
      <c r="MG3" s="3">
        <v>0</v>
      </c>
      <c r="MH3" s="3">
        <v>0</v>
      </c>
      <c r="MI3" s="3">
        <v>0</v>
      </c>
      <c r="MJ3" s="3">
        <v>0</v>
      </c>
      <c r="MK3" s="3">
        <v>0</v>
      </c>
      <c r="ML3" s="3">
        <v>0</v>
      </c>
      <c r="MM3" s="3">
        <v>0</v>
      </c>
      <c r="MN3" s="3">
        <v>0</v>
      </c>
      <c r="MO3" s="3">
        <v>0</v>
      </c>
      <c r="MP3" s="3">
        <v>0</v>
      </c>
      <c r="MQ3" s="3">
        <v>0</v>
      </c>
      <c r="MR3" s="3">
        <v>0</v>
      </c>
      <c r="MS3" s="3">
        <v>112147.06</v>
      </c>
      <c r="MT3" s="3">
        <v>149783.82999999999</v>
      </c>
      <c r="MU3" s="3">
        <v>68738.7</v>
      </c>
      <c r="MV3" s="3">
        <v>0</v>
      </c>
      <c r="MW3" s="3">
        <v>0</v>
      </c>
      <c r="MX3" s="3">
        <v>24654.17</v>
      </c>
      <c r="MY3" s="3">
        <v>34816.080000000002</v>
      </c>
      <c r="MZ3" s="3">
        <v>88029.89</v>
      </c>
      <c r="NA3" s="3">
        <v>63198.79</v>
      </c>
      <c r="NB3" s="3">
        <v>95084.9</v>
      </c>
      <c r="NC3" s="3">
        <v>0</v>
      </c>
      <c r="ND3" s="3">
        <v>20201.34</v>
      </c>
      <c r="NE3" s="3">
        <v>0</v>
      </c>
      <c r="NF3" s="3">
        <v>0</v>
      </c>
      <c r="NG3" s="3">
        <v>0</v>
      </c>
      <c r="NH3" s="3">
        <v>0</v>
      </c>
      <c r="NI3" s="3">
        <v>232490.34</v>
      </c>
      <c r="NJ3" s="3">
        <v>90474.61</v>
      </c>
      <c r="NK3" s="3">
        <v>18431.29</v>
      </c>
      <c r="NL3" s="3">
        <v>450404.61</v>
      </c>
      <c r="NM3" s="3">
        <v>0</v>
      </c>
      <c r="NN3" s="3">
        <v>54789.75</v>
      </c>
      <c r="NO3" s="3">
        <v>4770.3</v>
      </c>
      <c r="NP3" s="3">
        <v>90405.34</v>
      </c>
      <c r="NQ3" s="3">
        <v>3584.46</v>
      </c>
      <c r="NR3" s="3">
        <v>0</v>
      </c>
      <c r="NS3" s="3">
        <v>27558.63</v>
      </c>
      <c r="NT3" s="3">
        <v>142201.03</v>
      </c>
      <c r="NU3" s="3">
        <v>579215.57999999996</v>
      </c>
      <c r="NV3" s="3">
        <v>175087.23</v>
      </c>
      <c r="NW3" s="3">
        <v>3620096.51</v>
      </c>
      <c r="NX3" s="3">
        <v>0</v>
      </c>
      <c r="NY3" s="3">
        <v>0</v>
      </c>
      <c r="NZ3" s="3">
        <v>0</v>
      </c>
      <c r="OA3" s="3">
        <v>0</v>
      </c>
      <c r="OB3" s="3">
        <v>0</v>
      </c>
      <c r="OC3" s="3">
        <v>0</v>
      </c>
      <c r="OD3" s="3">
        <v>0</v>
      </c>
      <c r="OE3" s="3">
        <v>478280.44</v>
      </c>
      <c r="OF3" s="3">
        <v>0</v>
      </c>
      <c r="OG3" s="3">
        <v>0</v>
      </c>
      <c r="OH3" s="3">
        <v>0</v>
      </c>
      <c r="OI3" s="3">
        <v>0</v>
      </c>
      <c r="OJ3" s="3">
        <v>0</v>
      </c>
      <c r="OK3" s="3">
        <v>0</v>
      </c>
      <c r="OL3" s="3">
        <v>0</v>
      </c>
      <c r="OM3" s="3">
        <v>0</v>
      </c>
      <c r="ON3" s="3">
        <v>0</v>
      </c>
      <c r="OO3" s="3">
        <v>88002.17</v>
      </c>
      <c r="OP3" s="3">
        <v>118899.73</v>
      </c>
      <c r="OQ3" s="3">
        <v>190152.28</v>
      </c>
      <c r="OR3" s="3">
        <v>204283.32</v>
      </c>
      <c r="OS3" s="3">
        <v>0</v>
      </c>
      <c r="OT3" s="3">
        <v>0</v>
      </c>
      <c r="OU3" s="3">
        <v>14332.19</v>
      </c>
      <c r="OV3" s="3">
        <v>246668.93</v>
      </c>
      <c r="OW3" s="3">
        <v>1320.11</v>
      </c>
      <c r="OX3" s="3">
        <v>7478.47</v>
      </c>
      <c r="OY3" s="3">
        <v>0</v>
      </c>
      <c r="OZ3" s="3">
        <v>0</v>
      </c>
      <c r="PA3" s="3">
        <v>28930.49</v>
      </c>
      <c r="PB3" s="3">
        <v>0</v>
      </c>
      <c r="PC3" s="3">
        <v>0</v>
      </c>
      <c r="PD3" s="3">
        <v>0</v>
      </c>
      <c r="PE3" s="3">
        <v>0</v>
      </c>
      <c r="PF3" s="3">
        <v>581786.74</v>
      </c>
      <c r="PG3" s="3">
        <v>476156.68</v>
      </c>
      <c r="PH3" s="3">
        <v>2195745.17</v>
      </c>
      <c r="PI3" s="3">
        <v>185948.2</v>
      </c>
      <c r="PJ3" s="3">
        <v>-595354</v>
      </c>
      <c r="PK3" s="3">
        <v>426210.09</v>
      </c>
      <c r="PL3" s="3">
        <v>47206.42</v>
      </c>
      <c r="PM3" s="3">
        <v>0</v>
      </c>
      <c r="PN3" s="3">
        <v>181805.07</v>
      </c>
      <c r="PQ3" s="3">
        <v>0</v>
      </c>
      <c r="PR3" s="3">
        <v>130452.1</v>
      </c>
      <c r="PS3" s="3">
        <v>11181.84</v>
      </c>
      <c r="PT3" s="3">
        <v>35041.660000000003</v>
      </c>
      <c r="PU3" s="3">
        <v>249810.6</v>
      </c>
      <c r="PW3" s="3">
        <v>643164.81999999995</v>
      </c>
      <c r="PX3" s="3">
        <v>17865</v>
      </c>
      <c r="PY3" s="3">
        <v>0</v>
      </c>
      <c r="PZ3" s="3">
        <v>0</v>
      </c>
      <c r="QA3" s="3">
        <v>0</v>
      </c>
      <c r="QB3" s="3">
        <v>2992803.68</v>
      </c>
      <c r="QC3" s="3">
        <v>0</v>
      </c>
      <c r="QD3" s="3">
        <v>757348.12</v>
      </c>
      <c r="QE3" s="3">
        <v>0</v>
      </c>
      <c r="QF3" s="3">
        <v>0</v>
      </c>
      <c r="QG3" s="3">
        <v>0</v>
      </c>
      <c r="QH3" s="3">
        <v>0</v>
      </c>
      <c r="QI3" s="3">
        <v>0</v>
      </c>
      <c r="QJ3" s="3">
        <v>2719206.95</v>
      </c>
      <c r="QK3" s="3">
        <v>16632</v>
      </c>
      <c r="QL3" s="3">
        <v>0</v>
      </c>
      <c r="QM3" s="3">
        <v>0</v>
      </c>
      <c r="QN3" s="3">
        <v>0</v>
      </c>
      <c r="QO3" s="3">
        <v>576932.02</v>
      </c>
      <c r="QP3" s="3">
        <v>59437.73</v>
      </c>
      <c r="QQ3" s="3">
        <v>0</v>
      </c>
      <c r="QR3" s="3">
        <v>0</v>
      </c>
      <c r="QS3" s="3">
        <v>0</v>
      </c>
      <c r="QT3" s="3">
        <v>123995.08</v>
      </c>
      <c r="QU3" s="3">
        <v>206249</v>
      </c>
      <c r="QV3" s="3">
        <v>104038</v>
      </c>
      <c r="QW3" s="3">
        <v>50651.95</v>
      </c>
      <c r="QX3" s="3">
        <v>0</v>
      </c>
      <c r="QY3" s="3">
        <v>0</v>
      </c>
      <c r="QZ3" s="3">
        <v>0</v>
      </c>
      <c r="RA3" s="3">
        <v>0</v>
      </c>
      <c r="RB3" s="3">
        <v>0</v>
      </c>
      <c r="RC3" s="3">
        <v>0</v>
      </c>
      <c r="RD3" s="3">
        <v>0</v>
      </c>
      <c r="RE3" s="3">
        <v>0</v>
      </c>
      <c r="RF3" s="3">
        <v>0</v>
      </c>
    </row>
    <row r="4" spans="1:479" x14ac:dyDescent="0.25">
      <c r="A4" t="s">
        <v>3</v>
      </c>
      <c r="B4" s="1">
        <v>2019</v>
      </c>
      <c r="C4" s="3">
        <v>139511.07999999999</v>
      </c>
      <c r="D4" s="3">
        <v>500</v>
      </c>
      <c r="E4" s="4"/>
      <c r="F4" s="3">
        <v>0</v>
      </c>
      <c r="G4" s="3">
        <v>0</v>
      </c>
      <c r="H4" s="3">
        <v>0</v>
      </c>
      <c r="I4" s="3">
        <v>0</v>
      </c>
      <c r="J4" s="3">
        <v>0</v>
      </c>
      <c r="K4" s="3">
        <v>-1771.63</v>
      </c>
      <c r="L4" s="3">
        <v>261709.32</v>
      </c>
      <c r="M4" s="3">
        <v>69911.63</v>
      </c>
      <c r="N4" s="3">
        <v>0</v>
      </c>
      <c r="O4" s="3">
        <v>0</v>
      </c>
      <c r="P4" s="4"/>
      <c r="Q4" s="3">
        <v>490160.83</v>
      </c>
      <c r="R4" s="3">
        <v>-6000</v>
      </c>
      <c r="S4" s="3">
        <v>0</v>
      </c>
      <c r="T4" s="3">
        <v>0</v>
      </c>
      <c r="U4" s="3">
        <v>0</v>
      </c>
      <c r="V4" s="3">
        <v>43050.97</v>
      </c>
      <c r="W4" s="3">
        <v>0</v>
      </c>
      <c r="X4" s="3">
        <v>0</v>
      </c>
      <c r="Y4" s="3">
        <v>0</v>
      </c>
      <c r="Z4" s="3">
        <v>0</v>
      </c>
      <c r="AA4" s="3">
        <v>132610.57</v>
      </c>
      <c r="AB4" s="3">
        <v>0</v>
      </c>
      <c r="AC4" s="3">
        <v>0</v>
      </c>
      <c r="AD4" s="3">
        <v>0</v>
      </c>
      <c r="AE4" s="3">
        <v>0</v>
      </c>
      <c r="AF4" s="3">
        <v>0</v>
      </c>
      <c r="AG4" s="3">
        <v>0</v>
      </c>
      <c r="AH4" s="3">
        <v>0</v>
      </c>
      <c r="AI4" s="3">
        <v>0</v>
      </c>
      <c r="AJ4" s="3">
        <v>0</v>
      </c>
      <c r="AK4" s="3">
        <v>0</v>
      </c>
      <c r="AL4" s="3">
        <v>0</v>
      </c>
      <c r="AP4" s="3">
        <v>0</v>
      </c>
      <c r="AQ4" s="3">
        <v>0</v>
      </c>
      <c r="AR4" s="3">
        <v>0</v>
      </c>
      <c r="AS4" s="3">
        <v>0</v>
      </c>
      <c r="AT4" s="3">
        <v>140421</v>
      </c>
      <c r="AU4" s="3">
        <v>0</v>
      </c>
      <c r="AV4" s="3">
        <v>-33956.9</v>
      </c>
      <c r="AW4" s="4"/>
      <c r="AX4" s="3">
        <v>0</v>
      </c>
      <c r="AY4" s="3">
        <v>0</v>
      </c>
      <c r="AZ4" s="3">
        <v>0</v>
      </c>
      <c r="BA4" s="3">
        <v>-5035.59</v>
      </c>
      <c r="BB4" s="3">
        <v>0</v>
      </c>
      <c r="BC4" s="3">
        <v>0</v>
      </c>
      <c r="BD4" s="3">
        <v>0</v>
      </c>
      <c r="BE4" s="3">
        <v>0</v>
      </c>
      <c r="BF4" s="3">
        <v>0</v>
      </c>
      <c r="BG4" s="3">
        <v>0</v>
      </c>
      <c r="BH4" s="3">
        <v>0</v>
      </c>
      <c r="BI4" s="3">
        <v>0</v>
      </c>
      <c r="BJ4" s="3">
        <v>0</v>
      </c>
      <c r="BK4" s="3">
        <v>0</v>
      </c>
      <c r="BL4" s="3">
        <v>0</v>
      </c>
      <c r="BM4" s="3">
        <v>4866.93</v>
      </c>
      <c r="BN4" s="3">
        <v>0</v>
      </c>
      <c r="BO4" s="3">
        <v>-1183.4100000000001</v>
      </c>
      <c r="BP4" s="3">
        <v>0</v>
      </c>
      <c r="BQ4" s="3">
        <v>0</v>
      </c>
      <c r="BR4" s="3">
        <v>0</v>
      </c>
      <c r="BT4" s="3">
        <v>0</v>
      </c>
      <c r="BU4" s="3">
        <v>0</v>
      </c>
      <c r="BV4" s="3">
        <v>0</v>
      </c>
      <c r="BW4" s="3">
        <v>0</v>
      </c>
      <c r="BX4" s="3">
        <v>0</v>
      </c>
      <c r="BY4" s="3">
        <v>0</v>
      </c>
      <c r="BZ4" s="3">
        <v>-19614.97</v>
      </c>
      <c r="CA4" s="3">
        <v>0</v>
      </c>
      <c r="CB4" s="3">
        <v>46907.46</v>
      </c>
      <c r="CC4" s="3">
        <v>36517.24</v>
      </c>
      <c r="CD4" s="3">
        <v>-17487.64</v>
      </c>
      <c r="CE4" s="3">
        <v>-4785.68</v>
      </c>
      <c r="CF4" s="3">
        <v>-17083</v>
      </c>
      <c r="CG4" s="3">
        <v>19713.39</v>
      </c>
      <c r="CH4" s="3">
        <v>0</v>
      </c>
      <c r="CI4" s="3">
        <v>0</v>
      </c>
      <c r="CJ4" s="3">
        <v>0</v>
      </c>
      <c r="CK4" s="3">
        <v>42959.42</v>
      </c>
      <c r="CL4" s="3">
        <v>0</v>
      </c>
      <c r="CM4" s="3">
        <v>0</v>
      </c>
      <c r="CN4" s="3">
        <v>0</v>
      </c>
      <c r="CO4" s="3">
        <v>0</v>
      </c>
      <c r="CP4" s="3">
        <v>0</v>
      </c>
      <c r="CQ4" s="3">
        <v>0</v>
      </c>
      <c r="CR4" s="3">
        <v>0</v>
      </c>
      <c r="CS4" s="3">
        <v>0</v>
      </c>
      <c r="CT4" s="3">
        <v>0</v>
      </c>
      <c r="CU4" s="3">
        <v>0</v>
      </c>
      <c r="CV4" s="3">
        <v>0</v>
      </c>
      <c r="CW4" s="3">
        <v>0</v>
      </c>
      <c r="CX4" s="3">
        <v>0</v>
      </c>
      <c r="CY4" s="3">
        <v>0</v>
      </c>
      <c r="CZ4" s="3">
        <v>0</v>
      </c>
      <c r="DA4" s="3">
        <v>0</v>
      </c>
      <c r="DB4" s="3">
        <v>0</v>
      </c>
      <c r="DC4" s="3">
        <v>0</v>
      </c>
      <c r="DD4" s="3">
        <v>0</v>
      </c>
      <c r="DE4" s="3">
        <v>0</v>
      </c>
      <c r="DF4" s="3">
        <v>0</v>
      </c>
      <c r="DG4" s="3">
        <v>0</v>
      </c>
      <c r="DH4" s="3">
        <v>0</v>
      </c>
      <c r="DI4" s="3">
        <v>0</v>
      </c>
      <c r="DJ4" s="3">
        <v>0</v>
      </c>
      <c r="DK4" s="3">
        <v>0</v>
      </c>
      <c r="DL4" s="3">
        <v>0</v>
      </c>
      <c r="DM4" s="3">
        <v>0</v>
      </c>
      <c r="DN4" s="3">
        <v>0</v>
      </c>
      <c r="DP4" s="3">
        <v>0</v>
      </c>
      <c r="DQ4" s="3">
        <v>0</v>
      </c>
      <c r="DR4" s="3">
        <v>0</v>
      </c>
      <c r="DS4" s="3">
        <v>509267.81</v>
      </c>
      <c r="DT4" s="3">
        <v>0</v>
      </c>
      <c r="DU4" s="3">
        <v>3821372.68</v>
      </c>
      <c r="DV4" s="3">
        <v>0</v>
      </c>
      <c r="DW4" s="3">
        <v>0</v>
      </c>
      <c r="DX4" s="3">
        <v>0</v>
      </c>
      <c r="DY4" s="3">
        <v>533378.76</v>
      </c>
      <c r="DZ4" s="3">
        <v>0</v>
      </c>
      <c r="EA4" s="3">
        <v>665257.27</v>
      </c>
      <c r="EB4" s="3">
        <v>0</v>
      </c>
      <c r="EC4" s="3">
        <v>0</v>
      </c>
      <c r="ED4" s="3">
        <v>0</v>
      </c>
      <c r="EE4" s="3">
        <v>15588.47</v>
      </c>
      <c r="EG4" s="3">
        <v>683676.88</v>
      </c>
      <c r="EH4" s="3">
        <v>0</v>
      </c>
      <c r="EI4" s="3">
        <v>58230.97</v>
      </c>
      <c r="EJ4" s="3">
        <v>37505.5</v>
      </c>
      <c r="EL4" s="3">
        <v>901709.27</v>
      </c>
      <c r="EM4" s="3">
        <v>0</v>
      </c>
      <c r="EN4" s="3">
        <v>133201.95000000001</v>
      </c>
      <c r="EO4" s="3">
        <v>0</v>
      </c>
      <c r="EP4" s="3">
        <v>0</v>
      </c>
      <c r="EQ4" s="3">
        <v>0</v>
      </c>
      <c r="ER4" s="3">
        <v>0</v>
      </c>
      <c r="ET4" s="3">
        <v>0</v>
      </c>
      <c r="EU4" s="3">
        <v>0</v>
      </c>
      <c r="EV4" s="3">
        <v>0</v>
      </c>
      <c r="EW4" s="3">
        <v>0</v>
      </c>
      <c r="EX4" s="3">
        <v>0</v>
      </c>
      <c r="EY4" s="3">
        <v>0</v>
      </c>
      <c r="EZ4" s="3">
        <v>0</v>
      </c>
      <c r="FA4" s="3">
        <v>0</v>
      </c>
      <c r="FB4" s="3">
        <v>0</v>
      </c>
      <c r="FC4" s="3">
        <v>0</v>
      </c>
      <c r="FD4" s="3">
        <v>0</v>
      </c>
      <c r="FE4" s="3">
        <v>0</v>
      </c>
      <c r="FF4" s="3">
        <v>0</v>
      </c>
      <c r="FG4" s="3">
        <v>0</v>
      </c>
      <c r="FH4" s="3">
        <v>0</v>
      </c>
      <c r="FI4" s="3">
        <v>0</v>
      </c>
      <c r="FJ4" s="3">
        <v>0</v>
      </c>
      <c r="FK4" s="3">
        <v>-3887245.83</v>
      </c>
      <c r="FL4" s="3">
        <v>0</v>
      </c>
      <c r="FM4" s="3">
        <v>0</v>
      </c>
      <c r="FN4" s="3">
        <v>0</v>
      </c>
      <c r="FO4" s="3">
        <v>0</v>
      </c>
      <c r="FP4" s="3">
        <v>-467448</v>
      </c>
      <c r="FQ4" s="3">
        <v>-185514.41</v>
      </c>
      <c r="FR4" s="3">
        <v>-12529.89</v>
      </c>
      <c r="FS4" s="3">
        <v>0</v>
      </c>
      <c r="FT4" s="3">
        <v>0</v>
      </c>
      <c r="FU4" s="3">
        <v>0</v>
      </c>
      <c r="FV4" s="3">
        <v>0</v>
      </c>
      <c r="FW4" s="3">
        <v>0</v>
      </c>
      <c r="FX4" s="3">
        <v>0</v>
      </c>
      <c r="FY4" s="3">
        <v>0</v>
      </c>
      <c r="FZ4" s="3">
        <v>0</v>
      </c>
      <c r="GA4" s="3">
        <v>0</v>
      </c>
      <c r="GB4" s="3">
        <v>-146486</v>
      </c>
      <c r="GD4" s="3">
        <v>0</v>
      </c>
      <c r="GE4" s="3">
        <v>0</v>
      </c>
      <c r="GF4" s="3">
        <v>0</v>
      </c>
      <c r="GG4" s="3">
        <v>0</v>
      </c>
      <c r="GH4" s="3">
        <v>0</v>
      </c>
      <c r="GI4" s="3">
        <v>0</v>
      </c>
      <c r="GJ4" s="3">
        <v>-225.88</v>
      </c>
      <c r="GK4" s="3">
        <v>-48790.39</v>
      </c>
      <c r="GL4" s="3">
        <v>26527</v>
      </c>
      <c r="GN4" s="3">
        <v>0</v>
      </c>
      <c r="GO4" s="3">
        <v>0</v>
      </c>
      <c r="GP4" s="3">
        <v>0</v>
      </c>
      <c r="GQ4" s="3">
        <v>0</v>
      </c>
      <c r="GR4" s="3">
        <v>0</v>
      </c>
      <c r="GS4" s="3">
        <v>0</v>
      </c>
      <c r="GT4" s="3">
        <v>0</v>
      </c>
      <c r="GU4" s="3">
        <v>0</v>
      </c>
      <c r="GV4" s="3">
        <v>0</v>
      </c>
      <c r="GX4" s="3">
        <v>-112769.02</v>
      </c>
      <c r="GY4" s="3">
        <v>0</v>
      </c>
      <c r="GZ4" s="3">
        <v>0</v>
      </c>
      <c r="HA4" s="3">
        <v>0</v>
      </c>
      <c r="HB4" s="3">
        <v>-140421</v>
      </c>
      <c r="HC4" s="3">
        <v>0</v>
      </c>
      <c r="HD4" s="3">
        <v>0</v>
      </c>
      <c r="HE4" s="3">
        <v>0</v>
      </c>
      <c r="HF4" s="3">
        <v>0</v>
      </c>
      <c r="HG4" s="3">
        <v>0</v>
      </c>
      <c r="HH4" s="3">
        <v>-102606.5</v>
      </c>
      <c r="HI4" s="3">
        <v>0</v>
      </c>
      <c r="HJ4" s="3">
        <v>0</v>
      </c>
      <c r="HK4" s="3">
        <v>0</v>
      </c>
      <c r="HL4" s="3">
        <v>0</v>
      </c>
      <c r="HM4" s="3">
        <v>0</v>
      </c>
      <c r="HO4" s="3">
        <v>-411951.74</v>
      </c>
      <c r="HP4" s="3">
        <v>-1277900</v>
      </c>
      <c r="HQ4" s="3">
        <v>-1262063.3799999999</v>
      </c>
      <c r="HR4" s="3">
        <v>0</v>
      </c>
      <c r="HS4" s="3">
        <v>0</v>
      </c>
      <c r="HT4" s="3">
        <v>0</v>
      </c>
      <c r="HU4" s="3">
        <v>0</v>
      </c>
      <c r="HV4" s="3">
        <v>0</v>
      </c>
      <c r="HW4" s="3">
        <v>0</v>
      </c>
      <c r="HX4" s="3">
        <v>0</v>
      </c>
      <c r="HY4" s="3">
        <v>-515253.4</v>
      </c>
      <c r="HZ4" s="3">
        <v>-136432.14000000001</v>
      </c>
      <c r="IA4" s="3">
        <v>0</v>
      </c>
      <c r="IB4" s="3">
        <v>0</v>
      </c>
      <c r="IC4" s="3">
        <v>0</v>
      </c>
      <c r="ID4" s="3">
        <v>0</v>
      </c>
      <c r="IE4" s="3">
        <v>0</v>
      </c>
      <c r="IF4" s="3">
        <v>0</v>
      </c>
      <c r="IG4" s="3">
        <v>0</v>
      </c>
      <c r="IH4" s="3">
        <v>0</v>
      </c>
      <c r="II4" s="3">
        <v>0</v>
      </c>
      <c r="IJ4" s="3">
        <v>-897870.39</v>
      </c>
      <c r="IK4" s="3">
        <v>0</v>
      </c>
      <c r="IL4" s="3">
        <v>0</v>
      </c>
      <c r="IM4" s="3">
        <v>0</v>
      </c>
      <c r="IN4" s="3">
        <v>-52816.160000000003</v>
      </c>
      <c r="IO4" s="3">
        <v>0</v>
      </c>
      <c r="IP4" s="3">
        <v>-2109654.38</v>
      </c>
      <c r="IQ4" s="3">
        <v>0</v>
      </c>
      <c r="IR4" s="3">
        <v>0</v>
      </c>
      <c r="IS4" s="3">
        <v>-152190.22</v>
      </c>
      <c r="IT4" s="3">
        <v>0</v>
      </c>
      <c r="IU4" s="3">
        <v>-116167</v>
      </c>
      <c r="IV4" s="3">
        <v>0</v>
      </c>
      <c r="IW4" s="3">
        <v>-222590.96</v>
      </c>
      <c r="IX4" s="3">
        <v>-150398.22</v>
      </c>
      <c r="IY4" s="3">
        <v>0</v>
      </c>
      <c r="IZ4" s="3">
        <v>-10926.55</v>
      </c>
      <c r="JA4" s="3">
        <v>-1415072.56</v>
      </c>
      <c r="JB4" s="3">
        <v>-1844.88</v>
      </c>
      <c r="JC4" s="3">
        <v>-1197</v>
      </c>
      <c r="JD4" s="3">
        <v>-4870.01</v>
      </c>
      <c r="JE4" s="3">
        <v>0</v>
      </c>
      <c r="JF4" s="3">
        <v>0</v>
      </c>
      <c r="JG4" s="3">
        <v>0</v>
      </c>
      <c r="JH4" s="3">
        <v>0</v>
      </c>
      <c r="JI4" s="3">
        <v>-32608.69</v>
      </c>
      <c r="JJ4" s="3">
        <v>0</v>
      </c>
      <c r="JK4" s="3">
        <v>0</v>
      </c>
      <c r="JL4" s="3">
        <v>-7072.88</v>
      </c>
      <c r="JM4" s="3">
        <v>0</v>
      </c>
      <c r="JN4" s="3">
        <v>-4446.3999999999996</v>
      </c>
      <c r="JO4" s="3">
        <v>0</v>
      </c>
      <c r="JP4" s="3">
        <v>0</v>
      </c>
      <c r="JQ4" s="3">
        <v>0</v>
      </c>
      <c r="JR4" s="3">
        <v>0</v>
      </c>
      <c r="JS4" s="3">
        <v>0</v>
      </c>
      <c r="JT4" s="3">
        <v>0</v>
      </c>
      <c r="JU4" s="3">
        <v>0</v>
      </c>
      <c r="JV4" s="3">
        <v>-58722.66</v>
      </c>
      <c r="JW4" s="3">
        <v>27586.47</v>
      </c>
      <c r="JX4" s="3">
        <v>0</v>
      </c>
      <c r="JY4" s="3">
        <v>0</v>
      </c>
      <c r="JZ4" s="3">
        <v>0</v>
      </c>
      <c r="KA4" s="3">
        <v>0</v>
      </c>
      <c r="KB4" s="3">
        <v>0</v>
      </c>
      <c r="KC4" s="3">
        <v>0</v>
      </c>
      <c r="KD4" s="3">
        <v>12876.49</v>
      </c>
      <c r="KE4" s="3">
        <v>0</v>
      </c>
      <c r="KF4" s="3">
        <v>0</v>
      </c>
      <c r="KG4" s="3">
        <v>0</v>
      </c>
      <c r="KH4" s="3">
        <v>-4426.71</v>
      </c>
      <c r="KI4" s="3">
        <v>4426.71</v>
      </c>
      <c r="KJ4" s="3">
        <v>0</v>
      </c>
      <c r="KK4" s="3">
        <v>-6070.58</v>
      </c>
      <c r="KL4" s="3">
        <v>0</v>
      </c>
      <c r="KM4" s="3">
        <v>0</v>
      </c>
      <c r="KN4" s="3">
        <v>-10615.99</v>
      </c>
      <c r="KO4" s="3">
        <v>0</v>
      </c>
      <c r="KP4" s="3">
        <v>0</v>
      </c>
      <c r="KQ4" s="3">
        <v>0</v>
      </c>
      <c r="KR4" s="3">
        <v>0</v>
      </c>
      <c r="KS4" s="3">
        <v>0</v>
      </c>
      <c r="KT4" s="3">
        <v>0</v>
      </c>
      <c r="KU4" s="3">
        <v>0</v>
      </c>
      <c r="KV4" s="3">
        <v>0</v>
      </c>
      <c r="KW4" s="3">
        <v>0</v>
      </c>
      <c r="KX4" s="3">
        <v>0</v>
      </c>
      <c r="KY4" s="3">
        <v>0</v>
      </c>
      <c r="KZ4" s="3">
        <v>0</v>
      </c>
      <c r="LA4" s="3">
        <v>0</v>
      </c>
      <c r="LB4" s="3">
        <v>0</v>
      </c>
      <c r="LC4" s="3">
        <v>0</v>
      </c>
      <c r="LD4" s="3">
        <v>0</v>
      </c>
      <c r="LE4" s="3">
        <v>0</v>
      </c>
      <c r="LF4" s="3">
        <v>0</v>
      </c>
      <c r="LG4" s="3">
        <v>0</v>
      </c>
      <c r="LH4" s="3">
        <v>0</v>
      </c>
      <c r="LI4" s="3">
        <v>0</v>
      </c>
      <c r="LJ4" s="3">
        <v>0</v>
      </c>
      <c r="LK4" s="3">
        <v>0</v>
      </c>
      <c r="LL4" s="3">
        <v>0</v>
      </c>
      <c r="LM4" s="3">
        <v>89266.37</v>
      </c>
      <c r="LN4" s="3">
        <v>3123264.78</v>
      </c>
      <c r="LO4" s="3">
        <v>116167</v>
      </c>
      <c r="LP4" s="3">
        <v>0</v>
      </c>
      <c r="LQ4" s="3">
        <v>0</v>
      </c>
      <c r="LR4" s="3">
        <v>222590.96</v>
      </c>
      <c r="LS4" s="3">
        <v>0</v>
      </c>
      <c r="LT4" s="3">
        <v>150398.22</v>
      </c>
      <c r="LU4" s="3">
        <v>0</v>
      </c>
      <c r="LW4" s="3">
        <v>0</v>
      </c>
      <c r="LX4" s="3">
        <v>10926.55</v>
      </c>
      <c r="LY4" s="3">
        <v>0</v>
      </c>
      <c r="LZ4" s="3">
        <v>0</v>
      </c>
      <c r="MA4" s="3">
        <v>0</v>
      </c>
      <c r="MB4" s="3">
        <v>0</v>
      </c>
      <c r="MC4" s="3">
        <v>0</v>
      </c>
      <c r="MD4" s="3">
        <v>0</v>
      </c>
      <c r="ME4" s="3">
        <v>0</v>
      </c>
      <c r="MF4" s="3">
        <v>0</v>
      </c>
      <c r="MG4" s="3">
        <v>0</v>
      </c>
      <c r="MH4" s="3">
        <v>0</v>
      </c>
      <c r="MI4" s="3">
        <v>0</v>
      </c>
      <c r="MJ4" s="3">
        <v>0</v>
      </c>
      <c r="MK4" s="3">
        <v>0</v>
      </c>
      <c r="ML4" s="3">
        <v>0</v>
      </c>
      <c r="MM4" s="3">
        <v>0</v>
      </c>
      <c r="MN4" s="3">
        <v>0</v>
      </c>
      <c r="MO4" s="3">
        <v>0</v>
      </c>
      <c r="MP4" s="3">
        <v>0</v>
      </c>
      <c r="MQ4" s="3">
        <v>0</v>
      </c>
      <c r="MR4" s="3">
        <v>0</v>
      </c>
      <c r="MS4" s="3">
        <v>0</v>
      </c>
      <c r="MT4" s="3">
        <v>0</v>
      </c>
      <c r="MU4" s="3">
        <v>0</v>
      </c>
      <c r="MV4" s="3">
        <v>0</v>
      </c>
      <c r="MW4" s="3">
        <v>0</v>
      </c>
      <c r="MX4" s="3">
        <v>5488.75</v>
      </c>
      <c r="MY4" s="3">
        <v>0</v>
      </c>
      <c r="MZ4" s="3">
        <v>326278.17</v>
      </c>
      <c r="NA4" s="3">
        <v>44053.23</v>
      </c>
      <c r="NB4" s="3">
        <v>125</v>
      </c>
      <c r="NC4" s="3">
        <v>0</v>
      </c>
      <c r="ND4" s="3">
        <v>0</v>
      </c>
      <c r="NE4" s="3">
        <v>0</v>
      </c>
      <c r="NF4" s="3">
        <v>0</v>
      </c>
      <c r="NG4" s="3">
        <v>0</v>
      </c>
      <c r="NH4" s="3">
        <v>0</v>
      </c>
      <c r="NI4" s="3">
        <v>17913.37</v>
      </c>
      <c r="NJ4" s="3">
        <v>0</v>
      </c>
      <c r="NK4" s="3">
        <v>0</v>
      </c>
      <c r="NL4" s="3">
        <v>2163.84</v>
      </c>
      <c r="NM4" s="3">
        <v>0</v>
      </c>
      <c r="NN4" s="3">
        <v>0</v>
      </c>
      <c r="NO4" s="3">
        <v>50</v>
      </c>
      <c r="NP4" s="3">
        <v>0</v>
      </c>
      <c r="NQ4" s="3">
        <v>0</v>
      </c>
      <c r="NR4" s="3">
        <v>0</v>
      </c>
      <c r="NS4" s="3">
        <v>7385</v>
      </c>
      <c r="NT4" s="3">
        <v>0</v>
      </c>
      <c r="NU4" s="3">
        <v>0</v>
      </c>
      <c r="NV4" s="3">
        <v>0</v>
      </c>
      <c r="NW4" s="3">
        <v>53478.62</v>
      </c>
      <c r="NX4" s="3">
        <v>0</v>
      </c>
      <c r="NY4" s="3">
        <v>0</v>
      </c>
      <c r="NZ4" s="3">
        <v>0</v>
      </c>
      <c r="OA4" s="3">
        <v>1144.1199999999999</v>
      </c>
      <c r="OB4" s="3">
        <v>0</v>
      </c>
      <c r="OC4" s="3">
        <v>0</v>
      </c>
      <c r="OD4" s="3">
        <v>0</v>
      </c>
      <c r="OE4" s="3">
        <v>37351.61</v>
      </c>
      <c r="OF4" s="3">
        <v>0</v>
      </c>
      <c r="OK4" s="3">
        <v>0</v>
      </c>
      <c r="OL4" s="3">
        <v>0</v>
      </c>
      <c r="OM4" s="3">
        <v>0</v>
      </c>
      <c r="ON4" s="3">
        <v>0</v>
      </c>
      <c r="OO4" s="3">
        <v>2954.88</v>
      </c>
      <c r="OP4" s="3">
        <v>29966.82</v>
      </c>
      <c r="OQ4" s="3">
        <v>138275.44</v>
      </c>
      <c r="OR4" s="3">
        <v>141.12</v>
      </c>
      <c r="OS4" s="3">
        <v>-0.19</v>
      </c>
      <c r="OT4" s="3">
        <v>0</v>
      </c>
      <c r="OU4" s="3">
        <v>4379.8900000000003</v>
      </c>
      <c r="OV4" s="3">
        <v>2100</v>
      </c>
      <c r="OW4" s="3">
        <v>0</v>
      </c>
      <c r="OX4" s="3">
        <v>0</v>
      </c>
      <c r="OY4" s="3">
        <v>0</v>
      </c>
      <c r="OZ4" s="3">
        <v>0</v>
      </c>
      <c r="PA4" s="3">
        <v>0</v>
      </c>
      <c r="PB4" s="3">
        <v>0</v>
      </c>
      <c r="PC4" s="3">
        <v>0</v>
      </c>
      <c r="PD4" s="3">
        <v>0</v>
      </c>
      <c r="PE4" s="3">
        <v>0</v>
      </c>
      <c r="PF4" s="3">
        <v>8856.2099999999991</v>
      </c>
      <c r="PG4" s="3">
        <v>124855.82</v>
      </c>
      <c r="PH4" s="3">
        <v>84008.25</v>
      </c>
      <c r="PI4" s="3">
        <v>3498.17</v>
      </c>
      <c r="PJ4" s="3">
        <v>0</v>
      </c>
      <c r="PK4" s="3">
        <v>55873.760000000002</v>
      </c>
      <c r="PL4" s="3">
        <v>6850.45</v>
      </c>
      <c r="PM4" s="3">
        <v>0</v>
      </c>
      <c r="PN4" s="3">
        <v>60747.85</v>
      </c>
      <c r="PO4" s="3">
        <v>0</v>
      </c>
      <c r="PP4" s="3">
        <v>0</v>
      </c>
      <c r="PQ4" s="3">
        <v>0</v>
      </c>
      <c r="PR4" s="3">
        <v>12256.01</v>
      </c>
      <c r="PS4" s="3">
        <v>1166</v>
      </c>
      <c r="PT4" s="3">
        <v>29843.78</v>
      </c>
      <c r="PU4" s="3">
        <v>0</v>
      </c>
      <c r="PV4" s="3">
        <v>0</v>
      </c>
      <c r="PW4" s="3">
        <v>27842.16</v>
      </c>
      <c r="PX4" s="3">
        <v>0</v>
      </c>
      <c r="PY4" s="3">
        <v>0</v>
      </c>
      <c r="PZ4" s="3">
        <v>0</v>
      </c>
      <c r="QA4" s="3">
        <v>0</v>
      </c>
      <c r="QB4" s="3">
        <v>225915.83</v>
      </c>
      <c r="QC4" s="3">
        <v>0</v>
      </c>
      <c r="QD4" s="3">
        <v>0</v>
      </c>
      <c r="QE4" s="3">
        <v>0</v>
      </c>
      <c r="QF4" s="3">
        <v>0</v>
      </c>
      <c r="QG4" s="3">
        <v>0</v>
      </c>
      <c r="QI4" s="3">
        <v>0</v>
      </c>
      <c r="QJ4" s="3">
        <v>23409.23</v>
      </c>
      <c r="QK4" s="3">
        <v>0</v>
      </c>
      <c r="QL4" s="3">
        <v>0</v>
      </c>
      <c r="QM4" s="3">
        <v>0</v>
      </c>
      <c r="QN4" s="3">
        <v>0</v>
      </c>
      <c r="QO4" s="3">
        <v>0</v>
      </c>
      <c r="QP4" s="3">
        <v>6391.16</v>
      </c>
      <c r="QQ4" s="3">
        <v>0</v>
      </c>
      <c r="QR4" s="3">
        <v>0</v>
      </c>
      <c r="QS4" s="3">
        <v>0</v>
      </c>
      <c r="QT4" s="3">
        <v>20862.2</v>
      </c>
      <c r="QU4" s="3">
        <v>0</v>
      </c>
      <c r="QV4" s="3">
        <v>0</v>
      </c>
      <c r="QW4" s="3">
        <v>0</v>
      </c>
      <c r="QX4" s="3">
        <v>0</v>
      </c>
      <c r="QY4" s="3">
        <v>0</v>
      </c>
      <c r="QZ4" s="3">
        <v>0</v>
      </c>
      <c r="RA4" s="3">
        <v>0</v>
      </c>
      <c r="RB4" s="3">
        <v>0</v>
      </c>
      <c r="RC4" s="3">
        <v>0</v>
      </c>
      <c r="RD4" s="3">
        <v>0</v>
      </c>
      <c r="RE4" s="3">
        <v>0</v>
      </c>
      <c r="RF4" s="3">
        <v>0</v>
      </c>
      <c r="RG4" s="3">
        <v>0</v>
      </c>
      <c r="RH4" s="3">
        <v>0</v>
      </c>
      <c r="RI4" s="3">
        <v>0</v>
      </c>
      <c r="RJ4" s="3">
        <v>0</v>
      </c>
      <c r="RK4" s="3">
        <v>0</v>
      </c>
    </row>
    <row r="5" spans="1:479" x14ac:dyDescent="0.25">
      <c r="A5" t="s">
        <v>4</v>
      </c>
      <c r="B5" s="1">
        <v>2019</v>
      </c>
      <c r="C5" s="3">
        <v>0</v>
      </c>
      <c r="D5" s="3">
        <v>0</v>
      </c>
      <c r="E5" s="4"/>
      <c r="F5" s="3">
        <v>0</v>
      </c>
      <c r="G5" s="3">
        <v>0</v>
      </c>
      <c r="H5" s="3">
        <v>0</v>
      </c>
      <c r="I5" s="3">
        <v>0</v>
      </c>
      <c r="J5" s="3">
        <v>0</v>
      </c>
      <c r="K5" s="3">
        <v>6613836</v>
      </c>
      <c r="L5" s="3">
        <v>0</v>
      </c>
      <c r="M5" s="3">
        <v>837267</v>
      </c>
      <c r="N5" s="3">
        <v>0</v>
      </c>
      <c r="O5" s="3">
        <v>3510537</v>
      </c>
      <c r="P5" s="4"/>
      <c r="Q5" s="3">
        <v>10131575</v>
      </c>
      <c r="R5" s="3">
        <v>-240000</v>
      </c>
      <c r="S5" s="3">
        <v>0</v>
      </c>
      <c r="T5" s="3">
        <v>0</v>
      </c>
      <c r="U5" s="3">
        <v>0</v>
      </c>
      <c r="V5" s="3">
        <v>1052095</v>
      </c>
      <c r="W5" s="3">
        <v>0</v>
      </c>
      <c r="X5" s="3">
        <v>0</v>
      </c>
      <c r="Y5" s="3">
        <v>0</v>
      </c>
      <c r="Z5" s="3">
        <v>0</v>
      </c>
      <c r="AA5" s="3">
        <v>384113</v>
      </c>
      <c r="AB5" s="3">
        <v>0</v>
      </c>
      <c r="AC5" s="3">
        <v>0</v>
      </c>
      <c r="AD5" s="3">
        <v>0</v>
      </c>
      <c r="AE5" s="3">
        <v>0</v>
      </c>
      <c r="AF5" s="3">
        <v>0</v>
      </c>
      <c r="AG5" s="3">
        <v>0</v>
      </c>
      <c r="AH5" s="3">
        <v>0</v>
      </c>
      <c r="AI5" s="3">
        <v>0</v>
      </c>
      <c r="AJ5" s="3">
        <v>0</v>
      </c>
      <c r="AK5" s="3">
        <v>0</v>
      </c>
      <c r="AL5" s="3">
        <v>0</v>
      </c>
      <c r="AP5" s="3">
        <v>0</v>
      </c>
      <c r="AQ5" s="3">
        <v>0</v>
      </c>
      <c r="AR5" s="3">
        <v>0</v>
      </c>
      <c r="AS5" s="3">
        <v>0</v>
      </c>
      <c r="AT5" s="3">
        <v>0</v>
      </c>
      <c r="AU5" s="3">
        <v>0</v>
      </c>
      <c r="AV5" s="3">
        <v>-27509</v>
      </c>
      <c r="AW5" s="4"/>
      <c r="AX5" s="3">
        <v>0</v>
      </c>
      <c r="AY5" s="3">
        <v>0</v>
      </c>
      <c r="AZ5" s="3">
        <v>0</v>
      </c>
      <c r="BA5" s="3">
        <v>0</v>
      </c>
      <c r="BB5" s="3">
        <v>0</v>
      </c>
      <c r="BC5" s="3">
        <v>0</v>
      </c>
      <c r="BD5" s="3">
        <v>0</v>
      </c>
      <c r="BE5" s="3">
        <v>0</v>
      </c>
      <c r="BF5" s="3">
        <v>0</v>
      </c>
      <c r="BG5" s="3">
        <v>0</v>
      </c>
      <c r="BH5" s="3">
        <v>0</v>
      </c>
      <c r="BI5" s="3">
        <v>367138</v>
      </c>
      <c r="BJ5" s="3">
        <v>47397</v>
      </c>
      <c r="BK5" s="3">
        <v>0</v>
      </c>
      <c r="BL5" s="3">
        <v>0</v>
      </c>
      <c r="BM5" s="3">
        <v>0</v>
      </c>
      <c r="BN5" s="3">
        <v>211145</v>
      </c>
      <c r="BO5" s="3">
        <v>-45370</v>
      </c>
      <c r="BP5" s="3">
        <v>53160</v>
      </c>
      <c r="BQ5" s="3">
        <v>0</v>
      </c>
      <c r="BR5" s="3">
        <v>0</v>
      </c>
      <c r="BT5" s="3">
        <v>0</v>
      </c>
      <c r="BU5" s="3">
        <v>0</v>
      </c>
      <c r="BV5" s="3">
        <v>0</v>
      </c>
      <c r="BW5" s="3">
        <v>0</v>
      </c>
      <c r="BX5" s="3">
        <v>0</v>
      </c>
      <c r="BY5" s="3">
        <v>0</v>
      </c>
      <c r="BZ5" s="3">
        <v>-951190</v>
      </c>
      <c r="CA5" s="3">
        <v>0</v>
      </c>
      <c r="CB5" s="3">
        <v>253627</v>
      </c>
      <c r="CC5" s="3">
        <v>74376</v>
      </c>
      <c r="CD5" s="3">
        <v>-877921</v>
      </c>
      <c r="CE5" s="3">
        <v>-24459</v>
      </c>
      <c r="CF5" s="3">
        <v>-421307</v>
      </c>
      <c r="CG5" s="3">
        <v>-528305</v>
      </c>
      <c r="CH5" s="3">
        <v>0</v>
      </c>
      <c r="CI5" s="3">
        <v>0</v>
      </c>
      <c r="CJ5" s="3">
        <v>1190000</v>
      </c>
      <c r="CK5" s="3">
        <v>0</v>
      </c>
      <c r="CL5" s="3">
        <v>5009487</v>
      </c>
      <c r="CM5" s="3">
        <v>173433</v>
      </c>
      <c r="CN5" s="3">
        <v>0</v>
      </c>
      <c r="CO5" s="3">
        <v>0</v>
      </c>
      <c r="CP5" s="3">
        <v>0</v>
      </c>
      <c r="CQ5" s="3">
        <v>0</v>
      </c>
      <c r="CR5" s="3">
        <v>0</v>
      </c>
      <c r="CS5" s="3">
        <v>0</v>
      </c>
      <c r="CT5" s="3">
        <v>0</v>
      </c>
      <c r="CU5" s="3">
        <v>0</v>
      </c>
      <c r="CV5" s="3">
        <v>0</v>
      </c>
      <c r="CW5" s="3">
        <v>0</v>
      </c>
      <c r="CX5" s="3">
        <v>0</v>
      </c>
      <c r="CY5" s="3">
        <v>0</v>
      </c>
      <c r="CZ5" s="3">
        <v>0</v>
      </c>
      <c r="DA5" s="3">
        <v>0</v>
      </c>
      <c r="DB5" s="3">
        <v>0</v>
      </c>
      <c r="DC5" s="3">
        <v>0</v>
      </c>
      <c r="DD5" s="3">
        <v>0</v>
      </c>
      <c r="DE5" s="3">
        <v>0</v>
      </c>
      <c r="DF5" s="3">
        <v>0</v>
      </c>
      <c r="DG5" s="3">
        <v>0</v>
      </c>
      <c r="DH5" s="3">
        <v>0</v>
      </c>
      <c r="DI5" s="3">
        <v>0</v>
      </c>
      <c r="DJ5" s="3">
        <v>0</v>
      </c>
      <c r="DK5" s="3">
        <v>0</v>
      </c>
      <c r="DL5" s="3">
        <v>0</v>
      </c>
      <c r="DM5" s="3">
        <v>0</v>
      </c>
      <c r="DN5" s="3">
        <v>497489</v>
      </c>
      <c r="DP5" s="3">
        <v>0</v>
      </c>
      <c r="DQ5" s="3">
        <v>0</v>
      </c>
      <c r="DR5" s="3">
        <v>0</v>
      </c>
      <c r="DS5" s="3">
        <v>4775467</v>
      </c>
      <c r="DT5" s="3">
        <v>0</v>
      </c>
      <c r="DU5" s="3">
        <v>14418969</v>
      </c>
      <c r="DV5" s="3">
        <v>15025285</v>
      </c>
      <c r="DW5" s="3">
        <v>3084699</v>
      </c>
      <c r="DX5" s="3">
        <v>11302046</v>
      </c>
      <c r="DY5" s="3">
        <v>13529641</v>
      </c>
      <c r="DZ5" s="3">
        <v>2020204</v>
      </c>
      <c r="EA5" s="3">
        <v>5917502</v>
      </c>
      <c r="EB5" s="3">
        <v>0</v>
      </c>
      <c r="EC5" s="3">
        <v>0</v>
      </c>
      <c r="ED5" s="3">
        <v>0</v>
      </c>
      <c r="EE5" s="3">
        <v>0</v>
      </c>
      <c r="EG5" s="3">
        <v>7189552</v>
      </c>
      <c r="EH5" s="3">
        <v>0</v>
      </c>
      <c r="EI5" s="3">
        <v>395913</v>
      </c>
      <c r="EJ5" s="3">
        <v>2518854</v>
      </c>
      <c r="EL5" s="3">
        <v>4183516</v>
      </c>
      <c r="EM5" s="3">
        <v>0</v>
      </c>
      <c r="EN5" s="3">
        <v>783951</v>
      </c>
      <c r="EO5" s="3">
        <v>103533</v>
      </c>
      <c r="EP5" s="3">
        <v>0</v>
      </c>
      <c r="EQ5" s="3">
        <v>61683</v>
      </c>
      <c r="ER5" s="3">
        <v>125595</v>
      </c>
      <c r="ET5" s="3">
        <v>0</v>
      </c>
      <c r="EU5" s="3">
        <v>0</v>
      </c>
      <c r="EV5" s="3">
        <v>752846</v>
      </c>
      <c r="EW5" s="3">
        <v>0</v>
      </c>
      <c r="EX5" s="3">
        <v>1410809</v>
      </c>
      <c r="EY5" s="3">
        <v>-3627706</v>
      </c>
      <c r="EZ5" s="3">
        <v>0</v>
      </c>
      <c r="FA5" s="3">
        <v>0</v>
      </c>
      <c r="FB5" s="3">
        <v>0</v>
      </c>
      <c r="FC5" s="3">
        <v>0</v>
      </c>
      <c r="FD5" s="3">
        <v>0</v>
      </c>
      <c r="FE5" s="3">
        <v>0</v>
      </c>
      <c r="FF5" s="3">
        <v>849543</v>
      </c>
      <c r="FG5" s="3">
        <v>0</v>
      </c>
      <c r="FH5" s="3">
        <v>0</v>
      </c>
      <c r="FI5" s="3">
        <v>0</v>
      </c>
      <c r="FJ5" s="3">
        <v>97426</v>
      </c>
      <c r="FK5" s="3">
        <v>-12303796</v>
      </c>
      <c r="FL5" s="3">
        <v>-2924079</v>
      </c>
      <c r="FM5" s="3">
        <v>0</v>
      </c>
      <c r="FN5" s="3">
        <v>-4083504</v>
      </c>
      <c r="FO5" s="3">
        <v>-40316</v>
      </c>
      <c r="FP5" s="3">
        <v>-3303277</v>
      </c>
      <c r="FQ5" s="3">
        <v>0</v>
      </c>
      <c r="FR5" s="3">
        <v>-1842767</v>
      </c>
      <c r="FS5" s="3">
        <v>-1289482</v>
      </c>
      <c r="FT5" s="3">
        <v>-1091206</v>
      </c>
      <c r="FU5" s="3">
        <v>-4201398</v>
      </c>
      <c r="FV5" s="3">
        <v>-2771627</v>
      </c>
      <c r="FW5" s="3">
        <v>0</v>
      </c>
      <c r="FX5" s="3">
        <v>0</v>
      </c>
      <c r="FY5" s="3">
        <v>-5005349</v>
      </c>
      <c r="FZ5" s="3">
        <v>0</v>
      </c>
      <c r="GA5" s="3">
        <v>0</v>
      </c>
      <c r="GB5" s="3">
        <v>0</v>
      </c>
      <c r="GD5" s="3">
        <v>0</v>
      </c>
      <c r="GE5" s="3">
        <v>0</v>
      </c>
      <c r="GF5" s="3">
        <v>-16096</v>
      </c>
      <c r="GG5" s="3">
        <v>0</v>
      </c>
      <c r="GH5" s="3">
        <v>0</v>
      </c>
      <c r="GI5" s="3">
        <v>0</v>
      </c>
      <c r="GJ5" s="3">
        <v>-133124</v>
      </c>
      <c r="GK5" s="3">
        <v>-210844</v>
      </c>
      <c r="GL5" s="3">
        <v>121290</v>
      </c>
      <c r="GN5" s="3">
        <v>0</v>
      </c>
      <c r="GO5" s="3">
        <v>-12644433</v>
      </c>
      <c r="GP5" s="3">
        <v>0</v>
      </c>
      <c r="GQ5" s="3">
        <v>0</v>
      </c>
      <c r="GR5" s="3">
        <v>0</v>
      </c>
      <c r="GS5" s="3">
        <v>0</v>
      </c>
      <c r="GT5" s="3">
        <v>0</v>
      </c>
      <c r="GU5" s="3">
        <v>0</v>
      </c>
      <c r="GV5" s="3">
        <v>0</v>
      </c>
      <c r="GX5" s="3">
        <v>-1702075</v>
      </c>
      <c r="GY5" s="3">
        <v>0</v>
      </c>
      <c r="GZ5" s="3">
        <v>0</v>
      </c>
      <c r="HA5" s="3">
        <v>0</v>
      </c>
      <c r="HB5" s="3">
        <v>0</v>
      </c>
      <c r="HC5" s="3">
        <v>0</v>
      </c>
      <c r="HD5" s="3">
        <v>0</v>
      </c>
      <c r="HE5" s="3">
        <v>0</v>
      </c>
      <c r="HF5" s="3">
        <v>0</v>
      </c>
      <c r="HG5" s="3">
        <v>0</v>
      </c>
      <c r="HH5" s="3">
        <v>-1517955</v>
      </c>
      <c r="HI5" s="3">
        <v>0</v>
      </c>
      <c r="HJ5" s="3">
        <v>0</v>
      </c>
      <c r="HK5" s="3">
        <v>0</v>
      </c>
      <c r="HL5" s="3">
        <v>-20993469</v>
      </c>
      <c r="HM5" s="3">
        <v>0</v>
      </c>
      <c r="HO5" s="3">
        <v>0</v>
      </c>
      <c r="HP5" s="3">
        <v>-13413553</v>
      </c>
      <c r="HQ5" s="3">
        <v>0</v>
      </c>
      <c r="HR5" s="3">
        <v>-4608552</v>
      </c>
      <c r="HS5" s="3">
        <v>0</v>
      </c>
      <c r="HT5" s="3">
        <v>0</v>
      </c>
      <c r="HU5" s="3">
        <v>0</v>
      </c>
      <c r="HV5" s="3">
        <v>0</v>
      </c>
      <c r="HW5" s="3">
        <v>0</v>
      </c>
      <c r="HX5" s="3">
        <v>0</v>
      </c>
      <c r="HY5" s="3">
        <v>-18108010</v>
      </c>
      <c r="HZ5" s="3">
        <v>-3868447</v>
      </c>
      <c r="IA5" s="3">
        <v>0</v>
      </c>
      <c r="IB5" s="3">
        <v>0</v>
      </c>
      <c r="IC5" s="3">
        <v>1289482</v>
      </c>
      <c r="ID5" s="3">
        <v>0</v>
      </c>
      <c r="IE5" s="3">
        <v>0</v>
      </c>
      <c r="IF5" s="3">
        <v>0</v>
      </c>
      <c r="IG5" s="3">
        <v>0</v>
      </c>
      <c r="IH5" s="3">
        <v>0</v>
      </c>
      <c r="II5" s="3">
        <v>2452645</v>
      </c>
      <c r="IJ5" s="3">
        <v>-22724532</v>
      </c>
      <c r="IK5" s="3">
        <v>0</v>
      </c>
      <c r="IL5" s="3">
        <v>0</v>
      </c>
      <c r="IM5" s="3">
        <v>-3110149</v>
      </c>
      <c r="IN5" s="3">
        <v>-54940</v>
      </c>
      <c r="IO5" s="3">
        <v>-37278</v>
      </c>
      <c r="IP5" s="3">
        <v>-54047048</v>
      </c>
      <c r="IQ5" s="3">
        <v>0</v>
      </c>
      <c r="IR5" s="3">
        <v>-1421531</v>
      </c>
      <c r="IS5" s="3">
        <v>0</v>
      </c>
      <c r="IT5" s="3">
        <v>0</v>
      </c>
      <c r="IU5" s="3">
        <v>-2896763</v>
      </c>
      <c r="IV5" s="3">
        <v>0</v>
      </c>
      <c r="IW5" s="3">
        <v>-5824459</v>
      </c>
      <c r="IX5" s="3">
        <v>-5564631</v>
      </c>
      <c r="IY5" s="3">
        <v>-177329</v>
      </c>
      <c r="IZ5" s="3">
        <v>-244224</v>
      </c>
      <c r="JA5" s="3">
        <v>-22223363</v>
      </c>
      <c r="JB5" s="3">
        <v>-17422</v>
      </c>
      <c r="JC5" s="3">
        <v>-344</v>
      </c>
      <c r="JD5" s="3">
        <v>-107433</v>
      </c>
      <c r="JE5" s="3">
        <v>0</v>
      </c>
      <c r="JF5" s="3">
        <v>0</v>
      </c>
      <c r="JG5" s="3">
        <v>0</v>
      </c>
      <c r="JH5" s="3">
        <v>0</v>
      </c>
      <c r="JI5" s="3">
        <v>-415964</v>
      </c>
      <c r="JJ5" s="3">
        <v>0</v>
      </c>
      <c r="JK5" s="3">
        <v>-33643</v>
      </c>
      <c r="JL5" s="3">
        <v>-247289</v>
      </c>
      <c r="JM5" s="3">
        <v>0</v>
      </c>
      <c r="JN5" s="3">
        <v>-209010</v>
      </c>
      <c r="JO5" s="3">
        <v>0</v>
      </c>
      <c r="JP5" s="3">
        <v>-70146</v>
      </c>
      <c r="JQ5" s="3">
        <v>0</v>
      </c>
      <c r="JR5" s="3">
        <v>0</v>
      </c>
      <c r="JS5" s="3">
        <v>0</v>
      </c>
      <c r="JT5" s="3">
        <v>0</v>
      </c>
      <c r="JU5" s="3">
        <v>0</v>
      </c>
      <c r="JV5" s="3">
        <v>-1249589</v>
      </c>
      <c r="JW5" s="3">
        <v>1037440</v>
      </c>
      <c r="JX5" s="3">
        <v>0</v>
      </c>
      <c r="JY5" s="3">
        <v>0</v>
      </c>
      <c r="JZ5" s="3">
        <v>0</v>
      </c>
      <c r="KA5" s="3">
        <v>0</v>
      </c>
      <c r="KB5" s="3">
        <v>0</v>
      </c>
      <c r="KC5" s="3">
        <v>0</v>
      </c>
      <c r="KD5" s="3">
        <v>0</v>
      </c>
      <c r="KE5" s="3">
        <v>0</v>
      </c>
      <c r="KF5" s="3">
        <v>0</v>
      </c>
      <c r="KG5" s="3">
        <v>0</v>
      </c>
      <c r="KH5" s="3">
        <v>-879554</v>
      </c>
      <c r="KI5" s="3">
        <v>873911</v>
      </c>
      <c r="KJ5" s="3">
        <v>0</v>
      </c>
      <c r="KK5" s="3">
        <v>-22946</v>
      </c>
      <c r="KL5" s="3">
        <v>0</v>
      </c>
      <c r="KM5" s="3">
        <v>0</v>
      </c>
      <c r="KN5" s="3">
        <v>-104379</v>
      </c>
      <c r="KO5" s="3">
        <v>0</v>
      </c>
      <c r="KP5" s="3">
        <v>0</v>
      </c>
      <c r="KQ5" s="3">
        <v>0</v>
      </c>
      <c r="KR5" s="3">
        <v>0</v>
      </c>
      <c r="KS5" s="3">
        <v>0</v>
      </c>
      <c r="KT5" s="3">
        <v>0</v>
      </c>
      <c r="KU5" s="3">
        <v>0</v>
      </c>
      <c r="KV5" s="3">
        <v>0</v>
      </c>
      <c r="KW5" s="3">
        <v>0</v>
      </c>
      <c r="KX5" s="3">
        <v>0</v>
      </c>
      <c r="KY5" s="3">
        <v>0</v>
      </c>
      <c r="KZ5" s="3">
        <v>0</v>
      </c>
      <c r="LA5" s="3">
        <v>0</v>
      </c>
      <c r="LB5" s="3">
        <v>0</v>
      </c>
      <c r="LC5" s="3">
        <v>0</v>
      </c>
      <c r="LD5" s="3">
        <v>0</v>
      </c>
      <c r="LE5" s="3">
        <v>0</v>
      </c>
      <c r="LF5" s="3">
        <v>0</v>
      </c>
      <c r="LG5" s="3">
        <v>0</v>
      </c>
      <c r="LH5" s="3">
        <v>0</v>
      </c>
      <c r="LI5" s="3">
        <v>0</v>
      </c>
      <c r="LJ5" s="3">
        <v>0</v>
      </c>
      <c r="LK5" s="3">
        <v>0</v>
      </c>
      <c r="LL5" s="3">
        <v>0</v>
      </c>
      <c r="LM5" s="3">
        <v>44193152</v>
      </c>
      <c r="LN5" s="3">
        <v>37202326</v>
      </c>
      <c r="LO5" s="3">
        <v>2896763</v>
      </c>
      <c r="LP5" s="3">
        <v>0</v>
      </c>
      <c r="LQ5" s="3">
        <v>0</v>
      </c>
      <c r="LR5" s="3">
        <v>5824459</v>
      </c>
      <c r="LS5" s="3">
        <v>0</v>
      </c>
      <c r="LT5" s="3">
        <v>5564631</v>
      </c>
      <c r="LU5" s="3">
        <v>0</v>
      </c>
      <c r="LW5" s="3">
        <v>177329</v>
      </c>
      <c r="LX5" s="3">
        <v>244224</v>
      </c>
      <c r="LY5" s="3">
        <v>0</v>
      </c>
      <c r="LZ5" s="3">
        <v>0</v>
      </c>
      <c r="MA5" s="3">
        <v>0</v>
      </c>
      <c r="MB5" s="3">
        <v>0</v>
      </c>
      <c r="MC5" s="3">
        <v>0</v>
      </c>
      <c r="MD5" s="3">
        <v>0</v>
      </c>
      <c r="ME5" s="3">
        <v>0</v>
      </c>
      <c r="MF5" s="3">
        <v>0</v>
      </c>
      <c r="MG5" s="3">
        <v>0</v>
      </c>
      <c r="MH5" s="3">
        <v>0</v>
      </c>
      <c r="MI5" s="3">
        <v>0</v>
      </c>
      <c r="MJ5" s="3">
        <v>0</v>
      </c>
      <c r="MK5" s="3">
        <v>0</v>
      </c>
      <c r="ML5" s="3">
        <v>0</v>
      </c>
      <c r="MM5" s="3">
        <v>0</v>
      </c>
      <c r="MN5" s="3">
        <v>0</v>
      </c>
      <c r="MO5" s="3">
        <v>0</v>
      </c>
      <c r="MP5" s="3">
        <v>0</v>
      </c>
      <c r="MQ5" s="3">
        <v>0</v>
      </c>
      <c r="MR5" s="3">
        <v>0</v>
      </c>
      <c r="MS5" s="3">
        <v>583443</v>
      </c>
      <c r="MT5" s="3">
        <v>374493</v>
      </c>
      <c r="MU5" s="3">
        <v>35608</v>
      </c>
      <c r="MV5" s="3">
        <v>0</v>
      </c>
      <c r="MW5" s="3">
        <v>0</v>
      </c>
      <c r="MX5" s="3">
        <v>21602</v>
      </c>
      <c r="MY5" s="3">
        <v>22211</v>
      </c>
      <c r="MZ5" s="3">
        <v>712885</v>
      </c>
      <c r="NA5" s="3">
        <v>127712</v>
      </c>
      <c r="NB5" s="3">
        <v>0</v>
      </c>
      <c r="NC5" s="3">
        <v>0</v>
      </c>
      <c r="ND5" s="3">
        <v>494735</v>
      </c>
      <c r="NE5" s="3">
        <v>88710</v>
      </c>
      <c r="NF5" s="3">
        <v>0</v>
      </c>
      <c r="NG5" s="3">
        <v>512</v>
      </c>
      <c r="NH5" s="3">
        <v>507</v>
      </c>
      <c r="NI5" s="3">
        <v>482360</v>
      </c>
      <c r="NJ5" s="3">
        <v>280833</v>
      </c>
      <c r="NK5" s="3">
        <v>0</v>
      </c>
      <c r="NL5" s="3">
        <v>393999</v>
      </c>
      <c r="NM5" s="3">
        <v>0</v>
      </c>
      <c r="NN5" s="3">
        <v>37847</v>
      </c>
      <c r="NO5" s="3">
        <v>0</v>
      </c>
      <c r="NP5" s="3">
        <v>0</v>
      </c>
      <c r="NQ5" s="3">
        <v>0</v>
      </c>
      <c r="NR5" s="3">
        <v>0</v>
      </c>
      <c r="NS5" s="3">
        <v>146441</v>
      </c>
      <c r="NT5" s="3">
        <v>11776</v>
      </c>
      <c r="NU5" s="3">
        <v>74376</v>
      </c>
      <c r="NV5" s="3">
        <v>0</v>
      </c>
      <c r="NW5" s="3">
        <v>238016</v>
      </c>
      <c r="NX5" s="3">
        <v>808</v>
      </c>
      <c r="NY5" s="3">
        <v>5844</v>
      </c>
      <c r="NZ5" s="3">
        <v>198</v>
      </c>
      <c r="OA5" s="3">
        <v>16192</v>
      </c>
      <c r="OB5" s="3">
        <v>0</v>
      </c>
      <c r="OC5" s="3">
        <v>0</v>
      </c>
      <c r="OD5" s="3">
        <v>0</v>
      </c>
      <c r="OE5" s="3">
        <v>631</v>
      </c>
      <c r="OF5" s="3">
        <v>0</v>
      </c>
      <c r="OK5" s="3">
        <v>0</v>
      </c>
      <c r="OL5" s="3">
        <v>0</v>
      </c>
      <c r="OM5" s="3">
        <v>0</v>
      </c>
      <c r="ON5" s="3">
        <v>0</v>
      </c>
      <c r="OO5" s="3">
        <v>205719</v>
      </c>
      <c r="OP5" s="3">
        <v>276307</v>
      </c>
      <c r="OQ5" s="3">
        <v>962570</v>
      </c>
      <c r="OR5" s="3">
        <v>319181</v>
      </c>
      <c r="OS5" s="3">
        <v>0</v>
      </c>
      <c r="OT5" s="3">
        <v>0</v>
      </c>
      <c r="OU5" s="3">
        <v>126671</v>
      </c>
      <c r="OV5" s="3">
        <v>0</v>
      </c>
      <c r="OW5" s="3">
        <v>0</v>
      </c>
      <c r="OX5" s="3">
        <v>199619</v>
      </c>
      <c r="OY5" s="3">
        <v>6841</v>
      </c>
      <c r="OZ5" s="3">
        <v>177446</v>
      </c>
      <c r="PA5" s="3">
        <v>1187</v>
      </c>
      <c r="PB5" s="3">
        <v>0</v>
      </c>
      <c r="PC5" s="3">
        <v>0</v>
      </c>
      <c r="PD5" s="3">
        <v>0</v>
      </c>
      <c r="PE5" s="3">
        <v>0</v>
      </c>
      <c r="PF5" s="3">
        <v>1167147</v>
      </c>
      <c r="PG5" s="3">
        <v>103626</v>
      </c>
      <c r="PH5" s="3">
        <v>2089014</v>
      </c>
      <c r="PI5" s="3">
        <v>5690</v>
      </c>
      <c r="PJ5" s="3">
        <v>0</v>
      </c>
      <c r="PK5" s="3">
        <v>0</v>
      </c>
      <c r="PL5" s="3">
        <v>189298</v>
      </c>
      <c r="PM5" s="3">
        <v>0</v>
      </c>
      <c r="PN5" s="3">
        <v>1202576</v>
      </c>
      <c r="PO5" s="3">
        <v>482676</v>
      </c>
      <c r="PP5" s="3">
        <v>0</v>
      </c>
      <c r="PQ5" s="3">
        <v>0</v>
      </c>
      <c r="PR5" s="3">
        <v>365174</v>
      </c>
      <c r="PS5" s="3">
        <v>19514</v>
      </c>
      <c r="PT5" s="3">
        <v>1072081</v>
      </c>
      <c r="PU5" s="3">
        <v>0</v>
      </c>
      <c r="PV5" s="3">
        <v>0</v>
      </c>
      <c r="PW5" s="3">
        <v>266503</v>
      </c>
      <c r="PX5" s="3">
        <v>0</v>
      </c>
      <c r="PY5" s="3">
        <v>0</v>
      </c>
      <c r="PZ5" s="3">
        <v>0</v>
      </c>
      <c r="QA5" s="3">
        <v>0</v>
      </c>
      <c r="QB5" s="3">
        <v>3211950</v>
      </c>
      <c r="QC5" s="3">
        <v>0</v>
      </c>
      <c r="QD5" s="3">
        <v>850104</v>
      </c>
      <c r="QE5" s="3">
        <v>0</v>
      </c>
      <c r="QF5" s="3">
        <v>0</v>
      </c>
      <c r="QG5" s="3">
        <v>0</v>
      </c>
      <c r="QI5" s="3">
        <v>0</v>
      </c>
      <c r="QJ5" s="3">
        <v>1418832</v>
      </c>
      <c r="QK5" s="3">
        <v>0</v>
      </c>
      <c r="QL5" s="3">
        <v>0</v>
      </c>
      <c r="QM5" s="3">
        <v>0</v>
      </c>
      <c r="QN5" s="3">
        <v>0</v>
      </c>
      <c r="QO5" s="3">
        <v>0</v>
      </c>
      <c r="QP5" s="3">
        <v>118285</v>
      </c>
      <c r="QQ5" s="3">
        <v>0</v>
      </c>
      <c r="QR5" s="3">
        <v>0</v>
      </c>
      <c r="QS5" s="3">
        <v>0</v>
      </c>
      <c r="QT5" s="3">
        <v>211129</v>
      </c>
      <c r="QU5" s="3">
        <v>558000</v>
      </c>
      <c r="QV5" s="3">
        <v>0</v>
      </c>
      <c r="QW5" s="3">
        <v>42405</v>
      </c>
      <c r="QX5" s="3">
        <v>0</v>
      </c>
      <c r="QY5" s="3">
        <v>0</v>
      </c>
      <c r="QZ5" s="3">
        <v>0</v>
      </c>
      <c r="RA5" s="3">
        <v>0</v>
      </c>
      <c r="RB5" s="3">
        <v>0</v>
      </c>
      <c r="RC5" s="3">
        <v>0</v>
      </c>
      <c r="RD5" s="3">
        <v>0</v>
      </c>
      <c r="RE5" s="3">
        <v>0</v>
      </c>
      <c r="RF5" s="3">
        <v>0</v>
      </c>
      <c r="RG5" s="3">
        <v>0</v>
      </c>
      <c r="RH5" s="3">
        <v>0</v>
      </c>
      <c r="RI5" s="3">
        <v>0</v>
      </c>
      <c r="RJ5" s="3">
        <v>0</v>
      </c>
      <c r="RK5" s="3">
        <v>-401089</v>
      </c>
    </row>
    <row r="6" spans="1:479" x14ac:dyDescent="0.25">
      <c r="A6" t="s">
        <v>5</v>
      </c>
      <c r="B6" s="1">
        <v>2019</v>
      </c>
      <c r="C6" s="3">
        <v>5695066.2999999998</v>
      </c>
      <c r="D6" s="3">
        <v>1900</v>
      </c>
      <c r="E6" s="4"/>
      <c r="F6" s="3">
        <v>0</v>
      </c>
      <c r="G6" s="3">
        <v>0</v>
      </c>
      <c r="H6" s="3">
        <v>619000</v>
      </c>
      <c r="I6" s="3">
        <v>0</v>
      </c>
      <c r="J6" s="3">
        <v>0</v>
      </c>
      <c r="K6" s="3">
        <v>10157963.029999999</v>
      </c>
      <c r="L6" s="3">
        <v>-10289.07</v>
      </c>
      <c r="M6" s="3">
        <v>1164911.07</v>
      </c>
      <c r="N6" s="3">
        <v>0</v>
      </c>
      <c r="O6" s="3">
        <v>211617.56</v>
      </c>
      <c r="P6" s="4"/>
      <c r="Q6" s="3">
        <v>12999322.01</v>
      </c>
      <c r="R6" s="3">
        <v>-1264000</v>
      </c>
      <c r="S6" s="3">
        <v>15726.4</v>
      </c>
      <c r="T6" s="3">
        <v>0</v>
      </c>
      <c r="U6" s="3">
        <v>0</v>
      </c>
      <c r="V6" s="3">
        <v>239928.04</v>
      </c>
      <c r="W6" s="3">
        <v>0</v>
      </c>
      <c r="X6" s="3">
        <v>0</v>
      </c>
      <c r="Y6" s="3">
        <v>0</v>
      </c>
      <c r="Z6" s="3">
        <v>0</v>
      </c>
      <c r="AA6" s="3">
        <v>1895559.96</v>
      </c>
      <c r="AB6" s="3">
        <v>0</v>
      </c>
      <c r="AC6" s="3">
        <v>0</v>
      </c>
      <c r="AD6" s="3">
        <v>0</v>
      </c>
      <c r="AE6" s="3">
        <v>0</v>
      </c>
      <c r="AF6" s="3">
        <v>0</v>
      </c>
      <c r="AG6" s="3">
        <v>1462534.48</v>
      </c>
      <c r="AH6" s="3">
        <v>0</v>
      </c>
      <c r="AI6" s="3">
        <v>0</v>
      </c>
      <c r="AJ6" s="3">
        <v>0</v>
      </c>
      <c r="AK6" s="3">
        <v>0</v>
      </c>
      <c r="AL6" s="3">
        <v>0</v>
      </c>
      <c r="AP6" s="3">
        <v>0</v>
      </c>
      <c r="AQ6" s="3">
        <v>0</v>
      </c>
      <c r="AR6" s="3">
        <v>0</v>
      </c>
      <c r="AS6" s="3">
        <v>0</v>
      </c>
      <c r="AT6" s="3">
        <v>0</v>
      </c>
      <c r="AU6" s="3">
        <v>0</v>
      </c>
      <c r="AV6" s="3">
        <v>450791.03</v>
      </c>
      <c r="AW6" s="4"/>
      <c r="AX6" s="3">
        <v>0</v>
      </c>
      <c r="AY6" s="3">
        <v>0</v>
      </c>
      <c r="AZ6" s="3">
        <v>0</v>
      </c>
      <c r="BA6" s="3">
        <v>-19.18</v>
      </c>
      <c r="BB6" s="3">
        <v>0</v>
      </c>
      <c r="BC6" s="3">
        <v>0</v>
      </c>
      <c r="BD6" s="3">
        <v>0</v>
      </c>
      <c r="BE6" s="3">
        <v>0</v>
      </c>
      <c r="BF6" s="3">
        <v>0</v>
      </c>
      <c r="BG6" s="3">
        <v>0</v>
      </c>
      <c r="BH6" s="3">
        <v>0</v>
      </c>
      <c r="BI6" s="3">
        <v>0</v>
      </c>
      <c r="BJ6" s="3">
        <v>0</v>
      </c>
      <c r="BK6" s="3">
        <v>0</v>
      </c>
      <c r="BL6" s="3">
        <v>0</v>
      </c>
      <c r="BM6" s="3">
        <v>32003.58</v>
      </c>
      <c r="BN6" s="3">
        <v>0</v>
      </c>
      <c r="BO6" s="3">
        <v>-45378.38</v>
      </c>
      <c r="BP6" s="3">
        <v>135045.96</v>
      </c>
      <c r="BQ6" s="3">
        <v>0</v>
      </c>
      <c r="BR6" s="3">
        <v>0</v>
      </c>
      <c r="BT6" s="3">
        <v>0</v>
      </c>
      <c r="BU6" s="3">
        <v>28859.27</v>
      </c>
      <c r="BV6" s="3">
        <v>0</v>
      </c>
      <c r="BW6" s="3">
        <v>0</v>
      </c>
      <c r="BX6" s="3">
        <v>0</v>
      </c>
      <c r="BY6" s="3">
        <v>0</v>
      </c>
      <c r="BZ6" s="3">
        <v>-459941.28</v>
      </c>
      <c r="CA6" s="3">
        <v>0</v>
      </c>
      <c r="CB6" s="3">
        <v>47275.14</v>
      </c>
      <c r="CC6" s="3">
        <v>399574.12</v>
      </c>
      <c r="CD6" s="3">
        <v>581097.57999999996</v>
      </c>
      <c r="CE6" s="3">
        <v>1574114.97</v>
      </c>
      <c r="CF6" s="3">
        <v>-324175.48</v>
      </c>
      <c r="CG6" s="3">
        <v>-125299.92</v>
      </c>
      <c r="CH6" s="3">
        <v>0</v>
      </c>
      <c r="CI6" s="3">
        <v>0</v>
      </c>
      <c r="CJ6" s="3">
        <v>414607.99</v>
      </c>
      <c r="CK6" s="3">
        <v>0</v>
      </c>
      <c r="CL6" s="3">
        <v>3912542.67</v>
      </c>
      <c r="CM6" s="3">
        <v>98187.18</v>
      </c>
      <c r="CN6" s="3">
        <v>0</v>
      </c>
      <c r="CO6" s="3">
        <v>0</v>
      </c>
      <c r="CP6" s="3">
        <v>0</v>
      </c>
      <c r="CQ6" s="3">
        <v>0</v>
      </c>
      <c r="CR6" s="3">
        <v>0</v>
      </c>
      <c r="CS6" s="3">
        <v>0</v>
      </c>
      <c r="CT6" s="3">
        <v>0</v>
      </c>
      <c r="CU6" s="3">
        <v>0</v>
      </c>
      <c r="CV6" s="3">
        <v>0</v>
      </c>
      <c r="CW6" s="3">
        <v>0</v>
      </c>
      <c r="CX6" s="3">
        <v>0</v>
      </c>
      <c r="CY6" s="3">
        <v>0</v>
      </c>
      <c r="CZ6" s="3">
        <v>0</v>
      </c>
      <c r="DA6" s="3">
        <v>0</v>
      </c>
      <c r="DB6" s="3">
        <v>0</v>
      </c>
      <c r="DC6" s="3">
        <v>0</v>
      </c>
      <c r="DD6" s="3">
        <v>0</v>
      </c>
      <c r="DE6" s="3">
        <v>0</v>
      </c>
      <c r="DF6" s="3">
        <v>0</v>
      </c>
      <c r="DG6" s="3">
        <v>0</v>
      </c>
      <c r="DH6" s="3">
        <v>0</v>
      </c>
      <c r="DI6" s="3">
        <v>0</v>
      </c>
      <c r="DJ6" s="3">
        <v>0</v>
      </c>
      <c r="DK6" s="3">
        <v>0</v>
      </c>
      <c r="DL6" s="3">
        <v>0</v>
      </c>
      <c r="DM6" s="3">
        <v>0</v>
      </c>
      <c r="DN6" s="3">
        <v>181960.63</v>
      </c>
      <c r="DP6" s="3">
        <v>945584.81</v>
      </c>
      <c r="DQ6" s="3">
        <v>0</v>
      </c>
      <c r="DR6" s="3">
        <v>3798230.95</v>
      </c>
      <c r="DS6" s="3">
        <v>47955.73</v>
      </c>
      <c r="DT6" s="3">
        <v>0</v>
      </c>
      <c r="DU6" s="3">
        <v>14635390.560000001</v>
      </c>
      <c r="DV6" s="3">
        <v>11780536.09</v>
      </c>
      <c r="DW6" s="3">
        <v>11234613.23</v>
      </c>
      <c r="DX6" s="3">
        <v>19503687.280000001</v>
      </c>
      <c r="DY6" s="3">
        <v>15932149.92</v>
      </c>
      <c r="DZ6" s="3">
        <v>2035133.53</v>
      </c>
      <c r="EA6" s="3">
        <v>7936497.9699999997</v>
      </c>
      <c r="EB6" s="3">
        <v>0</v>
      </c>
      <c r="EC6" s="3">
        <v>0</v>
      </c>
      <c r="ED6" s="3">
        <v>0</v>
      </c>
      <c r="EE6" s="3">
        <v>0</v>
      </c>
      <c r="EG6" s="3">
        <v>0</v>
      </c>
      <c r="EH6" s="3">
        <v>49438.19</v>
      </c>
      <c r="EI6" s="3">
        <v>34649.49</v>
      </c>
      <c r="EJ6" s="3">
        <v>163503.82999999999</v>
      </c>
      <c r="EL6" s="3">
        <v>2654197.67</v>
      </c>
      <c r="EM6" s="3">
        <v>4925.25</v>
      </c>
      <c r="EN6" s="3">
        <v>267922.76</v>
      </c>
      <c r="EO6" s="3">
        <v>16739.490000000002</v>
      </c>
      <c r="EP6" s="3">
        <v>0</v>
      </c>
      <c r="EQ6" s="3">
        <v>41506.730000000003</v>
      </c>
      <c r="ER6" s="3">
        <v>0</v>
      </c>
      <c r="ET6" s="3">
        <v>0</v>
      </c>
      <c r="EU6" s="3">
        <v>0</v>
      </c>
      <c r="EV6" s="3">
        <v>1328520.3700000001</v>
      </c>
      <c r="EW6" s="3">
        <v>0</v>
      </c>
      <c r="EX6" s="3">
        <v>0</v>
      </c>
      <c r="EY6" s="3">
        <v>-8346848.21</v>
      </c>
      <c r="EZ6" s="3">
        <v>0</v>
      </c>
      <c r="FA6" s="3">
        <v>0</v>
      </c>
      <c r="FB6" s="3">
        <v>0</v>
      </c>
      <c r="FC6" s="3">
        <v>0</v>
      </c>
      <c r="FD6" s="3">
        <v>48255.839999999997</v>
      </c>
      <c r="FE6" s="3">
        <v>0</v>
      </c>
      <c r="FF6" s="3">
        <v>9174185.4199999999</v>
      </c>
      <c r="FG6" s="3">
        <v>0</v>
      </c>
      <c r="FH6" s="3">
        <v>0</v>
      </c>
      <c r="FI6" s="3">
        <v>1677792</v>
      </c>
      <c r="FJ6" s="3">
        <v>6202435.8899999997</v>
      </c>
      <c r="FK6" s="3">
        <v>-18302819.640000001</v>
      </c>
      <c r="FL6" s="3">
        <v>-1410356.92</v>
      </c>
      <c r="FM6" s="3">
        <v>0</v>
      </c>
      <c r="FN6" s="3">
        <v>0</v>
      </c>
      <c r="FO6" s="3">
        <v>0</v>
      </c>
      <c r="FP6" s="3">
        <v>-1710960.6</v>
      </c>
      <c r="FQ6" s="3">
        <v>-1095380.58</v>
      </c>
      <c r="FR6" s="3">
        <v>-619000</v>
      </c>
      <c r="FS6" s="3">
        <v>0</v>
      </c>
      <c r="FT6" s="3">
        <v>-14569776.08</v>
      </c>
      <c r="FU6" s="3">
        <v>0</v>
      </c>
      <c r="FV6" s="3">
        <v>-702051.89</v>
      </c>
      <c r="FW6" s="3">
        <v>0</v>
      </c>
      <c r="FX6" s="3">
        <v>23733.54</v>
      </c>
      <c r="FY6" s="3">
        <v>0</v>
      </c>
      <c r="FZ6" s="3">
        <v>0</v>
      </c>
      <c r="GA6" s="3">
        <v>0</v>
      </c>
      <c r="GB6" s="3">
        <v>-1186290.06</v>
      </c>
      <c r="GD6" s="3">
        <v>0</v>
      </c>
      <c r="GE6" s="3">
        <v>0</v>
      </c>
      <c r="GF6" s="3">
        <v>-1015945.06</v>
      </c>
      <c r="GG6" s="3">
        <v>0</v>
      </c>
      <c r="GH6" s="3">
        <v>0</v>
      </c>
      <c r="GI6" s="3">
        <v>0</v>
      </c>
      <c r="GJ6" s="3">
        <v>69633.119999999995</v>
      </c>
      <c r="GK6" s="3">
        <v>-405130.78</v>
      </c>
      <c r="GL6" s="3">
        <v>1384051.01</v>
      </c>
      <c r="GN6" s="3">
        <v>0</v>
      </c>
      <c r="GO6" s="3">
        <v>-1245300</v>
      </c>
      <c r="GP6" s="3">
        <v>0</v>
      </c>
      <c r="GQ6" s="3">
        <v>0</v>
      </c>
      <c r="GR6" s="3">
        <v>0</v>
      </c>
      <c r="GS6" s="3">
        <v>0</v>
      </c>
      <c r="GT6" s="3">
        <v>0</v>
      </c>
      <c r="GU6" s="3">
        <v>-578710.41</v>
      </c>
      <c r="GV6" s="3">
        <v>0</v>
      </c>
      <c r="GX6" s="3">
        <v>-1462534.48</v>
      </c>
      <c r="GY6" s="3">
        <v>0</v>
      </c>
      <c r="GZ6" s="3">
        <v>0</v>
      </c>
      <c r="HA6" s="3">
        <v>0</v>
      </c>
      <c r="HB6" s="3">
        <v>-675977.98</v>
      </c>
      <c r="HC6" s="3">
        <v>0</v>
      </c>
      <c r="HD6" s="3">
        <v>0</v>
      </c>
      <c r="HE6" s="3">
        <v>0</v>
      </c>
      <c r="HF6" s="3">
        <v>0</v>
      </c>
      <c r="HG6" s="3">
        <v>0</v>
      </c>
      <c r="HH6" s="3">
        <v>0</v>
      </c>
      <c r="HI6" s="3">
        <v>-12152673.449999999</v>
      </c>
      <c r="HJ6" s="3">
        <v>0</v>
      </c>
      <c r="HK6" s="3">
        <v>0</v>
      </c>
      <c r="HL6" s="3">
        <v>-720353.86</v>
      </c>
      <c r="HM6" s="3">
        <v>-13006102.09</v>
      </c>
      <c r="HO6" s="3">
        <v>-24189168</v>
      </c>
      <c r="HP6" s="3">
        <v>-22437505</v>
      </c>
      <c r="HQ6" s="3">
        <v>0</v>
      </c>
      <c r="HR6" s="3">
        <v>-141319</v>
      </c>
      <c r="HS6" s="3">
        <v>0</v>
      </c>
      <c r="HT6" s="3">
        <v>0</v>
      </c>
      <c r="HU6" s="3">
        <v>0</v>
      </c>
      <c r="HV6" s="3">
        <v>0</v>
      </c>
      <c r="HW6" s="3">
        <v>0</v>
      </c>
      <c r="HX6" s="3">
        <v>0</v>
      </c>
      <c r="HY6" s="3">
        <v>-23097659.510000002</v>
      </c>
      <c r="HZ6" s="3">
        <v>-2445907.7500000098</v>
      </c>
      <c r="IA6" s="3">
        <v>0</v>
      </c>
      <c r="IB6" s="3">
        <v>0</v>
      </c>
      <c r="IC6" s="3">
        <v>750000</v>
      </c>
      <c r="ID6" s="3">
        <v>0</v>
      </c>
      <c r="IE6" s="3">
        <v>0</v>
      </c>
      <c r="IF6" s="3">
        <v>0</v>
      </c>
      <c r="IG6" s="3">
        <v>0</v>
      </c>
      <c r="IH6" s="3">
        <v>0</v>
      </c>
      <c r="II6" s="3">
        <v>-313984.98</v>
      </c>
      <c r="IJ6" s="3">
        <v>-25677872.289999999</v>
      </c>
      <c r="IK6" s="3">
        <v>0</v>
      </c>
      <c r="IL6" s="3">
        <v>0</v>
      </c>
      <c r="IM6" s="3">
        <v>0</v>
      </c>
      <c r="IN6" s="3">
        <v>-897005.21</v>
      </c>
      <c r="IO6" s="3">
        <v>-15613.55</v>
      </c>
      <c r="IP6" s="3">
        <v>-70516622.099999994</v>
      </c>
      <c r="IQ6" s="3">
        <v>0</v>
      </c>
      <c r="IR6" s="3">
        <v>-1812397.98</v>
      </c>
      <c r="IS6" s="3">
        <v>-3023382.53</v>
      </c>
      <c r="IT6" s="3">
        <v>0</v>
      </c>
      <c r="IU6" s="3">
        <v>-3408021.76</v>
      </c>
      <c r="IV6" s="3">
        <v>0</v>
      </c>
      <c r="IW6" s="3">
        <v>-6805459.0800000001</v>
      </c>
      <c r="IX6" s="3">
        <v>-5222680.74</v>
      </c>
      <c r="IY6" s="3">
        <v>0</v>
      </c>
      <c r="IZ6" s="3">
        <v>-272250.5</v>
      </c>
      <c r="JA6" s="3">
        <v>-17484418.920000002</v>
      </c>
      <c r="JB6" s="3">
        <v>-10828.29</v>
      </c>
      <c r="JC6" s="3">
        <v>-5624.31</v>
      </c>
      <c r="JD6" s="3">
        <v>-117890.76</v>
      </c>
      <c r="JE6" s="3">
        <v>0</v>
      </c>
      <c r="JF6" s="3">
        <v>0</v>
      </c>
      <c r="JG6" s="3">
        <v>0</v>
      </c>
      <c r="JH6" s="3">
        <v>0</v>
      </c>
      <c r="JI6" s="3">
        <v>-147805.73000000001</v>
      </c>
      <c r="JJ6" s="3">
        <v>0</v>
      </c>
      <c r="JK6" s="3">
        <v>-34269.769999999997</v>
      </c>
      <c r="JL6" s="3">
        <v>-326283.18</v>
      </c>
      <c r="JM6" s="3">
        <v>0</v>
      </c>
      <c r="JN6" s="3">
        <v>-603135.87</v>
      </c>
      <c r="JO6" s="3">
        <v>0</v>
      </c>
      <c r="JP6" s="3">
        <v>0</v>
      </c>
      <c r="JQ6" s="3">
        <v>0</v>
      </c>
      <c r="JR6" s="3">
        <v>0</v>
      </c>
      <c r="JS6" s="3">
        <v>0</v>
      </c>
      <c r="JT6" s="3">
        <v>0</v>
      </c>
      <c r="JU6" s="3">
        <v>0</v>
      </c>
      <c r="JV6" s="3">
        <v>0</v>
      </c>
      <c r="JW6" s="3">
        <v>0</v>
      </c>
      <c r="JX6" s="3">
        <v>0</v>
      </c>
      <c r="JY6" s="3">
        <v>0</v>
      </c>
      <c r="JZ6" s="3">
        <v>0</v>
      </c>
      <c r="KA6" s="3">
        <v>0</v>
      </c>
      <c r="KB6" s="3">
        <v>110194.72</v>
      </c>
      <c r="KC6" s="3">
        <v>0</v>
      </c>
      <c r="KD6" s="3">
        <v>0</v>
      </c>
      <c r="KE6" s="3">
        <v>0</v>
      </c>
      <c r="KF6" s="3">
        <v>0</v>
      </c>
      <c r="KG6" s="3">
        <v>0</v>
      </c>
      <c r="KH6" s="3">
        <v>-1864025.71</v>
      </c>
      <c r="KI6" s="3">
        <v>2243844.61</v>
      </c>
      <c r="KJ6" s="3">
        <v>0</v>
      </c>
      <c r="KK6" s="3">
        <v>-28356.86</v>
      </c>
      <c r="KL6" s="3">
        <v>0</v>
      </c>
      <c r="KM6" s="3">
        <v>0</v>
      </c>
      <c r="KN6" s="3">
        <v>-371017.38</v>
      </c>
      <c r="KO6" s="3">
        <v>0</v>
      </c>
      <c r="KP6" s="3">
        <v>0</v>
      </c>
      <c r="KQ6" s="3">
        <v>0</v>
      </c>
      <c r="KR6" s="3">
        <v>0</v>
      </c>
      <c r="KS6" s="3">
        <v>0</v>
      </c>
      <c r="KT6" s="3">
        <v>0</v>
      </c>
      <c r="KU6" s="3">
        <v>0</v>
      </c>
      <c r="KV6" s="3">
        <v>0</v>
      </c>
      <c r="KW6" s="3">
        <v>0</v>
      </c>
      <c r="KX6" s="3">
        <v>0</v>
      </c>
      <c r="KY6" s="3">
        <v>0</v>
      </c>
      <c r="KZ6" s="3">
        <v>0</v>
      </c>
      <c r="LA6" s="3">
        <v>0</v>
      </c>
      <c r="LB6" s="3">
        <v>0</v>
      </c>
      <c r="LC6" s="3">
        <v>0</v>
      </c>
      <c r="LD6" s="3">
        <v>0</v>
      </c>
      <c r="LE6" s="3">
        <v>0</v>
      </c>
      <c r="LF6" s="3">
        <v>0</v>
      </c>
      <c r="LG6" s="3">
        <v>0</v>
      </c>
      <c r="LH6" s="3">
        <v>0</v>
      </c>
      <c r="LI6" s="3">
        <v>0</v>
      </c>
      <c r="LJ6" s="3">
        <v>0</v>
      </c>
      <c r="LK6" s="3">
        <v>0</v>
      </c>
      <c r="LL6" s="3">
        <v>0</v>
      </c>
      <c r="LM6" s="3">
        <v>48265531.009999998</v>
      </c>
      <c r="LN6" s="3">
        <v>53677362.649999999</v>
      </c>
      <c r="LO6" s="3">
        <v>3408021.75</v>
      </c>
      <c r="LP6" s="3">
        <v>0</v>
      </c>
      <c r="LQ6" s="3">
        <v>0</v>
      </c>
      <c r="LR6" s="3">
        <v>6805459.0800000001</v>
      </c>
      <c r="LS6" s="3">
        <v>0</v>
      </c>
      <c r="LT6" s="3">
        <v>5222680.74</v>
      </c>
      <c r="LU6" s="3">
        <v>0</v>
      </c>
      <c r="LW6" s="3">
        <v>0</v>
      </c>
      <c r="LX6" s="3">
        <v>272250.5</v>
      </c>
      <c r="LY6" s="3">
        <v>0</v>
      </c>
      <c r="LZ6" s="3">
        <v>0</v>
      </c>
      <c r="MA6" s="3">
        <v>0</v>
      </c>
      <c r="MB6" s="3">
        <v>0</v>
      </c>
      <c r="MC6" s="3">
        <v>0</v>
      </c>
      <c r="MD6" s="3">
        <v>0</v>
      </c>
      <c r="ME6" s="3">
        <v>0</v>
      </c>
      <c r="MF6" s="3">
        <v>0</v>
      </c>
      <c r="MG6" s="3">
        <v>0</v>
      </c>
      <c r="MH6" s="3">
        <v>0</v>
      </c>
      <c r="MI6" s="3">
        <v>0</v>
      </c>
      <c r="MJ6" s="3">
        <v>0</v>
      </c>
      <c r="MK6" s="3">
        <v>0</v>
      </c>
      <c r="ML6" s="3">
        <v>0</v>
      </c>
      <c r="MM6" s="3">
        <v>0</v>
      </c>
      <c r="MN6" s="3">
        <v>0</v>
      </c>
      <c r="MO6" s="3">
        <v>0</v>
      </c>
      <c r="MP6" s="3">
        <v>0</v>
      </c>
      <c r="MQ6" s="3">
        <v>0</v>
      </c>
      <c r="MR6" s="3">
        <v>0</v>
      </c>
      <c r="MS6" s="3">
        <v>844665.82</v>
      </c>
      <c r="MT6" s="3">
        <v>138699.5</v>
      </c>
      <c r="MU6" s="3">
        <v>14206.24</v>
      </c>
      <c r="MV6" s="3">
        <v>3898.61</v>
      </c>
      <c r="MW6" s="3">
        <v>92123.4</v>
      </c>
      <c r="MX6" s="3">
        <v>104.72</v>
      </c>
      <c r="MY6" s="3">
        <v>0</v>
      </c>
      <c r="MZ6" s="3">
        <v>1743.88</v>
      </c>
      <c r="NA6" s="3">
        <v>9544.64</v>
      </c>
      <c r="NB6" s="3">
        <v>0</v>
      </c>
      <c r="NC6" s="3">
        <v>902.43</v>
      </c>
      <c r="ND6" s="3">
        <v>203124.62</v>
      </c>
      <c r="NE6" s="3">
        <v>0</v>
      </c>
      <c r="NF6" s="3">
        <v>0</v>
      </c>
      <c r="NG6" s="3">
        <v>0</v>
      </c>
      <c r="NH6" s="3">
        <v>0</v>
      </c>
      <c r="NI6" s="3">
        <v>283538.81</v>
      </c>
      <c r="NJ6" s="3">
        <v>0</v>
      </c>
      <c r="NK6" s="3">
        <v>0</v>
      </c>
      <c r="NL6" s="3">
        <v>236212.49</v>
      </c>
      <c r="NM6" s="3">
        <v>0</v>
      </c>
      <c r="NN6" s="3">
        <v>0</v>
      </c>
      <c r="NO6" s="3">
        <v>560</v>
      </c>
      <c r="NP6" s="3">
        <v>132463.41</v>
      </c>
      <c r="NQ6" s="3">
        <v>26426.03</v>
      </c>
      <c r="NR6" s="3">
        <v>19661.48</v>
      </c>
      <c r="NS6" s="3">
        <v>2848.39</v>
      </c>
      <c r="NT6" s="3">
        <v>43518.94</v>
      </c>
      <c r="NU6" s="3">
        <v>169727.12</v>
      </c>
      <c r="NV6" s="3">
        <v>406028.46</v>
      </c>
      <c r="NW6" s="3">
        <v>425892.03</v>
      </c>
      <c r="NX6" s="3">
        <v>46781.84</v>
      </c>
      <c r="NY6" s="3">
        <v>10907.79</v>
      </c>
      <c r="NZ6" s="3">
        <v>446343.79</v>
      </c>
      <c r="OA6" s="3">
        <v>34106.300000000003</v>
      </c>
      <c r="OB6" s="3">
        <v>0</v>
      </c>
      <c r="OC6" s="3">
        <v>0</v>
      </c>
      <c r="OD6" s="3">
        <v>0</v>
      </c>
      <c r="OE6" s="3">
        <v>0</v>
      </c>
      <c r="OF6" s="3">
        <v>0</v>
      </c>
      <c r="OK6" s="3">
        <v>0</v>
      </c>
      <c r="OL6" s="3">
        <v>0</v>
      </c>
      <c r="OM6" s="3">
        <v>0</v>
      </c>
      <c r="ON6" s="3">
        <v>0</v>
      </c>
      <c r="OO6" s="3">
        <v>301184.03000000003</v>
      </c>
      <c r="OP6" s="3">
        <v>590733.74</v>
      </c>
      <c r="OQ6" s="3">
        <v>1004512.84</v>
      </c>
      <c r="OR6" s="3">
        <v>107754.01</v>
      </c>
      <c r="OS6" s="3">
        <v>-1053.01</v>
      </c>
      <c r="OT6" s="3">
        <v>0</v>
      </c>
      <c r="OU6" s="3">
        <v>881423.19</v>
      </c>
      <c r="OV6" s="3">
        <v>648505.68000000005</v>
      </c>
      <c r="OW6" s="3">
        <v>0</v>
      </c>
      <c r="OX6" s="3">
        <v>46539.49</v>
      </c>
      <c r="OY6" s="3">
        <v>0</v>
      </c>
      <c r="OZ6" s="3">
        <v>21756</v>
      </c>
      <c r="PA6" s="3">
        <v>0</v>
      </c>
      <c r="PB6" s="3">
        <v>0</v>
      </c>
      <c r="PC6" s="3">
        <v>0</v>
      </c>
      <c r="PD6" s="3">
        <v>0</v>
      </c>
      <c r="PE6" s="3">
        <v>0</v>
      </c>
      <c r="PF6" s="3">
        <v>705772.11</v>
      </c>
      <c r="PG6" s="3">
        <v>722600.13</v>
      </c>
      <c r="PH6" s="3">
        <v>1072186.02</v>
      </c>
      <c r="PI6" s="3">
        <v>87810.14</v>
      </c>
      <c r="PJ6" s="3">
        <v>0</v>
      </c>
      <c r="PK6" s="3">
        <v>454801.32</v>
      </c>
      <c r="PL6" s="3">
        <v>149837.17000000001</v>
      </c>
      <c r="PM6" s="3">
        <v>0</v>
      </c>
      <c r="PN6" s="3">
        <v>133676.04</v>
      </c>
      <c r="PO6" s="3">
        <v>0</v>
      </c>
      <c r="PP6" s="3">
        <v>0</v>
      </c>
      <c r="PQ6" s="3">
        <v>81000</v>
      </c>
      <c r="PR6" s="3">
        <v>191314.94</v>
      </c>
      <c r="PS6" s="3">
        <v>0</v>
      </c>
      <c r="PT6" s="3">
        <v>32393.08</v>
      </c>
      <c r="PU6" s="3">
        <v>0</v>
      </c>
      <c r="PV6" s="3">
        <v>0</v>
      </c>
      <c r="PW6" s="3">
        <v>213050.15</v>
      </c>
      <c r="PX6" s="3">
        <v>29194.11</v>
      </c>
      <c r="PY6" s="3">
        <v>0</v>
      </c>
      <c r="PZ6" s="3">
        <v>58807.14</v>
      </c>
      <c r="QA6" s="3">
        <v>0</v>
      </c>
      <c r="QB6" s="3">
        <v>3010257.8</v>
      </c>
      <c r="QC6" s="3">
        <v>0</v>
      </c>
      <c r="QD6" s="3">
        <v>351954.1</v>
      </c>
      <c r="QE6" s="3">
        <v>0</v>
      </c>
      <c r="QF6" s="3">
        <v>0</v>
      </c>
      <c r="QG6" s="3">
        <v>0</v>
      </c>
      <c r="QI6" s="3">
        <v>0</v>
      </c>
      <c r="QJ6" s="3">
        <v>616410.48</v>
      </c>
      <c r="QK6" s="3">
        <v>0</v>
      </c>
      <c r="QL6" s="3">
        <v>0</v>
      </c>
      <c r="QM6" s="3">
        <v>0</v>
      </c>
      <c r="QN6" s="3">
        <v>0</v>
      </c>
      <c r="QO6" s="3">
        <v>1015945.06</v>
      </c>
      <c r="QP6" s="3">
        <v>168616.39</v>
      </c>
      <c r="QQ6" s="3">
        <v>0</v>
      </c>
      <c r="QR6" s="3">
        <v>0</v>
      </c>
      <c r="QS6" s="3">
        <v>0</v>
      </c>
      <c r="QT6" s="3">
        <v>0</v>
      </c>
      <c r="QU6" s="3">
        <v>-812691.19</v>
      </c>
      <c r="QV6" s="3">
        <v>676603.01</v>
      </c>
      <c r="QW6" s="3">
        <v>38785</v>
      </c>
      <c r="QX6" s="3">
        <v>0</v>
      </c>
      <c r="QY6" s="3">
        <v>0</v>
      </c>
      <c r="QZ6" s="3">
        <v>0</v>
      </c>
      <c r="RA6" s="3">
        <v>0</v>
      </c>
      <c r="RB6" s="3">
        <v>0</v>
      </c>
      <c r="RC6" s="3">
        <v>0</v>
      </c>
      <c r="RD6" s="3">
        <v>0</v>
      </c>
      <c r="RE6" s="3">
        <v>0</v>
      </c>
      <c r="RF6" s="3">
        <v>0</v>
      </c>
      <c r="RG6" s="3">
        <v>702237</v>
      </c>
      <c r="RH6" s="3">
        <v>59400</v>
      </c>
      <c r="RI6" s="3">
        <v>0</v>
      </c>
      <c r="RJ6" s="3">
        <v>-201834</v>
      </c>
      <c r="RK6" s="3">
        <v>0</v>
      </c>
    </row>
    <row r="7" spans="1:479" x14ac:dyDescent="0.25">
      <c r="A7" t="s">
        <v>6</v>
      </c>
      <c r="B7" s="1">
        <v>2019</v>
      </c>
      <c r="C7" s="3">
        <v>8843072.1300000008</v>
      </c>
      <c r="D7" s="3">
        <v>600</v>
      </c>
      <c r="E7" s="4"/>
      <c r="F7" s="3">
        <v>0</v>
      </c>
      <c r="G7" s="3">
        <v>0</v>
      </c>
      <c r="H7" s="3">
        <v>0</v>
      </c>
      <c r="I7" s="3">
        <v>0</v>
      </c>
      <c r="J7" s="3">
        <v>0</v>
      </c>
      <c r="K7" s="3">
        <v>9173893.5500000007</v>
      </c>
      <c r="L7" s="3">
        <v>0</v>
      </c>
      <c r="M7" s="3">
        <v>647292.11</v>
      </c>
      <c r="N7" s="3">
        <v>0</v>
      </c>
      <c r="O7" s="3">
        <v>6684493.5</v>
      </c>
      <c r="P7" s="4"/>
      <c r="Q7" s="3">
        <v>23544011.09</v>
      </c>
      <c r="R7" s="3">
        <v>-170000</v>
      </c>
      <c r="S7" s="3">
        <v>0</v>
      </c>
      <c r="T7" s="3">
        <v>0</v>
      </c>
      <c r="U7" s="3">
        <v>0</v>
      </c>
      <c r="V7" s="3">
        <v>457472.32</v>
      </c>
      <c r="W7" s="3">
        <v>0</v>
      </c>
      <c r="X7" s="3">
        <v>177412.05</v>
      </c>
      <c r="Y7" s="3">
        <v>0</v>
      </c>
      <c r="Z7" s="3">
        <v>15408.84</v>
      </c>
      <c r="AA7" s="3">
        <v>5301021.4400000004</v>
      </c>
      <c r="AB7" s="3">
        <v>0</v>
      </c>
      <c r="AC7" s="3">
        <v>0</v>
      </c>
      <c r="AD7" s="3">
        <v>0</v>
      </c>
      <c r="AE7" s="3">
        <v>0</v>
      </c>
      <c r="AF7" s="3">
        <v>0</v>
      </c>
      <c r="AG7" s="3">
        <v>0</v>
      </c>
      <c r="AH7" s="3">
        <v>0</v>
      </c>
      <c r="AI7" s="3">
        <v>0</v>
      </c>
      <c r="AJ7" s="3">
        <v>0</v>
      </c>
      <c r="AK7" s="3">
        <v>0</v>
      </c>
      <c r="AL7" s="3">
        <v>33030.49</v>
      </c>
      <c r="AP7" s="3">
        <v>0</v>
      </c>
      <c r="AQ7" s="3">
        <v>0</v>
      </c>
      <c r="AR7" s="3">
        <v>0</v>
      </c>
      <c r="AS7" s="3">
        <v>0</v>
      </c>
      <c r="AT7" s="3">
        <v>0</v>
      </c>
      <c r="AU7" s="3">
        <v>0</v>
      </c>
      <c r="AV7" s="3">
        <v>3849042.95</v>
      </c>
      <c r="AW7" s="4"/>
      <c r="AX7" s="3">
        <v>0</v>
      </c>
      <c r="AY7" s="3">
        <v>0</v>
      </c>
      <c r="AZ7" s="3">
        <v>0</v>
      </c>
      <c r="BA7" s="3">
        <v>-3594.97</v>
      </c>
      <c r="BB7" s="3">
        <v>0</v>
      </c>
      <c r="BC7" s="3">
        <v>0</v>
      </c>
      <c r="BD7" s="3">
        <v>0</v>
      </c>
      <c r="BE7" s="3">
        <v>0</v>
      </c>
      <c r="BF7" s="3">
        <v>0</v>
      </c>
      <c r="BG7" s="3">
        <v>0</v>
      </c>
      <c r="BH7" s="3">
        <v>0</v>
      </c>
      <c r="BI7" s="3">
        <v>0</v>
      </c>
      <c r="BJ7" s="3">
        <v>0</v>
      </c>
      <c r="BK7" s="3">
        <v>0</v>
      </c>
      <c r="BL7" s="3">
        <v>0</v>
      </c>
      <c r="BM7" s="3">
        <v>2559.2199999999998</v>
      </c>
      <c r="BN7" s="3">
        <v>0</v>
      </c>
      <c r="BO7" s="3">
        <v>-77270.95</v>
      </c>
      <c r="BP7" s="3">
        <v>0</v>
      </c>
      <c r="BQ7" s="3">
        <v>0</v>
      </c>
      <c r="BR7" s="3">
        <v>0</v>
      </c>
      <c r="BT7" s="3">
        <v>0</v>
      </c>
      <c r="BU7" s="3">
        <v>1711747.54</v>
      </c>
      <c r="BV7" s="3">
        <v>145443.54</v>
      </c>
      <c r="BW7" s="3">
        <v>0</v>
      </c>
      <c r="BX7" s="3">
        <v>595116.67000000004</v>
      </c>
      <c r="BY7" s="3">
        <v>0</v>
      </c>
      <c r="BZ7" s="3">
        <v>-2390000.15</v>
      </c>
      <c r="CA7" s="3">
        <v>0</v>
      </c>
      <c r="CB7" s="3">
        <v>196055.64</v>
      </c>
      <c r="CC7" s="3">
        <v>651863.99</v>
      </c>
      <c r="CD7" s="3">
        <v>1239263.3899999999</v>
      </c>
      <c r="CE7" s="3">
        <v>2781878.6</v>
      </c>
      <c r="CF7" s="3">
        <v>-379241.58</v>
      </c>
      <c r="CG7" s="3">
        <v>-144792.57999999999</v>
      </c>
      <c r="CH7" s="3">
        <v>0</v>
      </c>
      <c r="CI7" s="3">
        <v>0</v>
      </c>
      <c r="CJ7" s="3">
        <v>4318402</v>
      </c>
      <c r="CK7" s="3">
        <v>0</v>
      </c>
      <c r="CL7" s="3">
        <v>10666992.51</v>
      </c>
      <c r="CM7" s="3">
        <v>189350.5</v>
      </c>
      <c r="CN7" s="3">
        <v>0</v>
      </c>
      <c r="CO7" s="3">
        <v>0</v>
      </c>
      <c r="CP7" s="3">
        <v>0</v>
      </c>
      <c r="CQ7" s="3">
        <v>0</v>
      </c>
      <c r="CR7" s="3">
        <v>0</v>
      </c>
      <c r="CS7" s="3">
        <v>0</v>
      </c>
      <c r="CT7" s="3">
        <v>0</v>
      </c>
      <c r="CU7" s="3">
        <v>0</v>
      </c>
      <c r="CV7" s="3">
        <v>0</v>
      </c>
      <c r="CW7" s="3">
        <v>0</v>
      </c>
      <c r="CX7" s="3">
        <v>0</v>
      </c>
      <c r="CY7" s="3">
        <v>0</v>
      </c>
      <c r="CZ7" s="3">
        <v>0</v>
      </c>
      <c r="DA7" s="3">
        <v>0</v>
      </c>
      <c r="DB7" s="3">
        <v>0</v>
      </c>
      <c r="DC7" s="3">
        <v>0</v>
      </c>
      <c r="DD7" s="3">
        <v>0</v>
      </c>
      <c r="DE7" s="3">
        <v>0</v>
      </c>
      <c r="DF7" s="3">
        <v>0</v>
      </c>
      <c r="DG7" s="3">
        <v>0</v>
      </c>
      <c r="DH7" s="3">
        <v>0</v>
      </c>
      <c r="DI7" s="3">
        <v>0</v>
      </c>
      <c r="DJ7" s="3">
        <v>0</v>
      </c>
      <c r="DK7" s="3">
        <v>0</v>
      </c>
      <c r="DL7" s="3">
        <v>0</v>
      </c>
      <c r="DM7" s="3">
        <v>0</v>
      </c>
      <c r="DN7" s="3">
        <v>202702.95</v>
      </c>
      <c r="DP7" s="3">
        <v>2538554.41</v>
      </c>
      <c r="DQ7" s="3">
        <v>0</v>
      </c>
      <c r="DR7" s="3">
        <v>0</v>
      </c>
      <c r="DS7" s="3">
        <v>14478739.710000001</v>
      </c>
      <c r="DT7" s="3">
        <v>0</v>
      </c>
      <c r="DU7" s="3">
        <v>45214302.579999998</v>
      </c>
      <c r="DV7" s="3">
        <v>54906123.219999999</v>
      </c>
      <c r="DW7" s="3">
        <v>25422467.09</v>
      </c>
      <c r="DX7" s="3">
        <v>40006006.700000003</v>
      </c>
      <c r="DY7" s="3">
        <v>58954201.310000002</v>
      </c>
      <c r="DZ7" s="3">
        <v>42917038.979999997</v>
      </c>
      <c r="EA7" s="3">
        <v>21553145.739999998</v>
      </c>
      <c r="EB7" s="3">
        <v>0</v>
      </c>
      <c r="EC7" s="3">
        <v>0</v>
      </c>
      <c r="ED7" s="3">
        <v>0</v>
      </c>
      <c r="EE7" s="3">
        <v>96299.71</v>
      </c>
      <c r="EG7" s="3">
        <v>10572660.060000001</v>
      </c>
      <c r="EH7" s="3">
        <v>0</v>
      </c>
      <c r="EI7" s="3">
        <v>1886540.66</v>
      </c>
      <c r="EJ7" s="3">
        <v>1334447.74</v>
      </c>
      <c r="EL7" s="3">
        <v>4671764.1100000003</v>
      </c>
      <c r="EM7" s="3">
        <v>272397.36</v>
      </c>
      <c r="EN7" s="3">
        <v>1519312.81</v>
      </c>
      <c r="EO7" s="3">
        <v>416690.37</v>
      </c>
      <c r="EP7" s="3">
        <v>0</v>
      </c>
      <c r="EQ7" s="3">
        <v>362812.93</v>
      </c>
      <c r="ER7" s="3">
        <v>26607.25</v>
      </c>
      <c r="ET7" s="3">
        <v>0</v>
      </c>
      <c r="EU7" s="3">
        <v>0</v>
      </c>
      <c r="EV7" s="3">
        <v>4317571.99</v>
      </c>
      <c r="EW7" s="3">
        <v>0</v>
      </c>
      <c r="EX7" s="3">
        <v>0</v>
      </c>
      <c r="EY7" s="3">
        <v>-29277060.489999998</v>
      </c>
      <c r="EZ7" s="3">
        <v>0</v>
      </c>
      <c r="FA7" s="3">
        <v>0</v>
      </c>
      <c r="FB7" s="3">
        <v>0</v>
      </c>
      <c r="FC7" s="3">
        <v>0</v>
      </c>
      <c r="FD7" s="3">
        <v>0</v>
      </c>
      <c r="FE7" s="3">
        <v>0</v>
      </c>
      <c r="FF7" s="3">
        <v>704966.25</v>
      </c>
      <c r="FG7" s="3">
        <v>0</v>
      </c>
      <c r="FH7" s="3">
        <v>0</v>
      </c>
      <c r="FI7" s="3">
        <v>0</v>
      </c>
      <c r="FJ7" s="3">
        <v>0</v>
      </c>
      <c r="FK7" s="3">
        <v>-169291525.53999999</v>
      </c>
      <c r="FL7" s="3">
        <v>0</v>
      </c>
      <c r="FM7" s="3">
        <v>0</v>
      </c>
      <c r="FN7" s="3">
        <v>0</v>
      </c>
      <c r="FO7" s="3">
        <v>0</v>
      </c>
      <c r="FP7" s="3">
        <v>-872289.66</v>
      </c>
      <c r="FQ7" s="3">
        <v>-385250.38</v>
      </c>
      <c r="FR7" s="3">
        <v>-3860266.11</v>
      </c>
      <c r="FS7" s="3">
        <v>0</v>
      </c>
      <c r="FT7" s="3">
        <v>-19285932.969999999</v>
      </c>
      <c r="FU7" s="3">
        <v>0</v>
      </c>
      <c r="FV7" s="3">
        <v>-124524.54</v>
      </c>
      <c r="FW7" s="3">
        <v>0</v>
      </c>
      <c r="FX7" s="3">
        <v>47845.120000000003</v>
      </c>
      <c r="FY7" s="3">
        <v>0</v>
      </c>
      <c r="FZ7" s="3">
        <v>0</v>
      </c>
      <c r="GA7" s="3">
        <v>0</v>
      </c>
      <c r="GB7" s="3">
        <v>-1441038.21</v>
      </c>
      <c r="GD7" s="3">
        <v>0</v>
      </c>
      <c r="GE7" s="3">
        <v>0</v>
      </c>
      <c r="GF7" s="3">
        <v>0</v>
      </c>
      <c r="GG7" s="3">
        <v>0</v>
      </c>
      <c r="GH7" s="3">
        <v>0</v>
      </c>
      <c r="GI7" s="3">
        <v>0</v>
      </c>
      <c r="GJ7" s="3">
        <v>-504277.91</v>
      </c>
      <c r="GK7" s="3">
        <v>-9445.1299999999992</v>
      </c>
      <c r="GL7" s="3">
        <v>0</v>
      </c>
      <c r="GN7" s="3">
        <v>0</v>
      </c>
      <c r="GO7" s="3">
        <v>-4489718</v>
      </c>
      <c r="GP7" s="3">
        <v>0</v>
      </c>
      <c r="GQ7" s="3">
        <v>0</v>
      </c>
      <c r="GR7" s="3">
        <v>0</v>
      </c>
      <c r="GS7" s="3">
        <v>0</v>
      </c>
      <c r="GT7" s="3">
        <v>0</v>
      </c>
      <c r="GU7" s="3">
        <v>3727377.6</v>
      </c>
      <c r="GV7" s="3">
        <v>-101571.65</v>
      </c>
      <c r="GX7" s="3">
        <v>-4024301.46</v>
      </c>
      <c r="GY7" s="3">
        <v>0</v>
      </c>
      <c r="GZ7" s="3">
        <v>0</v>
      </c>
      <c r="HA7" s="3">
        <v>0</v>
      </c>
      <c r="HB7" s="3">
        <v>-3048000.34</v>
      </c>
      <c r="HC7" s="3">
        <v>0</v>
      </c>
      <c r="HD7" s="3">
        <v>0</v>
      </c>
      <c r="HE7" s="3">
        <v>0</v>
      </c>
      <c r="HF7" s="3">
        <v>0</v>
      </c>
      <c r="HG7" s="3">
        <v>0</v>
      </c>
      <c r="HH7" s="3">
        <v>-24818718.300000001</v>
      </c>
      <c r="HI7" s="3">
        <v>0</v>
      </c>
      <c r="HJ7" s="3">
        <v>0</v>
      </c>
      <c r="HK7" s="3">
        <v>0</v>
      </c>
      <c r="HL7" s="3">
        <v>-16868843.350000001</v>
      </c>
      <c r="HM7" s="3">
        <v>0</v>
      </c>
      <c r="HO7" s="3">
        <v>-47878608</v>
      </c>
      <c r="HP7" s="3">
        <v>-45139138.189999998</v>
      </c>
      <c r="HQ7" s="3">
        <v>0</v>
      </c>
      <c r="HR7" s="3">
        <v>0</v>
      </c>
      <c r="HS7" s="3">
        <v>0</v>
      </c>
      <c r="HT7" s="3">
        <v>-876228.03</v>
      </c>
      <c r="HU7" s="3">
        <v>0</v>
      </c>
      <c r="HV7" s="3">
        <v>0</v>
      </c>
      <c r="HW7" s="3">
        <v>0</v>
      </c>
      <c r="HX7" s="3">
        <v>0</v>
      </c>
      <c r="HY7" s="3">
        <v>-36867012.07</v>
      </c>
      <c r="HZ7" s="3">
        <v>-5229040.1599999703</v>
      </c>
      <c r="IA7" s="3">
        <v>0</v>
      </c>
      <c r="IB7" s="3">
        <v>0</v>
      </c>
      <c r="IC7" s="3">
        <v>0</v>
      </c>
      <c r="ID7" s="3">
        <v>0</v>
      </c>
      <c r="IE7" s="3">
        <v>0</v>
      </c>
      <c r="IF7" s="3">
        <v>0</v>
      </c>
      <c r="IG7" s="3">
        <v>0</v>
      </c>
      <c r="IH7" s="3">
        <v>0</v>
      </c>
      <c r="II7" s="3">
        <v>181690</v>
      </c>
      <c r="IJ7" s="3">
        <v>-45832457.369999997</v>
      </c>
      <c r="IK7" s="3">
        <v>0</v>
      </c>
      <c r="IL7" s="3">
        <v>0</v>
      </c>
      <c r="IM7" s="3">
        <v>0</v>
      </c>
      <c r="IN7" s="3">
        <v>-395292.84</v>
      </c>
      <c r="IO7" s="3">
        <v>0</v>
      </c>
      <c r="IP7" s="3">
        <v>-97128572.400000006</v>
      </c>
      <c r="IQ7" s="3">
        <v>0</v>
      </c>
      <c r="IR7" s="3">
        <v>0</v>
      </c>
      <c r="IS7" s="3">
        <v>-20024660.98</v>
      </c>
      <c r="IT7" s="3">
        <v>0</v>
      </c>
      <c r="IU7" s="3">
        <v>-5750388.04</v>
      </c>
      <c r="IV7" s="3">
        <v>0</v>
      </c>
      <c r="IW7" s="3">
        <v>-11515120.699999999</v>
      </c>
      <c r="IX7" s="3">
        <v>-10471509.689999999</v>
      </c>
      <c r="IY7" s="3">
        <v>0</v>
      </c>
      <c r="IZ7" s="3">
        <v>-446585.48</v>
      </c>
      <c r="JA7" s="3">
        <v>-31192413.140000001</v>
      </c>
      <c r="JB7" s="3">
        <v>-22890.21</v>
      </c>
      <c r="JC7" s="3">
        <v>-476.75</v>
      </c>
      <c r="JD7" s="3">
        <v>0</v>
      </c>
      <c r="JE7" s="3">
        <v>0</v>
      </c>
      <c r="JF7" s="3">
        <v>0</v>
      </c>
      <c r="JG7" s="3">
        <v>0</v>
      </c>
      <c r="JH7" s="3">
        <v>0</v>
      </c>
      <c r="JI7" s="3">
        <v>-329782.13</v>
      </c>
      <c r="JJ7" s="3">
        <v>0</v>
      </c>
      <c r="JK7" s="3">
        <v>-9952.7199999999993</v>
      </c>
      <c r="JL7" s="3">
        <v>-263964.77</v>
      </c>
      <c r="JM7" s="3">
        <v>0</v>
      </c>
      <c r="JN7" s="3">
        <v>-727126.54</v>
      </c>
      <c r="JO7" s="3">
        <v>0</v>
      </c>
      <c r="JP7" s="3">
        <v>-477935.69</v>
      </c>
      <c r="JQ7" s="3">
        <v>0</v>
      </c>
      <c r="JR7" s="3">
        <v>-70261.98</v>
      </c>
      <c r="JS7" s="3">
        <v>0</v>
      </c>
      <c r="JT7" s="3">
        <v>0</v>
      </c>
      <c r="JU7" s="3">
        <v>0</v>
      </c>
      <c r="JV7" s="3">
        <v>0</v>
      </c>
      <c r="JW7" s="3">
        <v>0</v>
      </c>
      <c r="JX7" s="3">
        <v>0</v>
      </c>
      <c r="JY7" s="3">
        <v>0</v>
      </c>
      <c r="JZ7" s="3">
        <v>0</v>
      </c>
      <c r="KA7" s="3">
        <v>0</v>
      </c>
      <c r="KB7" s="3">
        <v>0</v>
      </c>
      <c r="KC7" s="3">
        <v>0</v>
      </c>
      <c r="KD7" s="3">
        <v>12278.12</v>
      </c>
      <c r="KE7" s="3">
        <v>0</v>
      </c>
      <c r="KF7" s="3">
        <v>0</v>
      </c>
      <c r="KG7" s="3">
        <v>0</v>
      </c>
      <c r="KH7" s="3">
        <v>-600835.12</v>
      </c>
      <c r="KI7" s="3">
        <v>883510.73</v>
      </c>
      <c r="KJ7" s="3">
        <v>0</v>
      </c>
      <c r="KK7" s="3">
        <v>-1003988.79</v>
      </c>
      <c r="KL7" s="3">
        <v>0</v>
      </c>
      <c r="KM7" s="3">
        <v>0</v>
      </c>
      <c r="KN7" s="3">
        <v>-508015.6</v>
      </c>
      <c r="KO7" s="3">
        <v>0</v>
      </c>
      <c r="KP7" s="3">
        <v>0</v>
      </c>
      <c r="KQ7" s="3">
        <v>0</v>
      </c>
      <c r="KR7" s="3">
        <v>0</v>
      </c>
      <c r="KS7" s="3">
        <v>0</v>
      </c>
      <c r="KT7" s="3">
        <v>0</v>
      </c>
      <c r="KU7" s="3">
        <v>0</v>
      </c>
      <c r="KV7" s="3">
        <v>0</v>
      </c>
      <c r="KW7" s="3">
        <v>0</v>
      </c>
      <c r="KX7" s="3">
        <v>0</v>
      </c>
      <c r="KY7" s="3">
        <v>0</v>
      </c>
      <c r="KZ7" s="3">
        <v>0</v>
      </c>
      <c r="LA7" s="3">
        <v>0</v>
      </c>
      <c r="LB7" s="3">
        <v>0</v>
      </c>
      <c r="LC7" s="3">
        <v>0</v>
      </c>
      <c r="LD7" s="3">
        <v>0</v>
      </c>
      <c r="LE7" s="3">
        <v>0</v>
      </c>
      <c r="LF7" s="3">
        <v>0</v>
      </c>
      <c r="LG7" s="3">
        <v>0</v>
      </c>
      <c r="LH7" s="3">
        <v>0</v>
      </c>
      <c r="LI7" s="3">
        <v>0</v>
      </c>
      <c r="LJ7" s="3">
        <v>0</v>
      </c>
      <c r="LK7" s="3">
        <v>0</v>
      </c>
      <c r="LL7" s="3">
        <v>0</v>
      </c>
      <c r="LM7" s="3">
        <v>85146095.049999997</v>
      </c>
      <c r="LN7" s="3">
        <v>78234888.540000007</v>
      </c>
      <c r="LO7" s="3">
        <v>5750388.04</v>
      </c>
      <c r="LP7" s="3">
        <v>0</v>
      </c>
      <c r="LQ7" s="3">
        <v>0</v>
      </c>
      <c r="LR7" s="3">
        <v>11515120.699999999</v>
      </c>
      <c r="LS7" s="3">
        <v>0</v>
      </c>
      <c r="LT7" s="3">
        <v>10471509.689999999</v>
      </c>
      <c r="LU7" s="3">
        <v>0</v>
      </c>
      <c r="LW7" s="3">
        <v>0</v>
      </c>
      <c r="LX7" s="3">
        <v>446585.48</v>
      </c>
      <c r="LY7" s="3">
        <v>0</v>
      </c>
      <c r="LZ7" s="3">
        <v>0</v>
      </c>
      <c r="MA7" s="3">
        <v>0</v>
      </c>
      <c r="MB7" s="3">
        <v>0</v>
      </c>
      <c r="MC7" s="3">
        <v>0</v>
      </c>
      <c r="MD7" s="3">
        <v>0</v>
      </c>
      <c r="ME7" s="3">
        <v>0</v>
      </c>
      <c r="MF7" s="3">
        <v>0</v>
      </c>
      <c r="MG7" s="3">
        <v>0</v>
      </c>
      <c r="MH7" s="3">
        <v>0</v>
      </c>
      <c r="MI7" s="3">
        <v>0</v>
      </c>
      <c r="MJ7" s="3">
        <v>0</v>
      </c>
      <c r="MK7" s="3">
        <v>0</v>
      </c>
      <c r="ML7" s="3">
        <v>0</v>
      </c>
      <c r="MM7" s="3">
        <v>0</v>
      </c>
      <c r="MN7" s="3">
        <v>0</v>
      </c>
      <c r="MO7" s="3">
        <v>0</v>
      </c>
      <c r="MP7" s="3">
        <v>0</v>
      </c>
      <c r="MQ7" s="3">
        <v>0</v>
      </c>
      <c r="MR7" s="3">
        <v>0</v>
      </c>
      <c r="MS7" s="3">
        <v>0</v>
      </c>
      <c r="MT7" s="3">
        <v>2150032.5699999998</v>
      </c>
      <c r="MU7" s="3">
        <v>102021.3</v>
      </c>
      <c r="MV7" s="3">
        <v>0</v>
      </c>
      <c r="MW7" s="3">
        <v>0</v>
      </c>
      <c r="MX7" s="3">
        <v>227546.04</v>
      </c>
      <c r="MY7" s="3">
        <v>382271.91</v>
      </c>
      <c r="MZ7" s="3">
        <v>303256.98</v>
      </c>
      <c r="NA7" s="3">
        <v>491299.71</v>
      </c>
      <c r="NB7" s="3">
        <v>0</v>
      </c>
      <c r="NC7" s="3">
        <v>12964.43</v>
      </c>
      <c r="ND7" s="3">
        <v>39641.120000000003</v>
      </c>
      <c r="NE7" s="3">
        <v>307373.74</v>
      </c>
      <c r="NF7" s="3">
        <v>0</v>
      </c>
      <c r="NG7" s="3">
        <v>14478.07</v>
      </c>
      <c r="NH7" s="3">
        <v>0</v>
      </c>
      <c r="NI7" s="3">
        <v>158083.09</v>
      </c>
      <c r="NJ7" s="3">
        <v>270192.75</v>
      </c>
      <c r="NK7" s="3">
        <v>106630.59</v>
      </c>
      <c r="NL7" s="3">
        <v>0</v>
      </c>
      <c r="NM7" s="3">
        <v>0</v>
      </c>
      <c r="NN7" s="3">
        <v>0</v>
      </c>
      <c r="NO7" s="3">
        <v>0</v>
      </c>
      <c r="NP7" s="3">
        <v>0</v>
      </c>
      <c r="NQ7" s="3">
        <v>632867.53</v>
      </c>
      <c r="NR7" s="3">
        <v>0</v>
      </c>
      <c r="NS7" s="3">
        <v>398030.13</v>
      </c>
      <c r="NT7" s="3">
        <v>218968.75</v>
      </c>
      <c r="NU7" s="3">
        <v>1369351.92</v>
      </c>
      <c r="NV7" s="3">
        <v>250130.15</v>
      </c>
      <c r="NW7" s="3">
        <v>596249.09</v>
      </c>
      <c r="NX7" s="3">
        <v>40302.980000000003</v>
      </c>
      <c r="NY7" s="3">
        <v>659768.65</v>
      </c>
      <c r="NZ7" s="3">
        <v>459989.9</v>
      </c>
      <c r="OA7" s="3">
        <v>165628.25</v>
      </c>
      <c r="OB7" s="3">
        <v>0</v>
      </c>
      <c r="OC7" s="3">
        <v>0</v>
      </c>
      <c r="OD7" s="3">
        <v>0</v>
      </c>
      <c r="OE7" s="3">
        <v>175851.78</v>
      </c>
      <c r="OF7" s="3">
        <v>0</v>
      </c>
      <c r="OK7" s="3">
        <v>0</v>
      </c>
      <c r="OL7" s="3">
        <v>0</v>
      </c>
      <c r="OM7" s="3">
        <v>0</v>
      </c>
      <c r="ON7" s="3">
        <v>0</v>
      </c>
      <c r="OO7" s="3">
        <v>0</v>
      </c>
      <c r="OP7" s="3">
        <v>359378.34</v>
      </c>
      <c r="OQ7" s="3">
        <v>804980.91</v>
      </c>
      <c r="OR7" s="3">
        <v>259985.38</v>
      </c>
      <c r="OS7" s="3">
        <v>0</v>
      </c>
      <c r="OT7" s="3">
        <v>149447.04000000001</v>
      </c>
      <c r="OU7" s="3">
        <v>102391.31</v>
      </c>
      <c r="OV7" s="3">
        <v>602678.5</v>
      </c>
      <c r="OW7" s="3">
        <v>0</v>
      </c>
      <c r="OX7" s="3">
        <v>0</v>
      </c>
      <c r="OY7" s="3">
        <v>0</v>
      </c>
      <c r="OZ7" s="3">
        <v>15271.3</v>
      </c>
      <c r="PA7" s="3">
        <v>0</v>
      </c>
      <c r="PB7" s="3">
        <v>0</v>
      </c>
      <c r="PC7" s="3">
        <v>0</v>
      </c>
      <c r="PD7" s="3">
        <v>0</v>
      </c>
      <c r="PE7" s="3">
        <v>0</v>
      </c>
      <c r="PF7" s="3">
        <v>2267415.1</v>
      </c>
      <c r="PG7" s="3">
        <v>47594.86</v>
      </c>
      <c r="PH7" s="3">
        <v>2036685.17</v>
      </c>
      <c r="PI7" s="3">
        <v>472084.42</v>
      </c>
      <c r="PJ7" s="3">
        <v>-343703.08</v>
      </c>
      <c r="PK7" s="3">
        <v>734669.63</v>
      </c>
      <c r="PL7" s="3">
        <v>29205.83</v>
      </c>
      <c r="PM7" s="3">
        <v>142069.22</v>
      </c>
      <c r="PN7" s="3">
        <v>372199.49</v>
      </c>
      <c r="PO7" s="3">
        <v>0</v>
      </c>
      <c r="PP7" s="3">
        <v>0</v>
      </c>
      <c r="PQ7" s="3">
        <v>0</v>
      </c>
      <c r="PR7" s="3">
        <v>236126.84</v>
      </c>
      <c r="PS7" s="3">
        <v>90407.74</v>
      </c>
      <c r="PT7" s="3">
        <v>794455.41</v>
      </c>
      <c r="PU7" s="3">
        <v>0</v>
      </c>
      <c r="PV7" s="3">
        <v>0</v>
      </c>
      <c r="PW7" s="3">
        <v>347666.74</v>
      </c>
      <c r="PX7" s="3">
        <v>0</v>
      </c>
      <c r="PY7" s="3">
        <v>0</v>
      </c>
      <c r="PZ7" s="3">
        <v>0</v>
      </c>
      <c r="QA7" s="3">
        <v>0</v>
      </c>
      <c r="QB7" s="3">
        <v>6393292.1500000004</v>
      </c>
      <c r="QC7" s="3">
        <v>0</v>
      </c>
      <c r="QD7" s="3">
        <v>0</v>
      </c>
      <c r="QE7" s="3">
        <v>0</v>
      </c>
      <c r="QF7" s="3">
        <v>0</v>
      </c>
      <c r="QG7" s="3">
        <v>0</v>
      </c>
      <c r="QI7" s="3">
        <v>0</v>
      </c>
      <c r="QJ7" s="3">
        <v>2408673.34</v>
      </c>
      <c r="QK7" s="3">
        <v>0</v>
      </c>
      <c r="QL7" s="3">
        <v>0</v>
      </c>
      <c r="QM7" s="3">
        <v>0</v>
      </c>
      <c r="QN7" s="3">
        <v>0</v>
      </c>
      <c r="QO7" s="3">
        <v>0</v>
      </c>
      <c r="QP7" s="3">
        <v>850245.06</v>
      </c>
      <c r="QQ7" s="3">
        <v>0</v>
      </c>
      <c r="QR7" s="3">
        <v>0</v>
      </c>
      <c r="QS7" s="3">
        <v>0</v>
      </c>
      <c r="QT7" s="3">
        <v>331719.59999999998</v>
      </c>
      <c r="QU7" s="3">
        <v>310602.63</v>
      </c>
      <c r="QV7" s="3">
        <v>-352198</v>
      </c>
      <c r="QW7" s="3">
        <v>86538.07</v>
      </c>
      <c r="QX7" s="3">
        <v>0</v>
      </c>
      <c r="QY7" s="3">
        <v>0</v>
      </c>
      <c r="QZ7" s="3">
        <v>0</v>
      </c>
      <c r="RA7" s="3">
        <v>0</v>
      </c>
      <c r="RB7" s="3">
        <v>0</v>
      </c>
      <c r="RC7" s="3">
        <v>0</v>
      </c>
      <c r="RD7" s="3">
        <v>0</v>
      </c>
      <c r="RE7" s="3">
        <v>0</v>
      </c>
      <c r="RF7" s="3">
        <v>0</v>
      </c>
      <c r="RG7" s="3">
        <v>0</v>
      </c>
      <c r="RH7" s="3">
        <v>-496500</v>
      </c>
      <c r="RI7" s="3">
        <v>0</v>
      </c>
      <c r="RJ7" s="3">
        <v>131566</v>
      </c>
      <c r="RK7" s="3">
        <v>0</v>
      </c>
    </row>
    <row r="8" spans="1:479" x14ac:dyDescent="0.25">
      <c r="A8" t="s">
        <v>7</v>
      </c>
      <c r="B8" s="1">
        <v>2019</v>
      </c>
      <c r="C8" s="3">
        <v>0</v>
      </c>
      <c r="D8" s="3">
        <v>0</v>
      </c>
      <c r="E8" s="4"/>
      <c r="F8" s="3">
        <v>0</v>
      </c>
      <c r="G8" s="3">
        <v>0</v>
      </c>
      <c r="H8" s="3">
        <v>0</v>
      </c>
      <c r="I8" s="3">
        <v>0</v>
      </c>
      <c r="J8" s="3">
        <v>0</v>
      </c>
      <c r="K8" s="3">
        <v>3928227.52</v>
      </c>
      <c r="L8" s="3">
        <v>-15826</v>
      </c>
      <c r="M8" s="3">
        <v>0</v>
      </c>
      <c r="N8" s="3">
        <v>80509.19</v>
      </c>
      <c r="O8" s="3">
        <v>401461.05</v>
      </c>
      <c r="P8" s="4"/>
      <c r="Q8" s="3">
        <v>5585756.8899999997</v>
      </c>
      <c r="R8" s="3">
        <v>-300074.13</v>
      </c>
      <c r="S8" s="3">
        <v>0</v>
      </c>
      <c r="T8" s="3">
        <v>257121.16</v>
      </c>
      <c r="U8" s="3">
        <v>0</v>
      </c>
      <c r="V8" s="3">
        <v>537981.68999999994</v>
      </c>
      <c r="W8" s="3">
        <v>0</v>
      </c>
      <c r="X8" s="3">
        <v>0</v>
      </c>
      <c r="Y8" s="3">
        <v>0</v>
      </c>
      <c r="Z8" s="3">
        <v>0</v>
      </c>
      <c r="AA8" s="3">
        <v>123434.84</v>
      </c>
      <c r="AB8" s="3">
        <v>0</v>
      </c>
      <c r="AC8" s="3">
        <v>0</v>
      </c>
      <c r="AD8" s="3">
        <v>0</v>
      </c>
      <c r="AF8" s="3">
        <v>0</v>
      </c>
      <c r="AG8" s="3">
        <v>0</v>
      </c>
      <c r="AH8" s="3">
        <v>0</v>
      </c>
      <c r="AI8" s="3">
        <v>0</v>
      </c>
      <c r="AJ8" s="3">
        <v>0</v>
      </c>
      <c r="AK8" s="3">
        <v>0</v>
      </c>
      <c r="AL8" s="3">
        <v>6990070.2400000002</v>
      </c>
      <c r="AM8" s="3">
        <v>0</v>
      </c>
      <c r="AN8" s="3">
        <v>0</v>
      </c>
      <c r="AO8" s="3">
        <v>0</v>
      </c>
      <c r="AP8" s="3">
        <v>0</v>
      </c>
      <c r="AR8" s="3">
        <v>0</v>
      </c>
      <c r="AS8" s="3">
        <v>0</v>
      </c>
      <c r="AU8" s="3">
        <v>0</v>
      </c>
      <c r="AV8" s="3">
        <v>-2790531.7</v>
      </c>
      <c r="AW8" s="4"/>
      <c r="AX8" s="3">
        <v>0</v>
      </c>
      <c r="AY8" s="3">
        <v>0</v>
      </c>
      <c r="AZ8" s="3">
        <v>0</v>
      </c>
      <c r="BA8" s="3">
        <v>0</v>
      </c>
      <c r="BB8" s="3">
        <v>0</v>
      </c>
      <c r="BC8" s="3">
        <v>-24655.88</v>
      </c>
      <c r="BD8" s="3">
        <v>0</v>
      </c>
      <c r="BE8" s="3">
        <v>0</v>
      </c>
      <c r="BF8" s="3">
        <v>0</v>
      </c>
      <c r="BG8" s="3">
        <v>0</v>
      </c>
      <c r="BH8" s="3">
        <v>0</v>
      </c>
      <c r="BI8" s="3">
        <v>0</v>
      </c>
      <c r="BJ8" s="3">
        <v>0</v>
      </c>
      <c r="BK8" s="3">
        <v>0</v>
      </c>
      <c r="BL8" s="3">
        <v>0</v>
      </c>
      <c r="BM8" s="3">
        <v>0</v>
      </c>
      <c r="BN8" s="3">
        <v>71020.789999999994</v>
      </c>
      <c r="BO8" s="3">
        <v>-13649.73</v>
      </c>
      <c r="BP8" s="3">
        <v>0</v>
      </c>
      <c r="BQ8" s="3">
        <v>0</v>
      </c>
      <c r="BR8" s="3">
        <v>67340.490000000005</v>
      </c>
      <c r="BS8" s="3">
        <v>0</v>
      </c>
      <c r="BT8" s="3">
        <v>0</v>
      </c>
      <c r="BU8" s="3">
        <v>0</v>
      </c>
      <c r="BV8" s="3">
        <v>258050</v>
      </c>
      <c r="BW8" s="3">
        <v>0</v>
      </c>
      <c r="BX8" s="3">
        <v>0</v>
      </c>
      <c r="BY8" s="3">
        <v>0</v>
      </c>
      <c r="BZ8" s="3">
        <v>-192189.03</v>
      </c>
      <c r="CA8" s="3">
        <v>0</v>
      </c>
      <c r="CB8" s="3">
        <v>377684.39</v>
      </c>
      <c r="CC8" s="3">
        <v>174382.04</v>
      </c>
      <c r="CD8" s="3">
        <v>-295913.58</v>
      </c>
      <c r="CE8" s="3">
        <v>557559.46</v>
      </c>
      <c r="CF8" s="3">
        <v>-537255.55000000005</v>
      </c>
      <c r="CG8" s="3">
        <v>-30469.17</v>
      </c>
      <c r="CH8" s="3">
        <v>73778.41</v>
      </c>
      <c r="CI8" s="3">
        <v>156053</v>
      </c>
      <c r="CK8" s="3">
        <v>196298.03</v>
      </c>
      <c r="CN8" s="3">
        <v>0</v>
      </c>
      <c r="CO8" s="3">
        <v>0</v>
      </c>
      <c r="CP8" s="3">
        <v>0</v>
      </c>
      <c r="CQ8" s="3">
        <v>0</v>
      </c>
      <c r="CR8" s="3">
        <v>0</v>
      </c>
      <c r="CS8" s="3">
        <v>0</v>
      </c>
      <c r="CT8" s="3">
        <v>0</v>
      </c>
      <c r="CU8" s="3">
        <v>0</v>
      </c>
      <c r="CV8" s="3">
        <v>0</v>
      </c>
      <c r="CW8" s="3">
        <v>0</v>
      </c>
      <c r="CX8" s="3">
        <v>0</v>
      </c>
      <c r="CY8" s="3">
        <v>0</v>
      </c>
      <c r="CZ8" s="3">
        <v>0</v>
      </c>
      <c r="DA8" s="3">
        <v>0</v>
      </c>
      <c r="DB8" s="3">
        <v>0</v>
      </c>
      <c r="DC8" s="3">
        <v>0</v>
      </c>
      <c r="DD8" s="3">
        <v>0</v>
      </c>
      <c r="DE8" s="3">
        <v>0</v>
      </c>
      <c r="DF8" s="3">
        <v>0</v>
      </c>
      <c r="DG8" s="3">
        <v>0</v>
      </c>
      <c r="DH8" s="3">
        <v>0</v>
      </c>
      <c r="DI8" s="3">
        <v>0</v>
      </c>
      <c r="DJ8" s="3">
        <v>0</v>
      </c>
      <c r="DK8" s="3">
        <v>0</v>
      </c>
      <c r="DL8" s="3">
        <v>0</v>
      </c>
      <c r="DM8" s="3">
        <v>0</v>
      </c>
      <c r="DN8" s="3">
        <v>206653.7</v>
      </c>
      <c r="DO8" s="3">
        <v>330160.08</v>
      </c>
      <c r="DP8" s="3">
        <v>3475850.24</v>
      </c>
      <c r="DQ8" s="3">
        <v>0</v>
      </c>
      <c r="DR8" s="3">
        <v>0</v>
      </c>
      <c r="DS8" s="3">
        <v>19601498.170000002</v>
      </c>
      <c r="DT8" s="3">
        <v>0</v>
      </c>
      <c r="DU8" s="3">
        <v>33733263.780000001</v>
      </c>
      <c r="DV8" s="3">
        <v>46297742.079999998</v>
      </c>
      <c r="DW8" s="3">
        <v>2038794.49</v>
      </c>
      <c r="DX8" s="3">
        <v>12359910.32</v>
      </c>
      <c r="DY8" s="3">
        <v>18566957.23</v>
      </c>
      <c r="DZ8" s="3">
        <v>14299966.970000001</v>
      </c>
      <c r="EA8" s="3">
        <v>6937538.7999999998</v>
      </c>
      <c r="EB8" s="3">
        <v>134426.32999999999</v>
      </c>
      <c r="EC8" s="3">
        <v>0</v>
      </c>
      <c r="ED8" s="3">
        <v>0</v>
      </c>
      <c r="EE8" s="3">
        <v>0</v>
      </c>
      <c r="EF8" s="3">
        <v>0</v>
      </c>
      <c r="EG8" s="3">
        <v>1004888.71</v>
      </c>
      <c r="EH8" s="3">
        <v>1371667.89</v>
      </c>
      <c r="EI8" s="3">
        <v>1600064.07</v>
      </c>
      <c r="EJ8" s="3">
        <v>2715172.13</v>
      </c>
      <c r="EK8" s="3">
        <v>13642305.41</v>
      </c>
      <c r="EL8" s="3">
        <v>5281925.83</v>
      </c>
      <c r="EM8" s="3">
        <v>173575.58</v>
      </c>
      <c r="EN8" s="3">
        <v>1032053.74</v>
      </c>
      <c r="EO8" s="3">
        <v>574580.13</v>
      </c>
      <c r="EP8" s="3">
        <v>109339.4</v>
      </c>
      <c r="EQ8" s="3">
        <v>576202.02</v>
      </c>
      <c r="ER8" s="3">
        <v>194219</v>
      </c>
      <c r="ES8" s="3">
        <v>0</v>
      </c>
      <c r="ET8" s="3">
        <v>0</v>
      </c>
      <c r="EU8" s="3">
        <v>0</v>
      </c>
      <c r="EV8" s="3">
        <v>1056701.19</v>
      </c>
      <c r="EW8" s="3">
        <v>0</v>
      </c>
      <c r="EX8" s="3">
        <v>0</v>
      </c>
      <c r="EY8" s="3">
        <v>-15057282.68</v>
      </c>
      <c r="EZ8" s="3">
        <v>0</v>
      </c>
      <c r="FA8" s="3">
        <v>0</v>
      </c>
      <c r="FB8" s="3">
        <v>0</v>
      </c>
      <c r="FC8" s="3">
        <v>0</v>
      </c>
      <c r="FD8" s="3">
        <v>0</v>
      </c>
      <c r="FE8" s="3">
        <v>0</v>
      </c>
      <c r="FF8" s="3">
        <v>8111714.1100000003</v>
      </c>
      <c r="FG8" s="3">
        <v>7232490.3099999996</v>
      </c>
      <c r="FH8" s="3">
        <v>0</v>
      </c>
      <c r="FI8" s="3">
        <v>0</v>
      </c>
      <c r="FJ8" s="3">
        <v>0</v>
      </c>
      <c r="FK8" s="3">
        <v>-62096970.240000002</v>
      </c>
      <c r="FL8" s="3">
        <v>-9811910.7400000002</v>
      </c>
      <c r="FM8" s="3">
        <v>0</v>
      </c>
      <c r="FN8" s="3">
        <v>0</v>
      </c>
      <c r="FO8" s="3">
        <v>0</v>
      </c>
      <c r="FP8" s="3">
        <v>-2262989.44</v>
      </c>
      <c r="FQ8" s="3">
        <v>0</v>
      </c>
      <c r="FR8" s="3">
        <v>-408771.48</v>
      </c>
      <c r="FS8" s="3">
        <v>0</v>
      </c>
      <c r="FT8" s="3">
        <v>-7184991.2599999998</v>
      </c>
      <c r="FU8" s="3">
        <v>-222108.2</v>
      </c>
      <c r="FV8" s="3">
        <v>-28068307.18</v>
      </c>
      <c r="FW8" s="3">
        <v>0</v>
      </c>
      <c r="FX8" s="3">
        <v>0.08</v>
      </c>
      <c r="FY8" s="3">
        <v>0</v>
      </c>
      <c r="FZ8" s="3">
        <v>0</v>
      </c>
      <c r="GA8" s="3">
        <v>0</v>
      </c>
      <c r="GB8" s="3">
        <v>0</v>
      </c>
      <c r="GC8" s="3">
        <v>0</v>
      </c>
      <c r="GD8" s="3">
        <v>0</v>
      </c>
      <c r="GF8" s="3">
        <v>0</v>
      </c>
      <c r="GG8" s="3">
        <v>0</v>
      </c>
      <c r="GH8" s="3">
        <v>0</v>
      </c>
      <c r="GI8" s="3">
        <v>0</v>
      </c>
      <c r="GJ8" s="3">
        <v>27703.23</v>
      </c>
      <c r="GK8" s="3">
        <v>-47922.06</v>
      </c>
      <c r="GL8" s="3">
        <v>221188.63</v>
      </c>
      <c r="GM8" s="3">
        <v>0</v>
      </c>
      <c r="GN8" s="3">
        <v>0</v>
      </c>
      <c r="GO8" s="3">
        <v>-6278200.4800000004</v>
      </c>
      <c r="GP8" s="3">
        <v>0</v>
      </c>
      <c r="GQ8" s="3">
        <v>0</v>
      </c>
      <c r="GT8" s="3">
        <v>0</v>
      </c>
      <c r="GU8" s="3">
        <v>0</v>
      </c>
      <c r="GV8" s="3">
        <v>0</v>
      </c>
      <c r="GW8" s="3">
        <v>0</v>
      </c>
      <c r="GX8" s="3">
        <v>-474462.05</v>
      </c>
      <c r="GY8" s="3">
        <v>0</v>
      </c>
      <c r="GZ8" s="3">
        <v>0</v>
      </c>
      <c r="HA8" s="3">
        <v>0</v>
      </c>
      <c r="HB8" s="3">
        <v>-3186763.09</v>
      </c>
      <c r="HC8" s="3">
        <v>0</v>
      </c>
      <c r="HD8" s="3">
        <v>0</v>
      </c>
      <c r="HE8" s="3">
        <v>0</v>
      </c>
      <c r="HF8" s="3">
        <v>-1395933.9</v>
      </c>
      <c r="HG8" s="3">
        <v>0</v>
      </c>
      <c r="HI8" s="3">
        <v>0</v>
      </c>
      <c r="HJ8" s="3">
        <v>0</v>
      </c>
      <c r="HK8" s="3">
        <v>0</v>
      </c>
      <c r="HL8" s="3">
        <v>-61050000</v>
      </c>
      <c r="HM8" s="3">
        <v>0</v>
      </c>
      <c r="HN8" s="3">
        <v>0</v>
      </c>
      <c r="HO8" s="3">
        <v>0</v>
      </c>
      <c r="HP8" s="3">
        <v>-12561317</v>
      </c>
      <c r="HQ8" s="3">
        <v>0</v>
      </c>
      <c r="HR8" s="3">
        <v>0</v>
      </c>
      <c r="HS8" s="3">
        <v>0</v>
      </c>
      <c r="HT8" s="3">
        <v>0</v>
      </c>
      <c r="HU8" s="3">
        <v>0</v>
      </c>
      <c r="HV8" s="3">
        <v>0</v>
      </c>
      <c r="HW8" s="3">
        <v>0</v>
      </c>
      <c r="HX8" s="3">
        <v>0</v>
      </c>
      <c r="HY8" s="3">
        <v>-5620166.1299999999</v>
      </c>
      <c r="HZ8" s="3">
        <v>-2816622.14</v>
      </c>
      <c r="IA8" s="3">
        <v>0</v>
      </c>
      <c r="IB8" s="3">
        <v>0</v>
      </c>
      <c r="IC8" s="3">
        <v>0</v>
      </c>
      <c r="ID8" s="3">
        <v>0</v>
      </c>
      <c r="IE8" s="3">
        <v>0</v>
      </c>
      <c r="IF8" s="3">
        <v>0</v>
      </c>
      <c r="IJ8" s="3">
        <v>-19266338.859999999</v>
      </c>
      <c r="IK8" s="3">
        <v>-5561534.5599999996</v>
      </c>
      <c r="IL8" s="3">
        <v>-19896543.370000001</v>
      </c>
      <c r="IM8" s="3">
        <v>0</v>
      </c>
      <c r="IN8" s="3">
        <v>-173253.75</v>
      </c>
      <c r="IO8" s="3">
        <v>-48747.38</v>
      </c>
      <c r="IP8" s="3">
        <v>-39780.839999999997</v>
      </c>
      <c r="IQ8" s="3">
        <v>0</v>
      </c>
      <c r="IR8" s="3">
        <v>597699.87</v>
      </c>
      <c r="IS8" s="3">
        <v>-3480789.39</v>
      </c>
      <c r="IT8" s="3">
        <v>-151391.12</v>
      </c>
      <c r="IU8" s="3">
        <v>-1745731.4</v>
      </c>
      <c r="IV8" s="3">
        <v>0</v>
      </c>
      <c r="IW8" s="3">
        <v>-3261993.96</v>
      </c>
      <c r="IX8" s="3">
        <v>-3040045.57</v>
      </c>
      <c r="IY8" s="3">
        <v>-43494.879999999997</v>
      </c>
      <c r="IZ8" s="3">
        <v>-194744.85</v>
      </c>
      <c r="JA8" s="3">
        <v>-18992336.829999998</v>
      </c>
      <c r="JB8" s="3">
        <v>-12078.2</v>
      </c>
      <c r="JC8" s="3">
        <v>-197.25</v>
      </c>
      <c r="JD8" s="3">
        <v>-86451.5</v>
      </c>
      <c r="JE8" s="3">
        <v>0</v>
      </c>
      <c r="JF8" s="3">
        <v>0</v>
      </c>
      <c r="JG8" s="3">
        <v>0</v>
      </c>
      <c r="JH8" s="3">
        <v>0</v>
      </c>
      <c r="JI8" s="3">
        <v>-322568.28999999998</v>
      </c>
      <c r="JJ8" s="3">
        <v>0</v>
      </c>
      <c r="JK8" s="3">
        <v>-12745.04</v>
      </c>
      <c r="JL8" s="3">
        <v>-161060.60999999999</v>
      </c>
      <c r="JM8" s="3">
        <v>0</v>
      </c>
      <c r="JN8" s="3">
        <v>-129838.61</v>
      </c>
      <c r="JO8" s="3">
        <v>0</v>
      </c>
      <c r="JP8" s="3">
        <v>0</v>
      </c>
      <c r="JQ8" s="3">
        <v>534514</v>
      </c>
      <c r="JR8" s="3">
        <v>0</v>
      </c>
      <c r="JS8" s="3">
        <v>0</v>
      </c>
      <c r="JT8" s="3">
        <v>0</v>
      </c>
      <c r="JU8" s="3">
        <v>0</v>
      </c>
      <c r="JV8" s="3">
        <v>-489247.82</v>
      </c>
      <c r="JW8" s="3">
        <v>191243.13</v>
      </c>
      <c r="JX8" s="3">
        <v>0</v>
      </c>
      <c r="JY8" s="3">
        <v>0</v>
      </c>
      <c r="JZ8" s="3">
        <v>0</v>
      </c>
      <c r="KA8" s="3">
        <v>0</v>
      </c>
      <c r="KB8" s="3">
        <v>0</v>
      </c>
      <c r="KD8" s="3">
        <v>169862.39999999999</v>
      </c>
      <c r="KF8" s="3">
        <v>0</v>
      </c>
      <c r="KG8" s="3">
        <v>0</v>
      </c>
      <c r="KH8" s="3">
        <v>-1193792.52</v>
      </c>
      <c r="KI8" s="3">
        <v>116586.96</v>
      </c>
      <c r="KJ8" s="3">
        <v>0</v>
      </c>
      <c r="KK8" s="3">
        <v>-50000</v>
      </c>
      <c r="KL8" s="3">
        <v>0</v>
      </c>
      <c r="KM8" s="3">
        <v>-1337.33</v>
      </c>
      <c r="KN8" s="3">
        <v>-144026.26999999999</v>
      </c>
      <c r="KP8" s="3">
        <v>0</v>
      </c>
      <c r="KR8" s="3">
        <v>0</v>
      </c>
      <c r="KS8" s="3">
        <v>0</v>
      </c>
      <c r="KT8" s="3">
        <v>0</v>
      </c>
      <c r="KU8" s="3">
        <v>0</v>
      </c>
      <c r="KV8" s="3">
        <v>0</v>
      </c>
      <c r="KW8" s="3">
        <v>0</v>
      </c>
      <c r="KX8" s="3">
        <v>0</v>
      </c>
      <c r="KY8" s="3">
        <v>0</v>
      </c>
      <c r="KZ8" s="3">
        <v>0</v>
      </c>
      <c r="LA8" s="3">
        <v>0</v>
      </c>
      <c r="LB8" s="3">
        <v>0</v>
      </c>
      <c r="LC8" s="3">
        <v>0</v>
      </c>
      <c r="LD8" s="3">
        <v>0</v>
      </c>
      <c r="LE8" s="3">
        <v>0</v>
      </c>
      <c r="LF8" s="3">
        <v>0</v>
      </c>
      <c r="LG8" s="3">
        <v>0</v>
      </c>
      <c r="LH8" s="3">
        <v>0</v>
      </c>
      <c r="LI8" s="3">
        <v>0</v>
      </c>
      <c r="LJ8" s="3">
        <v>0</v>
      </c>
      <c r="LK8" s="3">
        <v>0</v>
      </c>
      <c r="LL8" s="3">
        <v>0</v>
      </c>
      <c r="LM8" s="3">
        <v>29561762.32</v>
      </c>
      <c r="LN8" s="3">
        <v>18458917.079999998</v>
      </c>
      <c r="LO8" s="3">
        <v>1745731.4</v>
      </c>
      <c r="LP8" s="3">
        <v>0</v>
      </c>
      <c r="LQ8" s="3">
        <v>0</v>
      </c>
      <c r="LR8" s="3">
        <v>3261993.96</v>
      </c>
      <c r="LS8" s="3">
        <v>0</v>
      </c>
      <c r="LT8" s="3">
        <v>3040045.57</v>
      </c>
      <c r="LU8" s="3">
        <v>0</v>
      </c>
      <c r="LV8" s="3">
        <v>0</v>
      </c>
      <c r="LW8" s="3">
        <v>43494.879999999997</v>
      </c>
      <c r="LX8" s="3">
        <v>194744.85</v>
      </c>
      <c r="LY8" s="3">
        <v>0</v>
      </c>
      <c r="LZ8" s="3">
        <v>0</v>
      </c>
      <c r="MA8" s="3">
        <v>0</v>
      </c>
      <c r="MB8" s="3">
        <v>0</v>
      </c>
      <c r="MC8" s="3">
        <v>0</v>
      </c>
      <c r="MD8" s="3">
        <v>0</v>
      </c>
      <c r="ME8" s="3">
        <v>0</v>
      </c>
      <c r="MF8" s="3">
        <v>0</v>
      </c>
      <c r="MG8" s="3">
        <v>0</v>
      </c>
      <c r="MH8" s="3">
        <v>0</v>
      </c>
      <c r="MI8" s="3">
        <v>0</v>
      </c>
      <c r="MJ8" s="3">
        <v>0</v>
      </c>
      <c r="MK8" s="3">
        <v>0</v>
      </c>
      <c r="ML8" s="3">
        <v>0</v>
      </c>
      <c r="MM8" s="3">
        <v>0</v>
      </c>
      <c r="MN8" s="3">
        <v>0</v>
      </c>
      <c r="MO8" s="3">
        <v>0</v>
      </c>
      <c r="MP8" s="3">
        <v>0</v>
      </c>
      <c r="MQ8" s="3">
        <v>0</v>
      </c>
      <c r="MR8" s="3">
        <v>0</v>
      </c>
      <c r="MS8" s="3">
        <v>84173.97</v>
      </c>
      <c r="MT8" s="3">
        <v>215901.84</v>
      </c>
      <c r="MU8" s="3">
        <v>121030.29</v>
      </c>
      <c r="MV8" s="3">
        <v>0</v>
      </c>
      <c r="MW8" s="3">
        <v>0</v>
      </c>
      <c r="MX8" s="3">
        <v>81977.460000000006</v>
      </c>
      <c r="MY8" s="3">
        <v>7462.61</v>
      </c>
      <c r="MZ8" s="3">
        <v>166598.13</v>
      </c>
      <c r="NA8" s="3">
        <v>40914.620000000003</v>
      </c>
      <c r="NB8" s="3">
        <v>0</v>
      </c>
      <c r="NC8" s="3">
        <v>23190.44</v>
      </c>
      <c r="ND8" s="3">
        <v>91555.7</v>
      </c>
      <c r="NE8" s="3">
        <v>100929.19</v>
      </c>
      <c r="NF8" s="3">
        <v>0</v>
      </c>
      <c r="NG8" s="3">
        <v>2524.86</v>
      </c>
      <c r="NH8" s="3">
        <v>0</v>
      </c>
      <c r="NI8" s="3">
        <v>334239.28000000003</v>
      </c>
      <c r="NJ8" s="3">
        <v>2194.33</v>
      </c>
      <c r="NK8" s="3">
        <v>200</v>
      </c>
      <c r="NL8" s="3">
        <v>606768.23</v>
      </c>
      <c r="NM8" s="3">
        <v>0</v>
      </c>
      <c r="NN8" s="3">
        <v>41571.360000000001</v>
      </c>
      <c r="NO8" s="3">
        <v>0</v>
      </c>
      <c r="NP8" s="3">
        <v>17716.64</v>
      </c>
      <c r="NQ8" s="3">
        <v>67554.19</v>
      </c>
      <c r="NR8" s="3">
        <v>0</v>
      </c>
      <c r="NS8" s="3">
        <v>39903.46</v>
      </c>
      <c r="NT8" s="3">
        <v>124428.39</v>
      </c>
      <c r="NU8" s="3">
        <v>394076</v>
      </c>
      <c r="NV8" s="3">
        <v>249251.43</v>
      </c>
      <c r="NW8" s="3">
        <v>530239.96</v>
      </c>
      <c r="NX8" s="3">
        <v>2154.81</v>
      </c>
      <c r="NY8" s="3">
        <v>38309.9</v>
      </c>
      <c r="NZ8" s="3">
        <v>50028.98</v>
      </c>
      <c r="OA8" s="3">
        <v>90458.559999999998</v>
      </c>
      <c r="OB8" s="3">
        <v>0</v>
      </c>
      <c r="OC8" s="3">
        <v>0</v>
      </c>
      <c r="OD8" s="3">
        <v>0</v>
      </c>
      <c r="OE8" s="3">
        <v>454529.84</v>
      </c>
      <c r="OF8" s="3">
        <v>0</v>
      </c>
      <c r="OG8" s="3">
        <v>0</v>
      </c>
      <c r="OH8" s="3">
        <v>0</v>
      </c>
      <c r="OI8" s="3">
        <v>0</v>
      </c>
      <c r="OJ8" s="3">
        <v>0</v>
      </c>
      <c r="OK8" s="3">
        <v>0</v>
      </c>
      <c r="OL8" s="3">
        <v>0</v>
      </c>
      <c r="OM8" s="3">
        <v>0</v>
      </c>
      <c r="ON8" s="3">
        <v>0</v>
      </c>
      <c r="OO8" s="3">
        <v>164163.76</v>
      </c>
      <c r="OP8" s="3">
        <v>77993.22</v>
      </c>
      <c r="OQ8" s="3">
        <v>423352.82</v>
      </c>
      <c r="OR8" s="3">
        <v>280542.68</v>
      </c>
      <c r="OS8" s="3">
        <v>0</v>
      </c>
      <c r="OT8" s="3">
        <v>0</v>
      </c>
      <c r="OU8" s="3">
        <v>110739.05</v>
      </c>
      <c r="OV8" s="3">
        <v>522306.28</v>
      </c>
      <c r="OW8" s="3">
        <v>0</v>
      </c>
      <c r="OX8" s="3">
        <v>0</v>
      </c>
      <c r="OY8" s="3">
        <v>0</v>
      </c>
      <c r="OZ8" s="3">
        <v>2290</v>
      </c>
      <c r="PA8" s="3">
        <v>53472.73</v>
      </c>
      <c r="PB8" s="3">
        <v>0</v>
      </c>
      <c r="PC8" s="3">
        <v>0</v>
      </c>
      <c r="PD8" s="3">
        <v>0</v>
      </c>
      <c r="PE8" s="3">
        <v>0</v>
      </c>
      <c r="PF8" s="3">
        <v>647507.05000000005</v>
      </c>
      <c r="PG8" s="3">
        <v>569910.48</v>
      </c>
      <c r="PH8" s="3">
        <v>3675062.89</v>
      </c>
      <c r="PI8" s="3">
        <v>586866.47</v>
      </c>
      <c r="PJ8" s="3">
        <v>-4211514.53</v>
      </c>
      <c r="PK8" s="3">
        <v>713548.53</v>
      </c>
      <c r="PL8" s="3">
        <v>56398.71</v>
      </c>
      <c r="PM8" s="3">
        <v>0</v>
      </c>
      <c r="PN8" s="3">
        <v>810776.77</v>
      </c>
      <c r="PQ8" s="3">
        <v>0</v>
      </c>
      <c r="PR8" s="3">
        <v>225698.14</v>
      </c>
      <c r="PS8" s="3">
        <v>2486.66</v>
      </c>
      <c r="PT8" s="3">
        <v>421240.64</v>
      </c>
      <c r="PU8" s="3">
        <v>356339.64</v>
      </c>
      <c r="PW8" s="3">
        <v>634923.46</v>
      </c>
      <c r="PX8" s="3">
        <v>14451.48</v>
      </c>
      <c r="PY8" s="3">
        <v>0</v>
      </c>
      <c r="PZ8" s="3">
        <v>0</v>
      </c>
      <c r="QA8" s="3">
        <v>0</v>
      </c>
      <c r="QB8" s="3">
        <v>3572844.58</v>
      </c>
      <c r="QC8" s="3">
        <v>0</v>
      </c>
      <c r="QD8" s="3">
        <v>1072605.02</v>
      </c>
      <c r="QE8" s="3">
        <v>0</v>
      </c>
      <c r="QF8" s="3">
        <v>0</v>
      </c>
      <c r="QG8" s="3">
        <v>0</v>
      </c>
      <c r="QH8" s="3">
        <v>0</v>
      </c>
      <c r="QI8" s="3">
        <v>0</v>
      </c>
      <c r="QJ8" s="3">
        <v>2543435.12</v>
      </c>
      <c r="QK8" s="3">
        <v>10548</v>
      </c>
      <c r="QL8" s="3">
        <v>0</v>
      </c>
      <c r="QM8" s="3">
        <v>0</v>
      </c>
      <c r="QN8" s="3">
        <v>0</v>
      </c>
      <c r="QO8" s="3">
        <v>146463.95000000001</v>
      </c>
      <c r="QP8" s="3">
        <v>99645.87</v>
      </c>
      <c r="QQ8" s="3">
        <v>0</v>
      </c>
      <c r="QR8" s="3">
        <v>0</v>
      </c>
      <c r="QS8" s="3">
        <v>0</v>
      </c>
      <c r="QT8" s="3">
        <v>98975.7</v>
      </c>
      <c r="QU8" s="3">
        <v>21677</v>
      </c>
      <c r="QV8" s="3">
        <v>56663</v>
      </c>
      <c r="QW8" s="3">
        <v>25552</v>
      </c>
      <c r="QX8" s="3">
        <v>0</v>
      </c>
      <c r="QY8" s="3">
        <v>0</v>
      </c>
      <c r="QZ8" s="3">
        <v>0</v>
      </c>
      <c r="RA8" s="3">
        <v>0</v>
      </c>
      <c r="RB8" s="3">
        <v>0</v>
      </c>
      <c r="RC8" s="3">
        <v>0</v>
      </c>
      <c r="RD8" s="3">
        <v>0</v>
      </c>
      <c r="RE8" s="3">
        <v>0</v>
      </c>
      <c r="RF8" s="3">
        <v>0</v>
      </c>
    </row>
    <row r="9" spans="1:479" x14ac:dyDescent="0.25">
      <c r="A9" t="s">
        <v>8</v>
      </c>
      <c r="B9" s="1">
        <v>2019</v>
      </c>
      <c r="C9" s="3">
        <v>452449.55</v>
      </c>
      <c r="D9" s="3">
        <v>708.3</v>
      </c>
      <c r="E9" s="4"/>
      <c r="F9" s="3">
        <v>0</v>
      </c>
      <c r="G9" s="3">
        <v>0</v>
      </c>
      <c r="H9" s="3">
        <v>0</v>
      </c>
      <c r="I9" s="3">
        <v>0</v>
      </c>
      <c r="J9" s="3">
        <v>0</v>
      </c>
      <c r="K9" s="3">
        <v>2352964.59</v>
      </c>
      <c r="L9" s="3">
        <v>-11535.81</v>
      </c>
      <c r="M9" s="3">
        <v>18301.62</v>
      </c>
      <c r="N9" s="3">
        <v>271400.49</v>
      </c>
      <c r="O9" s="3">
        <v>24140.78</v>
      </c>
      <c r="P9" s="4"/>
      <c r="Q9" s="3">
        <v>2090496.03</v>
      </c>
      <c r="R9" s="3">
        <v>-18600</v>
      </c>
      <c r="S9" s="3">
        <v>0</v>
      </c>
      <c r="T9" s="3">
        <v>0</v>
      </c>
      <c r="U9" s="3">
        <v>0</v>
      </c>
      <c r="V9" s="3">
        <v>189066.37</v>
      </c>
      <c r="W9" s="3">
        <v>10041.4</v>
      </c>
      <c r="X9" s="3">
        <v>0</v>
      </c>
      <c r="Y9" s="3">
        <v>0</v>
      </c>
      <c r="Z9" s="3">
        <v>0</v>
      </c>
      <c r="AA9" s="3">
        <v>404950.2</v>
      </c>
      <c r="AB9" s="3">
        <v>0</v>
      </c>
      <c r="AC9" s="3">
        <v>0</v>
      </c>
      <c r="AD9" s="3">
        <v>39611.49</v>
      </c>
      <c r="AE9" s="3">
        <v>0</v>
      </c>
      <c r="AF9" s="3">
        <v>0</v>
      </c>
      <c r="AG9" s="3">
        <v>0</v>
      </c>
      <c r="AH9" s="3">
        <v>0</v>
      </c>
      <c r="AI9" s="3">
        <v>0</v>
      </c>
      <c r="AJ9" s="3">
        <v>0</v>
      </c>
      <c r="AK9" s="3">
        <v>0</v>
      </c>
      <c r="AL9" s="3">
        <v>0</v>
      </c>
      <c r="AP9" s="3">
        <v>0</v>
      </c>
      <c r="AQ9" s="3">
        <v>0</v>
      </c>
      <c r="AR9" s="3">
        <v>0</v>
      </c>
      <c r="AS9" s="3">
        <v>0</v>
      </c>
      <c r="AT9" s="3">
        <v>0</v>
      </c>
      <c r="AU9" s="3">
        <v>0</v>
      </c>
      <c r="AV9" s="3">
        <v>-48781.78</v>
      </c>
      <c r="AW9" s="4"/>
      <c r="AX9" s="3">
        <v>0</v>
      </c>
      <c r="AY9" s="3">
        <v>0</v>
      </c>
      <c r="AZ9" s="3">
        <v>0</v>
      </c>
      <c r="BA9" s="3">
        <v>29754.560000000001</v>
      </c>
      <c r="BB9" s="3">
        <v>0</v>
      </c>
      <c r="BC9" s="3">
        <v>0</v>
      </c>
      <c r="BD9" s="3">
        <v>0</v>
      </c>
      <c r="BE9" s="3">
        <v>0</v>
      </c>
      <c r="BF9" s="3">
        <v>0</v>
      </c>
      <c r="BG9" s="3">
        <v>0</v>
      </c>
      <c r="BH9" s="3">
        <v>0</v>
      </c>
      <c r="BI9" s="3">
        <v>0</v>
      </c>
      <c r="BJ9" s="3">
        <v>0</v>
      </c>
      <c r="BK9" s="3">
        <v>0</v>
      </c>
      <c r="BL9" s="3">
        <v>0</v>
      </c>
      <c r="BM9" s="3">
        <v>218.45</v>
      </c>
      <c r="BN9" s="3">
        <v>25015.88</v>
      </c>
      <c r="BO9" s="3">
        <v>-7975.39</v>
      </c>
      <c r="BP9" s="3">
        <v>2030.66</v>
      </c>
      <c r="BQ9" s="3">
        <v>0</v>
      </c>
      <c r="BR9" s="3">
        <v>0</v>
      </c>
      <c r="BT9" s="3">
        <v>0</v>
      </c>
      <c r="BU9" s="3">
        <v>33560.639999999999</v>
      </c>
      <c r="BV9" s="3">
        <v>0</v>
      </c>
      <c r="BW9" s="3">
        <v>0</v>
      </c>
      <c r="BX9" s="3">
        <v>0</v>
      </c>
      <c r="BY9" s="3">
        <v>0</v>
      </c>
      <c r="BZ9" s="3">
        <v>-34304.370000000003</v>
      </c>
      <c r="CA9" s="3">
        <v>0</v>
      </c>
      <c r="CB9" s="3">
        <v>-35136.639999999999</v>
      </c>
      <c r="CC9" s="3">
        <v>-10027.83</v>
      </c>
      <c r="CD9" s="3">
        <v>105455.5</v>
      </c>
      <c r="CE9" s="3">
        <v>46717.62</v>
      </c>
      <c r="CF9" s="3">
        <v>0</v>
      </c>
      <c r="CG9" s="3">
        <v>78746.759999999995</v>
      </c>
      <c r="CH9" s="3">
        <v>0</v>
      </c>
      <c r="CI9" s="3">
        <v>0</v>
      </c>
      <c r="CJ9" s="3">
        <v>38995.199999999997</v>
      </c>
      <c r="CK9" s="3">
        <v>0</v>
      </c>
      <c r="CL9" s="3">
        <v>422474.89</v>
      </c>
      <c r="CM9" s="3">
        <v>37132.160000000003</v>
      </c>
      <c r="CN9" s="3">
        <v>0</v>
      </c>
      <c r="CO9" s="3">
        <v>0</v>
      </c>
      <c r="CP9" s="3">
        <v>0</v>
      </c>
      <c r="CQ9" s="3">
        <v>0</v>
      </c>
      <c r="CR9" s="3">
        <v>0</v>
      </c>
      <c r="CS9" s="3">
        <v>0</v>
      </c>
      <c r="CT9" s="3">
        <v>0</v>
      </c>
      <c r="CU9" s="3">
        <v>0</v>
      </c>
      <c r="CV9" s="3">
        <v>0</v>
      </c>
      <c r="CW9" s="3">
        <v>0</v>
      </c>
      <c r="CX9" s="3">
        <v>0</v>
      </c>
      <c r="CY9" s="3">
        <v>0</v>
      </c>
      <c r="CZ9" s="3">
        <v>0</v>
      </c>
      <c r="DA9" s="3">
        <v>0</v>
      </c>
      <c r="DB9" s="3">
        <v>0</v>
      </c>
      <c r="DC9" s="3">
        <v>0</v>
      </c>
      <c r="DD9" s="3">
        <v>0</v>
      </c>
      <c r="DE9" s="3">
        <v>0</v>
      </c>
      <c r="DF9" s="3">
        <v>0</v>
      </c>
      <c r="DG9" s="3">
        <v>0</v>
      </c>
      <c r="DH9" s="3">
        <v>0</v>
      </c>
      <c r="DI9" s="3">
        <v>0</v>
      </c>
      <c r="DJ9" s="3">
        <v>0</v>
      </c>
      <c r="DK9" s="3">
        <v>0</v>
      </c>
      <c r="DL9" s="3">
        <v>0</v>
      </c>
      <c r="DM9" s="3">
        <v>0</v>
      </c>
      <c r="DN9" s="3">
        <v>46065.54</v>
      </c>
      <c r="DP9" s="3">
        <v>0</v>
      </c>
      <c r="DQ9" s="3">
        <v>0</v>
      </c>
      <c r="DR9" s="3">
        <v>0</v>
      </c>
      <c r="DS9" s="3">
        <v>7723477.7699999996</v>
      </c>
      <c r="DT9" s="3">
        <v>0</v>
      </c>
      <c r="DU9" s="3">
        <v>3159550.38</v>
      </c>
      <c r="DV9" s="3">
        <v>2196326.84</v>
      </c>
      <c r="DW9" s="3">
        <v>2232076.2000000002</v>
      </c>
      <c r="DX9" s="3">
        <v>2819035.38</v>
      </c>
      <c r="DY9" s="3">
        <v>3781555.26</v>
      </c>
      <c r="DZ9" s="3">
        <v>3991885.84</v>
      </c>
      <c r="EA9" s="3">
        <v>1488994.75</v>
      </c>
      <c r="EB9" s="3">
        <v>0</v>
      </c>
      <c r="EC9" s="3">
        <v>0</v>
      </c>
      <c r="ED9" s="3">
        <v>0</v>
      </c>
      <c r="EE9" s="3">
        <v>8639.65</v>
      </c>
      <c r="EG9" s="3">
        <v>1304897.51</v>
      </c>
      <c r="EH9" s="3">
        <v>0</v>
      </c>
      <c r="EI9" s="3">
        <v>89710.57</v>
      </c>
      <c r="EJ9" s="3">
        <v>238985.24</v>
      </c>
      <c r="EL9" s="3">
        <v>1436532.42</v>
      </c>
      <c r="EM9" s="3">
        <v>17053.47</v>
      </c>
      <c r="EN9" s="3">
        <v>108792.41</v>
      </c>
      <c r="EO9" s="3">
        <v>45656.5</v>
      </c>
      <c r="EP9" s="3">
        <v>59971.27</v>
      </c>
      <c r="EQ9" s="3">
        <v>18411.75</v>
      </c>
      <c r="ER9" s="3">
        <v>18986.63</v>
      </c>
      <c r="ET9" s="3">
        <v>0</v>
      </c>
      <c r="EU9" s="3">
        <v>0</v>
      </c>
      <c r="EV9" s="3">
        <v>246714.55</v>
      </c>
      <c r="EW9" s="3">
        <v>2516.21</v>
      </c>
      <c r="EX9" s="3">
        <v>0</v>
      </c>
      <c r="EY9" s="3">
        <v>-1738113.8</v>
      </c>
      <c r="EZ9" s="3">
        <v>0</v>
      </c>
      <c r="FA9" s="3">
        <v>0</v>
      </c>
      <c r="FB9" s="3">
        <v>0</v>
      </c>
      <c r="FC9" s="3">
        <v>0</v>
      </c>
      <c r="FD9" s="3">
        <v>0</v>
      </c>
      <c r="FE9" s="3">
        <v>0</v>
      </c>
      <c r="FF9" s="3">
        <v>0</v>
      </c>
      <c r="FG9" s="3">
        <v>0</v>
      </c>
      <c r="FH9" s="3">
        <v>0</v>
      </c>
      <c r="FI9" s="3">
        <v>0</v>
      </c>
      <c r="FJ9" s="3">
        <v>0</v>
      </c>
      <c r="FK9" s="3">
        <v>-11782114.5</v>
      </c>
      <c r="FL9" s="3">
        <v>-384953.97</v>
      </c>
      <c r="FM9" s="3">
        <v>0</v>
      </c>
      <c r="FN9" s="3">
        <v>0</v>
      </c>
      <c r="FO9" s="3">
        <v>0</v>
      </c>
      <c r="FP9" s="3">
        <v>-252290.42</v>
      </c>
      <c r="FQ9" s="3">
        <v>-66914.12</v>
      </c>
      <c r="FR9" s="3">
        <v>-50000</v>
      </c>
      <c r="FS9" s="3">
        <v>0</v>
      </c>
      <c r="FT9" s="3">
        <v>-3791365.92</v>
      </c>
      <c r="FU9" s="3">
        <v>0</v>
      </c>
      <c r="FV9" s="3">
        <v>0</v>
      </c>
      <c r="FW9" s="3">
        <v>0</v>
      </c>
      <c r="FX9" s="3">
        <v>-54.65</v>
      </c>
      <c r="FY9" s="3">
        <v>0</v>
      </c>
      <c r="FZ9" s="3">
        <v>0</v>
      </c>
      <c r="GA9" s="3">
        <v>-78792.91</v>
      </c>
      <c r="GB9" s="3">
        <v>-132931.32</v>
      </c>
      <c r="GD9" s="3">
        <v>0</v>
      </c>
      <c r="GE9" s="3">
        <v>0</v>
      </c>
      <c r="GF9" s="3">
        <v>0</v>
      </c>
      <c r="GG9" s="3">
        <v>0</v>
      </c>
      <c r="GH9" s="3">
        <v>0</v>
      </c>
      <c r="GI9" s="3">
        <v>0</v>
      </c>
      <c r="GJ9" s="3">
        <v>-77960.94</v>
      </c>
      <c r="GK9" s="3">
        <v>-58652.34</v>
      </c>
      <c r="GL9" s="3">
        <v>-9370</v>
      </c>
      <c r="GN9" s="3">
        <v>0</v>
      </c>
      <c r="GO9" s="3">
        <v>-261196</v>
      </c>
      <c r="GP9" s="3">
        <v>0</v>
      </c>
      <c r="GQ9" s="3">
        <v>0</v>
      </c>
      <c r="GR9" s="3">
        <v>0</v>
      </c>
      <c r="GS9" s="3">
        <v>0</v>
      </c>
      <c r="GT9" s="3">
        <v>0</v>
      </c>
      <c r="GU9" s="3">
        <v>-234467</v>
      </c>
      <c r="GV9" s="3">
        <v>0</v>
      </c>
      <c r="GX9" s="3">
        <v>-170932.71</v>
      </c>
      <c r="GY9" s="3">
        <v>0</v>
      </c>
      <c r="GZ9" s="3">
        <v>0</v>
      </c>
      <c r="HA9" s="3">
        <v>0</v>
      </c>
      <c r="HB9" s="3">
        <v>447722.23</v>
      </c>
      <c r="HC9" s="3">
        <v>0</v>
      </c>
      <c r="HD9" s="3">
        <v>0</v>
      </c>
      <c r="HE9" s="3">
        <v>0</v>
      </c>
      <c r="HF9" s="3">
        <v>0</v>
      </c>
      <c r="HG9" s="3">
        <v>0</v>
      </c>
      <c r="HH9" s="3">
        <v>-945739.45</v>
      </c>
      <c r="HI9" s="3">
        <v>0</v>
      </c>
      <c r="HJ9" s="3">
        <v>0</v>
      </c>
      <c r="HK9" s="3">
        <v>0</v>
      </c>
      <c r="HL9" s="3">
        <v>0</v>
      </c>
      <c r="HM9" s="3">
        <v>-3752896.6</v>
      </c>
      <c r="HO9" s="3">
        <v>-5046753.21</v>
      </c>
      <c r="HP9" s="3">
        <v>0</v>
      </c>
      <c r="HQ9" s="3">
        <v>0</v>
      </c>
      <c r="HR9" s="3">
        <v>0</v>
      </c>
      <c r="HS9" s="3">
        <v>0</v>
      </c>
      <c r="HT9" s="3">
        <v>0</v>
      </c>
      <c r="HU9" s="3">
        <v>0</v>
      </c>
      <c r="HV9" s="3">
        <v>0</v>
      </c>
      <c r="HW9" s="3">
        <v>-5035065.66</v>
      </c>
      <c r="HX9" s="3">
        <v>0</v>
      </c>
      <c r="HY9" s="3">
        <v>-3623967.53</v>
      </c>
      <c r="HZ9" s="3">
        <v>-533424.41</v>
      </c>
      <c r="IA9" s="3">
        <v>0</v>
      </c>
      <c r="IB9" s="3">
        <v>0</v>
      </c>
      <c r="IC9" s="3">
        <v>0</v>
      </c>
      <c r="ID9" s="3">
        <v>0</v>
      </c>
      <c r="IE9" s="3">
        <v>0</v>
      </c>
      <c r="IF9" s="3">
        <v>0</v>
      </c>
      <c r="IG9" s="3">
        <v>0</v>
      </c>
      <c r="IH9" s="3">
        <v>0</v>
      </c>
      <c r="II9" s="3">
        <v>36527.769999999997</v>
      </c>
      <c r="IJ9" s="3">
        <v>-4015082.69</v>
      </c>
      <c r="IK9" s="3">
        <v>0</v>
      </c>
      <c r="IL9" s="3">
        <v>0</v>
      </c>
      <c r="IM9" s="3">
        <v>0</v>
      </c>
      <c r="IN9" s="3">
        <v>-65760.58</v>
      </c>
      <c r="IO9" s="3">
        <v>-2012.72</v>
      </c>
      <c r="IP9" s="3">
        <v>-8639737.1600000001</v>
      </c>
      <c r="IQ9" s="3">
        <v>0</v>
      </c>
      <c r="IR9" s="3">
        <v>-289326.55</v>
      </c>
      <c r="IS9" s="3">
        <v>-1950288.45</v>
      </c>
      <c r="IT9" s="3">
        <v>0</v>
      </c>
      <c r="IU9" s="3">
        <v>-536982.94999999995</v>
      </c>
      <c r="IV9" s="3">
        <v>0</v>
      </c>
      <c r="IW9" s="3">
        <v>-876634.01</v>
      </c>
      <c r="IX9" s="3">
        <v>-715992.75</v>
      </c>
      <c r="IY9" s="3">
        <v>-395586.89</v>
      </c>
      <c r="IZ9" s="3">
        <v>-46313.89</v>
      </c>
      <c r="JA9" s="3">
        <v>-3761671.06</v>
      </c>
      <c r="JB9" s="3">
        <v>-9821.4</v>
      </c>
      <c r="JC9" s="3">
        <v>-93.5</v>
      </c>
      <c r="JD9" s="3">
        <v>-20554.740000000002</v>
      </c>
      <c r="JE9" s="3">
        <v>0</v>
      </c>
      <c r="JF9" s="3">
        <v>0</v>
      </c>
      <c r="JG9" s="3">
        <v>0</v>
      </c>
      <c r="JH9" s="3">
        <v>0</v>
      </c>
      <c r="JI9" s="3">
        <v>-79609.08</v>
      </c>
      <c r="JJ9" s="3">
        <v>0</v>
      </c>
      <c r="JK9" s="3">
        <v>0</v>
      </c>
      <c r="JL9" s="3">
        <v>-8700.5300000000007</v>
      </c>
      <c r="JM9" s="3">
        <v>0</v>
      </c>
      <c r="JN9" s="3">
        <v>-105907.78</v>
      </c>
      <c r="JO9" s="3">
        <v>0</v>
      </c>
      <c r="JP9" s="3">
        <v>-20674.04</v>
      </c>
      <c r="JQ9" s="3">
        <v>0</v>
      </c>
      <c r="JR9" s="3">
        <v>0</v>
      </c>
      <c r="JS9" s="3">
        <v>0</v>
      </c>
      <c r="JT9" s="3">
        <v>0</v>
      </c>
      <c r="JU9" s="3">
        <v>0</v>
      </c>
      <c r="JV9" s="3">
        <v>0</v>
      </c>
      <c r="JW9" s="3">
        <v>0</v>
      </c>
      <c r="JX9" s="3">
        <v>0</v>
      </c>
      <c r="JY9" s="3">
        <v>0</v>
      </c>
      <c r="JZ9" s="3">
        <v>0</v>
      </c>
      <c r="KA9" s="3">
        <v>0</v>
      </c>
      <c r="KB9" s="3">
        <v>-24000</v>
      </c>
      <c r="KC9" s="3">
        <v>0</v>
      </c>
      <c r="KD9" s="3">
        <v>40311.85</v>
      </c>
      <c r="KE9" s="3">
        <v>0</v>
      </c>
      <c r="KF9" s="3">
        <v>0</v>
      </c>
      <c r="KG9" s="3">
        <v>0</v>
      </c>
      <c r="KH9" s="3">
        <v>-335359.8</v>
      </c>
      <c r="KI9" s="3">
        <v>317130.57</v>
      </c>
      <c r="KJ9" s="3">
        <v>0</v>
      </c>
      <c r="KK9" s="3">
        <v>-7341.7</v>
      </c>
      <c r="KL9" s="3">
        <v>0</v>
      </c>
      <c r="KM9" s="3">
        <v>0</v>
      </c>
      <c r="KN9" s="3">
        <v>-43784.47</v>
      </c>
      <c r="KO9" s="3">
        <v>0</v>
      </c>
      <c r="KP9" s="3">
        <v>0</v>
      </c>
      <c r="KQ9" s="3">
        <v>0</v>
      </c>
      <c r="KR9" s="3">
        <v>0</v>
      </c>
      <c r="KS9" s="3">
        <v>0</v>
      </c>
      <c r="KT9" s="3">
        <v>0</v>
      </c>
      <c r="KU9" s="3">
        <v>0</v>
      </c>
      <c r="KV9" s="3">
        <v>0</v>
      </c>
      <c r="KW9" s="3">
        <v>0</v>
      </c>
      <c r="KX9" s="3">
        <v>0</v>
      </c>
      <c r="KY9" s="3">
        <v>0</v>
      </c>
      <c r="KZ9" s="3">
        <v>0</v>
      </c>
      <c r="LA9" s="3">
        <v>0</v>
      </c>
      <c r="LB9" s="3">
        <v>0</v>
      </c>
      <c r="LC9" s="3">
        <v>0</v>
      </c>
      <c r="LD9" s="3">
        <v>0</v>
      </c>
      <c r="LE9" s="3">
        <v>0</v>
      </c>
      <c r="LF9" s="3">
        <v>0</v>
      </c>
      <c r="LG9" s="3">
        <v>0</v>
      </c>
      <c r="LH9" s="3">
        <v>0</v>
      </c>
      <c r="LI9" s="3">
        <v>0</v>
      </c>
      <c r="LJ9" s="3">
        <v>0</v>
      </c>
      <c r="LK9" s="3">
        <v>0</v>
      </c>
      <c r="LL9" s="3">
        <v>0</v>
      </c>
      <c r="LM9" s="3">
        <v>7568699.6600000001</v>
      </c>
      <c r="LN9" s="3">
        <v>7393508.4900000002</v>
      </c>
      <c r="LO9" s="3">
        <v>536982.94999999995</v>
      </c>
      <c r="LP9" s="3">
        <v>0</v>
      </c>
      <c r="LQ9" s="3">
        <v>0</v>
      </c>
      <c r="LR9" s="3">
        <v>876634.01</v>
      </c>
      <c r="LS9" s="3">
        <v>0</v>
      </c>
      <c r="LT9" s="3">
        <v>715992.75</v>
      </c>
      <c r="LU9" s="3">
        <v>0</v>
      </c>
      <c r="LW9" s="3">
        <v>395586.89</v>
      </c>
      <c r="LX9" s="3">
        <v>46313.89</v>
      </c>
      <c r="LY9" s="3">
        <v>0</v>
      </c>
      <c r="LZ9" s="3">
        <v>0</v>
      </c>
      <c r="MA9" s="3">
        <v>0</v>
      </c>
      <c r="MB9" s="3">
        <v>0</v>
      </c>
      <c r="MC9" s="3">
        <v>0</v>
      </c>
      <c r="MD9" s="3">
        <v>0</v>
      </c>
      <c r="ME9" s="3">
        <v>0</v>
      </c>
      <c r="MF9" s="3">
        <v>0</v>
      </c>
      <c r="MG9" s="3">
        <v>0</v>
      </c>
      <c r="MH9" s="3">
        <v>0</v>
      </c>
      <c r="MI9" s="3">
        <v>0</v>
      </c>
      <c r="MJ9" s="3">
        <v>0</v>
      </c>
      <c r="MK9" s="3">
        <v>0</v>
      </c>
      <c r="ML9" s="3">
        <v>0</v>
      </c>
      <c r="MM9" s="3">
        <v>0</v>
      </c>
      <c r="MN9" s="3">
        <v>0</v>
      </c>
      <c r="MO9" s="3">
        <v>0</v>
      </c>
      <c r="MP9" s="3">
        <v>0</v>
      </c>
      <c r="MQ9" s="3">
        <v>0</v>
      </c>
      <c r="MR9" s="3">
        <v>0</v>
      </c>
      <c r="MS9" s="3">
        <v>67939.12</v>
      </c>
      <c r="MT9" s="3">
        <v>13532.76</v>
      </c>
      <c r="MU9" s="3">
        <v>74652.72</v>
      </c>
      <c r="MV9" s="3">
        <v>0</v>
      </c>
      <c r="MW9" s="3">
        <v>0</v>
      </c>
      <c r="MX9" s="3">
        <v>0</v>
      </c>
      <c r="MY9" s="3">
        <v>13862.88</v>
      </c>
      <c r="MZ9" s="3">
        <v>5649.51</v>
      </c>
      <c r="NA9" s="3">
        <v>7613.65</v>
      </c>
      <c r="NB9" s="3">
        <v>0</v>
      </c>
      <c r="NC9" s="3">
        <v>2367.9</v>
      </c>
      <c r="ND9" s="3">
        <v>0</v>
      </c>
      <c r="NE9" s="3">
        <v>0</v>
      </c>
      <c r="NF9" s="3">
        <v>0</v>
      </c>
      <c r="NG9" s="3">
        <v>9324.66</v>
      </c>
      <c r="NH9" s="3">
        <v>0</v>
      </c>
      <c r="NI9" s="3">
        <v>97098.21</v>
      </c>
      <c r="NJ9" s="3">
        <v>0</v>
      </c>
      <c r="NK9" s="3">
        <v>0</v>
      </c>
      <c r="NL9" s="3">
        <v>46868.3</v>
      </c>
      <c r="NM9" s="3">
        <v>0</v>
      </c>
      <c r="NN9" s="3">
        <v>8091.51</v>
      </c>
      <c r="NO9" s="3">
        <v>0</v>
      </c>
      <c r="NP9" s="3">
        <v>16975.310000000001</v>
      </c>
      <c r="NQ9" s="3">
        <v>0</v>
      </c>
      <c r="NR9" s="3">
        <v>0</v>
      </c>
      <c r="NS9" s="3">
        <v>69134.48</v>
      </c>
      <c r="NT9" s="3">
        <v>60396.36</v>
      </c>
      <c r="NU9" s="3">
        <v>42826.38</v>
      </c>
      <c r="NV9" s="3">
        <v>48978.79</v>
      </c>
      <c r="NW9" s="3">
        <v>42737.54</v>
      </c>
      <c r="NX9" s="3">
        <v>1490.93</v>
      </c>
      <c r="NY9" s="3">
        <v>35171.269999999997</v>
      </c>
      <c r="NZ9" s="3">
        <v>134226</v>
      </c>
      <c r="OA9" s="3">
        <v>52054.6</v>
      </c>
      <c r="OB9" s="3">
        <v>0</v>
      </c>
      <c r="OC9" s="3">
        <v>0</v>
      </c>
      <c r="OD9" s="3">
        <v>0</v>
      </c>
      <c r="OE9" s="3">
        <v>0</v>
      </c>
      <c r="OF9" s="3">
        <v>0</v>
      </c>
      <c r="OK9" s="3">
        <v>0</v>
      </c>
      <c r="OL9" s="3">
        <v>0</v>
      </c>
      <c r="OM9" s="3">
        <v>0</v>
      </c>
      <c r="ON9" s="3">
        <v>0</v>
      </c>
      <c r="OO9" s="3">
        <v>64735.97</v>
      </c>
      <c r="OP9" s="3">
        <v>116105.83</v>
      </c>
      <c r="OQ9" s="3">
        <v>263944.15000000002</v>
      </c>
      <c r="OR9" s="3">
        <v>87082.09</v>
      </c>
      <c r="OS9" s="3">
        <v>-110.56</v>
      </c>
      <c r="OT9" s="3">
        <v>0</v>
      </c>
      <c r="OU9" s="3">
        <v>7165.9</v>
      </c>
      <c r="OV9" s="3">
        <v>0</v>
      </c>
      <c r="OW9" s="3">
        <v>0</v>
      </c>
      <c r="OX9" s="3">
        <v>28895.45</v>
      </c>
      <c r="OY9" s="3">
        <v>0</v>
      </c>
      <c r="OZ9" s="3">
        <v>0</v>
      </c>
      <c r="PA9" s="3">
        <v>3847.99</v>
      </c>
      <c r="PB9" s="3">
        <v>0</v>
      </c>
      <c r="PC9" s="3">
        <v>0</v>
      </c>
      <c r="PD9" s="3">
        <v>0</v>
      </c>
      <c r="PE9" s="3">
        <v>0</v>
      </c>
      <c r="PF9" s="3">
        <v>0</v>
      </c>
      <c r="PG9" s="3">
        <v>386193.26</v>
      </c>
      <c r="PH9" s="3">
        <v>279391.99</v>
      </c>
      <c r="PI9" s="3">
        <v>101467.71</v>
      </c>
      <c r="PJ9" s="3">
        <v>0</v>
      </c>
      <c r="PK9" s="3">
        <v>59370.400000000001</v>
      </c>
      <c r="PL9" s="3">
        <v>5816.88</v>
      </c>
      <c r="PM9" s="3">
        <v>37613.93</v>
      </c>
      <c r="PN9" s="3">
        <v>0</v>
      </c>
      <c r="PO9" s="3">
        <v>12857.48</v>
      </c>
      <c r="PP9" s="3">
        <v>0</v>
      </c>
      <c r="PQ9" s="3">
        <v>0</v>
      </c>
      <c r="PR9" s="3">
        <v>134588.07999999999</v>
      </c>
      <c r="PS9" s="3">
        <v>0</v>
      </c>
      <c r="PT9" s="3">
        <v>96202.49</v>
      </c>
      <c r="PU9" s="3">
        <v>0</v>
      </c>
      <c r="PV9" s="3">
        <v>0</v>
      </c>
      <c r="PW9" s="3">
        <v>21409.88</v>
      </c>
      <c r="PX9" s="3">
        <v>10418.879999999999</v>
      </c>
      <c r="PY9" s="3">
        <v>0</v>
      </c>
      <c r="PZ9" s="3">
        <v>0</v>
      </c>
      <c r="QA9" s="3">
        <v>0</v>
      </c>
      <c r="QB9" s="3">
        <v>575459.59</v>
      </c>
      <c r="QC9" s="3">
        <v>0</v>
      </c>
      <c r="QD9" s="3">
        <v>8789.8799999999992</v>
      </c>
      <c r="QE9" s="3">
        <v>0</v>
      </c>
      <c r="QF9" s="3">
        <v>0</v>
      </c>
      <c r="QG9" s="3">
        <v>0</v>
      </c>
      <c r="QI9" s="3">
        <v>0</v>
      </c>
      <c r="QJ9" s="3">
        <v>153403.64000000001</v>
      </c>
      <c r="QK9" s="3">
        <v>0</v>
      </c>
      <c r="QL9" s="3">
        <v>0</v>
      </c>
      <c r="QM9" s="3">
        <v>0</v>
      </c>
      <c r="QN9" s="3">
        <v>0</v>
      </c>
      <c r="QO9" s="3">
        <v>365889.6</v>
      </c>
      <c r="QP9" s="3">
        <v>12028.38</v>
      </c>
      <c r="QQ9" s="3">
        <v>0</v>
      </c>
      <c r="QR9" s="3">
        <v>0</v>
      </c>
      <c r="QS9" s="3">
        <v>0</v>
      </c>
      <c r="QT9" s="3">
        <v>12332.49</v>
      </c>
      <c r="QU9" s="3">
        <v>50798.25</v>
      </c>
      <c r="QV9" s="3">
        <v>-237202.49</v>
      </c>
      <c r="QW9" s="3">
        <v>16008.4</v>
      </c>
      <c r="QX9" s="3">
        <v>0</v>
      </c>
      <c r="QY9" s="3">
        <v>0</v>
      </c>
      <c r="QZ9" s="3">
        <v>1152.8499999999999</v>
      </c>
      <c r="RA9" s="3">
        <v>0</v>
      </c>
      <c r="RB9" s="3">
        <v>0</v>
      </c>
      <c r="RC9" s="3">
        <v>0</v>
      </c>
      <c r="RD9" s="3">
        <v>0</v>
      </c>
      <c r="RE9" s="3">
        <v>0</v>
      </c>
      <c r="RF9" s="3">
        <v>0</v>
      </c>
      <c r="RG9" s="3">
        <v>-9312.48</v>
      </c>
      <c r="RH9" s="3">
        <v>0</v>
      </c>
      <c r="RI9" s="3">
        <v>0</v>
      </c>
      <c r="RJ9" s="3">
        <v>0</v>
      </c>
      <c r="RK9" s="3">
        <v>0</v>
      </c>
    </row>
    <row r="10" spans="1:479" x14ac:dyDescent="0.25">
      <c r="A10" t="s">
        <v>9</v>
      </c>
      <c r="B10" s="1">
        <v>2019</v>
      </c>
      <c r="C10" s="3">
        <v>263707.67</v>
      </c>
      <c r="D10" s="3">
        <v>0</v>
      </c>
      <c r="E10" s="4"/>
      <c r="F10" s="3">
        <v>0</v>
      </c>
      <c r="G10" s="3">
        <v>0</v>
      </c>
      <c r="H10" s="3">
        <v>0</v>
      </c>
      <c r="I10" s="3">
        <v>0</v>
      </c>
      <c r="J10" s="3">
        <v>345742.25</v>
      </c>
      <c r="K10" s="3">
        <v>253001.09</v>
      </c>
      <c r="L10" s="3">
        <v>0</v>
      </c>
      <c r="M10" s="3">
        <v>0</v>
      </c>
      <c r="N10" s="3">
        <v>22600.74</v>
      </c>
      <c r="O10" s="3">
        <v>4542.84</v>
      </c>
      <c r="P10" s="4"/>
      <c r="Q10" s="3">
        <v>440370.09</v>
      </c>
      <c r="R10" s="3">
        <v>-33621.699999999997</v>
      </c>
      <c r="S10" s="3">
        <v>267.04000000000002</v>
      </c>
      <c r="T10" s="3">
        <v>0</v>
      </c>
      <c r="U10" s="3">
        <v>0</v>
      </c>
      <c r="V10" s="3">
        <v>0</v>
      </c>
      <c r="W10" s="3">
        <v>0</v>
      </c>
      <c r="X10" s="3">
        <v>0</v>
      </c>
      <c r="Y10" s="3">
        <v>0</v>
      </c>
      <c r="Z10" s="3">
        <v>0</v>
      </c>
      <c r="AA10" s="3">
        <v>121983.92</v>
      </c>
      <c r="AB10" s="3">
        <v>0</v>
      </c>
      <c r="AC10" s="3">
        <v>0</v>
      </c>
      <c r="AD10" s="3">
        <v>0</v>
      </c>
      <c r="AE10" s="3">
        <v>0</v>
      </c>
      <c r="AF10" s="3">
        <v>0</v>
      </c>
      <c r="AG10" s="3">
        <v>0</v>
      </c>
      <c r="AH10" s="3">
        <v>0</v>
      </c>
      <c r="AI10" s="3">
        <v>0</v>
      </c>
      <c r="AJ10" s="3">
        <v>0</v>
      </c>
      <c r="AK10" s="3">
        <v>0</v>
      </c>
      <c r="AL10" s="3">
        <v>0</v>
      </c>
      <c r="AP10" s="3">
        <v>0</v>
      </c>
      <c r="AQ10" s="3">
        <v>0</v>
      </c>
      <c r="AR10" s="3">
        <v>0</v>
      </c>
      <c r="AS10" s="3">
        <v>0</v>
      </c>
      <c r="AT10" s="3">
        <v>0</v>
      </c>
      <c r="AU10" s="3">
        <v>0</v>
      </c>
      <c r="AV10" s="3">
        <v>-6558.65</v>
      </c>
      <c r="AW10" s="4"/>
      <c r="AX10" s="3">
        <v>0</v>
      </c>
      <c r="AY10" s="3">
        <v>0</v>
      </c>
      <c r="AZ10" s="3">
        <v>0</v>
      </c>
      <c r="BA10" s="3">
        <v>875.37</v>
      </c>
      <c r="BB10" s="3">
        <v>-36.58</v>
      </c>
      <c r="BC10" s="3">
        <v>0</v>
      </c>
      <c r="BD10" s="3">
        <v>0</v>
      </c>
      <c r="BE10" s="3">
        <v>0</v>
      </c>
      <c r="BF10" s="3">
        <v>0</v>
      </c>
      <c r="BG10" s="3">
        <v>0</v>
      </c>
      <c r="BH10" s="3">
        <v>0</v>
      </c>
      <c r="BI10" s="3">
        <v>0</v>
      </c>
      <c r="BJ10" s="3">
        <v>0</v>
      </c>
      <c r="BK10" s="3">
        <v>0</v>
      </c>
      <c r="BL10" s="3">
        <v>0</v>
      </c>
      <c r="BM10" s="3">
        <v>0</v>
      </c>
      <c r="BN10" s="3">
        <v>42644.36</v>
      </c>
      <c r="BO10" s="3">
        <v>-197.33</v>
      </c>
      <c r="BP10" s="3">
        <v>4438.32</v>
      </c>
      <c r="BQ10" s="3">
        <v>0</v>
      </c>
      <c r="BR10" s="3">
        <v>0</v>
      </c>
      <c r="BT10" s="3">
        <v>0</v>
      </c>
      <c r="BU10" s="3">
        <v>0</v>
      </c>
      <c r="BV10" s="3">
        <v>0</v>
      </c>
      <c r="BW10" s="3">
        <v>0</v>
      </c>
      <c r="BX10" s="3">
        <v>0</v>
      </c>
      <c r="BY10" s="3">
        <v>33497</v>
      </c>
      <c r="BZ10" s="3">
        <v>-13875.16</v>
      </c>
      <c r="CA10" s="3">
        <v>0</v>
      </c>
      <c r="CB10" s="3">
        <v>-3788.19</v>
      </c>
      <c r="CC10" s="3">
        <v>8680.6200000000008</v>
      </c>
      <c r="CD10" s="3">
        <v>99617.279999999999</v>
      </c>
      <c r="CE10" s="3">
        <v>10321.48</v>
      </c>
      <c r="CF10" s="3">
        <v>0</v>
      </c>
      <c r="CG10" s="3">
        <v>-40902.07</v>
      </c>
      <c r="CH10" s="3">
        <v>0</v>
      </c>
      <c r="CI10" s="3">
        <v>0</v>
      </c>
      <c r="CJ10" s="3">
        <v>0</v>
      </c>
      <c r="CK10" s="3">
        <v>0</v>
      </c>
      <c r="CL10" s="3">
        <v>188461.77</v>
      </c>
      <c r="CM10" s="3">
        <v>0</v>
      </c>
      <c r="CN10" s="3">
        <v>0</v>
      </c>
      <c r="CO10" s="3">
        <v>0</v>
      </c>
      <c r="CP10" s="3">
        <v>0</v>
      </c>
      <c r="CQ10" s="3">
        <v>0</v>
      </c>
      <c r="CR10" s="3">
        <v>0</v>
      </c>
      <c r="CS10" s="3">
        <v>0</v>
      </c>
      <c r="CT10" s="3">
        <v>0</v>
      </c>
      <c r="CU10" s="3">
        <v>0</v>
      </c>
      <c r="CV10" s="3">
        <v>0</v>
      </c>
      <c r="CW10" s="3">
        <v>0</v>
      </c>
      <c r="CX10" s="3">
        <v>0</v>
      </c>
      <c r="CY10" s="3">
        <v>0</v>
      </c>
      <c r="CZ10" s="3">
        <v>0</v>
      </c>
      <c r="DA10" s="3">
        <v>0</v>
      </c>
      <c r="DB10" s="3">
        <v>0</v>
      </c>
      <c r="DC10" s="3">
        <v>0</v>
      </c>
      <c r="DD10" s="3">
        <v>0</v>
      </c>
      <c r="DE10" s="3">
        <v>0</v>
      </c>
      <c r="DF10" s="3">
        <v>0</v>
      </c>
      <c r="DG10" s="3">
        <v>0</v>
      </c>
      <c r="DH10" s="3">
        <v>0</v>
      </c>
      <c r="DI10" s="3">
        <v>0</v>
      </c>
      <c r="DJ10" s="3">
        <v>0</v>
      </c>
      <c r="DK10" s="3">
        <v>0</v>
      </c>
      <c r="DL10" s="3">
        <v>0</v>
      </c>
      <c r="DM10" s="3">
        <v>0</v>
      </c>
      <c r="DN10" s="3">
        <v>30140.5</v>
      </c>
      <c r="DP10" s="3">
        <v>135084.85999999999</v>
      </c>
      <c r="DQ10" s="3">
        <v>0</v>
      </c>
      <c r="DR10" s="3">
        <v>0</v>
      </c>
      <c r="DS10" s="3">
        <v>565923.04</v>
      </c>
      <c r="DT10" s="3">
        <v>0</v>
      </c>
      <c r="DU10" s="3">
        <v>1338207.29</v>
      </c>
      <c r="DV10" s="3">
        <v>0</v>
      </c>
      <c r="DW10" s="3">
        <v>77510.59</v>
      </c>
      <c r="DX10" s="3">
        <v>3515.64</v>
      </c>
      <c r="DY10" s="3">
        <v>440884.93</v>
      </c>
      <c r="DZ10" s="3">
        <v>0</v>
      </c>
      <c r="EA10" s="3">
        <v>443857.5</v>
      </c>
      <c r="EB10" s="3">
        <v>0</v>
      </c>
      <c r="EC10" s="3">
        <v>0</v>
      </c>
      <c r="ED10" s="3">
        <v>0</v>
      </c>
      <c r="EE10" s="3">
        <v>0</v>
      </c>
      <c r="EG10" s="3">
        <v>0</v>
      </c>
      <c r="EH10" s="3">
        <v>0</v>
      </c>
      <c r="EI10" s="3">
        <v>55864.12</v>
      </c>
      <c r="EJ10" s="3">
        <v>23062.11</v>
      </c>
      <c r="EL10" s="3">
        <v>556140.22</v>
      </c>
      <c r="EM10" s="3">
        <v>0</v>
      </c>
      <c r="EN10" s="3">
        <v>0</v>
      </c>
      <c r="EO10" s="3">
        <v>0</v>
      </c>
      <c r="EP10" s="3">
        <v>0</v>
      </c>
      <c r="EQ10" s="3">
        <v>0</v>
      </c>
      <c r="ER10" s="3">
        <v>0</v>
      </c>
      <c r="ET10" s="3">
        <v>0</v>
      </c>
      <c r="EU10" s="3">
        <v>0</v>
      </c>
      <c r="EV10" s="3">
        <v>0</v>
      </c>
      <c r="EW10" s="3">
        <v>0</v>
      </c>
      <c r="EX10" s="3">
        <v>0</v>
      </c>
      <c r="EY10" s="3">
        <v>0</v>
      </c>
      <c r="EZ10" s="3">
        <v>0</v>
      </c>
      <c r="FA10" s="3">
        <v>0</v>
      </c>
      <c r="FB10" s="3">
        <v>0</v>
      </c>
      <c r="FC10" s="3">
        <v>0</v>
      </c>
      <c r="FD10" s="3">
        <v>0</v>
      </c>
      <c r="FE10" s="3">
        <v>0</v>
      </c>
      <c r="FF10" s="3">
        <v>0</v>
      </c>
      <c r="FG10" s="3">
        <v>0</v>
      </c>
      <c r="FH10" s="3">
        <v>0</v>
      </c>
      <c r="FI10" s="3">
        <v>0</v>
      </c>
      <c r="FJ10" s="3">
        <v>0</v>
      </c>
      <c r="FK10" s="3">
        <v>-2055957.23</v>
      </c>
      <c r="FL10" s="3">
        <v>-188461.77</v>
      </c>
      <c r="FM10" s="3">
        <v>0</v>
      </c>
      <c r="FN10" s="3">
        <v>0</v>
      </c>
      <c r="FO10" s="3">
        <v>0</v>
      </c>
      <c r="FP10" s="3">
        <v>-415661.12</v>
      </c>
      <c r="FQ10" s="3">
        <v>-101924.69</v>
      </c>
      <c r="FR10" s="3">
        <v>0</v>
      </c>
      <c r="FS10" s="3">
        <v>0</v>
      </c>
      <c r="FT10" s="3">
        <v>-18828.13</v>
      </c>
      <c r="FU10" s="3">
        <v>0</v>
      </c>
      <c r="FV10" s="3">
        <v>-53075.45</v>
      </c>
      <c r="FW10" s="3">
        <v>0</v>
      </c>
      <c r="FX10" s="3">
        <v>0</v>
      </c>
      <c r="FY10" s="3">
        <v>0</v>
      </c>
      <c r="FZ10" s="3">
        <v>0</v>
      </c>
      <c r="GA10" s="3">
        <v>135898.04999999999</v>
      </c>
      <c r="GB10" s="3">
        <v>0</v>
      </c>
      <c r="GD10" s="3">
        <v>0</v>
      </c>
      <c r="GE10" s="3">
        <v>0</v>
      </c>
      <c r="GF10" s="3">
        <v>0</v>
      </c>
      <c r="GG10" s="3">
        <v>0</v>
      </c>
      <c r="GH10" s="3">
        <v>0</v>
      </c>
      <c r="GI10" s="3">
        <v>0</v>
      </c>
      <c r="GJ10" s="3">
        <v>-12482.39</v>
      </c>
      <c r="GK10" s="3">
        <v>0</v>
      </c>
      <c r="GL10" s="3">
        <v>0</v>
      </c>
      <c r="GN10" s="3">
        <v>0</v>
      </c>
      <c r="GO10" s="3">
        <v>0</v>
      </c>
      <c r="GP10" s="3">
        <v>0</v>
      </c>
      <c r="GQ10" s="3">
        <v>0</v>
      </c>
      <c r="GR10" s="3">
        <v>0</v>
      </c>
      <c r="GS10" s="3">
        <v>0</v>
      </c>
      <c r="GT10" s="3">
        <v>0</v>
      </c>
      <c r="GU10" s="3">
        <v>0</v>
      </c>
      <c r="GV10" s="3">
        <v>0</v>
      </c>
      <c r="GX10" s="3">
        <v>-15398.61</v>
      </c>
      <c r="GY10" s="3">
        <v>0</v>
      </c>
      <c r="GZ10" s="3">
        <v>0</v>
      </c>
      <c r="HA10" s="3">
        <v>0</v>
      </c>
      <c r="HB10" s="3">
        <v>0</v>
      </c>
      <c r="HC10" s="3">
        <v>0</v>
      </c>
      <c r="HD10" s="3">
        <v>0</v>
      </c>
      <c r="HE10" s="3">
        <v>0</v>
      </c>
      <c r="HF10" s="3">
        <v>0</v>
      </c>
      <c r="HG10" s="3">
        <v>0</v>
      </c>
      <c r="HH10" s="3">
        <v>0</v>
      </c>
      <c r="HI10" s="3">
        <v>0</v>
      </c>
      <c r="HJ10" s="3">
        <v>0</v>
      </c>
      <c r="HK10" s="3">
        <v>0</v>
      </c>
      <c r="HL10" s="3">
        <v>0</v>
      </c>
      <c r="HM10" s="3">
        <v>0</v>
      </c>
      <c r="HO10" s="3">
        <v>0</v>
      </c>
      <c r="HP10" s="3">
        <v>-1442442.45</v>
      </c>
      <c r="HQ10" s="3">
        <v>-1442442.43</v>
      </c>
      <c r="HR10" s="3">
        <v>0</v>
      </c>
      <c r="HS10" s="3">
        <v>0</v>
      </c>
      <c r="HT10" s="3">
        <v>0</v>
      </c>
      <c r="HU10" s="3">
        <v>0</v>
      </c>
      <c r="HV10" s="3">
        <v>0</v>
      </c>
      <c r="HW10" s="3">
        <v>0</v>
      </c>
      <c r="HX10" s="3">
        <v>0</v>
      </c>
      <c r="HY10" s="3">
        <v>303651.57</v>
      </c>
      <c r="HZ10" s="3">
        <v>-104838.31</v>
      </c>
      <c r="IA10" s="3">
        <v>0</v>
      </c>
      <c r="IB10" s="3">
        <v>0</v>
      </c>
      <c r="IC10" s="3">
        <v>0</v>
      </c>
      <c r="ID10" s="3">
        <v>0</v>
      </c>
      <c r="IE10" s="3">
        <v>0</v>
      </c>
      <c r="IF10" s="3">
        <v>0</v>
      </c>
      <c r="IG10" s="3">
        <v>0</v>
      </c>
      <c r="IH10" s="3">
        <v>0</v>
      </c>
      <c r="II10" s="3">
        <v>0</v>
      </c>
      <c r="IJ10" s="3">
        <v>-1414835.44</v>
      </c>
      <c r="IK10" s="3">
        <v>0</v>
      </c>
      <c r="IL10" s="3">
        <v>0</v>
      </c>
      <c r="IM10" s="3">
        <v>0</v>
      </c>
      <c r="IN10" s="3">
        <v>-29161.09</v>
      </c>
      <c r="IO10" s="3">
        <v>-1783.04</v>
      </c>
      <c r="IP10" s="3">
        <v>-1236183.27</v>
      </c>
      <c r="IQ10" s="3">
        <v>0</v>
      </c>
      <c r="IR10" s="3">
        <v>0</v>
      </c>
      <c r="IS10" s="3">
        <v>-11089.98</v>
      </c>
      <c r="IT10" s="3">
        <v>0</v>
      </c>
      <c r="IU10" s="3">
        <v>-98360.44</v>
      </c>
      <c r="IV10" s="3">
        <v>0</v>
      </c>
      <c r="IW10" s="3">
        <v>-177285.91</v>
      </c>
      <c r="IX10" s="3">
        <v>-45236.02</v>
      </c>
      <c r="IY10" s="3">
        <v>-27451.3</v>
      </c>
      <c r="IZ10" s="3">
        <v>-8247.67</v>
      </c>
      <c r="JA10" s="3">
        <v>-900928.38</v>
      </c>
      <c r="JB10" s="3">
        <v>-4524.8</v>
      </c>
      <c r="JC10" s="3">
        <v>0</v>
      </c>
      <c r="JD10" s="3">
        <v>-4681.91</v>
      </c>
      <c r="JE10" s="3">
        <v>0</v>
      </c>
      <c r="JF10" s="3">
        <v>0</v>
      </c>
      <c r="JG10" s="3">
        <v>0</v>
      </c>
      <c r="JH10" s="3">
        <v>0</v>
      </c>
      <c r="JI10" s="3">
        <v>-3926.13</v>
      </c>
      <c r="JJ10" s="3">
        <v>-23811.17</v>
      </c>
      <c r="JK10" s="3">
        <v>0</v>
      </c>
      <c r="JL10" s="3">
        <v>-5173.45</v>
      </c>
      <c r="JM10" s="3">
        <v>0</v>
      </c>
      <c r="JN10" s="3">
        <v>-5895</v>
      </c>
      <c r="JO10" s="3">
        <v>0</v>
      </c>
      <c r="JP10" s="3">
        <v>0</v>
      </c>
      <c r="JQ10" s="3">
        <v>0</v>
      </c>
      <c r="JR10" s="3">
        <v>0</v>
      </c>
      <c r="JS10" s="3">
        <v>0</v>
      </c>
      <c r="JT10" s="3">
        <v>0</v>
      </c>
      <c r="JU10" s="3">
        <v>0</v>
      </c>
      <c r="JV10" s="3">
        <v>0</v>
      </c>
      <c r="JW10" s="3">
        <v>0</v>
      </c>
      <c r="JX10" s="3">
        <v>0</v>
      </c>
      <c r="JY10" s="3">
        <v>0</v>
      </c>
      <c r="JZ10" s="3">
        <v>0</v>
      </c>
      <c r="KA10" s="3">
        <v>0</v>
      </c>
      <c r="KB10" s="3">
        <v>0</v>
      </c>
      <c r="KC10" s="3">
        <v>0</v>
      </c>
      <c r="KD10" s="3">
        <v>0</v>
      </c>
      <c r="KE10" s="3">
        <v>0</v>
      </c>
      <c r="KF10" s="3">
        <v>0</v>
      </c>
      <c r="KG10" s="3">
        <v>0</v>
      </c>
      <c r="KH10" s="3">
        <v>-251751.37</v>
      </c>
      <c r="KI10" s="3">
        <v>175587.33</v>
      </c>
      <c r="KJ10" s="3">
        <v>0</v>
      </c>
      <c r="KK10" s="3">
        <v>0</v>
      </c>
      <c r="KL10" s="3">
        <v>0</v>
      </c>
      <c r="KM10" s="3">
        <v>0</v>
      </c>
      <c r="KN10" s="3">
        <v>-17973.43</v>
      </c>
      <c r="KO10" s="3">
        <v>0</v>
      </c>
      <c r="KP10" s="3">
        <v>0</v>
      </c>
      <c r="KQ10" s="3">
        <v>0</v>
      </c>
      <c r="KR10" s="3">
        <v>0</v>
      </c>
      <c r="KS10" s="3">
        <v>0</v>
      </c>
      <c r="KT10" s="3">
        <v>0</v>
      </c>
      <c r="KU10" s="3">
        <v>0</v>
      </c>
      <c r="KV10" s="3">
        <v>0</v>
      </c>
      <c r="KW10" s="3">
        <v>0</v>
      </c>
      <c r="KX10" s="3">
        <v>0</v>
      </c>
      <c r="KY10" s="3">
        <v>0</v>
      </c>
      <c r="KZ10" s="3">
        <v>0</v>
      </c>
      <c r="LA10" s="3">
        <v>0</v>
      </c>
      <c r="LB10" s="3">
        <v>0</v>
      </c>
      <c r="LC10" s="3">
        <v>0</v>
      </c>
      <c r="LD10" s="3">
        <v>0</v>
      </c>
      <c r="LE10" s="3">
        <v>0</v>
      </c>
      <c r="LF10" s="3">
        <v>0</v>
      </c>
      <c r="LG10" s="3">
        <v>0</v>
      </c>
      <c r="LH10" s="3">
        <v>0</v>
      </c>
      <c r="LI10" s="3">
        <v>0</v>
      </c>
      <c r="LJ10" s="3">
        <v>0</v>
      </c>
      <c r="LK10" s="3">
        <v>0</v>
      </c>
      <c r="LL10" s="3">
        <v>0</v>
      </c>
      <c r="LM10" s="3">
        <v>2042894.82</v>
      </c>
      <c r="LN10" s="3">
        <v>650158</v>
      </c>
      <c r="LO10" s="3">
        <v>98360.44</v>
      </c>
      <c r="LP10" s="3">
        <v>0</v>
      </c>
      <c r="LQ10" s="3">
        <v>0</v>
      </c>
      <c r="LR10" s="3">
        <v>177285.91</v>
      </c>
      <c r="LS10" s="3">
        <v>0</v>
      </c>
      <c r="LT10" s="3">
        <v>45236.02</v>
      </c>
      <c r="LU10" s="3">
        <v>0</v>
      </c>
      <c r="LW10" s="3">
        <v>27451.3</v>
      </c>
      <c r="LX10" s="3">
        <v>8247.67</v>
      </c>
      <c r="LY10" s="3">
        <v>0</v>
      </c>
      <c r="LZ10" s="3">
        <v>0</v>
      </c>
      <c r="MA10" s="3">
        <v>0</v>
      </c>
      <c r="MB10" s="3">
        <v>0</v>
      </c>
      <c r="MC10" s="3">
        <v>0</v>
      </c>
      <c r="MD10" s="3">
        <v>0</v>
      </c>
      <c r="ME10" s="3">
        <v>0</v>
      </c>
      <c r="MF10" s="3">
        <v>0</v>
      </c>
      <c r="MG10" s="3">
        <v>0</v>
      </c>
      <c r="MH10" s="3">
        <v>0</v>
      </c>
      <c r="MI10" s="3">
        <v>0</v>
      </c>
      <c r="MJ10" s="3">
        <v>0</v>
      </c>
      <c r="MK10" s="3">
        <v>0</v>
      </c>
      <c r="ML10" s="3">
        <v>0</v>
      </c>
      <c r="MM10" s="3">
        <v>0</v>
      </c>
      <c r="MN10" s="3">
        <v>0</v>
      </c>
      <c r="MO10" s="3">
        <v>0</v>
      </c>
      <c r="MP10" s="3">
        <v>0</v>
      </c>
      <c r="MQ10" s="3">
        <v>0</v>
      </c>
      <c r="MR10" s="3">
        <v>0</v>
      </c>
      <c r="MS10" s="3">
        <v>0</v>
      </c>
      <c r="MT10" s="3">
        <v>0</v>
      </c>
      <c r="MU10" s="3">
        <v>0</v>
      </c>
      <c r="MV10" s="3">
        <v>0</v>
      </c>
      <c r="MW10" s="3">
        <v>0</v>
      </c>
      <c r="MX10" s="3">
        <v>2394.2600000000002</v>
      </c>
      <c r="MY10" s="3">
        <v>59.99</v>
      </c>
      <c r="MZ10" s="3">
        <v>148520.24</v>
      </c>
      <c r="NA10" s="3">
        <v>26074.400000000001</v>
      </c>
      <c r="NB10" s="3">
        <v>0</v>
      </c>
      <c r="NC10" s="3">
        <v>0</v>
      </c>
      <c r="ND10" s="3">
        <v>0</v>
      </c>
      <c r="NE10" s="3">
        <v>0</v>
      </c>
      <c r="NF10" s="3">
        <v>0</v>
      </c>
      <c r="NG10" s="3">
        <v>0</v>
      </c>
      <c r="NH10" s="3">
        <v>0</v>
      </c>
      <c r="NI10" s="3">
        <v>915.13</v>
      </c>
      <c r="NJ10" s="3">
        <v>0</v>
      </c>
      <c r="NK10" s="3">
        <v>0</v>
      </c>
      <c r="NL10" s="3">
        <v>19.36</v>
      </c>
      <c r="NM10" s="3">
        <v>0</v>
      </c>
      <c r="NN10" s="3">
        <v>3356</v>
      </c>
      <c r="NO10" s="3">
        <v>0</v>
      </c>
      <c r="NP10" s="3">
        <v>0</v>
      </c>
      <c r="NQ10" s="3">
        <v>0</v>
      </c>
      <c r="NR10" s="3">
        <v>0</v>
      </c>
      <c r="NS10" s="3">
        <v>0</v>
      </c>
      <c r="NT10" s="3">
        <v>0</v>
      </c>
      <c r="NU10" s="3">
        <v>0</v>
      </c>
      <c r="NV10" s="3">
        <v>0</v>
      </c>
      <c r="NW10" s="3">
        <v>0</v>
      </c>
      <c r="NX10" s="3">
        <v>0</v>
      </c>
      <c r="NY10" s="3">
        <v>0</v>
      </c>
      <c r="NZ10" s="3">
        <v>0</v>
      </c>
      <c r="OA10" s="3">
        <v>0</v>
      </c>
      <c r="OB10" s="3">
        <v>0</v>
      </c>
      <c r="OC10" s="3">
        <v>0</v>
      </c>
      <c r="OD10" s="3">
        <v>0</v>
      </c>
      <c r="OE10" s="3">
        <v>0</v>
      </c>
      <c r="OF10" s="3">
        <v>0</v>
      </c>
      <c r="OK10" s="3">
        <v>0</v>
      </c>
      <c r="OL10" s="3">
        <v>0</v>
      </c>
      <c r="OM10" s="3">
        <v>0</v>
      </c>
      <c r="ON10" s="3">
        <v>0</v>
      </c>
      <c r="OO10" s="3">
        <v>0</v>
      </c>
      <c r="OP10" s="3">
        <v>41011.910000000003</v>
      </c>
      <c r="OQ10" s="3">
        <v>81433.350000000006</v>
      </c>
      <c r="OR10" s="3">
        <v>0</v>
      </c>
      <c r="OS10" s="3">
        <v>0</v>
      </c>
      <c r="OT10" s="3">
        <v>0</v>
      </c>
      <c r="OU10" s="3">
        <v>0</v>
      </c>
      <c r="OV10" s="3">
        <v>0</v>
      </c>
      <c r="OW10" s="3">
        <v>0</v>
      </c>
      <c r="OX10" s="3">
        <v>0</v>
      </c>
      <c r="OY10" s="3">
        <v>0</v>
      </c>
      <c r="OZ10" s="3">
        <v>0</v>
      </c>
      <c r="PA10" s="3">
        <v>0</v>
      </c>
      <c r="PB10" s="3">
        <v>0</v>
      </c>
      <c r="PC10" s="3">
        <v>0</v>
      </c>
      <c r="PD10" s="3">
        <v>0</v>
      </c>
      <c r="PE10" s="3">
        <v>0</v>
      </c>
      <c r="PF10" s="3">
        <v>16200</v>
      </c>
      <c r="PG10" s="3">
        <v>152634.81</v>
      </c>
      <c r="PH10" s="3">
        <v>18761.240000000002</v>
      </c>
      <c r="PI10" s="3">
        <v>25841.360000000001</v>
      </c>
      <c r="PJ10" s="3">
        <v>0</v>
      </c>
      <c r="PK10" s="3">
        <v>51285.45</v>
      </c>
      <c r="PL10" s="3">
        <v>9346.65</v>
      </c>
      <c r="PM10" s="3">
        <v>10238.799999999999</v>
      </c>
      <c r="PN10" s="3">
        <v>101231.6</v>
      </c>
      <c r="PO10" s="3">
        <v>0</v>
      </c>
      <c r="PP10" s="3">
        <v>0</v>
      </c>
      <c r="PQ10" s="3">
        <v>0</v>
      </c>
      <c r="PR10" s="3">
        <v>106963.3</v>
      </c>
      <c r="PS10" s="3">
        <v>0</v>
      </c>
      <c r="PT10" s="3">
        <v>22760.09</v>
      </c>
      <c r="PU10" s="3">
        <v>0</v>
      </c>
      <c r="PV10" s="3">
        <v>0</v>
      </c>
      <c r="PW10" s="3">
        <v>0</v>
      </c>
      <c r="PX10" s="3">
        <v>0</v>
      </c>
      <c r="PY10" s="3">
        <v>0</v>
      </c>
      <c r="PZ10" s="3">
        <v>0</v>
      </c>
      <c r="QA10" s="3">
        <v>0</v>
      </c>
      <c r="QB10" s="3">
        <v>99252.89</v>
      </c>
      <c r="QC10" s="3">
        <v>0</v>
      </c>
      <c r="QD10" s="3">
        <v>0</v>
      </c>
      <c r="QE10" s="3">
        <v>0</v>
      </c>
      <c r="QF10" s="3">
        <v>0</v>
      </c>
      <c r="QG10" s="3">
        <v>0</v>
      </c>
      <c r="QI10" s="3">
        <v>0</v>
      </c>
      <c r="QJ10" s="3">
        <v>0</v>
      </c>
      <c r="QK10" s="3">
        <v>0</v>
      </c>
      <c r="QL10" s="3">
        <v>0</v>
      </c>
      <c r="QM10" s="3">
        <v>0</v>
      </c>
      <c r="QN10" s="3">
        <v>0</v>
      </c>
      <c r="QO10" s="3">
        <v>0</v>
      </c>
      <c r="QP10" s="3">
        <v>6932.76</v>
      </c>
      <c r="QQ10" s="3">
        <v>0</v>
      </c>
      <c r="QR10" s="3">
        <v>0</v>
      </c>
      <c r="QS10" s="3">
        <v>0</v>
      </c>
      <c r="QT10" s="3">
        <v>8491.41</v>
      </c>
      <c r="QU10" s="3">
        <v>0</v>
      </c>
      <c r="QV10" s="3">
        <v>0</v>
      </c>
      <c r="QW10" s="3">
        <v>4515</v>
      </c>
      <c r="QX10" s="3">
        <v>0</v>
      </c>
      <c r="QY10" s="3">
        <v>0</v>
      </c>
      <c r="QZ10" s="3">
        <v>0</v>
      </c>
      <c r="RA10" s="3">
        <v>0</v>
      </c>
      <c r="RB10" s="3">
        <v>0</v>
      </c>
      <c r="RC10" s="3">
        <v>0</v>
      </c>
      <c r="RD10" s="3">
        <v>0</v>
      </c>
      <c r="RE10" s="3">
        <v>0</v>
      </c>
      <c r="RF10" s="3">
        <v>0</v>
      </c>
      <c r="RG10" s="3">
        <v>0</v>
      </c>
      <c r="RH10" s="3">
        <v>0</v>
      </c>
      <c r="RI10" s="3">
        <v>0</v>
      </c>
      <c r="RJ10" s="3">
        <v>0</v>
      </c>
      <c r="RK10" s="3">
        <v>0</v>
      </c>
    </row>
    <row r="11" spans="1:479" x14ac:dyDescent="0.25">
      <c r="A11" t="s">
        <v>10</v>
      </c>
      <c r="B11" s="1">
        <v>2019</v>
      </c>
      <c r="C11" s="3">
        <v>1181924.9099999999</v>
      </c>
      <c r="D11" s="3">
        <v>1000</v>
      </c>
      <c r="E11" s="4"/>
      <c r="F11" s="3">
        <v>0</v>
      </c>
      <c r="G11" s="3">
        <v>0</v>
      </c>
      <c r="H11" s="3">
        <v>0</v>
      </c>
      <c r="I11" s="3">
        <v>0</v>
      </c>
      <c r="J11" s="3">
        <v>0</v>
      </c>
      <c r="K11" s="3">
        <v>334335.93</v>
      </c>
      <c r="L11" s="3">
        <v>0</v>
      </c>
      <c r="M11" s="3">
        <v>151080.14000000001</v>
      </c>
      <c r="N11" s="3">
        <v>0</v>
      </c>
      <c r="O11" s="3">
        <v>0</v>
      </c>
      <c r="P11" s="4"/>
      <c r="Q11" s="3">
        <v>523740.43</v>
      </c>
      <c r="R11" s="3">
        <v>-5757.64</v>
      </c>
      <c r="S11" s="3">
        <v>-12.06</v>
      </c>
      <c r="T11" s="3">
        <v>0</v>
      </c>
      <c r="U11" s="3">
        <v>0</v>
      </c>
      <c r="V11" s="3">
        <v>0</v>
      </c>
      <c r="W11" s="3">
        <v>0</v>
      </c>
      <c r="X11" s="3">
        <v>0</v>
      </c>
      <c r="Y11" s="3">
        <v>0</v>
      </c>
      <c r="Z11" s="3">
        <v>0</v>
      </c>
      <c r="AA11" s="3">
        <v>0</v>
      </c>
      <c r="AB11" s="3">
        <v>0</v>
      </c>
      <c r="AC11" s="3">
        <v>0</v>
      </c>
      <c r="AD11" s="3">
        <v>0</v>
      </c>
      <c r="AE11" s="3">
        <v>0</v>
      </c>
      <c r="AF11" s="3">
        <v>0</v>
      </c>
      <c r="AG11" s="3">
        <v>0</v>
      </c>
      <c r="AH11" s="3">
        <v>0</v>
      </c>
      <c r="AI11" s="3">
        <v>0</v>
      </c>
      <c r="AJ11" s="3">
        <v>0</v>
      </c>
      <c r="AK11" s="3">
        <v>0</v>
      </c>
      <c r="AL11" s="3">
        <v>38855.03</v>
      </c>
      <c r="AP11" s="3">
        <v>0</v>
      </c>
      <c r="AQ11" s="3">
        <v>0</v>
      </c>
      <c r="AR11" s="3">
        <v>0</v>
      </c>
      <c r="AS11" s="3">
        <v>0</v>
      </c>
      <c r="AT11" s="3">
        <v>0</v>
      </c>
      <c r="AU11" s="3">
        <v>0</v>
      </c>
      <c r="AV11" s="3">
        <v>-7320.24</v>
      </c>
      <c r="AW11" s="4"/>
      <c r="AX11" s="3">
        <v>0</v>
      </c>
      <c r="AY11" s="3">
        <v>0</v>
      </c>
      <c r="AZ11" s="3">
        <v>0</v>
      </c>
      <c r="BA11" s="3">
        <v>0</v>
      </c>
      <c r="BB11" s="3">
        <v>0</v>
      </c>
      <c r="BC11" s="3">
        <v>0</v>
      </c>
      <c r="BD11" s="3">
        <v>0</v>
      </c>
      <c r="BE11" s="3">
        <v>0</v>
      </c>
      <c r="BF11" s="3">
        <v>0</v>
      </c>
      <c r="BG11" s="3">
        <v>0</v>
      </c>
      <c r="BH11" s="3">
        <v>0</v>
      </c>
      <c r="BI11" s="3">
        <v>0</v>
      </c>
      <c r="BJ11" s="3">
        <v>0</v>
      </c>
      <c r="BK11" s="3">
        <v>0</v>
      </c>
      <c r="BL11" s="3">
        <v>0</v>
      </c>
      <c r="BM11" s="3">
        <v>0</v>
      </c>
      <c r="BN11" s="3">
        <v>42005.16</v>
      </c>
      <c r="BO11" s="3">
        <v>-1707.97</v>
      </c>
      <c r="BP11" s="3">
        <v>0</v>
      </c>
      <c r="BQ11" s="3">
        <v>0</v>
      </c>
      <c r="BR11" s="3">
        <v>0</v>
      </c>
      <c r="BT11" s="3">
        <v>0</v>
      </c>
      <c r="BU11" s="3">
        <v>4990.08</v>
      </c>
      <c r="BV11" s="3">
        <v>0</v>
      </c>
      <c r="BW11" s="3">
        <v>0</v>
      </c>
      <c r="BX11" s="3">
        <v>0</v>
      </c>
      <c r="BY11" s="3">
        <v>0</v>
      </c>
      <c r="BZ11" s="3">
        <v>5137.17</v>
      </c>
      <c r="CA11" s="3">
        <v>0</v>
      </c>
      <c r="CB11" s="3">
        <v>-16236.35</v>
      </c>
      <c r="CC11" s="3">
        <v>-1085.9000000000001</v>
      </c>
      <c r="CD11" s="3">
        <v>-174790.37</v>
      </c>
      <c r="CE11" s="3">
        <v>470.84</v>
      </c>
      <c r="CF11" s="3">
        <v>65769.440000000002</v>
      </c>
      <c r="CG11" s="3">
        <v>28689.18</v>
      </c>
      <c r="CH11" s="3">
        <v>374.03</v>
      </c>
      <c r="CI11" s="3">
        <v>0</v>
      </c>
      <c r="CJ11" s="3">
        <v>0</v>
      </c>
      <c r="CK11" s="3">
        <v>0</v>
      </c>
      <c r="CL11" s="3">
        <v>143720.82999999999</v>
      </c>
      <c r="CM11" s="3">
        <v>0</v>
      </c>
      <c r="CN11" s="3">
        <v>0</v>
      </c>
      <c r="CO11" s="3">
        <v>0</v>
      </c>
      <c r="CP11" s="3">
        <v>0</v>
      </c>
      <c r="CQ11" s="3">
        <v>0</v>
      </c>
      <c r="CR11" s="3">
        <v>0</v>
      </c>
      <c r="CS11" s="3">
        <v>0</v>
      </c>
      <c r="CT11" s="3">
        <v>0</v>
      </c>
      <c r="CU11" s="3">
        <v>0</v>
      </c>
      <c r="CV11" s="3">
        <v>0</v>
      </c>
      <c r="CW11" s="3">
        <v>0</v>
      </c>
      <c r="CX11" s="3">
        <v>0</v>
      </c>
      <c r="CY11" s="3">
        <v>0</v>
      </c>
      <c r="CZ11" s="3">
        <v>0</v>
      </c>
      <c r="DA11" s="3">
        <v>0</v>
      </c>
      <c r="DB11" s="3">
        <v>0</v>
      </c>
      <c r="DC11" s="3">
        <v>0</v>
      </c>
      <c r="DD11" s="3">
        <v>0</v>
      </c>
      <c r="DE11" s="3">
        <v>0</v>
      </c>
      <c r="DF11" s="3">
        <v>0</v>
      </c>
      <c r="DG11" s="3">
        <v>0</v>
      </c>
      <c r="DH11" s="3">
        <v>0</v>
      </c>
      <c r="DI11" s="3">
        <v>0</v>
      </c>
      <c r="DJ11" s="3">
        <v>0</v>
      </c>
      <c r="DK11" s="3">
        <v>0</v>
      </c>
      <c r="DL11" s="3">
        <v>0</v>
      </c>
      <c r="DM11" s="3">
        <v>0</v>
      </c>
      <c r="DN11" s="3">
        <v>56900</v>
      </c>
      <c r="DP11" s="3">
        <v>0</v>
      </c>
      <c r="DQ11" s="3">
        <v>0</v>
      </c>
      <c r="DR11" s="3">
        <v>0</v>
      </c>
      <c r="DS11" s="3">
        <v>1991015.48</v>
      </c>
      <c r="DT11" s="3">
        <v>0</v>
      </c>
      <c r="DU11" s="3">
        <v>838605.15</v>
      </c>
      <c r="DV11" s="3">
        <v>1041146.16</v>
      </c>
      <c r="DW11" s="3">
        <v>0</v>
      </c>
      <c r="DX11" s="3">
        <v>1902195.72</v>
      </c>
      <c r="DY11" s="3">
        <v>1339571.56</v>
      </c>
      <c r="DZ11" s="3">
        <v>354163.01</v>
      </c>
      <c r="EA11" s="3">
        <v>402851.1</v>
      </c>
      <c r="EB11" s="3">
        <v>0</v>
      </c>
      <c r="EC11" s="3">
        <v>0</v>
      </c>
      <c r="ED11" s="3">
        <v>0</v>
      </c>
      <c r="EE11" s="3">
        <v>0</v>
      </c>
      <c r="EG11" s="3">
        <v>0</v>
      </c>
      <c r="EH11" s="3">
        <v>0</v>
      </c>
      <c r="EI11" s="3">
        <v>57901.13</v>
      </c>
      <c r="EJ11" s="3">
        <v>36536.57</v>
      </c>
      <c r="EL11" s="3">
        <v>0</v>
      </c>
      <c r="EM11" s="3">
        <v>4320</v>
      </c>
      <c r="EN11" s="3">
        <v>0</v>
      </c>
      <c r="EO11" s="3">
        <v>15901.08</v>
      </c>
      <c r="EP11" s="3">
        <v>0</v>
      </c>
      <c r="EQ11" s="3">
        <v>0</v>
      </c>
      <c r="ER11" s="3">
        <v>0</v>
      </c>
      <c r="ET11" s="3">
        <v>0</v>
      </c>
      <c r="EU11" s="3">
        <v>0</v>
      </c>
      <c r="EV11" s="3">
        <v>0</v>
      </c>
      <c r="EW11" s="3">
        <v>0</v>
      </c>
      <c r="EX11" s="3">
        <v>0</v>
      </c>
      <c r="EY11" s="3">
        <v>-1763013.18</v>
      </c>
      <c r="EZ11" s="3">
        <v>0</v>
      </c>
      <c r="FA11" s="3">
        <v>0</v>
      </c>
      <c r="FB11" s="3">
        <v>0</v>
      </c>
      <c r="FC11" s="3">
        <v>0</v>
      </c>
      <c r="FD11" s="3">
        <v>0</v>
      </c>
      <c r="FE11" s="3">
        <v>0</v>
      </c>
      <c r="FF11" s="3">
        <v>0</v>
      </c>
      <c r="FG11" s="3">
        <v>0</v>
      </c>
      <c r="FH11" s="3">
        <v>0</v>
      </c>
      <c r="FI11" s="3">
        <v>0</v>
      </c>
      <c r="FJ11" s="3">
        <v>0</v>
      </c>
      <c r="FK11" s="3">
        <v>-2098888.2200000002</v>
      </c>
      <c r="FL11" s="3">
        <v>0</v>
      </c>
      <c r="FM11" s="3">
        <v>0</v>
      </c>
      <c r="FN11" s="3">
        <v>0</v>
      </c>
      <c r="FO11" s="3">
        <v>-374.03</v>
      </c>
      <c r="FP11" s="3">
        <v>-802466.95</v>
      </c>
      <c r="FQ11" s="3">
        <v>-154094.35</v>
      </c>
      <c r="FR11" s="3">
        <v>0</v>
      </c>
      <c r="FS11" s="3">
        <v>0</v>
      </c>
      <c r="FT11" s="3">
        <v>-45415.32</v>
      </c>
      <c r="FU11" s="3">
        <v>0</v>
      </c>
      <c r="FV11" s="3">
        <v>0</v>
      </c>
      <c r="FW11" s="3">
        <v>0</v>
      </c>
      <c r="FX11" s="3">
        <v>0</v>
      </c>
      <c r="FY11" s="3">
        <v>0</v>
      </c>
      <c r="FZ11" s="3">
        <v>0</v>
      </c>
      <c r="GA11" s="3">
        <v>0</v>
      </c>
      <c r="GB11" s="3">
        <v>0</v>
      </c>
      <c r="GD11" s="3">
        <v>0</v>
      </c>
      <c r="GE11" s="3">
        <v>0</v>
      </c>
      <c r="GF11" s="3">
        <v>0</v>
      </c>
      <c r="GG11" s="3">
        <v>0</v>
      </c>
      <c r="GH11" s="3">
        <v>0</v>
      </c>
      <c r="GI11" s="3">
        <v>0</v>
      </c>
      <c r="GJ11" s="3">
        <v>0</v>
      </c>
      <c r="GK11" s="3">
        <v>0</v>
      </c>
      <c r="GL11" s="3">
        <v>-73199</v>
      </c>
      <c r="GN11" s="3">
        <v>0</v>
      </c>
      <c r="GO11" s="3">
        <v>0</v>
      </c>
      <c r="GP11" s="3">
        <v>0</v>
      </c>
      <c r="GQ11" s="3">
        <v>0</v>
      </c>
      <c r="GR11" s="3">
        <v>0</v>
      </c>
      <c r="GS11" s="3">
        <v>0</v>
      </c>
      <c r="GT11" s="3">
        <v>0</v>
      </c>
      <c r="GU11" s="3">
        <v>0</v>
      </c>
      <c r="GV11" s="3">
        <v>0</v>
      </c>
      <c r="GX11" s="3">
        <v>-34782.76</v>
      </c>
      <c r="GY11" s="3">
        <v>0</v>
      </c>
      <c r="GZ11" s="3">
        <v>0</v>
      </c>
      <c r="HA11" s="3">
        <v>0</v>
      </c>
      <c r="HB11" s="3">
        <v>0</v>
      </c>
      <c r="HC11" s="3">
        <v>0</v>
      </c>
      <c r="HD11" s="3">
        <v>0</v>
      </c>
      <c r="HE11" s="3">
        <v>0</v>
      </c>
      <c r="HF11" s="3">
        <v>0</v>
      </c>
      <c r="HG11" s="3">
        <v>0</v>
      </c>
      <c r="HH11" s="3">
        <v>0</v>
      </c>
      <c r="HI11" s="3">
        <v>0</v>
      </c>
      <c r="HJ11" s="3">
        <v>0</v>
      </c>
      <c r="HK11" s="3">
        <v>0</v>
      </c>
      <c r="HL11" s="3">
        <v>0</v>
      </c>
      <c r="HM11" s="3">
        <v>-430126.85</v>
      </c>
      <c r="HO11" s="3">
        <v>0</v>
      </c>
      <c r="HP11" s="3">
        <v>0</v>
      </c>
      <c r="HQ11" s="3">
        <v>0</v>
      </c>
      <c r="HR11" s="3">
        <v>-2862993.7</v>
      </c>
      <c r="HS11" s="3">
        <v>0</v>
      </c>
      <c r="HT11" s="3">
        <v>0</v>
      </c>
      <c r="HU11" s="3">
        <v>0</v>
      </c>
      <c r="HV11" s="3">
        <v>0</v>
      </c>
      <c r="HW11" s="3">
        <v>0</v>
      </c>
      <c r="HX11" s="3">
        <v>0</v>
      </c>
      <c r="HY11" s="3">
        <v>0</v>
      </c>
      <c r="HZ11" s="3">
        <v>-241109.62000000101</v>
      </c>
      <c r="IA11" s="3">
        <v>0</v>
      </c>
      <c r="IB11" s="3">
        <v>0</v>
      </c>
      <c r="IC11" s="3">
        <v>0</v>
      </c>
      <c r="ID11" s="3">
        <v>-1849825.62</v>
      </c>
      <c r="IE11" s="3">
        <v>0</v>
      </c>
      <c r="IF11" s="3">
        <v>0</v>
      </c>
      <c r="IG11" s="3">
        <v>0</v>
      </c>
      <c r="IH11" s="3">
        <v>0</v>
      </c>
      <c r="II11" s="3">
        <v>0</v>
      </c>
      <c r="IJ11" s="3">
        <v>-2454973.16</v>
      </c>
      <c r="IK11" s="3">
        <v>-401159.04</v>
      </c>
      <c r="IL11" s="3">
        <v>-23091.39</v>
      </c>
      <c r="IM11" s="3">
        <v>0</v>
      </c>
      <c r="IN11" s="3">
        <v>-3339.38</v>
      </c>
      <c r="IO11" s="3">
        <v>0</v>
      </c>
      <c r="IP11" s="3">
        <v>-26658</v>
      </c>
      <c r="IQ11" s="3">
        <v>0</v>
      </c>
      <c r="IR11" s="3">
        <v>0</v>
      </c>
      <c r="IS11" s="3">
        <v>-20826.89</v>
      </c>
      <c r="IT11" s="3">
        <v>0</v>
      </c>
      <c r="IU11" s="3">
        <v>-109196.31</v>
      </c>
      <c r="IV11" s="3">
        <v>0</v>
      </c>
      <c r="IW11" s="3">
        <v>-202534.61</v>
      </c>
      <c r="IX11" s="3">
        <v>-165578.04999999999</v>
      </c>
      <c r="IY11" s="3">
        <v>-89800.36</v>
      </c>
      <c r="IZ11" s="3">
        <v>-15126.3</v>
      </c>
      <c r="JA11" s="3">
        <v>-1129130.58</v>
      </c>
      <c r="JB11" s="3">
        <v>-2740.3</v>
      </c>
      <c r="JC11" s="3">
        <v>-9</v>
      </c>
      <c r="JD11" s="3">
        <v>-6911.3</v>
      </c>
      <c r="JE11" s="3">
        <v>0</v>
      </c>
      <c r="JF11" s="3">
        <v>0</v>
      </c>
      <c r="JG11" s="3">
        <v>0</v>
      </c>
      <c r="JH11" s="3">
        <v>0</v>
      </c>
      <c r="JI11" s="3">
        <v>-6665.02</v>
      </c>
      <c r="JJ11" s="3">
        <v>0</v>
      </c>
      <c r="JK11" s="3">
        <v>0</v>
      </c>
      <c r="JL11" s="3">
        <v>-12599.66</v>
      </c>
      <c r="JM11" s="3">
        <v>0</v>
      </c>
      <c r="JN11" s="3">
        <v>-8800</v>
      </c>
      <c r="JO11" s="3">
        <v>45000</v>
      </c>
      <c r="JP11" s="3">
        <v>0</v>
      </c>
      <c r="JQ11" s="3">
        <v>0</v>
      </c>
      <c r="JR11" s="3">
        <v>0</v>
      </c>
      <c r="JS11" s="3">
        <v>0</v>
      </c>
      <c r="JT11" s="3">
        <v>0</v>
      </c>
      <c r="JU11" s="3">
        <v>0</v>
      </c>
      <c r="JV11" s="3">
        <v>0</v>
      </c>
      <c r="JW11" s="3">
        <v>0</v>
      </c>
      <c r="JX11" s="3">
        <v>0</v>
      </c>
      <c r="JY11" s="3">
        <v>0</v>
      </c>
      <c r="JZ11" s="3">
        <v>0</v>
      </c>
      <c r="KA11" s="3">
        <v>0</v>
      </c>
      <c r="KB11" s="3">
        <v>0</v>
      </c>
      <c r="KC11" s="3">
        <v>0</v>
      </c>
      <c r="KD11" s="3">
        <v>6065.9</v>
      </c>
      <c r="KE11" s="3">
        <v>0</v>
      </c>
      <c r="KF11" s="3">
        <v>0</v>
      </c>
      <c r="KG11" s="3">
        <v>0</v>
      </c>
      <c r="KH11" s="3">
        <v>-16065.07</v>
      </c>
      <c r="KI11" s="3">
        <v>16065.07</v>
      </c>
      <c r="KJ11" s="3">
        <v>0</v>
      </c>
      <c r="KK11" s="3">
        <v>-3974.29</v>
      </c>
      <c r="KL11" s="3">
        <v>0</v>
      </c>
      <c r="KM11" s="3">
        <v>0</v>
      </c>
      <c r="KN11" s="3">
        <v>-18819.91</v>
      </c>
      <c r="KO11" s="3">
        <v>0</v>
      </c>
      <c r="KP11" s="3">
        <v>0</v>
      </c>
      <c r="KQ11" s="3">
        <v>0</v>
      </c>
      <c r="KR11" s="3">
        <v>0</v>
      </c>
      <c r="KS11" s="3">
        <v>0</v>
      </c>
      <c r="KT11" s="3">
        <v>0</v>
      </c>
      <c r="KU11" s="3">
        <v>0</v>
      </c>
      <c r="KV11" s="3">
        <v>0</v>
      </c>
      <c r="KW11" s="3">
        <v>0</v>
      </c>
      <c r="KX11" s="3">
        <v>0</v>
      </c>
      <c r="KY11" s="3">
        <v>0</v>
      </c>
      <c r="KZ11" s="3">
        <v>0</v>
      </c>
      <c r="LA11" s="3">
        <v>0</v>
      </c>
      <c r="LB11" s="3">
        <v>0</v>
      </c>
      <c r="LC11" s="3">
        <v>0</v>
      </c>
      <c r="LD11" s="3">
        <v>0</v>
      </c>
      <c r="LE11" s="3">
        <v>0</v>
      </c>
      <c r="LF11" s="3">
        <v>0</v>
      </c>
      <c r="LG11" s="3">
        <v>0</v>
      </c>
      <c r="LH11" s="3">
        <v>0</v>
      </c>
      <c r="LI11" s="3">
        <v>0</v>
      </c>
      <c r="LJ11" s="3">
        <v>0</v>
      </c>
      <c r="LK11" s="3">
        <v>0</v>
      </c>
      <c r="LL11" s="3">
        <v>0</v>
      </c>
      <c r="LM11" s="3">
        <v>2082241.89</v>
      </c>
      <c r="LN11" s="3">
        <v>847805.96</v>
      </c>
      <c r="LO11" s="3">
        <v>109196.01</v>
      </c>
      <c r="LP11" s="3">
        <v>0</v>
      </c>
      <c r="LQ11" s="3">
        <v>0</v>
      </c>
      <c r="LR11" s="3">
        <v>202534.51</v>
      </c>
      <c r="LS11" s="3">
        <v>0</v>
      </c>
      <c r="LT11" s="3">
        <v>165578.04999999999</v>
      </c>
      <c r="LU11" s="3">
        <v>0</v>
      </c>
      <c r="LW11" s="3">
        <v>89800.45</v>
      </c>
      <c r="LX11" s="3">
        <v>15126.31</v>
      </c>
      <c r="LY11" s="3">
        <v>0</v>
      </c>
      <c r="LZ11" s="3">
        <v>0</v>
      </c>
      <c r="MA11" s="3">
        <v>0</v>
      </c>
      <c r="MB11" s="3">
        <v>0</v>
      </c>
      <c r="MC11" s="3">
        <v>0</v>
      </c>
      <c r="MD11" s="3">
        <v>0</v>
      </c>
      <c r="ME11" s="3">
        <v>0</v>
      </c>
      <c r="MF11" s="3">
        <v>0</v>
      </c>
      <c r="MG11" s="3">
        <v>0</v>
      </c>
      <c r="MH11" s="3">
        <v>0</v>
      </c>
      <c r="MI11" s="3">
        <v>0</v>
      </c>
      <c r="MJ11" s="3">
        <v>0</v>
      </c>
      <c r="MK11" s="3">
        <v>0</v>
      </c>
      <c r="ML11" s="3">
        <v>0</v>
      </c>
      <c r="MM11" s="3">
        <v>0</v>
      </c>
      <c r="MN11" s="3">
        <v>0</v>
      </c>
      <c r="MO11" s="3">
        <v>0</v>
      </c>
      <c r="MP11" s="3">
        <v>0</v>
      </c>
      <c r="MQ11" s="3">
        <v>0</v>
      </c>
      <c r="MR11" s="3">
        <v>0</v>
      </c>
      <c r="MS11" s="3">
        <v>0</v>
      </c>
      <c r="MT11" s="3">
        <v>1109</v>
      </c>
      <c r="MU11" s="3">
        <v>0</v>
      </c>
      <c r="MV11" s="3">
        <v>0</v>
      </c>
      <c r="MW11" s="3">
        <v>0</v>
      </c>
      <c r="MX11" s="3">
        <v>0</v>
      </c>
      <c r="MY11" s="3">
        <v>0</v>
      </c>
      <c r="MZ11" s="3">
        <v>0</v>
      </c>
      <c r="NA11" s="3">
        <v>0</v>
      </c>
      <c r="NB11" s="3">
        <v>0</v>
      </c>
      <c r="NC11" s="3">
        <v>2651.01</v>
      </c>
      <c r="ND11" s="3">
        <v>0</v>
      </c>
      <c r="NE11" s="3">
        <v>0</v>
      </c>
      <c r="NF11" s="3">
        <v>0</v>
      </c>
      <c r="NG11" s="3">
        <v>0</v>
      </c>
      <c r="NH11" s="3">
        <v>0</v>
      </c>
      <c r="NI11" s="3">
        <v>11979.3</v>
      </c>
      <c r="NJ11" s="3">
        <v>0</v>
      </c>
      <c r="NK11" s="3">
        <v>19885</v>
      </c>
      <c r="NL11" s="3">
        <v>8471.34</v>
      </c>
      <c r="NM11" s="3">
        <v>0</v>
      </c>
      <c r="NN11" s="3">
        <v>0</v>
      </c>
      <c r="NO11" s="3">
        <v>0</v>
      </c>
      <c r="NP11" s="3">
        <v>0</v>
      </c>
      <c r="NQ11" s="3">
        <v>8581.83</v>
      </c>
      <c r="NR11" s="3">
        <v>0</v>
      </c>
      <c r="NS11" s="3">
        <v>3633.16</v>
      </c>
      <c r="NT11" s="3">
        <v>3913</v>
      </c>
      <c r="NU11" s="3">
        <v>3910</v>
      </c>
      <c r="NV11" s="3">
        <v>0</v>
      </c>
      <c r="NW11" s="3">
        <v>9577</v>
      </c>
      <c r="NX11" s="3">
        <v>0</v>
      </c>
      <c r="NY11" s="3">
        <v>5267.63</v>
      </c>
      <c r="NZ11" s="3">
        <v>1914.75</v>
      </c>
      <c r="OA11" s="3">
        <v>1882</v>
      </c>
      <c r="OB11" s="3">
        <v>0</v>
      </c>
      <c r="OC11" s="3">
        <v>0</v>
      </c>
      <c r="OD11" s="3">
        <v>0</v>
      </c>
      <c r="OE11" s="3">
        <v>0</v>
      </c>
      <c r="OF11" s="3">
        <v>0</v>
      </c>
      <c r="OK11" s="3">
        <v>0</v>
      </c>
      <c r="OL11" s="3">
        <v>0</v>
      </c>
      <c r="OM11" s="3">
        <v>0</v>
      </c>
      <c r="ON11" s="3">
        <v>0</v>
      </c>
      <c r="OO11" s="3">
        <v>0</v>
      </c>
      <c r="OP11" s="3">
        <v>0</v>
      </c>
      <c r="OQ11" s="3">
        <v>205335.67999999999</v>
      </c>
      <c r="OR11" s="3">
        <v>0</v>
      </c>
      <c r="OS11" s="3">
        <v>0</v>
      </c>
      <c r="OT11" s="3">
        <v>1060.04</v>
      </c>
      <c r="OU11" s="3">
        <v>13361.33</v>
      </c>
      <c r="OV11" s="3">
        <v>0</v>
      </c>
      <c r="OW11" s="3">
        <v>0</v>
      </c>
      <c r="OX11" s="3">
        <v>2385</v>
      </c>
      <c r="OY11" s="3">
        <v>0</v>
      </c>
      <c r="OZ11" s="3">
        <v>0</v>
      </c>
      <c r="PA11" s="3">
        <v>0</v>
      </c>
      <c r="PB11" s="3">
        <v>0</v>
      </c>
      <c r="PC11" s="3">
        <v>0</v>
      </c>
      <c r="PD11" s="3">
        <v>2243</v>
      </c>
      <c r="PE11" s="3">
        <v>0</v>
      </c>
      <c r="PF11" s="3">
        <v>44841.4</v>
      </c>
      <c r="PG11" s="3">
        <v>100718.59</v>
      </c>
      <c r="PH11" s="3">
        <v>60023.7</v>
      </c>
      <c r="PI11" s="3">
        <v>39293.800000000003</v>
      </c>
      <c r="PJ11" s="3">
        <v>0</v>
      </c>
      <c r="PK11" s="3">
        <v>43347.17</v>
      </c>
      <c r="PL11" s="3">
        <v>3559.25</v>
      </c>
      <c r="PM11" s="3">
        <v>3102.84</v>
      </c>
      <c r="PN11" s="3">
        <v>0</v>
      </c>
      <c r="PO11" s="3">
        <v>0</v>
      </c>
      <c r="PP11" s="3">
        <v>0</v>
      </c>
      <c r="PQ11" s="3">
        <v>0</v>
      </c>
      <c r="PR11" s="3">
        <v>75653.22</v>
      </c>
      <c r="PS11" s="3">
        <v>0</v>
      </c>
      <c r="PT11" s="3">
        <v>0</v>
      </c>
      <c r="PU11" s="3">
        <v>16800</v>
      </c>
      <c r="PV11" s="3">
        <v>0</v>
      </c>
      <c r="PW11" s="3">
        <v>0</v>
      </c>
      <c r="PX11" s="3">
        <v>1958</v>
      </c>
      <c r="PY11" s="3">
        <v>0</v>
      </c>
      <c r="PZ11" s="3">
        <v>0</v>
      </c>
      <c r="QA11" s="3">
        <v>0</v>
      </c>
      <c r="QB11" s="3">
        <v>164417.18</v>
      </c>
      <c r="QC11" s="3">
        <v>0</v>
      </c>
      <c r="QD11" s="3">
        <v>0</v>
      </c>
      <c r="QE11" s="3">
        <v>0</v>
      </c>
      <c r="QF11" s="3">
        <v>0</v>
      </c>
      <c r="QG11" s="3">
        <v>0</v>
      </c>
      <c r="QI11" s="3">
        <v>0</v>
      </c>
      <c r="QJ11" s="3">
        <v>14566.93</v>
      </c>
      <c r="QK11" s="3">
        <v>0</v>
      </c>
      <c r="QL11" s="3">
        <v>0</v>
      </c>
      <c r="QM11" s="3">
        <v>0</v>
      </c>
      <c r="QN11" s="3">
        <v>0</v>
      </c>
      <c r="QO11" s="3">
        <v>0</v>
      </c>
      <c r="QP11" s="3">
        <v>21.7</v>
      </c>
      <c r="QQ11" s="3">
        <v>0</v>
      </c>
      <c r="QR11" s="3">
        <v>0</v>
      </c>
      <c r="QS11" s="3">
        <v>0</v>
      </c>
      <c r="QT11" s="3">
        <v>0</v>
      </c>
      <c r="QU11" s="3">
        <v>17511</v>
      </c>
      <c r="QV11" s="3">
        <v>0</v>
      </c>
      <c r="QW11" s="3">
        <v>4500</v>
      </c>
      <c r="QX11" s="3">
        <v>0</v>
      </c>
      <c r="QY11" s="3">
        <v>0</v>
      </c>
      <c r="QZ11" s="3">
        <v>0</v>
      </c>
      <c r="RA11" s="3">
        <v>0</v>
      </c>
      <c r="RB11" s="3">
        <v>0</v>
      </c>
      <c r="RC11" s="3">
        <v>0</v>
      </c>
      <c r="RD11" s="3">
        <v>0</v>
      </c>
      <c r="RE11" s="3">
        <v>0</v>
      </c>
      <c r="RF11" s="3">
        <v>0</v>
      </c>
      <c r="RG11" s="3">
        <v>0</v>
      </c>
      <c r="RH11" s="3">
        <v>0</v>
      </c>
      <c r="RI11" s="3">
        <v>0</v>
      </c>
      <c r="RJ11" s="3">
        <v>0</v>
      </c>
      <c r="RK11" s="3">
        <v>0</v>
      </c>
    </row>
    <row r="12" spans="1:479" x14ac:dyDescent="0.25">
      <c r="A12" t="s">
        <v>11</v>
      </c>
      <c r="B12" s="1">
        <v>2019</v>
      </c>
      <c r="C12" s="3">
        <v>7901866.0899999999</v>
      </c>
      <c r="D12" s="3">
        <v>650</v>
      </c>
      <c r="E12" s="4"/>
      <c r="F12" s="3">
        <v>0</v>
      </c>
      <c r="G12" s="3">
        <v>0</v>
      </c>
      <c r="H12" s="3">
        <v>0</v>
      </c>
      <c r="I12" s="3">
        <v>0</v>
      </c>
      <c r="J12" s="3">
        <v>0</v>
      </c>
      <c r="K12" s="3">
        <v>1507728.65</v>
      </c>
      <c r="L12" s="3">
        <v>0</v>
      </c>
      <c r="M12" s="3">
        <v>382943.87</v>
      </c>
      <c r="N12" s="3">
        <v>0</v>
      </c>
      <c r="O12" s="3">
        <v>20881.599999999999</v>
      </c>
      <c r="P12" s="4"/>
      <c r="Q12" s="3">
        <v>5144364.2300000004</v>
      </c>
      <c r="R12" s="3">
        <v>-652370.30000000005</v>
      </c>
      <c r="S12" s="3">
        <v>12817.52</v>
      </c>
      <c r="T12" s="3">
        <v>0</v>
      </c>
      <c r="U12" s="3">
        <v>0</v>
      </c>
      <c r="V12" s="3">
        <v>160728.91</v>
      </c>
      <c r="W12" s="3">
        <v>0</v>
      </c>
      <c r="X12" s="3">
        <v>121421.93</v>
      </c>
      <c r="Y12" s="3">
        <v>0</v>
      </c>
      <c r="Z12" s="3">
        <v>0</v>
      </c>
      <c r="AA12" s="3">
        <v>356921.2</v>
      </c>
      <c r="AB12" s="3">
        <v>0</v>
      </c>
      <c r="AC12" s="3">
        <v>0</v>
      </c>
      <c r="AD12" s="3">
        <v>87394.96</v>
      </c>
      <c r="AE12" s="3">
        <v>0</v>
      </c>
      <c r="AF12" s="3">
        <v>0</v>
      </c>
      <c r="AG12" s="3">
        <v>0</v>
      </c>
      <c r="AH12" s="3">
        <v>0</v>
      </c>
      <c r="AI12" s="3">
        <v>0</v>
      </c>
      <c r="AJ12" s="3">
        <v>0</v>
      </c>
      <c r="AK12" s="3">
        <v>0</v>
      </c>
      <c r="AL12" s="3">
        <v>0</v>
      </c>
      <c r="AP12" s="3">
        <v>0</v>
      </c>
      <c r="AQ12" s="3">
        <v>0</v>
      </c>
      <c r="AR12" s="3">
        <v>0</v>
      </c>
      <c r="AS12" s="3">
        <v>100</v>
      </c>
      <c r="AT12" s="3">
        <v>0</v>
      </c>
      <c r="AU12" s="3">
        <v>0</v>
      </c>
      <c r="AV12" s="3">
        <v>-65088.21</v>
      </c>
      <c r="AW12" s="4"/>
      <c r="AX12" s="3">
        <v>0</v>
      </c>
      <c r="AY12" s="3">
        <v>0</v>
      </c>
      <c r="AZ12" s="3">
        <v>0</v>
      </c>
      <c r="BA12" s="3">
        <v>-6753.34</v>
      </c>
      <c r="BB12" s="3">
        <v>-436.54</v>
      </c>
      <c r="BC12" s="3">
        <v>0</v>
      </c>
      <c r="BD12" s="3">
        <v>-73.849999999999994</v>
      </c>
      <c r="BE12" s="3">
        <v>0</v>
      </c>
      <c r="BF12" s="3">
        <v>176493</v>
      </c>
      <c r="BG12" s="3">
        <v>0</v>
      </c>
      <c r="BH12" s="3">
        <v>0</v>
      </c>
      <c r="BI12" s="3">
        <v>0</v>
      </c>
      <c r="BJ12" s="3">
        <v>0</v>
      </c>
      <c r="BK12" s="3">
        <v>0</v>
      </c>
      <c r="BL12" s="3">
        <v>0</v>
      </c>
      <c r="BM12" s="3">
        <v>-718.91</v>
      </c>
      <c r="BN12" s="3">
        <v>812168.25</v>
      </c>
      <c r="BO12" s="3">
        <v>-9053.61</v>
      </c>
      <c r="BP12" s="3">
        <v>0</v>
      </c>
      <c r="BQ12" s="3">
        <v>0</v>
      </c>
      <c r="BR12" s="3">
        <v>0</v>
      </c>
      <c r="BT12" s="3">
        <v>0</v>
      </c>
      <c r="BU12" s="3">
        <v>0</v>
      </c>
      <c r="BV12" s="3">
        <v>0</v>
      </c>
      <c r="BW12" s="3">
        <v>11705</v>
      </c>
      <c r="BX12" s="3">
        <v>21600.83</v>
      </c>
      <c r="BY12" s="3">
        <v>17984.39</v>
      </c>
      <c r="BZ12" s="3">
        <v>-153827.51999999999</v>
      </c>
      <c r="CA12" s="3">
        <v>0</v>
      </c>
      <c r="CB12" s="3">
        <v>-96251.97</v>
      </c>
      <c r="CC12" s="3">
        <v>30920.87</v>
      </c>
      <c r="CD12" s="3">
        <v>-3979857.05</v>
      </c>
      <c r="CE12" s="3">
        <v>-925367.57</v>
      </c>
      <c r="CF12" s="3">
        <v>0</v>
      </c>
      <c r="CG12" s="3">
        <v>1417976.81</v>
      </c>
      <c r="CH12" s="3">
        <v>0</v>
      </c>
      <c r="CI12" s="3">
        <v>0</v>
      </c>
      <c r="CJ12" s="3">
        <v>0</v>
      </c>
      <c r="CK12" s="3">
        <v>0</v>
      </c>
      <c r="CL12" s="3">
        <v>0</v>
      </c>
      <c r="CM12" s="3">
        <v>0</v>
      </c>
      <c r="CN12" s="3">
        <v>0</v>
      </c>
      <c r="CO12" s="3">
        <v>0</v>
      </c>
      <c r="CP12" s="3">
        <v>0</v>
      </c>
      <c r="CQ12" s="3">
        <v>0</v>
      </c>
      <c r="CR12" s="3">
        <v>0</v>
      </c>
      <c r="CS12" s="3">
        <v>0</v>
      </c>
      <c r="CT12" s="3">
        <v>0</v>
      </c>
      <c r="CU12" s="3">
        <v>0</v>
      </c>
      <c r="CV12" s="3">
        <v>0</v>
      </c>
      <c r="CW12" s="3">
        <v>0</v>
      </c>
      <c r="CX12" s="3">
        <v>0</v>
      </c>
      <c r="CY12" s="3">
        <v>0</v>
      </c>
      <c r="CZ12" s="3">
        <v>0</v>
      </c>
      <c r="DA12" s="3">
        <v>0</v>
      </c>
      <c r="DB12" s="3">
        <v>0</v>
      </c>
      <c r="DC12" s="3">
        <v>0</v>
      </c>
      <c r="DD12" s="3">
        <v>0</v>
      </c>
      <c r="DE12" s="3">
        <v>0</v>
      </c>
      <c r="DF12" s="3">
        <v>0</v>
      </c>
      <c r="DG12" s="3">
        <v>0</v>
      </c>
      <c r="DH12" s="3">
        <v>0</v>
      </c>
      <c r="DI12" s="3">
        <v>0</v>
      </c>
      <c r="DJ12" s="3">
        <v>0</v>
      </c>
      <c r="DK12" s="3">
        <v>0</v>
      </c>
      <c r="DL12" s="3">
        <v>0</v>
      </c>
      <c r="DM12" s="3">
        <v>0</v>
      </c>
      <c r="DN12" s="3">
        <v>2112</v>
      </c>
      <c r="DP12" s="3">
        <v>0</v>
      </c>
      <c r="DQ12" s="3">
        <v>0</v>
      </c>
      <c r="DR12" s="3">
        <v>0</v>
      </c>
      <c r="DS12" s="3">
        <v>142098.48000000001</v>
      </c>
      <c r="DT12" s="3">
        <v>0</v>
      </c>
      <c r="DU12" s="3">
        <v>1279618.6200000001</v>
      </c>
      <c r="DV12" s="3">
        <v>6585805.5</v>
      </c>
      <c r="DW12" s="3">
        <v>2824538.01</v>
      </c>
      <c r="DX12" s="3">
        <v>9238615.8900000006</v>
      </c>
      <c r="DY12" s="3">
        <v>7536097.4199999999</v>
      </c>
      <c r="DZ12" s="3">
        <v>1520231.75</v>
      </c>
      <c r="EA12" s="3">
        <v>1950547.67</v>
      </c>
      <c r="EB12" s="3">
        <v>0</v>
      </c>
      <c r="EC12" s="3">
        <v>0</v>
      </c>
      <c r="ED12" s="3">
        <v>0</v>
      </c>
      <c r="EE12" s="3">
        <v>85344.2</v>
      </c>
      <c r="EG12" s="3">
        <v>432885.66</v>
      </c>
      <c r="EH12" s="3">
        <v>0</v>
      </c>
      <c r="EI12" s="3">
        <v>297943.59999999998</v>
      </c>
      <c r="EJ12" s="3">
        <v>441918.45</v>
      </c>
      <c r="EL12" s="3">
        <v>857635.71</v>
      </c>
      <c r="EM12" s="3">
        <v>0</v>
      </c>
      <c r="EN12" s="3">
        <v>413118.98</v>
      </c>
      <c r="EO12" s="3">
        <v>0</v>
      </c>
      <c r="EP12" s="3">
        <v>0</v>
      </c>
      <c r="EQ12" s="3">
        <v>37424.730000000003</v>
      </c>
      <c r="ER12" s="3">
        <v>0</v>
      </c>
      <c r="ET12" s="3">
        <v>0</v>
      </c>
      <c r="EU12" s="3">
        <v>0</v>
      </c>
      <c r="EV12" s="3">
        <v>0</v>
      </c>
      <c r="EW12" s="3">
        <v>15.22</v>
      </c>
      <c r="EX12" s="3">
        <v>0</v>
      </c>
      <c r="EY12" s="3">
        <v>-7897914.79</v>
      </c>
      <c r="EZ12" s="3">
        <v>0</v>
      </c>
      <c r="FA12" s="3">
        <v>0</v>
      </c>
      <c r="FB12" s="3">
        <v>0</v>
      </c>
      <c r="FC12" s="3">
        <v>0</v>
      </c>
      <c r="FD12" s="3">
        <v>0</v>
      </c>
      <c r="FE12" s="3">
        <v>0</v>
      </c>
      <c r="FF12" s="3">
        <v>0</v>
      </c>
      <c r="FG12" s="3">
        <v>0</v>
      </c>
      <c r="FH12" s="3">
        <v>0</v>
      </c>
      <c r="FI12" s="3">
        <v>0</v>
      </c>
      <c r="FJ12" s="3">
        <v>0</v>
      </c>
      <c r="FK12" s="3">
        <v>-16348037</v>
      </c>
      <c r="FL12" s="3">
        <v>0</v>
      </c>
      <c r="FM12" s="3">
        <v>0</v>
      </c>
      <c r="FN12" s="3">
        <v>0</v>
      </c>
      <c r="FO12" s="3">
        <v>0</v>
      </c>
      <c r="FP12" s="3">
        <v>-3603568.21</v>
      </c>
      <c r="FQ12" s="3">
        <v>-660243.31000000006</v>
      </c>
      <c r="FR12" s="3">
        <v>-168516.21</v>
      </c>
      <c r="FS12" s="3">
        <v>0</v>
      </c>
      <c r="FT12" s="3">
        <v>-65588.990000000005</v>
      </c>
      <c r="FU12" s="3">
        <v>0</v>
      </c>
      <c r="FV12" s="3">
        <v>-563511.68000000005</v>
      </c>
      <c r="FW12" s="3">
        <v>0</v>
      </c>
      <c r="FX12" s="3">
        <v>0</v>
      </c>
      <c r="FY12" s="3">
        <v>0</v>
      </c>
      <c r="FZ12" s="3">
        <v>0</v>
      </c>
      <c r="GA12" s="3">
        <v>152.97</v>
      </c>
      <c r="GB12" s="3">
        <v>0</v>
      </c>
      <c r="GD12" s="3">
        <v>0</v>
      </c>
      <c r="GE12" s="3">
        <v>0</v>
      </c>
      <c r="GF12" s="3">
        <v>0</v>
      </c>
      <c r="GG12" s="3">
        <v>0</v>
      </c>
      <c r="GH12" s="3">
        <v>0</v>
      </c>
      <c r="GI12" s="3">
        <v>0</v>
      </c>
      <c r="GJ12" s="3">
        <v>0</v>
      </c>
      <c r="GK12" s="3">
        <v>-36526.58</v>
      </c>
      <c r="GL12" s="3">
        <v>20196.79</v>
      </c>
      <c r="GN12" s="3">
        <v>0</v>
      </c>
      <c r="GO12" s="3">
        <v>-470557</v>
      </c>
      <c r="GP12" s="3">
        <v>0</v>
      </c>
      <c r="GQ12" s="3">
        <v>0</v>
      </c>
      <c r="GR12" s="3">
        <v>0</v>
      </c>
      <c r="GS12" s="3">
        <v>0</v>
      </c>
      <c r="GT12" s="3">
        <v>0</v>
      </c>
      <c r="GU12" s="3">
        <v>0</v>
      </c>
      <c r="GV12" s="3">
        <v>0</v>
      </c>
      <c r="GX12" s="3">
        <v>-1882944.19</v>
      </c>
      <c r="GY12" s="3">
        <v>0</v>
      </c>
      <c r="GZ12" s="3">
        <v>0</v>
      </c>
      <c r="HA12" s="3">
        <v>0</v>
      </c>
      <c r="HB12" s="3">
        <v>97500</v>
      </c>
      <c r="HC12" s="3">
        <v>-92000</v>
      </c>
      <c r="HD12" s="3">
        <v>0</v>
      </c>
      <c r="HE12" s="3">
        <v>0</v>
      </c>
      <c r="HF12" s="3">
        <v>0</v>
      </c>
      <c r="HG12" s="3">
        <v>0</v>
      </c>
      <c r="HH12" s="3">
        <v>0</v>
      </c>
      <c r="HI12" s="3">
        <v>0</v>
      </c>
      <c r="HJ12" s="3">
        <v>0</v>
      </c>
      <c r="HK12" s="3">
        <v>0</v>
      </c>
      <c r="HL12" s="3">
        <v>-3100000</v>
      </c>
      <c r="HM12" s="3">
        <v>0</v>
      </c>
      <c r="HO12" s="3">
        <v>0</v>
      </c>
      <c r="HP12" s="3">
        <v>-2000100</v>
      </c>
      <c r="HQ12" s="3">
        <v>0</v>
      </c>
      <c r="HR12" s="3">
        <v>0</v>
      </c>
      <c r="HS12" s="3">
        <v>0</v>
      </c>
      <c r="HT12" s="3">
        <v>0</v>
      </c>
      <c r="HU12" s="3">
        <v>0</v>
      </c>
      <c r="HV12" s="3">
        <v>-4402374.9000000004</v>
      </c>
      <c r="HW12" s="3">
        <v>0</v>
      </c>
      <c r="HX12" s="3">
        <v>-4014742.69</v>
      </c>
      <c r="HY12" s="3">
        <v>0</v>
      </c>
      <c r="HZ12" s="3">
        <v>-764903.33999998902</v>
      </c>
      <c r="IA12" s="3">
        <v>0</v>
      </c>
      <c r="IB12" s="3">
        <v>0</v>
      </c>
      <c r="IC12" s="3">
        <v>0</v>
      </c>
      <c r="ID12" s="3">
        <v>0</v>
      </c>
      <c r="IE12" s="3">
        <v>0</v>
      </c>
      <c r="IF12" s="3">
        <v>0</v>
      </c>
      <c r="IG12" s="3">
        <v>0</v>
      </c>
      <c r="IH12" s="3">
        <v>0</v>
      </c>
      <c r="II12" s="3">
        <v>10858</v>
      </c>
      <c r="IJ12" s="3">
        <v>-10692758.949999999</v>
      </c>
      <c r="IK12" s="3">
        <v>-2085117.64</v>
      </c>
      <c r="IL12" s="3">
        <v>0</v>
      </c>
      <c r="IM12" s="3">
        <v>0</v>
      </c>
      <c r="IN12" s="3">
        <v>0</v>
      </c>
      <c r="IO12" s="3">
        <v>0</v>
      </c>
      <c r="IP12" s="3">
        <v>0</v>
      </c>
      <c r="IQ12" s="3">
        <v>0</v>
      </c>
      <c r="IR12" s="3">
        <v>-13709700.029999999</v>
      </c>
      <c r="IS12" s="3">
        <v>0</v>
      </c>
      <c r="IT12" s="3">
        <v>0</v>
      </c>
      <c r="IU12" s="3">
        <v>-908408.8</v>
      </c>
      <c r="IV12" s="3">
        <v>0</v>
      </c>
      <c r="IW12" s="3">
        <v>-1754240.45</v>
      </c>
      <c r="IX12" s="3">
        <v>-1462931.05</v>
      </c>
      <c r="IY12" s="3">
        <v>-321332.92</v>
      </c>
      <c r="IZ12" s="3">
        <v>-79062.64</v>
      </c>
      <c r="JA12" s="3">
        <v>-3715383.57</v>
      </c>
      <c r="JB12" s="3">
        <v>0</v>
      </c>
      <c r="JC12" s="3">
        <v>0</v>
      </c>
      <c r="JD12" s="3">
        <v>0</v>
      </c>
      <c r="JE12" s="3">
        <v>0</v>
      </c>
      <c r="JF12" s="3">
        <v>0</v>
      </c>
      <c r="JG12" s="3">
        <v>0</v>
      </c>
      <c r="JH12" s="3">
        <v>0</v>
      </c>
      <c r="JI12" s="3">
        <v>0</v>
      </c>
      <c r="JJ12" s="3">
        <v>-2314</v>
      </c>
      <c r="JK12" s="3">
        <v>0</v>
      </c>
      <c r="JL12" s="3">
        <v>-93142.78</v>
      </c>
      <c r="JM12" s="3">
        <v>0</v>
      </c>
      <c r="JN12" s="3">
        <v>-108675.66</v>
      </c>
      <c r="JO12" s="3">
        <v>0</v>
      </c>
      <c r="JP12" s="3">
        <v>0</v>
      </c>
      <c r="JQ12" s="3">
        <v>0</v>
      </c>
      <c r="JR12" s="3">
        <v>0</v>
      </c>
      <c r="JS12" s="3">
        <v>0</v>
      </c>
      <c r="JT12" s="3">
        <v>0</v>
      </c>
      <c r="JU12" s="3">
        <v>0</v>
      </c>
      <c r="JV12" s="3">
        <v>0</v>
      </c>
      <c r="JW12" s="3">
        <v>0</v>
      </c>
      <c r="JX12" s="3">
        <v>0</v>
      </c>
      <c r="JY12" s="3">
        <v>0</v>
      </c>
      <c r="JZ12" s="3">
        <v>0</v>
      </c>
      <c r="KA12" s="3">
        <v>0</v>
      </c>
      <c r="KB12" s="3">
        <v>0</v>
      </c>
      <c r="KC12" s="3">
        <v>0</v>
      </c>
      <c r="KD12" s="3">
        <v>0</v>
      </c>
      <c r="KE12" s="3">
        <v>0</v>
      </c>
      <c r="KF12" s="3">
        <v>0</v>
      </c>
      <c r="KG12" s="3">
        <v>0</v>
      </c>
      <c r="KH12" s="3">
        <v>-711014.07</v>
      </c>
      <c r="KI12" s="3">
        <v>342822.40000000002</v>
      </c>
      <c r="KJ12" s="3">
        <v>-65905.11</v>
      </c>
      <c r="KK12" s="3">
        <v>0</v>
      </c>
      <c r="KL12" s="3">
        <v>0</v>
      </c>
      <c r="KM12" s="3">
        <v>0</v>
      </c>
      <c r="KN12" s="3">
        <v>-196292.76</v>
      </c>
      <c r="KO12" s="3">
        <v>0</v>
      </c>
      <c r="KP12" s="3">
        <v>0</v>
      </c>
      <c r="KQ12" s="3">
        <v>0</v>
      </c>
      <c r="KR12" s="3">
        <v>0</v>
      </c>
      <c r="KS12" s="3">
        <v>0</v>
      </c>
      <c r="KT12" s="3">
        <v>0</v>
      </c>
      <c r="KU12" s="3">
        <v>0</v>
      </c>
      <c r="KV12" s="3">
        <v>0</v>
      </c>
      <c r="KW12" s="3">
        <v>0</v>
      </c>
      <c r="KX12" s="3">
        <v>0</v>
      </c>
      <c r="KY12" s="3">
        <v>0</v>
      </c>
      <c r="KZ12" s="3">
        <v>0</v>
      </c>
      <c r="LA12" s="3">
        <v>0</v>
      </c>
      <c r="LB12" s="3">
        <v>0</v>
      </c>
      <c r="LC12" s="3">
        <v>0</v>
      </c>
      <c r="LD12" s="3">
        <v>0</v>
      </c>
      <c r="LE12" s="3">
        <v>0</v>
      </c>
      <c r="LF12" s="3">
        <v>0</v>
      </c>
      <c r="LG12" s="3">
        <v>0</v>
      </c>
      <c r="LH12" s="3">
        <v>0</v>
      </c>
      <c r="LI12" s="3">
        <v>0</v>
      </c>
      <c r="LJ12" s="3">
        <v>0</v>
      </c>
      <c r="LK12" s="3">
        <v>0</v>
      </c>
      <c r="LL12" s="3">
        <v>0</v>
      </c>
      <c r="LM12" s="3">
        <v>12777701.310000001</v>
      </c>
      <c r="LN12" s="3">
        <v>13709999.25</v>
      </c>
      <c r="LO12" s="3">
        <v>908408.73</v>
      </c>
      <c r="LP12" s="3">
        <v>0</v>
      </c>
      <c r="LQ12" s="3">
        <v>0</v>
      </c>
      <c r="LR12" s="3">
        <v>1754240.46</v>
      </c>
      <c r="LS12" s="3">
        <v>0</v>
      </c>
      <c r="LT12" s="3">
        <v>1462931.05</v>
      </c>
      <c r="LU12" s="3">
        <v>164837.38</v>
      </c>
      <c r="LW12" s="3">
        <v>321209.05</v>
      </c>
      <c r="LX12" s="3">
        <v>79062.64</v>
      </c>
      <c r="LY12" s="3">
        <v>0</v>
      </c>
      <c r="LZ12" s="3">
        <v>0</v>
      </c>
      <c r="MA12" s="3">
        <v>0</v>
      </c>
      <c r="MB12" s="3">
        <v>0</v>
      </c>
      <c r="MC12" s="3">
        <v>0</v>
      </c>
      <c r="MD12" s="3">
        <v>0</v>
      </c>
      <c r="ME12" s="3">
        <v>0</v>
      </c>
      <c r="MF12" s="3">
        <v>0</v>
      </c>
      <c r="MG12" s="3">
        <v>0</v>
      </c>
      <c r="MH12" s="3">
        <v>0</v>
      </c>
      <c r="MI12" s="3">
        <v>0</v>
      </c>
      <c r="MJ12" s="3">
        <v>0</v>
      </c>
      <c r="MK12" s="3">
        <v>0</v>
      </c>
      <c r="ML12" s="3">
        <v>0</v>
      </c>
      <c r="MM12" s="3">
        <v>0</v>
      </c>
      <c r="MN12" s="3">
        <v>0</v>
      </c>
      <c r="MO12" s="3">
        <v>0</v>
      </c>
      <c r="MP12" s="3">
        <v>0</v>
      </c>
      <c r="MQ12" s="3">
        <v>0</v>
      </c>
      <c r="MR12" s="3">
        <v>0</v>
      </c>
      <c r="MS12" s="3">
        <v>21478.15</v>
      </c>
      <c r="MT12" s="3">
        <v>0</v>
      </c>
      <c r="MU12" s="3">
        <v>0</v>
      </c>
      <c r="MV12" s="3">
        <v>0</v>
      </c>
      <c r="MW12" s="3">
        <v>0</v>
      </c>
      <c r="MX12" s="3">
        <v>0</v>
      </c>
      <c r="MY12" s="3">
        <v>0</v>
      </c>
      <c r="MZ12" s="3">
        <v>30447.17</v>
      </c>
      <c r="NA12" s="3">
        <v>0</v>
      </c>
      <c r="NB12" s="3">
        <v>0</v>
      </c>
      <c r="NC12" s="3">
        <v>4401.92</v>
      </c>
      <c r="ND12" s="3">
        <v>201011.12</v>
      </c>
      <c r="NE12" s="3">
        <v>0</v>
      </c>
      <c r="NF12" s="3">
        <v>0</v>
      </c>
      <c r="NG12" s="3">
        <v>3672.17</v>
      </c>
      <c r="NH12" s="3">
        <v>0</v>
      </c>
      <c r="NI12" s="3">
        <v>18112.580000000002</v>
      </c>
      <c r="NJ12" s="3">
        <v>0</v>
      </c>
      <c r="NK12" s="3">
        <v>0</v>
      </c>
      <c r="NL12" s="3">
        <v>0</v>
      </c>
      <c r="NM12" s="3">
        <v>0</v>
      </c>
      <c r="NN12" s="3">
        <v>32576.55</v>
      </c>
      <c r="NO12" s="3">
        <v>0</v>
      </c>
      <c r="NP12" s="3">
        <v>0</v>
      </c>
      <c r="NQ12" s="3">
        <v>0</v>
      </c>
      <c r="NR12" s="3">
        <v>0</v>
      </c>
      <c r="NS12" s="3">
        <v>0</v>
      </c>
      <c r="NT12" s="3">
        <v>30109.119999999999</v>
      </c>
      <c r="NU12" s="3">
        <v>165548.66</v>
      </c>
      <c r="NV12" s="3">
        <v>78366.91</v>
      </c>
      <c r="NW12" s="3">
        <v>54099.03</v>
      </c>
      <c r="NX12" s="3">
        <v>0</v>
      </c>
      <c r="NY12" s="3">
        <v>100353.36</v>
      </c>
      <c r="NZ12" s="3">
        <v>138620.22</v>
      </c>
      <c r="OA12" s="3">
        <v>36648.33</v>
      </c>
      <c r="OB12" s="3">
        <v>0</v>
      </c>
      <c r="OC12" s="3">
        <v>2328.44</v>
      </c>
      <c r="OD12" s="3">
        <v>0</v>
      </c>
      <c r="OE12" s="3">
        <v>168034.94</v>
      </c>
      <c r="OF12" s="3">
        <v>0</v>
      </c>
      <c r="OK12" s="3">
        <v>0</v>
      </c>
      <c r="OL12" s="3">
        <v>0</v>
      </c>
      <c r="OM12" s="3">
        <v>0</v>
      </c>
      <c r="ON12" s="3">
        <v>0</v>
      </c>
      <c r="OO12" s="3">
        <v>112275.14</v>
      </c>
      <c r="OP12" s="3">
        <v>60289.45</v>
      </c>
      <c r="OQ12" s="3">
        <v>285257.63</v>
      </c>
      <c r="OR12" s="3">
        <v>102533.7</v>
      </c>
      <c r="OS12" s="3">
        <v>213.8</v>
      </c>
      <c r="OT12" s="3">
        <v>11314.68</v>
      </c>
      <c r="OU12" s="3">
        <v>97937.9</v>
      </c>
      <c r="OV12" s="3">
        <v>26.45</v>
      </c>
      <c r="OW12" s="3">
        <v>0</v>
      </c>
      <c r="OX12" s="3">
        <v>5682.65</v>
      </c>
      <c r="OY12" s="3">
        <v>306.89999999999998</v>
      </c>
      <c r="OZ12" s="3">
        <v>0</v>
      </c>
      <c r="PA12" s="3">
        <v>0</v>
      </c>
      <c r="PB12" s="3">
        <v>0</v>
      </c>
      <c r="PC12" s="3">
        <v>0</v>
      </c>
      <c r="PD12" s="3">
        <v>75</v>
      </c>
      <c r="PE12" s="3">
        <v>0</v>
      </c>
      <c r="PF12" s="3">
        <v>20506.03</v>
      </c>
      <c r="PG12" s="3">
        <v>456868.79</v>
      </c>
      <c r="PH12" s="3">
        <v>51663.58</v>
      </c>
      <c r="PI12" s="3">
        <v>70107.81</v>
      </c>
      <c r="PJ12" s="3">
        <v>0</v>
      </c>
      <c r="PK12" s="3">
        <v>127218.6</v>
      </c>
      <c r="PL12" s="3">
        <v>34945.279999999999</v>
      </c>
      <c r="PM12" s="3">
        <v>30593.62</v>
      </c>
      <c r="PN12" s="3">
        <v>0</v>
      </c>
      <c r="PO12" s="3">
        <v>0</v>
      </c>
      <c r="PP12" s="3">
        <v>0</v>
      </c>
      <c r="PQ12" s="3">
        <v>0</v>
      </c>
      <c r="PR12" s="3">
        <v>248419.26</v>
      </c>
      <c r="PS12" s="3">
        <v>0</v>
      </c>
      <c r="PT12" s="3">
        <v>4083.49</v>
      </c>
      <c r="PU12" s="3">
        <v>0</v>
      </c>
      <c r="PV12" s="3">
        <v>0</v>
      </c>
      <c r="PW12" s="3">
        <v>55392.34</v>
      </c>
      <c r="PX12" s="3">
        <v>5188</v>
      </c>
      <c r="PY12" s="3">
        <v>0</v>
      </c>
      <c r="PZ12" s="3">
        <v>0</v>
      </c>
      <c r="QA12" s="3">
        <v>0</v>
      </c>
      <c r="QB12" s="3">
        <v>379818.32</v>
      </c>
      <c r="QC12" s="3">
        <v>0</v>
      </c>
      <c r="QD12" s="3">
        <v>0</v>
      </c>
      <c r="QE12" s="3">
        <v>0</v>
      </c>
      <c r="QF12" s="3">
        <v>0</v>
      </c>
      <c r="QG12" s="3">
        <v>0</v>
      </c>
      <c r="QI12" s="3">
        <v>0</v>
      </c>
      <c r="QJ12" s="3">
        <v>0</v>
      </c>
      <c r="QK12" s="3">
        <v>0</v>
      </c>
      <c r="QL12" s="3">
        <v>0</v>
      </c>
      <c r="QM12" s="3">
        <v>0</v>
      </c>
      <c r="QN12" s="3">
        <v>0</v>
      </c>
      <c r="QO12" s="3">
        <v>0</v>
      </c>
      <c r="QP12" s="3">
        <v>105520.1</v>
      </c>
      <c r="QQ12" s="3">
        <v>99776.4</v>
      </c>
      <c r="QR12" s="3">
        <v>0</v>
      </c>
      <c r="QS12" s="3">
        <v>0</v>
      </c>
      <c r="QT12" s="3">
        <v>18790.89</v>
      </c>
      <c r="QU12" s="3">
        <v>181275</v>
      </c>
      <c r="QV12" s="3">
        <v>143500</v>
      </c>
      <c r="QW12" s="3">
        <v>5179.26</v>
      </c>
      <c r="QX12" s="3">
        <v>0</v>
      </c>
      <c r="QY12" s="3">
        <v>0</v>
      </c>
      <c r="QZ12" s="3">
        <v>0</v>
      </c>
      <c r="RA12" s="3">
        <v>-180403.92</v>
      </c>
      <c r="RB12" s="3">
        <v>0</v>
      </c>
      <c r="RC12" s="3">
        <v>0</v>
      </c>
      <c r="RD12" s="3">
        <v>0</v>
      </c>
      <c r="RE12" s="3">
        <v>0</v>
      </c>
      <c r="RF12" s="3">
        <v>0</v>
      </c>
      <c r="RG12" s="3">
        <v>0</v>
      </c>
      <c r="RH12" s="3">
        <v>16357</v>
      </c>
      <c r="RI12" s="3">
        <v>0</v>
      </c>
      <c r="RJ12" s="3">
        <v>-5500</v>
      </c>
      <c r="RK12" s="3">
        <v>0</v>
      </c>
    </row>
    <row r="13" spans="1:479" x14ac:dyDescent="0.25">
      <c r="A13" t="s">
        <v>12</v>
      </c>
      <c r="B13" s="1">
        <v>2019</v>
      </c>
      <c r="C13" s="3">
        <v>1470614.33</v>
      </c>
      <c r="D13" s="3">
        <v>0</v>
      </c>
      <c r="E13" s="4"/>
      <c r="F13" s="3">
        <v>0</v>
      </c>
      <c r="G13" s="3">
        <v>0</v>
      </c>
      <c r="H13" s="3">
        <v>0</v>
      </c>
      <c r="I13" s="3">
        <v>0</v>
      </c>
      <c r="J13" s="3">
        <v>0</v>
      </c>
      <c r="K13" s="3">
        <v>4484100.37</v>
      </c>
      <c r="L13" s="3">
        <v>0</v>
      </c>
      <c r="M13" s="3">
        <v>458541.92</v>
      </c>
      <c r="N13" s="3">
        <v>0</v>
      </c>
      <c r="O13" s="3">
        <v>1078490.52</v>
      </c>
      <c r="P13" s="4"/>
      <c r="Q13" s="3">
        <v>4642183.8099999996</v>
      </c>
      <c r="R13" s="3">
        <v>-134010.59</v>
      </c>
      <c r="S13" s="3">
        <v>0</v>
      </c>
      <c r="T13" s="3">
        <v>0</v>
      </c>
      <c r="U13" s="3">
        <v>0</v>
      </c>
      <c r="V13" s="3">
        <v>170300.7</v>
      </c>
      <c r="W13" s="3">
        <v>0</v>
      </c>
      <c r="X13" s="3">
        <v>653567.82999999996</v>
      </c>
      <c r="Y13" s="3">
        <v>0</v>
      </c>
      <c r="Z13" s="3">
        <v>0</v>
      </c>
      <c r="AA13" s="3">
        <v>532868.93000000005</v>
      </c>
      <c r="AB13" s="3">
        <v>0</v>
      </c>
      <c r="AC13" s="3">
        <v>0</v>
      </c>
      <c r="AD13" s="3">
        <v>0</v>
      </c>
      <c r="AE13" s="3">
        <v>0</v>
      </c>
      <c r="AF13" s="3">
        <v>0</v>
      </c>
      <c r="AG13" s="3">
        <v>0</v>
      </c>
      <c r="AH13" s="3">
        <v>0</v>
      </c>
      <c r="AI13" s="3">
        <v>0</v>
      </c>
      <c r="AJ13" s="3">
        <v>0</v>
      </c>
      <c r="AK13" s="3">
        <v>0</v>
      </c>
      <c r="AL13" s="3">
        <v>0</v>
      </c>
      <c r="AP13" s="3">
        <v>0</v>
      </c>
      <c r="AQ13" s="3">
        <v>0</v>
      </c>
      <c r="AR13" s="3">
        <v>0</v>
      </c>
      <c r="AS13" s="3">
        <v>0</v>
      </c>
      <c r="AT13" s="3">
        <v>0</v>
      </c>
      <c r="AU13" s="3">
        <v>0</v>
      </c>
      <c r="AV13" s="3">
        <v>777738.23999999999</v>
      </c>
      <c r="AW13" s="4"/>
      <c r="AX13" s="3">
        <v>0</v>
      </c>
      <c r="AY13" s="3">
        <v>0</v>
      </c>
      <c r="AZ13" s="3">
        <v>0</v>
      </c>
      <c r="BA13" s="3">
        <v>0</v>
      </c>
      <c r="BB13" s="3">
        <v>0</v>
      </c>
      <c r="BC13" s="3">
        <v>0</v>
      </c>
      <c r="BD13" s="3">
        <v>32585</v>
      </c>
      <c r="BE13" s="3">
        <v>0</v>
      </c>
      <c r="BF13" s="3">
        <v>1449.9</v>
      </c>
      <c r="BG13" s="3">
        <v>23563.88</v>
      </c>
      <c r="BH13" s="3">
        <v>0</v>
      </c>
      <c r="BI13" s="3">
        <v>4949.88</v>
      </c>
      <c r="BJ13" s="3">
        <v>0</v>
      </c>
      <c r="BK13" s="3">
        <v>0</v>
      </c>
      <c r="BL13" s="3">
        <v>0</v>
      </c>
      <c r="BM13" s="3">
        <v>0</v>
      </c>
      <c r="BN13" s="3">
        <v>1121724.95</v>
      </c>
      <c r="BO13" s="3">
        <v>-25810.18</v>
      </c>
      <c r="BP13" s="3">
        <v>10085.23</v>
      </c>
      <c r="BQ13" s="3">
        <v>0</v>
      </c>
      <c r="BR13" s="3">
        <v>229162.4</v>
      </c>
      <c r="BT13" s="3">
        <v>0</v>
      </c>
      <c r="BU13" s="3">
        <v>312629.43</v>
      </c>
      <c r="BV13" s="3">
        <v>0</v>
      </c>
      <c r="BW13" s="3">
        <v>0</v>
      </c>
      <c r="BX13" s="3">
        <v>0</v>
      </c>
      <c r="BY13" s="3">
        <v>0</v>
      </c>
      <c r="BZ13" s="3">
        <v>-114287.34</v>
      </c>
      <c r="CA13" s="3">
        <v>0</v>
      </c>
      <c r="CB13" s="3">
        <v>52533</v>
      </c>
      <c r="CC13" s="3">
        <v>69165.64</v>
      </c>
      <c r="CD13" s="3">
        <v>-50780.82</v>
      </c>
      <c r="CE13" s="3">
        <v>104106.98</v>
      </c>
      <c r="CF13" s="3">
        <v>37430.699999999997</v>
      </c>
      <c r="CG13" s="3">
        <v>614374.06999999995</v>
      </c>
      <c r="CH13" s="3">
        <v>0</v>
      </c>
      <c r="CI13" s="3">
        <v>0</v>
      </c>
      <c r="CJ13" s="3">
        <v>553415.42000000004</v>
      </c>
      <c r="CK13" s="3">
        <v>0</v>
      </c>
      <c r="CL13" s="3">
        <v>293511.94</v>
      </c>
      <c r="CM13" s="3">
        <v>0</v>
      </c>
      <c r="CN13" s="3">
        <v>0</v>
      </c>
      <c r="CO13" s="3">
        <v>0</v>
      </c>
      <c r="CP13" s="3">
        <v>0</v>
      </c>
      <c r="CQ13" s="3">
        <v>0</v>
      </c>
      <c r="CR13" s="3">
        <v>0</v>
      </c>
      <c r="CS13" s="3">
        <v>0</v>
      </c>
      <c r="CT13" s="3">
        <v>0</v>
      </c>
      <c r="CU13" s="3">
        <v>0</v>
      </c>
      <c r="CV13" s="3">
        <v>0</v>
      </c>
      <c r="CW13" s="3">
        <v>0</v>
      </c>
      <c r="CX13" s="3">
        <v>0</v>
      </c>
      <c r="CY13" s="3">
        <v>0</v>
      </c>
      <c r="CZ13" s="3">
        <v>0</v>
      </c>
      <c r="DA13" s="3">
        <v>0</v>
      </c>
      <c r="DB13" s="3">
        <v>0</v>
      </c>
      <c r="DC13" s="3">
        <v>0</v>
      </c>
      <c r="DD13" s="3">
        <v>0</v>
      </c>
      <c r="DE13" s="3">
        <v>0</v>
      </c>
      <c r="DF13" s="3">
        <v>0</v>
      </c>
      <c r="DG13" s="3">
        <v>0</v>
      </c>
      <c r="DH13" s="3">
        <v>0</v>
      </c>
      <c r="DI13" s="3">
        <v>0</v>
      </c>
      <c r="DJ13" s="3">
        <v>0</v>
      </c>
      <c r="DK13" s="3">
        <v>0</v>
      </c>
      <c r="DL13" s="3">
        <v>0</v>
      </c>
      <c r="DM13" s="3">
        <v>0</v>
      </c>
      <c r="DN13" s="3">
        <v>349661.87</v>
      </c>
      <c r="DP13" s="3">
        <v>405535</v>
      </c>
      <c r="DQ13" s="3">
        <v>0</v>
      </c>
      <c r="DR13" s="3">
        <v>0</v>
      </c>
      <c r="DS13" s="3">
        <v>3472168.55</v>
      </c>
      <c r="DT13" s="3">
        <v>0</v>
      </c>
      <c r="DU13" s="3">
        <v>10334309.310000001</v>
      </c>
      <c r="DV13" s="3">
        <v>2249188.48</v>
      </c>
      <c r="DW13" s="3">
        <v>858406.23</v>
      </c>
      <c r="DX13" s="3">
        <v>3334988.03</v>
      </c>
      <c r="DY13" s="3">
        <v>2630691.02</v>
      </c>
      <c r="DZ13" s="3">
        <v>1588621.01</v>
      </c>
      <c r="EA13" s="3">
        <v>2704670.48</v>
      </c>
      <c r="EB13" s="3">
        <v>0</v>
      </c>
      <c r="EC13" s="3">
        <v>0</v>
      </c>
      <c r="ED13" s="3">
        <v>0</v>
      </c>
      <c r="EE13" s="3">
        <v>0</v>
      </c>
      <c r="EG13" s="3">
        <v>0</v>
      </c>
      <c r="EH13" s="3">
        <v>0</v>
      </c>
      <c r="EI13" s="3">
        <v>99570.74</v>
      </c>
      <c r="EJ13" s="3">
        <v>316395.84999999998</v>
      </c>
      <c r="EL13" s="3">
        <v>2353936.12</v>
      </c>
      <c r="EM13" s="3">
        <v>242172.96</v>
      </c>
      <c r="EN13" s="3">
        <v>0</v>
      </c>
      <c r="EO13" s="3">
        <v>79412.990000000005</v>
      </c>
      <c r="EP13" s="3">
        <v>26354.53</v>
      </c>
      <c r="EQ13" s="3">
        <v>37645.870000000003</v>
      </c>
      <c r="ER13" s="3">
        <v>41202.81</v>
      </c>
      <c r="ET13" s="3">
        <v>0</v>
      </c>
      <c r="EU13" s="3">
        <v>0</v>
      </c>
      <c r="EV13" s="3">
        <v>636991.49</v>
      </c>
      <c r="EW13" s="3">
        <v>0</v>
      </c>
      <c r="EX13" s="3">
        <v>0</v>
      </c>
      <c r="EY13" s="3">
        <v>0</v>
      </c>
      <c r="EZ13" s="3">
        <v>1676316</v>
      </c>
      <c r="FA13" s="3">
        <v>0</v>
      </c>
      <c r="FB13" s="3">
        <v>0</v>
      </c>
      <c r="FC13" s="3">
        <v>0</v>
      </c>
      <c r="FD13" s="3">
        <v>0</v>
      </c>
      <c r="FE13" s="3">
        <v>0</v>
      </c>
      <c r="FF13" s="3">
        <v>1731440.14</v>
      </c>
      <c r="FG13" s="3">
        <v>276703.90999999997</v>
      </c>
      <c r="FH13" s="3">
        <v>0</v>
      </c>
      <c r="FI13" s="3">
        <v>0</v>
      </c>
      <c r="FJ13" s="3">
        <v>0</v>
      </c>
      <c r="FK13" s="3">
        <v>-6501085.6100000003</v>
      </c>
      <c r="FL13" s="3">
        <v>-30745.26</v>
      </c>
      <c r="FM13" s="3">
        <v>0</v>
      </c>
      <c r="FN13" s="3">
        <v>0</v>
      </c>
      <c r="FO13" s="3">
        <v>0</v>
      </c>
      <c r="FP13" s="3">
        <v>-4294457.16</v>
      </c>
      <c r="FQ13" s="3">
        <v>-505191.64</v>
      </c>
      <c r="FR13" s="3">
        <v>-183669.73</v>
      </c>
      <c r="FS13" s="3">
        <v>0</v>
      </c>
      <c r="FT13" s="3">
        <v>-480445.84</v>
      </c>
      <c r="FU13" s="3">
        <v>0</v>
      </c>
      <c r="FV13" s="3">
        <v>0</v>
      </c>
      <c r="FW13" s="3">
        <v>-5728783</v>
      </c>
      <c r="FX13" s="3">
        <v>0</v>
      </c>
      <c r="FY13" s="3">
        <v>0</v>
      </c>
      <c r="FZ13" s="3">
        <v>0</v>
      </c>
      <c r="GA13" s="3">
        <v>0</v>
      </c>
      <c r="GB13" s="3">
        <v>-466943.55</v>
      </c>
      <c r="GD13" s="3">
        <v>0</v>
      </c>
      <c r="GE13" s="3">
        <v>0</v>
      </c>
      <c r="GF13" s="3">
        <v>-52176.4</v>
      </c>
      <c r="GG13" s="3">
        <v>0</v>
      </c>
      <c r="GH13" s="3">
        <v>0</v>
      </c>
      <c r="GI13" s="3">
        <v>-135682.74</v>
      </c>
      <c r="GJ13" s="3">
        <v>-1097055.5900000001</v>
      </c>
      <c r="GK13" s="3">
        <v>-5750</v>
      </c>
      <c r="GL13" s="3">
        <v>88925</v>
      </c>
      <c r="GN13" s="3">
        <v>0</v>
      </c>
      <c r="GO13" s="3">
        <v>-880722</v>
      </c>
      <c r="GP13" s="3">
        <v>0</v>
      </c>
      <c r="GQ13" s="3">
        <v>0</v>
      </c>
      <c r="GR13" s="3">
        <v>0</v>
      </c>
      <c r="GS13" s="3">
        <v>0</v>
      </c>
      <c r="GT13" s="3">
        <v>0</v>
      </c>
      <c r="GU13" s="3">
        <v>0</v>
      </c>
      <c r="GV13" s="3">
        <v>-1412357.29</v>
      </c>
      <c r="GX13" s="3">
        <v>-261928.9</v>
      </c>
      <c r="GY13" s="3">
        <v>0</v>
      </c>
      <c r="GZ13" s="3">
        <v>0</v>
      </c>
      <c r="HA13" s="3">
        <v>0</v>
      </c>
      <c r="HB13" s="3">
        <v>527499</v>
      </c>
      <c r="HC13" s="3">
        <v>0</v>
      </c>
      <c r="HD13" s="3">
        <v>0</v>
      </c>
      <c r="HE13" s="3">
        <v>0</v>
      </c>
      <c r="HF13" s="3">
        <v>0</v>
      </c>
      <c r="HG13" s="3">
        <v>0</v>
      </c>
      <c r="HH13" s="3">
        <v>-4754872.83</v>
      </c>
      <c r="HI13" s="3">
        <v>0</v>
      </c>
      <c r="HJ13" s="3">
        <v>0</v>
      </c>
      <c r="HK13" s="3">
        <v>0</v>
      </c>
      <c r="HL13" s="3">
        <v>-7076840.7300000004</v>
      </c>
      <c r="HM13" s="3">
        <v>0</v>
      </c>
      <c r="HO13" s="3">
        <v>-8100000</v>
      </c>
      <c r="HP13" s="3">
        <v>-5101340</v>
      </c>
      <c r="HQ13" s="3">
        <v>0</v>
      </c>
      <c r="HR13" s="3">
        <v>0</v>
      </c>
      <c r="HS13" s="3">
        <v>0</v>
      </c>
      <c r="HT13" s="3">
        <v>-2966013.72</v>
      </c>
      <c r="HU13" s="3">
        <v>0</v>
      </c>
      <c r="HV13" s="3">
        <v>-2500000</v>
      </c>
      <c r="HW13" s="3">
        <v>0</v>
      </c>
      <c r="HX13" s="3">
        <v>0</v>
      </c>
      <c r="HY13" s="3">
        <v>-1581933.91</v>
      </c>
      <c r="HZ13" s="3">
        <v>486043.370000005</v>
      </c>
      <c r="IA13" s="3">
        <v>0</v>
      </c>
      <c r="IB13" s="3">
        <v>0</v>
      </c>
      <c r="IC13" s="3">
        <v>0</v>
      </c>
      <c r="ID13" s="3">
        <v>0</v>
      </c>
      <c r="IE13" s="3">
        <v>0</v>
      </c>
      <c r="IF13" s="3">
        <v>0</v>
      </c>
      <c r="IG13" s="3">
        <v>0</v>
      </c>
      <c r="IH13" s="3">
        <v>0</v>
      </c>
      <c r="II13" s="3">
        <v>164939</v>
      </c>
      <c r="IJ13" s="3">
        <v>-11788108.48</v>
      </c>
      <c r="IK13" s="3">
        <v>0</v>
      </c>
      <c r="IL13" s="3">
        <v>0</v>
      </c>
      <c r="IM13" s="3">
        <v>0</v>
      </c>
      <c r="IN13" s="3">
        <v>-154031.06</v>
      </c>
      <c r="IO13" s="3">
        <v>0</v>
      </c>
      <c r="IP13" s="3">
        <v>-15533047.15</v>
      </c>
      <c r="IQ13" s="3">
        <v>0</v>
      </c>
      <c r="IR13" s="3">
        <v>0</v>
      </c>
      <c r="IS13" s="3">
        <v>-3982153.96</v>
      </c>
      <c r="IT13" s="3">
        <v>0</v>
      </c>
      <c r="IU13" s="3">
        <v>-1141966.9099999999</v>
      </c>
      <c r="IV13" s="3">
        <v>0</v>
      </c>
      <c r="IW13" s="3">
        <v>-1898917.08</v>
      </c>
      <c r="IX13" s="3">
        <v>-1086218.44</v>
      </c>
      <c r="IY13" s="3">
        <v>-425749.54</v>
      </c>
      <c r="IZ13" s="3">
        <v>-114992.58</v>
      </c>
      <c r="JA13" s="3">
        <v>-7233413.8899999997</v>
      </c>
      <c r="JB13" s="3">
        <v>-9982.1</v>
      </c>
      <c r="JC13" s="3">
        <v>-110.5</v>
      </c>
      <c r="JD13" s="3">
        <v>-51726.25</v>
      </c>
      <c r="JE13" s="3">
        <v>0</v>
      </c>
      <c r="JF13" s="3">
        <v>0</v>
      </c>
      <c r="JG13" s="3">
        <v>0</v>
      </c>
      <c r="JH13" s="3">
        <v>0</v>
      </c>
      <c r="JI13" s="3">
        <v>-142732.56</v>
      </c>
      <c r="JJ13" s="3">
        <v>0</v>
      </c>
      <c r="JK13" s="3">
        <v>0</v>
      </c>
      <c r="JL13" s="3">
        <v>-57434.720000000001</v>
      </c>
      <c r="JM13" s="3">
        <v>0</v>
      </c>
      <c r="JN13" s="3">
        <v>-85413.59</v>
      </c>
      <c r="JO13" s="3">
        <v>0</v>
      </c>
      <c r="JP13" s="3">
        <v>-102381.57</v>
      </c>
      <c r="JQ13" s="3">
        <v>0</v>
      </c>
      <c r="JR13" s="3">
        <v>0</v>
      </c>
      <c r="JS13" s="3">
        <v>0</v>
      </c>
      <c r="JT13" s="3">
        <v>0</v>
      </c>
      <c r="JU13" s="3">
        <v>0</v>
      </c>
      <c r="JV13" s="3">
        <v>0</v>
      </c>
      <c r="JW13" s="3">
        <v>0</v>
      </c>
      <c r="JX13" s="3">
        <v>0</v>
      </c>
      <c r="JY13" s="3">
        <v>0</v>
      </c>
      <c r="JZ13" s="3">
        <v>0</v>
      </c>
      <c r="KA13" s="3">
        <v>0</v>
      </c>
      <c r="KB13" s="3">
        <v>-106781.16</v>
      </c>
      <c r="KC13" s="3">
        <v>0</v>
      </c>
      <c r="KD13" s="3">
        <v>7755.16</v>
      </c>
      <c r="KE13" s="3">
        <v>0</v>
      </c>
      <c r="KF13" s="3">
        <v>0</v>
      </c>
      <c r="KG13" s="3">
        <v>0</v>
      </c>
      <c r="KH13" s="3">
        <v>-679304.6</v>
      </c>
      <c r="KI13" s="3">
        <v>631253.66</v>
      </c>
      <c r="KJ13" s="3">
        <v>0</v>
      </c>
      <c r="KK13" s="3">
        <v>0</v>
      </c>
      <c r="KL13" s="3">
        <v>0</v>
      </c>
      <c r="KM13" s="3">
        <v>0</v>
      </c>
      <c r="KN13" s="3">
        <v>-158465.1</v>
      </c>
      <c r="KO13" s="3">
        <v>0</v>
      </c>
      <c r="KP13" s="3">
        <v>0</v>
      </c>
      <c r="KQ13" s="3">
        <v>0</v>
      </c>
      <c r="KR13" s="3">
        <v>0</v>
      </c>
      <c r="KS13" s="3">
        <v>0</v>
      </c>
      <c r="KT13" s="3">
        <v>0</v>
      </c>
      <c r="KU13" s="3">
        <v>0</v>
      </c>
      <c r="KV13" s="3">
        <v>0</v>
      </c>
      <c r="KW13" s="3">
        <v>0</v>
      </c>
      <c r="KX13" s="3">
        <v>0</v>
      </c>
      <c r="KY13" s="3">
        <v>0</v>
      </c>
      <c r="KZ13" s="3">
        <v>0</v>
      </c>
      <c r="LA13" s="3">
        <v>0</v>
      </c>
      <c r="LB13" s="3">
        <v>0</v>
      </c>
      <c r="LC13" s="3">
        <v>0</v>
      </c>
      <c r="LD13" s="3">
        <v>0</v>
      </c>
      <c r="LE13" s="3">
        <v>0</v>
      </c>
      <c r="LF13" s="3">
        <v>0</v>
      </c>
      <c r="LG13" s="3">
        <v>0</v>
      </c>
      <c r="LH13" s="3">
        <v>0</v>
      </c>
      <c r="LI13" s="3">
        <v>0</v>
      </c>
      <c r="LJ13" s="3">
        <v>0</v>
      </c>
      <c r="LK13" s="3">
        <v>0</v>
      </c>
      <c r="LL13" s="3">
        <v>0</v>
      </c>
      <c r="LM13" s="3">
        <v>18820762.620000001</v>
      </c>
      <c r="LN13" s="3">
        <v>12636578.029999999</v>
      </c>
      <c r="LO13" s="3">
        <v>1141966.9099999999</v>
      </c>
      <c r="LP13" s="3">
        <v>0</v>
      </c>
      <c r="LQ13" s="3">
        <v>0</v>
      </c>
      <c r="LR13" s="3">
        <v>1898917.08</v>
      </c>
      <c r="LS13" s="3">
        <v>0</v>
      </c>
      <c r="LT13" s="3">
        <v>1086218.44</v>
      </c>
      <c r="LU13" s="3">
        <v>0</v>
      </c>
      <c r="LW13" s="3">
        <v>425749.54</v>
      </c>
      <c r="LX13" s="3">
        <v>114992.58</v>
      </c>
      <c r="LY13" s="3">
        <v>0</v>
      </c>
      <c r="LZ13" s="3">
        <v>0</v>
      </c>
      <c r="MA13" s="3">
        <v>0</v>
      </c>
      <c r="MB13" s="3">
        <v>0</v>
      </c>
      <c r="MC13" s="3">
        <v>0</v>
      </c>
      <c r="MD13" s="3">
        <v>0</v>
      </c>
      <c r="ME13" s="3">
        <v>0</v>
      </c>
      <c r="MF13" s="3">
        <v>0</v>
      </c>
      <c r="MG13" s="3">
        <v>0</v>
      </c>
      <c r="MH13" s="3">
        <v>0</v>
      </c>
      <c r="MI13" s="3">
        <v>0</v>
      </c>
      <c r="MJ13" s="3">
        <v>0</v>
      </c>
      <c r="MK13" s="3">
        <v>0</v>
      </c>
      <c r="ML13" s="3">
        <v>0</v>
      </c>
      <c r="MM13" s="3">
        <v>0</v>
      </c>
      <c r="MN13" s="3">
        <v>0</v>
      </c>
      <c r="MO13" s="3">
        <v>0</v>
      </c>
      <c r="MP13" s="3">
        <v>0</v>
      </c>
      <c r="MQ13" s="3">
        <v>0</v>
      </c>
      <c r="MR13" s="3">
        <v>0</v>
      </c>
      <c r="MS13" s="3">
        <v>315361.21999999997</v>
      </c>
      <c r="MT13" s="3">
        <v>162739.13</v>
      </c>
      <c r="MU13" s="3">
        <v>31957.35</v>
      </c>
      <c r="MV13" s="3">
        <v>0</v>
      </c>
      <c r="MW13" s="3">
        <v>0</v>
      </c>
      <c r="MX13" s="3">
        <v>1739.52</v>
      </c>
      <c r="MY13" s="3">
        <v>2272</v>
      </c>
      <c r="MZ13" s="3">
        <v>59159.44</v>
      </c>
      <c r="NA13" s="3">
        <v>65616.09</v>
      </c>
      <c r="NB13" s="3">
        <v>6753.89</v>
      </c>
      <c r="NC13" s="3">
        <v>5390.98</v>
      </c>
      <c r="ND13" s="3">
        <v>6529.92</v>
      </c>
      <c r="NE13" s="3">
        <v>645.72</v>
      </c>
      <c r="NF13" s="3">
        <v>37.44</v>
      </c>
      <c r="NG13" s="3">
        <v>0</v>
      </c>
      <c r="NH13" s="3">
        <v>0</v>
      </c>
      <c r="NI13" s="3">
        <v>23257.64</v>
      </c>
      <c r="NJ13" s="3">
        <v>0</v>
      </c>
      <c r="NK13" s="3">
        <v>654</v>
      </c>
      <c r="NL13" s="3">
        <v>160212.85999999999</v>
      </c>
      <c r="NM13" s="3">
        <v>0</v>
      </c>
      <c r="NN13" s="3">
        <v>0</v>
      </c>
      <c r="NO13" s="3">
        <v>24521.54</v>
      </c>
      <c r="NP13" s="3">
        <v>155276.91</v>
      </c>
      <c r="NQ13" s="3">
        <v>28550.76</v>
      </c>
      <c r="NR13" s="3">
        <v>0</v>
      </c>
      <c r="NS13" s="3">
        <v>72754.81</v>
      </c>
      <c r="NT13" s="3">
        <v>52195.12</v>
      </c>
      <c r="NU13" s="3">
        <v>104476.7</v>
      </c>
      <c r="NV13" s="3">
        <v>120044.13</v>
      </c>
      <c r="NW13" s="3">
        <v>155306.53</v>
      </c>
      <c r="NX13" s="3">
        <v>5018.88</v>
      </c>
      <c r="NY13" s="3">
        <v>75307.62</v>
      </c>
      <c r="NZ13" s="3">
        <v>253921.29</v>
      </c>
      <c r="OA13" s="3">
        <v>119190.34</v>
      </c>
      <c r="OB13" s="3">
        <v>0</v>
      </c>
      <c r="OC13" s="3">
        <v>0</v>
      </c>
      <c r="OD13" s="3">
        <v>0</v>
      </c>
      <c r="OE13" s="3">
        <v>249595.24</v>
      </c>
      <c r="OF13" s="3">
        <v>0</v>
      </c>
      <c r="OK13" s="3">
        <v>0</v>
      </c>
      <c r="OL13" s="3">
        <v>0</v>
      </c>
      <c r="OM13" s="3">
        <v>0</v>
      </c>
      <c r="ON13" s="3">
        <v>0</v>
      </c>
      <c r="OO13" s="3">
        <v>129856.7</v>
      </c>
      <c r="OP13" s="3">
        <v>180848.45</v>
      </c>
      <c r="OQ13" s="3">
        <v>508232.48</v>
      </c>
      <c r="OR13" s="3">
        <v>106450.65</v>
      </c>
      <c r="OS13" s="3">
        <v>0</v>
      </c>
      <c r="OT13" s="3">
        <v>0</v>
      </c>
      <c r="OU13" s="3">
        <v>48890.17</v>
      </c>
      <c r="OV13" s="3">
        <v>721.96</v>
      </c>
      <c r="OW13" s="3">
        <v>0</v>
      </c>
      <c r="OX13" s="3">
        <v>2043</v>
      </c>
      <c r="OY13" s="3">
        <v>0</v>
      </c>
      <c r="OZ13" s="3">
        <v>0</v>
      </c>
      <c r="PA13" s="3">
        <v>239693.02</v>
      </c>
      <c r="PB13" s="3">
        <v>0</v>
      </c>
      <c r="PC13" s="3">
        <v>0</v>
      </c>
      <c r="PD13" s="3">
        <v>0</v>
      </c>
      <c r="PE13" s="3">
        <v>0</v>
      </c>
      <c r="PF13" s="3">
        <v>1113549.56</v>
      </c>
      <c r="PG13" s="3">
        <v>182609.08</v>
      </c>
      <c r="PH13" s="3">
        <v>489580.78</v>
      </c>
      <c r="PI13" s="3">
        <v>0</v>
      </c>
      <c r="PJ13" s="3">
        <v>0</v>
      </c>
      <c r="PK13" s="3">
        <v>1021422.54</v>
      </c>
      <c r="PL13" s="3">
        <v>17827.8</v>
      </c>
      <c r="PM13" s="3">
        <v>67117.27</v>
      </c>
      <c r="PN13" s="3">
        <v>0</v>
      </c>
      <c r="PO13" s="3">
        <v>-21440</v>
      </c>
      <c r="PP13" s="3">
        <v>0</v>
      </c>
      <c r="PQ13" s="3">
        <v>0</v>
      </c>
      <c r="PR13" s="3">
        <v>56589.98</v>
      </c>
      <c r="PS13" s="3">
        <v>10597.28</v>
      </c>
      <c r="PT13" s="3">
        <v>95566</v>
      </c>
      <c r="PU13" s="3">
        <v>0</v>
      </c>
      <c r="PV13" s="3">
        <v>0</v>
      </c>
      <c r="PW13" s="3">
        <v>31181.119999999999</v>
      </c>
      <c r="PX13" s="3">
        <v>7912.75</v>
      </c>
      <c r="PY13" s="3">
        <v>0</v>
      </c>
      <c r="PZ13" s="3">
        <v>0</v>
      </c>
      <c r="QA13" s="3">
        <v>0</v>
      </c>
      <c r="QB13" s="3">
        <v>1190621.83</v>
      </c>
      <c r="QC13" s="3">
        <v>0</v>
      </c>
      <c r="QD13" s="3">
        <v>12298.12</v>
      </c>
      <c r="QE13" s="3">
        <v>0</v>
      </c>
      <c r="QF13" s="3">
        <v>0</v>
      </c>
      <c r="QG13" s="3">
        <v>0</v>
      </c>
      <c r="QI13" s="3">
        <v>8160</v>
      </c>
      <c r="QJ13" s="3">
        <v>292242.87</v>
      </c>
      <c r="QK13" s="3">
        <v>0</v>
      </c>
      <c r="QL13" s="3">
        <v>0</v>
      </c>
      <c r="QM13" s="3">
        <v>0</v>
      </c>
      <c r="QN13" s="3">
        <v>0</v>
      </c>
      <c r="QO13" s="3">
        <v>517047.36</v>
      </c>
      <c r="QP13" s="3">
        <v>41768.67</v>
      </c>
      <c r="QQ13" s="3">
        <v>0</v>
      </c>
      <c r="QR13" s="3">
        <v>0</v>
      </c>
      <c r="QS13" s="3">
        <v>64362.49</v>
      </c>
      <c r="QT13" s="3">
        <v>0</v>
      </c>
      <c r="QU13" s="3">
        <v>1521</v>
      </c>
      <c r="QV13" s="3">
        <v>-212811</v>
      </c>
      <c r="QW13" s="3">
        <v>11831.59</v>
      </c>
      <c r="QX13" s="3">
        <v>0</v>
      </c>
      <c r="QY13" s="3">
        <v>0</v>
      </c>
      <c r="QZ13" s="3">
        <v>0</v>
      </c>
      <c r="RA13" s="3">
        <v>0</v>
      </c>
      <c r="RB13" s="3">
        <v>0</v>
      </c>
      <c r="RC13" s="3">
        <v>0</v>
      </c>
      <c r="RD13" s="3">
        <v>0</v>
      </c>
      <c r="RE13" s="3">
        <v>0</v>
      </c>
      <c r="RF13" s="3">
        <v>0</v>
      </c>
      <c r="RG13" s="3">
        <v>0</v>
      </c>
      <c r="RH13" s="3">
        <v>50698</v>
      </c>
      <c r="RI13" s="3">
        <v>0</v>
      </c>
      <c r="RJ13" s="3">
        <v>-13435</v>
      </c>
      <c r="RK13" s="3">
        <v>0</v>
      </c>
    </row>
    <row r="14" spans="1:479" x14ac:dyDescent="0.25">
      <c r="A14" t="s">
        <v>13</v>
      </c>
      <c r="B14" s="1">
        <v>2019</v>
      </c>
      <c r="C14" s="3">
        <v>0</v>
      </c>
      <c r="D14" s="3">
        <v>0</v>
      </c>
      <c r="E14" s="4"/>
      <c r="F14" s="3">
        <v>0</v>
      </c>
      <c r="G14" s="3">
        <v>0</v>
      </c>
      <c r="H14" s="3">
        <v>0</v>
      </c>
      <c r="I14" s="3">
        <v>0</v>
      </c>
      <c r="J14" s="3">
        <v>0</v>
      </c>
      <c r="K14" s="3">
        <v>5617592.5300000003</v>
      </c>
      <c r="L14" s="3">
        <v>0</v>
      </c>
      <c r="M14" s="3">
        <v>110664.88</v>
      </c>
      <c r="N14" s="3">
        <v>0</v>
      </c>
      <c r="O14" s="3">
        <v>4293265.9400000004</v>
      </c>
      <c r="P14" s="4"/>
      <c r="Q14" s="3">
        <v>7214096.0199999996</v>
      </c>
      <c r="R14" s="3">
        <v>-300651.62</v>
      </c>
      <c r="S14" s="3">
        <v>0</v>
      </c>
      <c r="T14" s="3">
        <v>0</v>
      </c>
      <c r="U14" s="3">
        <v>0</v>
      </c>
      <c r="V14" s="3">
        <v>187226.85</v>
      </c>
      <c r="W14" s="3">
        <v>0</v>
      </c>
      <c r="X14" s="3">
        <v>45572.91</v>
      </c>
      <c r="Y14" s="3">
        <v>0</v>
      </c>
      <c r="Z14" s="3">
        <v>0</v>
      </c>
      <c r="AA14" s="3">
        <v>81861.05</v>
      </c>
      <c r="AB14" s="3">
        <v>0</v>
      </c>
      <c r="AC14" s="3">
        <v>0</v>
      </c>
      <c r="AD14" s="3">
        <v>29104.57</v>
      </c>
      <c r="AE14" s="3">
        <v>0</v>
      </c>
      <c r="AF14" s="3">
        <v>0</v>
      </c>
      <c r="AG14" s="3">
        <v>0</v>
      </c>
      <c r="AH14" s="3">
        <v>0</v>
      </c>
      <c r="AI14" s="3">
        <v>0</v>
      </c>
      <c r="AJ14" s="3">
        <v>0</v>
      </c>
      <c r="AK14" s="3">
        <v>0</v>
      </c>
      <c r="AL14" s="3">
        <v>0</v>
      </c>
      <c r="AP14" s="3">
        <v>0</v>
      </c>
      <c r="AQ14" s="3">
        <v>0</v>
      </c>
      <c r="AR14" s="3">
        <v>0</v>
      </c>
      <c r="AS14" s="3">
        <v>0</v>
      </c>
      <c r="AT14" s="3">
        <v>294198.76</v>
      </c>
      <c r="AU14" s="3">
        <v>0</v>
      </c>
      <c r="AV14" s="3">
        <v>8108.77</v>
      </c>
      <c r="AW14" s="4"/>
      <c r="AX14" s="3">
        <v>0</v>
      </c>
      <c r="AY14" s="3">
        <v>0</v>
      </c>
      <c r="AZ14" s="3">
        <v>0</v>
      </c>
      <c r="BA14" s="3">
        <v>0</v>
      </c>
      <c r="BB14" s="3">
        <v>0</v>
      </c>
      <c r="BC14" s="3">
        <v>0</v>
      </c>
      <c r="BD14" s="3">
        <v>0</v>
      </c>
      <c r="BE14" s="3">
        <v>0</v>
      </c>
      <c r="BF14" s="3">
        <v>0</v>
      </c>
      <c r="BG14" s="3">
        <v>0</v>
      </c>
      <c r="BH14" s="3">
        <v>0</v>
      </c>
      <c r="BI14" s="3">
        <v>0</v>
      </c>
      <c r="BJ14" s="3">
        <v>0</v>
      </c>
      <c r="BK14" s="3">
        <v>0</v>
      </c>
      <c r="BL14" s="3">
        <v>0</v>
      </c>
      <c r="BM14" s="3">
        <v>0</v>
      </c>
      <c r="BN14" s="3">
        <v>499791.86</v>
      </c>
      <c r="BO14" s="3">
        <v>-39139.61</v>
      </c>
      <c r="BP14" s="3">
        <v>0</v>
      </c>
      <c r="BQ14" s="3">
        <v>0</v>
      </c>
      <c r="BR14" s="3">
        <v>0</v>
      </c>
      <c r="BT14" s="3">
        <v>0</v>
      </c>
      <c r="BU14" s="3">
        <v>571353.16</v>
      </c>
      <c r="BV14" s="3">
        <v>0</v>
      </c>
      <c r="BW14" s="3">
        <v>0</v>
      </c>
      <c r="BX14" s="3">
        <v>0</v>
      </c>
      <c r="BY14" s="3">
        <v>67815.070000000007</v>
      </c>
      <c r="BZ14" s="3">
        <v>-293527.83</v>
      </c>
      <c r="CA14" s="3">
        <v>0</v>
      </c>
      <c r="CB14" s="3">
        <v>-241248.63</v>
      </c>
      <c r="CC14" s="3">
        <v>3369.25</v>
      </c>
      <c r="CD14" s="3">
        <v>3784987.03</v>
      </c>
      <c r="CE14" s="3">
        <v>864571.77</v>
      </c>
      <c r="CF14" s="3">
        <v>-50397</v>
      </c>
      <c r="CG14" s="3">
        <v>-567719.62</v>
      </c>
      <c r="CH14" s="3">
        <v>4793924.71</v>
      </c>
      <c r="CI14" s="3">
        <v>0</v>
      </c>
      <c r="CJ14" s="3">
        <v>0</v>
      </c>
      <c r="CK14" s="3">
        <v>0</v>
      </c>
      <c r="CL14" s="3">
        <v>953385.62</v>
      </c>
      <c r="CM14" s="3">
        <v>47178.52</v>
      </c>
      <c r="CN14" s="3">
        <v>0</v>
      </c>
      <c r="CO14" s="3">
        <v>0</v>
      </c>
      <c r="CP14" s="3">
        <v>0</v>
      </c>
      <c r="CQ14" s="3">
        <v>0</v>
      </c>
      <c r="CR14" s="3">
        <v>0</v>
      </c>
      <c r="CS14" s="3">
        <v>0</v>
      </c>
      <c r="CT14" s="3">
        <v>0</v>
      </c>
      <c r="CU14" s="3">
        <v>0</v>
      </c>
      <c r="CV14" s="3">
        <v>0</v>
      </c>
      <c r="CW14" s="3">
        <v>0</v>
      </c>
      <c r="CX14" s="3">
        <v>0</v>
      </c>
      <c r="CY14" s="3">
        <v>0</v>
      </c>
      <c r="CZ14" s="3">
        <v>0</v>
      </c>
      <c r="DA14" s="3">
        <v>0</v>
      </c>
      <c r="DB14" s="3">
        <v>0</v>
      </c>
      <c r="DC14" s="3">
        <v>0</v>
      </c>
      <c r="DD14" s="3">
        <v>0</v>
      </c>
      <c r="DE14" s="3">
        <v>0</v>
      </c>
      <c r="DF14" s="3">
        <v>0</v>
      </c>
      <c r="DG14" s="3">
        <v>0</v>
      </c>
      <c r="DH14" s="3">
        <v>0</v>
      </c>
      <c r="DI14" s="3">
        <v>0</v>
      </c>
      <c r="DJ14" s="3">
        <v>0</v>
      </c>
      <c r="DK14" s="3">
        <v>0</v>
      </c>
      <c r="DL14" s="3">
        <v>0</v>
      </c>
      <c r="DM14" s="3">
        <v>0</v>
      </c>
      <c r="DN14" s="3">
        <v>128040.94</v>
      </c>
      <c r="DP14" s="3">
        <v>1178258.01</v>
      </c>
      <c r="DQ14" s="3">
        <v>0</v>
      </c>
      <c r="DR14" s="3">
        <v>0</v>
      </c>
      <c r="DS14" s="3">
        <v>447743.73</v>
      </c>
      <c r="DT14" s="3">
        <v>0</v>
      </c>
      <c r="DU14" s="3">
        <v>10841392.4</v>
      </c>
      <c r="DV14" s="3">
        <v>19274440.199999999</v>
      </c>
      <c r="DW14" s="3">
        <v>4185507.79</v>
      </c>
      <c r="DX14" s="3">
        <v>12190303.59</v>
      </c>
      <c r="DY14" s="3">
        <v>745963.67</v>
      </c>
      <c r="DZ14" s="3">
        <v>9110730.3200000003</v>
      </c>
      <c r="EA14" s="3">
        <v>7137744.0800000001</v>
      </c>
      <c r="EB14" s="3">
        <v>0</v>
      </c>
      <c r="EC14" s="3">
        <v>0</v>
      </c>
      <c r="ED14" s="3">
        <v>0</v>
      </c>
      <c r="EE14" s="3">
        <v>0</v>
      </c>
      <c r="EG14" s="3">
        <v>0</v>
      </c>
      <c r="EH14" s="3">
        <v>545105.48</v>
      </c>
      <c r="EI14" s="3">
        <v>72210.69</v>
      </c>
      <c r="EJ14" s="3">
        <v>258019.7</v>
      </c>
      <c r="EL14" s="3">
        <v>2243183.1</v>
      </c>
      <c r="EM14" s="3">
        <v>0</v>
      </c>
      <c r="EN14" s="3">
        <v>350253.16</v>
      </c>
      <c r="EO14" s="3">
        <v>44867.76</v>
      </c>
      <c r="EP14" s="3">
        <v>224659.37</v>
      </c>
      <c r="EQ14" s="3">
        <v>85012.3</v>
      </c>
      <c r="ER14" s="3">
        <v>0</v>
      </c>
      <c r="ET14" s="3">
        <v>0</v>
      </c>
      <c r="EU14" s="3">
        <v>0</v>
      </c>
      <c r="EV14" s="3">
        <v>455550.94</v>
      </c>
      <c r="EW14" s="3">
        <v>0</v>
      </c>
      <c r="EX14" s="3">
        <v>0</v>
      </c>
      <c r="EY14" s="3">
        <v>-5826181.6399999997</v>
      </c>
      <c r="EZ14" s="3">
        <v>3597517</v>
      </c>
      <c r="FA14" s="3">
        <v>0</v>
      </c>
      <c r="FB14" s="3">
        <v>0</v>
      </c>
      <c r="FC14" s="3">
        <v>0</v>
      </c>
      <c r="FD14" s="3">
        <v>0</v>
      </c>
      <c r="FE14" s="3">
        <v>0</v>
      </c>
      <c r="FF14" s="3">
        <v>1664421.5</v>
      </c>
      <c r="FG14" s="3">
        <v>0</v>
      </c>
      <c r="FH14" s="3">
        <v>0</v>
      </c>
      <c r="FI14" s="3">
        <v>0</v>
      </c>
      <c r="FJ14" s="3">
        <v>166229.26</v>
      </c>
      <c r="FK14" s="3">
        <v>-10064715.83</v>
      </c>
      <c r="FL14" s="3">
        <v>-718654.09</v>
      </c>
      <c r="FM14" s="3">
        <v>0</v>
      </c>
      <c r="FN14" s="3">
        <v>0</v>
      </c>
      <c r="FO14" s="3">
        <v>-11056.39</v>
      </c>
      <c r="FP14" s="3">
        <v>-11331487.17</v>
      </c>
      <c r="FQ14" s="3">
        <v>0</v>
      </c>
      <c r="FR14" s="3">
        <v>-384350.43</v>
      </c>
      <c r="FS14" s="3">
        <v>0</v>
      </c>
      <c r="FT14" s="3">
        <v>-1936591.8</v>
      </c>
      <c r="FU14" s="3">
        <v>-6170632.0700000003</v>
      </c>
      <c r="FV14" s="3">
        <v>-777261.32</v>
      </c>
      <c r="FW14" s="3">
        <v>0</v>
      </c>
      <c r="FX14" s="3">
        <v>0</v>
      </c>
      <c r="FY14" s="3">
        <v>0</v>
      </c>
      <c r="FZ14" s="3">
        <v>0</v>
      </c>
      <c r="GA14" s="3">
        <v>0</v>
      </c>
      <c r="GB14" s="3">
        <v>-281923.63</v>
      </c>
      <c r="GD14" s="3">
        <v>0</v>
      </c>
      <c r="GE14" s="3">
        <v>0</v>
      </c>
      <c r="GF14" s="3">
        <v>0</v>
      </c>
      <c r="GG14" s="3">
        <v>0</v>
      </c>
      <c r="GH14" s="3">
        <v>0</v>
      </c>
      <c r="GI14" s="3">
        <v>0</v>
      </c>
      <c r="GJ14" s="3">
        <v>-1802140.81</v>
      </c>
      <c r="GK14" s="3">
        <v>-71660.69</v>
      </c>
      <c r="GL14" s="3">
        <v>0</v>
      </c>
      <c r="GN14" s="3">
        <v>0</v>
      </c>
      <c r="GO14" s="3">
        <v>0</v>
      </c>
      <c r="GP14" s="3">
        <v>0</v>
      </c>
      <c r="GQ14" s="3">
        <v>0</v>
      </c>
      <c r="GR14" s="3">
        <v>-1522200</v>
      </c>
      <c r="GS14" s="3">
        <v>0</v>
      </c>
      <c r="GT14" s="3">
        <v>0</v>
      </c>
      <c r="GU14" s="3">
        <v>0</v>
      </c>
      <c r="GV14" s="3">
        <v>-3825660.62</v>
      </c>
      <c r="GX14" s="3">
        <v>-696422</v>
      </c>
      <c r="GY14" s="3">
        <v>0</v>
      </c>
      <c r="GZ14" s="3">
        <v>0</v>
      </c>
      <c r="HA14" s="3">
        <v>0</v>
      </c>
      <c r="HB14" s="3">
        <v>-1267000</v>
      </c>
      <c r="HC14" s="3">
        <v>1322264</v>
      </c>
      <c r="HD14" s="3">
        <v>0</v>
      </c>
      <c r="HE14" s="3">
        <v>0</v>
      </c>
      <c r="HF14" s="3">
        <v>0</v>
      </c>
      <c r="HG14" s="3">
        <v>0</v>
      </c>
      <c r="HH14" s="3">
        <v>-5620505.0300000003</v>
      </c>
      <c r="HI14" s="3">
        <v>0</v>
      </c>
      <c r="HJ14" s="3">
        <v>0</v>
      </c>
      <c r="HK14" s="3">
        <v>0</v>
      </c>
      <c r="HL14" s="3">
        <v>-22814446.559999999</v>
      </c>
      <c r="HM14" s="3">
        <v>0</v>
      </c>
      <c r="HO14" s="3">
        <v>0</v>
      </c>
      <c r="HP14" s="3">
        <v>-14265677.1</v>
      </c>
      <c r="HQ14" s="3">
        <v>0</v>
      </c>
      <c r="HR14" s="3">
        <v>-4649139</v>
      </c>
      <c r="HS14" s="3">
        <v>0</v>
      </c>
      <c r="HT14" s="3">
        <v>0</v>
      </c>
      <c r="HU14" s="3">
        <v>0</v>
      </c>
      <c r="HV14" s="3">
        <v>0</v>
      </c>
      <c r="HW14" s="3">
        <v>0</v>
      </c>
      <c r="HX14" s="3">
        <v>-24324.94</v>
      </c>
      <c r="HY14" s="3">
        <v>-1536348.74</v>
      </c>
      <c r="HZ14" s="3">
        <v>-2483694.2799999998</v>
      </c>
      <c r="IA14" s="3">
        <v>0</v>
      </c>
      <c r="IB14" s="3">
        <v>0</v>
      </c>
      <c r="IC14" s="3">
        <v>0</v>
      </c>
      <c r="ID14" s="3">
        <v>-6797095.3600000003</v>
      </c>
      <c r="IE14" s="3">
        <v>0</v>
      </c>
      <c r="IF14" s="3">
        <v>0</v>
      </c>
      <c r="IG14" s="3">
        <v>0</v>
      </c>
      <c r="IH14" s="3">
        <v>0</v>
      </c>
      <c r="II14" s="3">
        <v>634365.55000000005</v>
      </c>
      <c r="IJ14" s="3">
        <v>-14915276.98</v>
      </c>
      <c r="IK14" s="3">
        <v>-5030558.63</v>
      </c>
      <c r="IL14" s="3">
        <v>-1570892.66</v>
      </c>
      <c r="IM14" s="3">
        <v>-1981752.78</v>
      </c>
      <c r="IN14" s="3">
        <v>-87142.06</v>
      </c>
      <c r="IO14" s="3">
        <v>-19102.48</v>
      </c>
      <c r="IP14" s="3">
        <v>-30544467.239999998</v>
      </c>
      <c r="IQ14" s="3">
        <v>0</v>
      </c>
      <c r="IR14" s="3">
        <v>0</v>
      </c>
      <c r="IS14" s="3">
        <v>-1280498.69</v>
      </c>
      <c r="IT14" s="3">
        <v>0</v>
      </c>
      <c r="IU14" s="3">
        <v>-2205223.65</v>
      </c>
      <c r="IV14" s="3">
        <v>0</v>
      </c>
      <c r="IW14" s="3">
        <v>-4118195.7</v>
      </c>
      <c r="IX14" s="3">
        <v>-3556957.03</v>
      </c>
      <c r="IY14" s="3">
        <v>-1521899.72</v>
      </c>
      <c r="IZ14" s="3">
        <v>-137431.79999999999</v>
      </c>
      <c r="JA14" s="3">
        <v>-13465605.539999999</v>
      </c>
      <c r="JB14" s="3">
        <v>-20457.5</v>
      </c>
      <c r="JC14" s="3">
        <v>-8012.45</v>
      </c>
      <c r="JD14" s="3">
        <v>-82987.520000000004</v>
      </c>
      <c r="JE14" s="3">
        <v>0</v>
      </c>
      <c r="JF14" s="3">
        <v>0</v>
      </c>
      <c r="JG14" s="3">
        <v>0</v>
      </c>
      <c r="JH14" s="3">
        <v>0</v>
      </c>
      <c r="JI14" s="3">
        <v>-254741.41</v>
      </c>
      <c r="JJ14" s="3">
        <v>-88243.28</v>
      </c>
      <c r="JK14" s="3">
        <v>-1078.6600000000001</v>
      </c>
      <c r="JL14" s="3">
        <v>-100604.2</v>
      </c>
      <c r="JM14" s="3">
        <v>0</v>
      </c>
      <c r="JN14" s="3">
        <v>-99720</v>
      </c>
      <c r="JO14" s="3">
        <v>0</v>
      </c>
      <c r="JP14" s="3">
        <v>0</v>
      </c>
      <c r="JQ14" s="3">
        <v>0</v>
      </c>
      <c r="JR14" s="3">
        <v>-802235.93</v>
      </c>
      <c r="JS14" s="3">
        <v>0</v>
      </c>
      <c r="JT14" s="3">
        <v>0</v>
      </c>
      <c r="JU14" s="3">
        <v>0</v>
      </c>
      <c r="JV14" s="3">
        <v>0</v>
      </c>
      <c r="JW14" s="3">
        <v>0</v>
      </c>
      <c r="JX14" s="3">
        <v>0</v>
      </c>
      <c r="JY14" s="3">
        <v>0</v>
      </c>
      <c r="JZ14" s="3">
        <v>0</v>
      </c>
      <c r="KA14" s="3">
        <v>0</v>
      </c>
      <c r="KB14" s="3">
        <v>-14943.95</v>
      </c>
      <c r="KC14" s="3">
        <v>0</v>
      </c>
      <c r="KD14" s="3">
        <v>0</v>
      </c>
      <c r="KE14" s="3">
        <v>0</v>
      </c>
      <c r="KF14" s="3">
        <v>0</v>
      </c>
      <c r="KG14" s="3">
        <v>0</v>
      </c>
      <c r="KH14" s="3">
        <v>-784078.97</v>
      </c>
      <c r="KI14" s="3">
        <v>677045.84</v>
      </c>
      <c r="KJ14" s="3">
        <v>0</v>
      </c>
      <c r="KK14" s="3">
        <v>-24996.48</v>
      </c>
      <c r="KL14" s="3">
        <v>0</v>
      </c>
      <c r="KM14" s="3">
        <v>0</v>
      </c>
      <c r="KN14" s="3">
        <v>-12909.15</v>
      </c>
      <c r="KO14" s="3">
        <v>0</v>
      </c>
      <c r="KP14" s="3">
        <v>0</v>
      </c>
      <c r="KQ14" s="3">
        <v>0</v>
      </c>
      <c r="KR14" s="3">
        <v>0</v>
      </c>
      <c r="KS14" s="3">
        <v>0</v>
      </c>
      <c r="KT14" s="3">
        <v>0</v>
      </c>
      <c r="KU14" s="3">
        <v>0</v>
      </c>
      <c r="KV14" s="3">
        <v>0</v>
      </c>
      <c r="KW14" s="3">
        <v>0</v>
      </c>
      <c r="KX14" s="3">
        <v>0</v>
      </c>
      <c r="KY14" s="3">
        <v>0</v>
      </c>
      <c r="KZ14" s="3">
        <v>0</v>
      </c>
      <c r="LA14" s="3">
        <v>0</v>
      </c>
      <c r="LB14" s="3">
        <v>0</v>
      </c>
      <c r="LC14" s="3">
        <v>0</v>
      </c>
      <c r="LD14" s="3">
        <v>0</v>
      </c>
      <c r="LE14" s="3">
        <v>0</v>
      </c>
      <c r="LF14" s="3">
        <v>0</v>
      </c>
      <c r="LG14" s="3">
        <v>0</v>
      </c>
      <c r="LH14" s="3">
        <v>0</v>
      </c>
      <c r="LI14" s="3">
        <v>0</v>
      </c>
      <c r="LJ14" s="3">
        <v>0</v>
      </c>
      <c r="LK14" s="3">
        <v>0</v>
      </c>
      <c r="LL14" s="3">
        <v>0</v>
      </c>
      <c r="LM14" s="3">
        <v>1831305.86</v>
      </c>
      <c r="LN14" s="3">
        <v>53598385.640000001</v>
      </c>
      <c r="LO14" s="3">
        <v>2205223.66</v>
      </c>
      <c r="LP14" s="3">
        <v>0</v>
      </c>
      <c r="LQ14" s="3">
        <v>0</v>
      </c>
      <c r="LR14" s="3">
        <v>4118195.69</v>
      </c>
      <c r="LS14" s="3">
        <v>0</v>
      </c>
      <c r="LT14" s="3">
        <v>3556957.04</v>
      </c>
      <c r="LU14" s="3">
        <v>0</v>
      </c>
      <c r="LW14" s="3">
        <v>1521899.73</v>
      </c>
      <c r="LX14" s="3">
        <v>137431.79999999999</v>
      </c>
      <c r="LY14" s="3">
        <v>0</v>
      </c>
      <c r="LZ14" s="3">
        <v>0</v>
      </c>
      <c r="MA14" s="3">
        <v>0</v>
      </c>
      <c r="MB14" s="3">
        <v>0</v>
      </c>
      <c r="MC14" s="3">
        <v>0</v>
      </c>
      <c r="MD14" s="3">
        <v>0</v>
      </c>
      <c r="ME14" s="3">
        <v>0</v>
      </c>
      <c r="MF14" s="3">
        <v>0</v>
      </c>
      <c r="MG14" s="3">
        <v>0</v>
      </c>
      <c r="MH14" s="3">
        <v>0</v>
      </c>
      <c r="MI14" s="3">
        <v>0</v>
      </c>
      <c r="MJ14" s="3">
        <v>0</v>
      </c>
      <c r="MK14" s="3">
        <v>0</v>
      </c>
      <c r="ML14" s="3">
        <v>0</v>
      </c>
      <c r="MM14" s="3">
        <v>0</v>
      </c>
      <c r="MN14" s="3">
        <v>0</v>
      </c>
      <c r="MO14" s="3">
        <v>0</v>
      </c>
      <c r="MP14" s="3">
        <v>0</v>
      </c>
      <c r="MQ14" s="3">
        <v>0</v>
      </c>
      <c r="MR14" s="3">
        <v>0</v>
      </c>
      <c r="MS14" s="3">
        <v>338551.89</v>
      </c>
      <c r="MT14" s="3">
        <v>7586.96</v>
      </c>
      <c r="MU14" s="3">
        <v>0</v>
      </c>
      <c r="MV14" s="3">
        <v>0</v>
      </c>
      <c r="MW14" s="3">
        <v>0</v>
      </c>
      <c r="MX14" s="3">
        <v>2986.73</v>
      </c>
      <c r="MY14" s="3">
        <v>485.78</v>
      </c>
      <c r="MZ14" s="3">
        <v>17830.580000000002</v>
      </c>
      <c r="NA14" s="3">
        <v>1643.07</v>
      </c>
      <c r="NB14" s="3">
        <v>0</v>
      </c>
      <c r="NC14" s="3">
        <v>0</v>
      </c>
      <c r="ND14" s="3">
        <v>347.78</v>
      </c>
      <c r="NE14" s="3">
        <v>0</v>
      </c>
      <c r="NF14" s="3">
        <v>0</v>
      </c>
      <c r="NG14" s="3">
        <v>0</v>
      </c>
      <c r="NH14" s="3">
        <v>0</v>
      </c>
      <c r="NI14" s="3">
        <v>1768.87</v>
      </c>
      <c r="NJ14" s="3">
        <v>0</v>
      </c>
      <c r="NK14" s="3">
        <v>0</v>
      </c>
      <c r="NL14" s="3">
        <v>180965.66</v>
      </c>
      <c r="NM14" s="3">
        <v>0</v>
      </c>
      <c r="NN14" s="3">
        <v>0</v>
      </c>
      <c r="NO14" s="3">
        <v>891</v>
      </c>
      <c r="NP14" s="3">
        <v>0</v>
      </c>
      <c r="NQ14" s="3">
        <v>187309.79</v>
      </c>
      <c r="NR14" s="3">
        <v>0</v>
      </c>
      <c r="NS14" s="3">
        <v>133371.54999999999</v>
      </c>
      <c r="NT14" s="3">
        <v>85386.98</v>
      </c>
      <c r="NU14" s="3">
        <v>0</v>
      </c>
      <c r="NV14" s="3">
        <v>294145.8</v>
      </c>
      <c r="NW14" s="3">
        <v>144224.16</v>
      </c>
      <c r="NX14" s="3">
        <v>0</v>
      </c>
      <c r="NY14" s="3">
        <v>10297.459999999999</v>
      </c>
      <c r="NZ14" s="3">
        <v>343309.74</v>
      </c>
      <c r="OA14" s="3">
        <v>91968.02</v>
      </c>
      <c r="OB14" s="3">
        <v>0</v>
      </c>
      <c r="OC14" s="3">
        <v>0</v>
      </c>
      <c r="OD14" s="3">
        <v>0</v>
      </c>
      <c r="OE14" s="3">
        <v>432165.66</v>
      </c>
      <c r="OF14" s="3">
        <v>0</v>
      </c>
      <c r="OK14" s="3">
        <v>0</v>
      </c>
      <c r="OL14" s="3">
        <v>0</v>
      </c>
      <c r="OM14" s="3">
        <v>0</v>
      </c>
      <c r="ON14" s="3">
        <v>0</v>
      </c>
      <c r="OO14" s="3">
        <v>0</v>
      </c>
      <c r="OP14" s="3">
        <v>0</v>
      </c>
      <c r="OQ14" s="3">
        <v>1381632.98</v>
      </c>
      <c r="OR14" s="3">
        <v>0</v>
      </c>
      <c r="OS14" s="3">
        <v>0</v>
      </c>
      <c r="OT14" s="3">
        <v>133891.07</v>
      </c>
      <c r="OU14" s="3">
        <v>53080.34</v>
      </c>
      <c r="OV14" s="3">
        <v>0</v>
      </c>
      <c r="OW14" s="3">
        <v>65008.95</v>
      </c>
      <c r="OX14" s="3">
        <v>0</v>
      </c>
      <c r="OY14" s="3">
        <v>0</v>
      </c>
      <c r="OZ14" s="3">
        <v>1840</v>
      </c>
      <c r="PA14" s="3">
        <v>9041.9599999999991</v>
      </c>
      <c r="PB14" s="3">
        <v>0</v>
      </c>
      <c r="PC14" s="3">
        <v>0</v>
      </c>
      <c r="PD14" s="3">
        <v>0</v>
      </c>
      <c r="PE14" s="3">
        <v>0</v>
      </c>
      <c r="PF14" s="3">
        <v>159701.81</v>
      </c>
      <c r="PG14" s="3">
        <v>1151590.1499999999</v>
      </c>
      <c r="PH14" s="3">
        <v>270668.09000000003</v>
      </c>
      <c r="PI14" s="3">
        <v>90454.87</v>
      </c>
      <c r="PJ14" s="3">
        <v>0</v>
      </c>
      <c r="PK14" s="3">
        <v>357237.89</v>
      </c>
      <c r="PL14" s="3">
        <v>63825.27</v>
      </c>
      <c r="PM14" s="3">
        <v>0</v>
      </c>
      <c r="PN14" s="3">
        <v>518196.72</v>
      </c>
      <c r="PO14" s="3">
        <v>0</v>
      </c>
      <c r="PP14" s="3">
        <v>0</v>
      </c>
      <c r="PQ14" s="3">
        <v>0</v>
      </c>
      <c r="PR14" s="3">
        <v>198696.89</v>
      </c>
      <c r="PS14" s="3">
        <v>0</v>
      </c>
      <c r="PT14" s="3">
        <v>448684.42</v>
      </c>
      <c r="PU14" s="3">
        <v>9513</v>
      </c>
      <c r="PV14" s="3">
        <v>0</v>
      </c>
      <c r="PW14" s="3">
        <v>98615.92</v>
      </c>
      <c r="PX14" s="3">
        <v>80</v>
      </c>
      <c r="PY14" s="3">
        <v>0</v>
      </c>
      <c r="PZ14" s="3">
        <v>0</v>
      </c>
      <c r="QA14" s="3">
        <v>0</v>
      </c>
      <c r="QB14" s="3">
        <v>2403830.33</v>
      </c>
      <c r="QC14" s="3">
        <v>0</v>
      </c>
      <c r="QD14" s="3">
        <v>96763.75</v>
      </c>
      <c r="QE14" s="3">
        <v>0</v>
      </c>
      <c r="QF14" s="3">
        <v>0</v>
      </c>
      <c r="QG14" s="3">
        <v>0</v>
      </c>
      <c r="QI14" s="3">
        <v>0</v>
      </c>
      <c r="QJ14" s="3">
        <v>877492.41</v>
      </c>
      <c r="QK14" s="3">
        <v>0</v>
      </c>
      <c r="QL14" s="3">
        <v>0</v>
      </c>
      <c r="QM14" s="3">
        <v>0</v>
      </c>
      <c r="QN14" s="3">
        <v>0</v>
      </c>
      <c r="QO14" s="3">
        <v>949486.68</v>
      </c>
      <c r="QP14" s="3">
        <v>94142.17</v>
      </c>
      <c r="QQ14" s="3">
        <v>0</v>
      </c>
      <c r="QR14" s="3">
        <v>0</v>
      </c>
      <c r="QS14" s="3">
        <v>142087.42000000001</v>
      </c>
      <c r="QT14" s="3">
        <v>72274.350000000006</v>
      </c>
      <c r="QU14" s="3">
        <v>659778</v>
      </c>
      <c r="QV14" s="3">
        <v>0</v>
      </c>
      <c r="QW14" s="3">
        <v>17022</v>
      </c>
      <c r="QX14" s="3">
        <v>0</v>
      </c>
      <c r="QY14" s="3">
        <v>0</v>
      </c>
      <c r="QZ14" s="3">
        <v>0</v>
      </c>
      <c r="RA14" s="3">
        <v>0</v>
      </c>
      <c r="RB14" s="3">
        <v>0</v>
      </c>
      <c r="RC14" s="3">
        <v>0</v>
      </c>
      <c r="RD14" s="3">
        <v>0</v>
      </c>
      <c r="RE14" s="3">
        <v>0</v>
      </c>
      <c r="RF14" s="3">
        <v>0</v>
      </c>
      <c r="RG14" s="3">
        <v>-6842.35</v>
      </c>
      <c r="RH14" s="3">
        <v>479000</v>
      </c>
      <c r="RI14" s="3">
        <v>0</v>
      </c>
      <c r="RJ14" s="3">
        <v>0</v>
      </c>
      <c r="RK14" s="3">
        <v>0</v>
      </c>
    </row>
    <row r="15" spans="1:479" x14ac:dyDescent="0.25">
      <c r="A15" t="s">
        <v>14</v>
      </c>
      <c r="B15" s="1">
        <v>2019</v>
      </c>
      <c r="C15" s="3">
        <v>0</v>
      </c>
      <c r="D15" s="3">
        <v>0</v>
      </c>
      <c r="E15" s="4"/>
      <c r="F15" s="3">
        <v>0</v>
      </c>
      <c r="G15" s="3">
        <v>0</v>
      </c>
      <c r="H15" s="3">
        <v>0</v>
      </c>
      <c r="I15" s="3">
        <v>0</v>
      </c>
      <c r="J15" s="3">
        <v>0</v>
      </c>
      <c r="K15" s="3">
        <v>28767437.109999999</v>
      </c>
      <c r="L15" s="3">
        <v>0</v>
      </c>
      <c r="M15" s="3">
        <v>0</v>
      </c>
      <c r="N15" s="3">
        <v>104188.23</v>
      </c>
      <c r="O15" s="3">
        <v>3475338.34</v>
      </c>
      <c r="P15" s="4"/>
      <c r="Q15" s="3">
        <v>38258624.700000003</v>
      </c>
      <c r="R15" s="3">
        <v>-1443000</v>
      </c>
      <c r="S15" s="3">
        <v>0</v>
      </c>
      <c r="T15" s="3">
        <v>0</v>
      </c>
      <c r="U15" s="3">
        <v>0</v>
      </c>
      <c r="V15" s="3">
        <v>697998.24</v>
      </c>
      <c r="W15" s="3">
        <v>716972.26</v>
      </c>
      <c r="X15" s="3">
        <v>333441</v>
      </c>
      <c r="Y15" s="3">
        <v>0</v>
      </c>
      <c r="Z15" s="3">
        <v>0</v>
      </c>
      <c r="AA15" s="3">
        <v>4371638.12</v>
      </c>
      <c r="AB15" s="3">
        <v>0</v>
      </c>
      <c r="AC15" s="3">
        <v>0</v>
      </c>
      <c r="AD15" s="3">
        <v>0</v>
      </c>
      <c r="AE15" s="3">
        <v>0</v>
      </c>
      <c r="AF15" s="3">
        <v>0</v>
      </c>
      <c r="AG15" s="3">
        <v>0</v>
      </c>
      <c r="AH15" s="3">
        <v>0</v>
      </c>
      <c r="AI15" s="3">
        <v>0</v>
      </c>
      <c r="AJ15" s="3">
        <v>0</v>
      </c>
      <c r="AK15" s="3">
        <v>0</v>
      </c>
      <c r="AL15" s="3">
        <v>-397214.05</v>
      </c>
      <c r="AP15" s="3">
        <v>0</v>
      </c>
      <c r="AQ15" s="3">
        <v>0</v>
      </c>
      <c r="AR15" s="3">
        <v>0</v>
      </c>
      <c r="AS15" s="3">
        <v>0</v>
      </c>
      <c r="AT15" s="3">
        <v>5857613.7699999996</v>
      </c>
      <c r="AU15" s="3">
        <v>0</v>
      </c>
      <c r="AV15" s="3">
        <v>2146793.9700000002</v>
      </c>
      <c r="AW15" s="4"/>
      <c r="AX15" s="3">
        <v>0</v>
      </c>
      <c r="AY15" s="3">
        <v>0</v>
      </c>
      <c r="AZ15" s="3">
        <v>0</v>
      </c>
      <c r="BA15" s="3">
        <v>-381221.45</v>
      </c>
      <c r="BB15" s="3">
        <v>0</v>
      </c>
      <c r="BC15" s="3">
        <v>0</v>
      </c>
      <c r="BD15" s="3">
        <v>0</v>
      </c>
      <c r="BE15" s="3">
        <v>0</v>
      </c>
      <c r="BF15" s="3">
        <v>0</v>
      </c>
      <c r="BG15" s="3">
        <v>0</v>
      </c>
      <c r="BH15" s="3">
        <v>137636.6</v>
      </c>
      <c r="BI15" s="3">
        <v>0</v>
      </c>
      <c r="BJ15" s="3">
        <v>0</v>
      </c>
      <c r="BK15" s="3">
        <v>0</v>
      </c>
      <c r="BL15" s="3">
        <v>0</v>
      </c>
      <c r="BM15" s="3">
        <v>1069088.47</v>
      </c>
      <c r="BN15" s="3">
        <v>2725325.42</v>
      </c>
      <c r="BO15" s="3">
        <v>-277972.98</v>
      </c>
      <c r="BP15" s="3">
        <v>-24259.72</v>
      </c>
      <c r="BQ15" s="3">
        <v>0</v>
      </c>
      <c r="BR15" s="3">
        <v>0</v>
      </c>
      <c r="BT15" s="3">
        <v>0</v>
      </c>
      <c r="BU15" s="3">
        <v>2196336.92</v>
      </c>
      <c r="BV15" s="3">
        <v>0</v>
      </c>
      <c r="BW15" s="3">
        <v>0</v>
      </c>
      <c r="BX15" s="3">
        <v>2461388.2000000002</v>
      </c>
      <c r="BY15" s="3">
        <v>0</v>
      </c>
      <c r="BZ15" s="3">
        <v>-2604588.81</v>
      </c>
      <c r="CA15" s="3">
        <v>0</v>
      </c>
      <c r="CB15" s="3">
        <v>832715.85</v>
      </c>
      <c r="CC15" s="3">
        <v>1065965.23</v>
      </c>
      <c r="CD15" s="3">
        <v>-270760.44</v>
      </c>
      <c r="CE15" s="3">
        <v>1898425.81</v>
      </c>
      <c r="CF15" s="3">
        <v>-1237323</v>
      </c>
      <c r="CG15" s="3">
        <v>-997576.33</v>
      </c>
      <c r="CH15" s="3">
        <v>0</v>
      </c>
      <c r="CI15" s="3">
        <v>0</v>
      </c>
      <c r="CJ15" s="3">
        <v>1532300</v>
      </c>
      <c r="CK15" s="3">
        <v>3217878.05</v>
      </c>
      <c r="CL15" s="3">
        <v>11943248.33</v>
      </c>
      <c r="CM15" s="3">
        <v>451930.21</v>
      </c>
      <c r="CN15" s="3">
        <v>0</v>
      </c>
      <c r="CO15" s="3">
        <v>0</v>
      </c>
      <c r="CP15" s="3">
        <v>0</v>
      </c>
      <c r="CQ15" s="3">
        <v>0</v>
      </c>
      <c r="CR15" s="3">
        <v>0</v>
      </c>
      <c r="CS15" s="3">
        <v>0</v>
      </c>
      <c r="CT15" s="3">
        <v>0</v>
      </c>
      <c r="CU15" s="3">
        <v>0</v>
      </c>
      <c r="CV15" s="3">
        <v>0</v>
      </c>
      <c r="CW15" s="3">
        <v>0</v>
      </c>
      <c r="CX15" s="3">
        <v>0</v>
      </c>
      <c r="CY15" s="3">
        <v>0</v>
      </c>
      <c r="CZ15" s="3">
        <v>0</v>
      </c>
      <c r="DA15" s="3">
        <v>0</v>
      </c>
      <c r="DB15" s="3">
        <v>0</v>
      </c>
      <c r="DC15" s="3">
        <v>0</v>
      </c>
      <c r="DD15" s="3">
        <v>0</v>
      </c>
      <c r="DE15" s="3">
        <v>0</v>
      </c>
      <c r="DF15" s="3">
        <v>0</v>
      </c>
      <c r="DG15" s="3">
        <v>0</v>
      </c>
      <c r="DH15" s="3">
        <v>0</v>
      </c>
      <c r="DI15" s="3">
        <v>0</v>
      </c>
      <c r="DJ15" s="3">
        <v>0</v>
      </c>
      <c r="DK15" s="3">
        <v>0</v>
      </c>
      <c r="DL15" s="3">
        <v>0</v>
      </c>
      <c r="DM15" s="3">
        <v>0</v>
      </c>
      <c r="DN15" s="3">
        <v>981172.99</v>
      </c>
      <c r="DP15" s="3">
        <v>1398183.11</v>
      </c>
      <c r="DQ15" s="3">
        <v>0</v>
      </c>
      <c r="DR15" s="3">
        <v>225104.5</v>
      </c>
      <c r="DS15" s="3">
        <v>57438028.210000001</v>
      </c>
      <c r="DT15" s="3">
        <v>0</v>
      </c>
      <c r="DU15" s="3">
        <v>82420240.560000002</v>
      </c>
      <c r="DV15" s="3">
        <v>64666180.020000003</v>
      </c>
      <c r="DW15" s="3">
        <v>43274458.5</v>
      </c>
      <c r="DX15" s="3">
        <v>63782106.770000003</v>
      </c>
      <c r="DY15" s="3">
        <v>51669592.119999997</v>
      </c>
      <c r="DZ15" s="3">
        <v>40829994.409999996</v>
      </c>
      <c r="EA15" s="3">
        <v>23802566.050000001</v>
      </c>
      <c r="EB15" s="3">
        <v>81548.160000000003</v>
      </c>
      <c r="EC15" s="3">
        <v>0</v>
      </c>
      <c r="ED15" s="3">
        <v>0</v>
      </c>
      <c r="EE15" s="3">
        <v>1195031.32</v>
      </c>
      <c r="EG15" s="3">
        <v>23448481.300000001</v>
      </c>
      <c r="EH15" s="3">
        <v>0</v>
      </c>
      <c r="EI15" s="3">
        <v>2132026.52</v>
      </c>
      <c r="EJ15" s="3">
        <v>4551684.75</v>
      </c>
      <c r="EL15" s="3">
        <v>9290464.1199999992</v>
      </c>
      <c r="EM15" s="3">
        <v>108757.92</v>
      </c>
      <c r="EN15" s="3">
        <v>2459571.2400000002</v>
      </c>
      <c r="EO15" s="3">
        <v>163262.62</v>
      </c>
      <c r="EP15" s="3">
        <v>0</v>
      </c>
      <c r="EQ15" s="3">
        <v>1843773.06</v>
      </c>
      <c r="ER15" s="3">
        <v>400286.91</v>
      </c>
      <c r="ET15" s="3">
        <v>0</v>
      </c>
      <c r="EU15" s="3">
        <v>0</v>
      </c>
      <c r="EV15" s="3">
        <v>7395157.8200000003</v>
      </c>
      <c r="EW15" s="3">
        <v>0</v>
      </c>
      <c r="EX15" s="3">
        <v>0</v>
      </c>
      <c r="EY15" s="3">
        <v>0</v>
      </c>
      <c r="EZ15" s="3">
        <v>1992448.67</v>
      </c>
      <c r="FA15" s="3">
        <v>0</v>
      </c>
      <c r="FB15" s="3">
        <v>0</v>
      </c>
      <c r="FC15" s="3">
        <v>0</v>
      </c>
      <c r="FD15" s="3">
        <v>0</v>
      </c>
      <c r="FE15" s="3">
        <v>0</v>
      </c>
      <c r="FF15" s="3">
        <v>34952652.740000002</v>
      </c>
      <c r="FG15" s="3">
        <v>64511465.950000003</v>
      </c>
      <c r="FH15" s="3">
        <v>0</v>
      </c>
      <c r="FI15" s="3">
        <v>0</v>
      </c>
      <c r="FJ15" s="3">
        <v>1144598.3400000001</v>
      </c>
      <c r="FK15" s="3">
        <v>-87124427.769999996</v>
      </c>
      <c r="FL15" s="3">
        <v>-11951062.869999999</v>
      </c>
      <c r="FM15" s="3">
        <v>-162975.16</v>
      </c>
      <c r="FN15" s="3">
        <v>0</v>
      </c>
      <c r="FO15" s="3">
        <v>-295925.21000000002</v>
      </c>
      <c r="FP15" s="3">
        <v>-29178007.57</v>
      </c>
      <c r="FQ15" s="3">
        <v>-10436182.050000001</v>
      </c>
      <c r="FR15" s="3">
        <v>-1011971.33</v>
      </c>
      <c r="FS15" s="3">
        <v>0</v>
      </c>
      <c r="FT15" s="3">
        <v>-10585425.6</v>
      </c>
      <c r="FU15" s="3">
        <v>-7773133.6600000001</v>
      </c>
      <c r="FV15" s="3">
        <v>0</v>
      </c>
      <c r="FW15" s="3">
        <v>-2003703.18</v>
      </c>
      <c r="FX15" s="3">
        <v>-578.5</v>
      </c>
      <c r="FY15" s="3">
        <v>0</v>
      </c>
      <c r="FZ15" s="3">
        <v>0</v>
      </c>
      <c r="GA15" s="3">
        <v>-9121987.6500000004</v>
      </c>
      <c r="GB15" s="3">
        <v>-904551.75</v>
      </c>
      <c r="GD15" s="3">
        <v>0</v>
      </c>
      <c r="GE15" s="3">
        <v>0</v>
      </c>
      <c r="GF15" s="3">
        <v>-107539.02</v>
      </c>
      <c r="GG15" s="3">
        <v>0</v>
      </c>
      <c r="GH15" s="3">
        <v>0</v>
      </c>
      <c r="GI15" s="3">
        <v>-475268.92</v>
      </c>
      <c r="GJ15" s="3">
        <v>3796.35</v>
      </c>
      <c r="GK15" s="3">
        <v>-608704.68999999994</v>
      </c>
      <c r="GL15" s="3">
        <v>-375000.17</v>
      </c>
      <c r="GN15" s="3">
        <v>0</v>
      </c>
      <c r="GO15" s="3">
        <v>-9494930</v>
      </c>
      <c r="GP15" s="3">
        <v>0</v>
      </c>
      <c r="GQ15" s="3">
        <v>-1005700</v>
      </c>
      <c r="GR15" s="3">
        <v>0</v>
      </c>
      <c r="GS15" s="3">
        <v>0</v>
      </c>
      <c r="GT15" s="3">
        <v>0</v>
      </c>
      <c r="GU15" s="3">
        <v>-9744567.8699999992</v>
      </c>
      <c r="GV15" s="3">
        <v>-1105375.08</v>
      </c>
      <c r="GX15" s="3">
        <v>-7741950.8099999996</v>
      </c>
      <c r="GY15" s="3">
        <v>0</v>
      </c>
      <c r="GZ15" s="3">
        <v>0</v>
      </c>
      <c r="HA15" s="3">
        <v>0</v>
      </c>
      <c r="HB15" s="3">
        <v>-2399457</v>
      </c>
      <c r="HC15" s="3">
        <v>-1662707</v>
      </c>
      <c r="HD15" s="3">
        <v>0</v>
      </c>
      <c r="HE15" s="3">
        <v>0</v>
      </c>
      <c r="HF15" s="3">
        <v>0</v>
      </c>
      <c r="HG15" s="3">
        <v>0</v>
      </c>
      <c r="HH15" s="3">
        <v>-74722738.209999993</v>
      </c>
      <c r="HI15" s="3">
        <v>0</v>
      </c>
      <c r="HJ15" s="3">
        <v>0</v>
      </c>
      <c r="HK15" s="3">
        <v>0</v>
      </c>
      <c r="HL15" s="3">
        <v>0</v>
      </c>
      <c r="HM15" s="3">
        <v>-91227742.579999998</v>
      </c>
      <c r="HO15" s="3">
        <v>-100306514.44</v>
      </c>
      <c r="HP15" s="3">
        <v>-98796044.109999999</v>
      </c>
      <c r="HQ15" s="3">
        <v>0</v>
      </c>
      <c r="HR15" s="3">
        <v>-77849047.109999999</v>
      </c>
      <c r="HS15" s="3">
        <v>0</v>
      </c>
      <c r="HT15" s="3">
        <v>0</v>
      </c>
      <c r="HU15" s="3">
        <v>0</v>
      </c>
      <c r="HV15" s="3">
        <v>-22765</v>
      </c>
      <c r="HW15" s="3">
        <v>0</v>
      </c>
      <c r="HX15" s="3">
        <v>0</v>
      </c>
      <c r="HY15" s="3">
        <v>-43547705.25</v>
      </c>
      <c r="HZ15" s="3">
        <v>-7562294.2799999099</v>
      </c>
      <c r="IA15" s="3">
        <v>0</v>
      </c>
      <c r="IB15" s="3">
        <v>0</v>
      </c>
      <c r="IC15" s="3">
        <v>6937000</v>
      </c>
      <c r="ID15" s="3">
        <v>0</v>
      </c>
      <c r="IE15" s="3">
        <v>0</v>
      </c>
      <c r="IF15" s="3">
        <v>-1226584.24</v>
      </c>
      <c r="IG15" s="3">
        <v>0</v>
      </c>
      <c r="IH15" s="3">
        <v>0</v>
      </c>
      <c r="II15" s="3">
        <v>804565</v>
      </c>
      <c r="IJ15" s="3">
        <v>-80405235</v>
      </c>
      <c r="IK15" s="3">
        <v>0</v>
      </c>
      <c r="IL15" s="3">
        <v>0</v>
      </c>
      <c r="IM15" s="3">
        <v>-2666907.06</v>
      </c>
      <c r="IN15" s="3">
        <v>-113447.08</v>
      </c>
      <c r="IO15" s="3">
        <v>-9641.14</v>
      </c>
      <c r="IP15" s="3">
        <v>-158653745.59999999</v>
      </c>
      <c r="IQ15" s="3">
        <v>0</v>
      </c>
      <c r="IR15" s="3">
        <v>-8257275.4800000004</v>
      </c>
      <c r="IS15" s="3">
        <v>-4032563.23</v>
      </c>
      <c r="IT15" s="3">
        <v>0</v>
      </c>
      <c r="IU15" s="3">
        <v>-7949336.54</v>
      </c>
      <c r="IV15" s="3">
        <v>0</v>
      </c>
      <c r="IW15" s="3">
        <v>-16795801.190000001</v>
      </c>
      <c r="IX15" s="3">
        <v>-12888529.84</v>
      </c>
      <c r="IY15" s="3">
        <v>-2347657.12</v>
      </c>
      <c r="IZ15" s="3">
        <v>-813835.85</v>
      </c>
      <c r="JA15" s="3">
        <v>-57707363.469999999</v>
      </c>
      <c r="JB15" s="3">
        <v>-31121.43</v>
      </c>
      <c r="JC15" s="3">
        <v>-1601.75</v>
      </c>
      <c r="JD15" s="3">
        <v>-445933.11</v>
      </c>
      <c r="JE15" s="3">
        <v>0</v>
      </c>
      <c r="JF15" s="3">
        <v>0</v>
      </c>
      <c r="JG15" s="3">
        <v>0</v>
      </c>
      <c r="JH15" s="3">
        <v>0</v>
      </c>
      <c r="JI15" s="3">
        <v>-488885.57</v>
      </c>
      <c r="JJ15" s="3">
        <v>0</v>
      </c>
      <c r="JK15" s="3">
        <v>0</v>
      </c>
      <c r="JL15" s="3">
        <v>-497453.79</v>
      </c>
      <c r="JM15" s="3">
        <v>0</v>
      </c>
      <c r="JN15" s="3">
        <v>-955195.15</v>
      </c>
      <c r="JO15" s="3">
        <v>0</v>
      </c>
      <c r="JP15" s="3">
        <v>-1043816.05</v>
      </c>
      <c r="JQ15" s="3">
        <v>665342.07999999996</v>
      </c>
      <c r="JR15" s="3">
        <v>-1362430.05</v>
      </c>
      <c r="JS15" s="3">
        <v>0</v>
      </c>
      <c r="JT15" s="3">
        <v>0</v>
      </c>
      <c r="JU15" s="3">
        <v>0</v>
      </c>
      <c r="JV15" s="3">
        <v>-1046872.39</v>
      </c>
      <c r="JW15" s="3">
        <v>443211.99</v>
      </c>
      <c r="JX15" s="3">
        <v>82435.67</v>
      </c>
      <c r="JY15" s="3">
        <v>0</v>
      </c>
      <c r="JZ15" s="3">
        <v>0</v>
      </c>
      <c r="KA15" s="3">
        <v>0</v>
      </c>
      <c r="KB15" s="3">
        <v>-99066</v>
      </c>
      <c r="KC15" s="3">
        <v>0</v>
      </c>
      <c r="KD15" s="3">
        <v>259055.23</v>
      </c>
      <c r="KE15" s="3">
        <v>1091477.3600000001</v>
      </c>
      <c r="KF15" s="3">
        <v>0</v>
      </c>
      <c r="KG15" s="3">
        <v>0</v>
      </c>
      <c r="KH15" s="3">
        <v>-2442466.86</v>
      </c>
      <c r="KI15" s="3">
        <v>5957598.3799999999</v>
      </c>
      <c r="KJ15" s="3">
        <v>0</v>
      </c>
      <c r="KK15" s="3">
        <v>-259164.72</v>
      </c>
      <c r="KL15" s="3">
        <v>0</v>
      </c>
      <c r="KM15" s="3">
        <v>7385.69</v>
      </c>
      <c r="KN15" s="3">
        <v>-305349.46999999997</v>
      </c>
      <c r="KO15" s="3">
        <v>0</v>
      </c>
      <c r="KP15" s="3">
        <v>0</v>
      </c>
      <c r="KQ15" s="3">
        <v>0</v>
      </c>
      <c r="KR15" s="3">
        <v>0</v>
      </c>
      <c r="KS15" s="3">
        <v>0</v>
      </c>
      <c r="KT15" s="3">
        <v>0</v>
      </c>
      <c r="KU15" s="3">
        <v>0</v>
      </c>
      <c r="KV15" s="3">
        <v>0</v>
      </c>
      <c r="KW15" s="3">
        <v>0</v>
      </c>
      <c r="KX15" s="3">
        <v>0</v>
      </c>
      <c r="KY15" s="3">
        <v>0</v>
      </c>
      <c r="KZ15" s="3">
        <v>0</v>
      </c>
      <c r="LA15" s="3">
        <v>0</v>
      </c>
      <c r="LB15" s="3">
        <v>0</v>
      </c>
      <c r="LC15" s="3">
        <v>0</v>
      </c>
      <c r="LD15" s="3">
        <v>0</v>
      </c>
      <c r="LE15" s="3">
        <v>0</v>
      </c>
      <c r="LF15" s="3">
        <v>0</v>
      </c>
      <c r="LG15" s="3">
        <v>0</v>
      </c>
      <c r="LH15" s="3">
        <v>0</v>
      </c>
      <c r="LI15" s="3">
        <v>0</v>
      </c>
      <c r="LJ15" s="3">
        <v>0</v>
      </c>
      <c r="LK15" s="3">
        <v>0</v>
      </c>
      <c r="LL15" s="3">
        <v>0</v>
      </c>
      <c r="LM15" s="3">
        <v>139698760.25</v>
      </c>
      <c r="LN15" s="3">
        <v>114440054.98</v>
      </c>
      <c r="LO15" s="3">
        <v>7949337.46</v>
      </c>
      <c r="LP15" s="3">
        <v>0</v>
      </c>
      <c r="LQ15" s="3">
        <v>0</v>
      </c>
      <c r="LR15" s="3">
        <v>16795801.190000001</v>
      </c>
      <c r="LS15" s="3">
        <v>0</v>
      </c>
      <c r="LT15" s="3">
        <v>12888529.84</v>
      </c>
      <c r="LU15" s="3">
        <v>0</v>
      </c>
      <c r="LW15" s="3">
        <v>2347657.12</v>
      </c>
      <c r="LX15" s="3">
        <v>813835.85</v>
      </c>
      <c r="LY15" s="3">
        <v>0</v>
      </c>
      <c r="LZ15" s="3">
        <v>0</v>
      </c>
      <c r="MA15" s="3">
        <v>0</v>
      </c>
      <c r="MB15" s="3">
        <v>0</v>
      </c>
      <c r="MC15" s="3">
        <v>0</v>
      </c>
      <c r="MD15" s="3">
        <v>0</v>
      </c>
      <c r="ME15" s="3">
        <v>0</v>
      </c>
      <c r="MF15" s="3">
        <v>0</v>
      </c>
      <c r="MG15" s="3">
        <v>0</v>
      </c>
      <c r="MH15" s="3">
        <v>0</v>
      </c>
      <c r="MI15" s="3">
        <v>0</v>
      </c>
      <c r="MJ15" s="3">
        <v>0</v>
      </c>
      <c r="MK15" s="3">
        <v>0</v>
      </c>
      <c r="ML15" s="3">
        <v>0</v>
      </c>
      <c r="MM15" s="3">
        <v>0</v>
      </c>
      <c r="MN15" s="3">
        <v>0</v>
      </c>
      <c r="MO15" s="3">
        <v>0</v>
      </c>
      <c r="MP15" s="3">
        <v>0</v>
      </c>
      <c r="MQ15" s="3">
        <v>0</v>
      </c>
      <c r="MR15" s="3">
        <v>0</v>
      </c>
      <c r="MS15" s="3">
        <v>1637428.78</v>
      </c>
      <c r="MT15" s="3">
        <v>1057176.43</v>
      </c>
      <c r="MU15" s="3">
        <v>260701.56</v>
      </c>
      <c r="MV15" s="3">
        <v>5897.59</v>
      </c>
      <c r="MW15" s="3">
        <v>65150.11</v>
      </c>
      <c r="MX15" s="3">
        <v>133174.75</v>
      </c>
      <c r="MY15" s="3">
        <v>20207.7</v>
      </c>
      <c r="MZ15" s="3">
        <v>577960.6</v>
      </c>
      <c r="NA15" s="3">
        <v>280398.64</v>
      </c>
      <c r="NB15" s="3">
        <v>20717.29</v>
      </c>
      <c r="NC15" s="3">
        <v>16655.09</v>
      </c>
      <c r="ND15" s="3">
        <v>550911.02</v>
      </c>
      <c r="NE15" s="3">
        <v>1002559.12</v>
      </c>
      <c r="NF15" s="3">
        <v>501.98</v>
      </c>
      <c r="NG15" s="3">
        <v>78874.38</v>
      </c>
      <c r="NH15" s="3">
        <v>0</v>
      </c>
      <c r="NI15" s="3">
        <v>466812.33</v>
      </c>
      <c r="NJ15" s="3">
        <v>518092.94</v>
      </c>
      <c r="NK15" s="3">
        <v>373139.94</v>
      </c>
      <c r="NL15" s="3">
        <v>863008.36</v>
      </c>
      <c r="NM15" s="3">
        <v>0</v>
      </c>
      <c r="NN15" s="3">
        <v>256500.78</v>
      </c>
      <c r="NO15" s="3">
        <v>0</v>
      </c>
      <c r="NP15" s="3">
        <v>554201.59999999998</v>
      </c>
      <c r="NQ15" s="3">
        <v>49088.84</v>
      </c>
      <c r="NR15" s="3">
        <v>0</v>
      </c>
      <c r="NS15" s="3">
        <v>331316.96000000002</v>
      </c>
      <c r="NT15" s="3">
        <v>153519.38</v>
      </c>
      <c r="NU15" s="3">
        <v>223643.29</v>
      </c>
      <c r="NV15" s="3">
        <v>44591.97</v>
      </c>
      <c r="NW15" s="3">
        <v>895949.08</v>
      </c>
      <c r="NX15" s="3">
        <v>26515.71</v>
      </c>
      <c r="NY15" s="3">
        <v>541188.97</v>
      </c>
      <c r="NZ15" s="3">
        <v>407348.17</v>
      </c>
      <c r="OA15" s="3">
        <v>172225.66</v>
      </c>
      <c r="OB15" s="3">
        <v>0</v>
      </c>
      <c r="OC15" s="3">
        <v>0</v>
      </c>
      <c r="OD15" s="3">
        <v>0</v>
      </c>
      <c r="OE15" s="3">
        <v>525062.79</v>
      </c>
      <c r="OF15" s="3">
        <v>0</v>
      </c>
      <c r="OK15" s="3">
        <v>0</v>
      </c>
      <c r="OL15" s="3">
        <v>0</v>
      </c>
      <c r="OM15" s="3">
        <v>0</v>
      </c>
      <c r="ON15" s="3">
        <v>0</v>
      </c>
      <c r="OO15" s="3">
        <v>150866.29</v>
      </c>
      <c r="OP15" s="3">
        <v>219200.7</v>
      </c>
      <c r="OQ15" s="3">
        <v>3650041.64</v>
      </c>
      <c r="OR15" s="3">
        <v>1001543.31</v>
      </c>
      <c r="OS15" s="3">
        <v>0</v>
      </c>
      <c r="OT15" s="3">
        <v>4970.55</v>
      </c>
      <c r="OU15" s="3">
        <v>1123939.52</v>
      </c>
      <c r="OV15" s="3">
        <v>1383507.14</v>
      </c>
      <c r="OW15" s="3">
        <v>0</v>
      </c>
      <c r="OX15" s="3">
        <v>10807.69</v>
      </c>
      <c r="OY15" s="3">
        <v>0</v>
      </c>
      <c r="OZ15" s="3">
        <v>17619.54</v>
      </c>
      <c r="PA15" s="3">
        <v>33701.96</v>
      </c>
      <c r="PB15" s="3">
        <v>0</v>
      </c>
      <c r="PC15" s="3">
        <v>0</v>
      </c>
      <c r="PD15" s="3">
        <v>0</v>
      </c>
      <c r="PE15" s="3">
        <v>0</v>
      </c>
      <c r="PF15" s="3">
        <v>2418843.34</v>
      </c>
      <c r="PG15" s="3">
        <v>1221077.79</v>
      </c>
      <c r="PH15" s="3">
        <v>3747779.47</v>
      </c>
      <c r="PI15" s="3">
        <v>607754.69999999995</v>
      </c>
      <c r="PJ15" s="3">
        <v>-34726.870000000003</v>
      </c>
      <c r="PK15" s="3">
        <v>267862.36</v>
      </c>
      <c r="PL15" s="3">
        <v>178595.75</v>
      </c>
      <c r="PM15" s="3">
        <v>329164.01</v>
      </c>
      <c r="PN15" s="3">
        <v>0</v>
      </c>
      <c r="PO15" s="3">
        <v>0</v>
      </c>
      <c r="PP15" s="3">
        <v>0</v>
      </c>
      <c r="PQ15" s="3">
        <v>0</v>
      </c>
      <c r="PR15" s="3">
        <v>1012719.72</v>
      </c>
      <c r="PS15" s="3">
        <v>41009.35</v>
      </c>
      <c r="PT15" s="3">
        <v>625208.74</v>
      </c>
      <c r="PU15" s="3">
        <v>0</v>
      </c>
      <c r="PV15" s="3">
        <v>0</v>
      </c>
      <c r="PW15" s="3">
        <v>917774.71</v>
      </c>
      <c r="PX15" s="3">
        <v>0</v>
      </c>
      <c r="PY15" s="3">
        <v>0</v>
      </c>
      <c r="PZ15" s="3">
        <v>25993.15</v>
      </c>
      <c r="QA15" s="3">
        <v>0</v>
      </c>
      <c r="QB15" s="3">
        <v>11961861.27</v>
      </c>
      <c r="QC15" s="3">
        <v>0</v>
      </c>
      <c r="QD15" s="3">
        <v>1208300.6499999999</v>
      </c>
      <c r="QE15" s="3">
        <v>0</v>
      </c>
      <c r="QF15" s="3">
        <v>353106.97</v>
      </c>
      <c r="QG15" s="3">
        <v>0</v>
      </c>
      <c r="QI15" s="3">
        <v>-10</v>
      </c>
      <c r="QJ15" s="3">
        <v>3028962.67</v>
      </c>
      <c r="QK15" s="3">
        <v>0</v>
      </c>
      <c r="QL15" s="3">
        <v>0</v>
      </c>
      <c r="QM15" s="3">
        <v>0</v>
      </c>
      <c r="QN15" s="3">
        <v>0</v>
      </c>
      <c r="QO15" s="3">
        <v>0</v>
      </c>
      <c r="QP15" s="3">
        <v>2649627.17</v>
      </c>
      <c r="QQ15" s="3">
        <v>-413060</v>
      </c>
      <c r="QR15" s="3">
        <v>0</v>
      </c>
      <c r="QS15" s="3">
        <v>58757.18</v>
      </c>
      <c r="QT15" s="3">
        <v>0</v>
      </c>
      <c r="QU15" s="3">
        <v>-50604.26</v>
      </c>
      <c r="QV15" s="3">
        <v>438597</v>
      </c>
      <c r="QW15" s="3">
        <v>257547.98</v>
      </c>
      <c r="QX15" s="3">
        <v>0</v>
      </c>
      <c r="QY15" s="3">
        <v>59054.57</v>
      </c>
      <c r="QZ15" s="3">
        <v>0</v>
      </c>
      <c r="RA15" s="3">
        <v>0</v>
      </c>
      <c r="RB15" s="3">
        <v>0</v>
      </c>
      <c r="RC15" s="3">
        <v>0</v>
      </c>
      <c r="RD15" s="3">
        <v>0</v>
      </c>
      <c r="RE15" s="3">
        <v>0</v>
      </c>
      <c r="RF15" s="3">
        <v>0</v>
      </c>
      <c r="RG15" s="3">
        <v>0</v>
      </c>
      <c r="RH15" s="3">
        <v>0</v>
      </c>
      <c r="RI15" s="3">
        <v>0</v>
      </c>
      <c r="RJ15" s="3">
        <v>0</v>
      </c>
      <c r="RK15" s="3">
        <v>0</v>
      </c>
    </row>
    <row r="16" spans="1:479" x14ac:dyDescent="0.25">
      <c r="A16" t="s">
        <v>15</v>
      </c>
      <c r="B16" s="1">
        <v>2019</v>
      </c>
      <c r="C16" s="3">
        <v>33569914.880000003</v>
      </c>
      <c r="D16" s="3">
        <v>1250</v>
      </c>
      <c r="E16" s="4"/>
      <c r="F16" s="3">
        <v>0</v>
      </c>
      <c r="G16" s="3">
        <v>0</v>
      </c>
      <c r="H16" s="3">
        <v>0</v>
      </c>
      <c r="I16" s="3">
        <v>0</v>
      </c>
      <c r="J16" s="3">
        <v>0</v>
      </c>
      <c r="K16" s="3">
        <v>20876670.510000002</v>
      </c>
      <c r="L16" s="3">
        <v>0</v>
      </c>
      <c r="M16" s="3">
        <v>3886789.36</v>
      </c>
      <c r="N16" s="3">
        <v>0</v>
      </c>
      <c r="O16" s="3">
        <v>-826011.99</v>
      </c>
      <c r="P16" s="4"/>
      <c r="Q16" s="3">
        <v>28390829.690000001</v>
      </c>
      <c r="R16" s="3">
        <v>-1285672.08</v>
      </c>
      <c r="S16" s="3">
        <v>0</v>
      </c>
      <c r="T16" s="3">
        <v>0</v>
      </c>
      <c r="U16" s="3">
        <v>0</v>
      </c>
      <c r="V16" s="3">
        <v>1599070.66</v>
      </c>
      <c r="W16" s="3">
        <v>0</v>
      </c>
      <c r="X16" s="3">
        <v>1164844.3400000001</v>
      </c>
      <c r="Y16" s="3">
        <v>0</v>
      </c>
      <c r="Z16" s="3">
        <v>15386.09</v>
      </c>
      <c r="AA16" s="3">
        <v>4313449.1500000004</v>
      </c>
      <c r="AB16" s="3">
        <v>0</v>
      </c>
      <c r="AC16" s="3">
        <v>297378.94</v>
      </c>
      <c r="AD16" s="3">
        <v>0</v>
      </c>
      <c r="AE16" s="3">
        <v>0</v>
      </c>
      <c r="AF16" s="3">
        <v>0</v>
      </c>
      <c r="AG16" s="3">
        <v>0</v>
      </c>
      <c r="AH16" s="3">
        <v>0</v>
      </c>
      <c r="AI16" s="3">
        <v>517003.88</v>
      </c>
      <c r="AJ16" s="3">
        <v>0</v>
      </c>
      <c r="AK16" s="3">
        <v>0</v>
      </c>
      <c r="AL16" s="3">
        <v>265675.53999999998</v>
      </c>
      <c r="AP16" s="3">
        <v>0</v>
      </c>
      <c r="AQ16" s="3">
        <v>0</v>
      </c>
      <c r="AR16" s="3">
        <v>1232860</v>
      </c>
      <c r="AS16" s="3">
        <v>0</v>
      </c>
      <c r="AT16" s="3">
        <v>10473906.439999999</v>
      </c>
      <c r="AU16" s="3">
        <v>0</v>
      </c>
      <c r="AV16" s="3">
        <v>-23518.29</v>
      </c>
      <c r="AW16" s="4"/>
      <c r="AX16" s="3">
        <v>0</v>
      </c>
      <c r="AY16" s="3">
        <v>0</v>
      </c>
      <c r="AZ16" s="3">
        <v>0</v>
      </c>
      <c r="BA16" s="3">
        <v>285309.34999999998</v>
      </c>
      <c r="BB16" s="3">
        <v>0</v>
      </c>
      <c r="BC16" s="3">
        <v>-50990.080000000002</v>
      </c>
      <c r="BD16" s="3">
        <v>0</v>
      </c>
      <c r="BE16" s="3">
        <v>0</v>
      </c>
      <c r="BF16" s="3">
        <v>0</v>
      </c>
      <c r="BG16" s="3">
        <v>0</v>
      </c>
      <c r="BH16" s="3">
        <v>0</v>
      </c>
      <c r="BI16" s="3">
        <v>55085.45</v>
      </c>
      <c r="BJ16" s="3">
        <v>394318.72</v>
      </c>
      <c r="BK16" s="3">
        <v>0</v>
      </c>
      <c r="BL16" s="3">
        <v>0</v>
      </c>
      <c r="BM16" s="3">
        <v>-33079.919999999998</v>
      </c>
      <c r="BN16" s="3">
        <v>0</v>
      </c>
      <c r="BO16" s="3">
        <v>-101953.05</v>
      </c>
      <c r="BP16" s="3">
        <v>21708.880000000001</v>
      </c>
      <c r="BQ16" s="3">
        <v>0</v>
      </c>
      <c r="BR16" s="3">
        <v>1119611.8899999999</v>
      </c>
      <c r="BT16" s="3">
        <v>0</v>
      </c>
      <c r="BU16" s="3">
        <v>3949718.63</v>
      </c>
      <c r="BV16" s="3">
        <v>0</v>
      </c>
      <c r="BW16" s="3">
        <v>322585.53000000003</v>
      </c>
      <c r="BX16" s="3">
        <v>-23656583.620000001</v>
      </c>
      <c r="BY16" s="3">
        <v>0</v>
      </c>
      <c r="BZ16" s="3">
        <v>-1031808.14</v>
      </c>
      <c r="CA16" s="3">
        <v>0</v>
      </c>
      <c r="CB16" s="3">
        <v>1013999.12</v>
      </c>
      <c r="CC16" s="3">
        <v>638910.34</v>
      </c>
      <c r="CD16" s="3">
        <v>-840999</v>
      </c>
      <c r="CE16" s="3">
        <v>-1124587.6000000001</v>
      </c>
      <c r="CF16" s="3">
        <v>-857397.19</v>
      </c>
      <c r="CG16" s="3">
        <v>215317.8</v>
      </c>
      <c r="CH16" s="3">
        <v>0</v>
      </c>
      <c r="CI16" s="3">
        <v>0</v>
      </c>
      <c r="CJ16" s="3">
        <v>0</v>
      </c>
      <c r="CK16" s="3">
        <v>0</v>
      </c>
      <c r="CL16" s="3">
        <v>31008752.489999998</v>
      </c>
      <c r="CM16" s="3">
        <v>30889.15</v>
      </c>
      <c r="CN16" s="3">
        <v>0</v>
      </c>
      <c r="CO16" s="3">
        <v>0</v>
      </c>
      <c r="CP16" s="3">
        <v>0</v>
      </c>
      <c r="CQ16" s="3">
        <v>0</v>
      </c>
      <c r="CR16" s="3">
        <v>0</v>
      </c>
      <c r="CS16" s="3">
        <v>0</v>
      </c>
      <c r="CT16" s="3">
        <v>0</v>
      </c>
      <c r="CU16" s="3">
        <v>0</v>
      </c>
      <c r="CV16" s="3">
        <v>0</v>
      </c>
      <c r="CW16" s="3">
        <v>0</v>
      </c>
      <c r="CX16" s="3">
        <v>0</v>
      </c>
      <c r="CY16" s="3">
        <v>0</v>
      </c>
      <c r="CZ16" s="3">
        <v>0</v>
      </c>
      <c r="DA16" s="3">
        <v>0</v>
      </c>
      <c r="DB16" s="3">
        <v>0</v>
      </c>
      <c r="DC16" s="3">
        <v>0</v>
      </c>
      <c r="DD16" s="3">
        <v>0</v>
      </c>
      <c r="DE16" s="3">
        <v>0</v>
      </c>
      <c r="DF16" s="3">
        <v>0</v>
      </c>
      <c r="DG16" s="3">
        <v>0</v>
      </c>
      <c r="DH16" s="3">
        <v>0</v>
      </c>
      <c r="DI16" s="3">
        <v>0</v>
      </c>
      <c r="DJ16" s="3">
        <v>0</v>
      </c>
      <c r="DK16" s="3">
        <v>0</v>
      </c>
      <c r="DL16" s="3">
        <v>0</v>
      </c>
      <c r="DM16" s="3">
        <v>0</v>
      </c>
      <c r="DN16" s="3">
        <v>38329.519999999997</v>
      </c>
      <c r="DP16" s="3">
        <v>361108.93</v>
      </c>
      <c r="DQ16" s="3">
        <v>0</v>
      </c>
      <c r="DR16" s="3">
        <v>25941356.190000001</v>
      </c>
      <c r="DS16" s="3">
        <v>1163658.55</v>
      </c>
      <c r="DT16" s="3">
        <v>0</v>
      </c>
      <c r="DU16" s="3">
        <v>101829214.22</v>
      </c>
      <c r="DV16" s="3">
        <v>0</v>
      </c>
      <c r="DW16" s="3">
        <v>69445954.269999996</v>
      </c>
      <c r="DX16" s="3">
        <v>0</v>
      </c>
      <c r="DY16" s="3">
        <v>51471384.619999997</v>
      </c>
      <c r="DZ16" s="3">
        <v>15010471.65</v>
      </c>
      <c r="EA16" s="3">
        <v>14959309.59</v>
      </c>
      <c r="EB16" s="3">
        <v>0</v>
      </c>
      <c r="EC16" s="3">
        <v>0</v>
      </c>
      <c r="ED16" s="3">
        <v>0</v>
      </c>
      <c r="EE16" s="3">
        <v>1322514.43</v>
      </c>
      <c r="EG16" s="3">
        <v>19750696.43</v>
      </c>
      <c r="EH16" s="3">
        <v>0</v>
      </c>
      <c r="EI16" s="3">
        <v>692354.28</v>
      </c>
      <c r="EJ16" s="3">
        <v>5960616.1200000001</v>
      </c>
      <c r="EL16" s="3">
        <v>5826770.2199999997</v>
      </c>
      <c r="EM16" s="3">
        <v>222712.16</v>
      </c>
      <c r="EN16" s="3">
        <v>938850.31</v>
      </c>
      <c r="EO16" s="3">
        <v>4369343.34</v>
      </c>
      <c r="EP16" s="3">
        <v>175.19</v>
      </c>
      <c r="EQ16" s="3">
        <v>603820.52</v>
      </c>
      <c r="ER16" s="3">
        <v>2072183.5</v>
      </c>
      <c r="ET16" s="3">
        <v>0</v>
      </c>
      <c r="EU16" s="3">
        <v>0</v>
      </c>
      <c r="EV16" s="3">
        <v>0</v>
      </c>
      <c r="EW16" s="3">
        <v>0</v>
      </c>
      <c r="EX16" s="3">
        <v>0</v>
      </c>
      <c r="EY16" s="3">
        <v>-9426948.4700000007</v>
      </c>
      <c r="EZ16" s="3">
        <v>0</v>
      </c>
      <c r="FA16" s="3">
        <v>0</v>
      </c>
      <c r="FB16" s="3">
        <v>0</v>
      </c>
      <c r="FC16" s="3">
        <v>0</v>
      </c>
      <c r="FD16" s="3">
        <v>0</v>
      </c>
      <c r="FE16" s="3">
        <v>0</v>
      </c>
      <c r="FF16" s="3">
        <v>3551419.23</v>
      </c>
      <c r="FG16" s="3">
        <v>0</v>
      </c>
      <c r="FH16" s="3">
        <v>0</v>
      </c>
      <c r="FI16" s="3">
        <v>0</v>
      </c>
      <c r="FJ16" s="3">
        <v>0</v>
      </c>
      <c r="FK16" s="3">
        <v>-77766192.659999996</v>
      </c>
      <c r="FL16" s="3">
        <v>-27763016.23</v>
      </c>
      <c r="FM16" s="3">
        <v>0</v>
      </c>
      <c r="FN16" s="3">
        <v>0</v>
      </c>
      <c r="FO16" s="3">
        <v>0</v>
      </c>
      <c r="FP16" s="3">
        <v>-24737630.309999999</v>
      </c>
      <c r="FQ16" s="3">
        <v>0</v>
      </c>
      <c r="FR16" s="3">
        <v>-919636.3</v>
      </c>
      <c r="FS16" s="3">
        <v>0</v>
      </c>
      <c r="FT16" s="3">
        <v>-9548977.5399999991</v>
      </c>
      <c r="FU16" s="3">
        <v>0</v>
      </c>
      <c r="FV16" s="3">
        <v>-6581022.3300000001</v>
      </c>
      <c r="FW16" s="3">
        <v>0</v>
      </c>
      <c r="FX16" s="3">
        <v>-6.88</v>
      </c>
      <c r="FY16" s="3">
        <v>0</v>
      </c>
      <c r="FZ16" s="3">
        <v>0</v>
      </c>
      <c r="GA16" s="3">
        <v>0</v>
      </c>
      <c r="GB16" s="3">
        <v>0</v>
      </c>
      <c r="GD16" s="3">
        <v>-101944.98</v>
      </c>
      <c r="GE16" s="3">
        <v>0</v>
      </c>
      <c r="GF16" s="3">
        <v>-326359.48</v>
      </c>
      <c r="GG16" s="3">
        <v>0</v>
      </c>
      <c r="GH16" s="3">
        <v>0</v>
      </c>
      <c r="GI16" s="3">
        <v>0</v>
      </c>
      <c r="GJ16" s="3">
        <v>-785671.69</v>
      </c>
      <c r="GK16" s="3">
        <v>-19781.13</v>
      </c>
      <c r="GL16" s="3">
        <v>-123248.64</v>
      </c>
      <c r="GN16" s="3">
        <v>0</v>
      </c>
      <c r="GO16" s="3">
        <v>-62142100.530000001</v>
      </c>
      <c r="GP16" s="3">
        <v>0</v>
      </c>
      <c r="GQ16" s="3">
        <v>0</v>
      </c>
      <c r="GR16" s="3">
        <v>0</v>
      </c>
      <c r="GS16" s="3">
        <v>0</v>
      </c>
      <c r="GT16" s="3">
        <v>0</v>
      </c>
      <c r="GU16" s="3">
        <v>-12684179.859999999</v>
      </c>
      <c r="GV16" s="3">
        <v>0</v>
      </c>
      <c r="GX16" s="3">
        <v>-3718532.76</v>
      </c>
      <c r="GY16" s="3">
        <v>0</v>
      </c>
      <c r="GZ16" s="3">
        <v>0</v>
      </c>
      <c r="HA16" s="3">
        <v>0</v>
      </c>
      <c r="HB16" s="3">
        <v>0</v>
      </c>
      <c r="HC16" s="3">
        <v>0</v>
      </c>
      <c r="HD16" s="3">
        <v>0</v>
      </c>
      <c r="HE16" s="3">
        <v>0</v>
      </c>
      <c r="HF16" s="3">
        <v>0</v>
      </c>
      <c r="HG16" s="3">
        <v>0</v>
      </c>
      <c r="HH16" s="3">
        <v>-18100597.010000002</v>
      </c>
      <c r="HI16" s="3">
        <v>-51000000</v>
      </c>
      <c r="HJ16" s="3">
        <v>0</v>
      </c>
      <c r="HK16" s="3">
        <v>0</v>
      </c>
      <c r="HL16" s="3">
        <v>0</v>
      </c>
      <c r="HM16" s="3">
        <v>0</v>
      </c>
      <c r="HO16" s="3">
        <v>-29014840</v>
      </c>
      <c r="HP16" s="3">
        <v>-31008479</v>
      </c>
      <c r="HQ16" s="3">
        <v>0</v>
      </c>
      <c r="HR16" s="3">
        <v>0</v>
      </c>
      <c r="HS16" s="3">
        <v>0</v>
      </c>
      <c r="HT16" s="3">
        <v>0</v>
      </c>
      <c r="HU16" s="3">
        <v>0</v>
      </c>
      <c r="HV16" s="3">
        <v>-516527.43</v>
      </c>
      <c r="HW16" s="3">
        <v>0</v>
      </c>
      <c r="HX16" s="3">
        <v>0</v>
      </c>
      <c r="HY16" s="3">
        <v>-73910650.150000006</v>
      </c>
      <c r="HZ16" s="3">
        <v>-4148352.3600000702</v>
      </c>
      <c r="IA16" s="3">
        <v>0</v>
      </c>
      <c r="IB16" s="3">
        <v>0</v>
      </c>
      <c r="IC16" s="3">
        <v>4000000</v>
      </c>
      <c r="ID16" s="3">
        <v>0</v>
      </c>
      <c r="IE16" s="3">
        <v>0</v>
      </c>
      <c r="IF16" s="3">
        <v>0</v>
      </c>
      <c r="IG16" s="3">
        <v>0</v>
      </c>
      <c r="IH16" s="3">
        <v>0</v>
      </c>
      <c r="II16" s="3">
        <v>-1016183.4</v>
      </c>
      <c r="IJ16" s="3">
        <v>-55280138.289999999</v>
      </c>
      <c r="IK16" s="3">
        <v>-17301376.760000002</v>
      </c>
      <c r="IL16" s="3">
        <v>-5628958.8499999996</v>
      </c>
      <c r="IM16" s="3">
        <v>-780140.89</v>
      </c>
      <c r="IN16" s="3">
        <v>-98595.45</v>
      </c>
      <c r="IO16" s="3">
        <v>-60160.56</v>
      </c>
      <c r="IP16" s="3">
        <v>-138633014.96000001</v>
      </c>
      <c r="IQ16" s="3">
        <v>0</v>
      </c>
      <c r="IR16" s="3">
        <v>0</v>
      </c>
      <c r="IS16" s="3">
        <v>0</v>
      </c>
      <c r="IT16" s="3">
        <v>0</v>
      </c>
      <c r="IU16" s="3">
        <v>-7601539.9500000002</v>
      </c>
      <c r="IV16" s="3">
        <v>0</v>
      </c>
      <c r="IW16" s="3">
        <v>-16617040.310000001</v>
      </c>
      <c r="IX16" s="3">
        <v>-10833850.59</v>
      </c>
      <c r="IY16" s="3">
        <v>0</v>
      </c>
      <c r="IZ16" s="3">
        <v>-588209.56000000006</v>
      </c>
      <c r="JA16" s="3">
        <v>-51391528.450000003</v>
      </c>
      <c r="JB16" s="3">
        <v>0</v>
      </c>
      <c r="JC16" s="3">
        <v>0</v>
      </c>
      <c r="JD16" s="3">
        <v>-259961.38</v>
      </c>
      <c r="JE16" s="3">
        <v>0</v>
      </c>
      <c r="JF16" s="3">
        <v>0</v>
      </c>
      <c r="JG16" s="3">
        <v>0</v>
      </c>
      <c r="JH16" s="3">
        <v>0</v>
      </c>
      <c r="JI16" s="3">
        <v>-853894.75</v>
      </c>
      <c r="JJ16" s="3">
        <v>-1547.64</v>
      </c>
      <c r="JK16" s="3">
        <v>0</v>
      </c>
      <c r="JL16" s="3">
        <v>-377758.95</v>
      </c>
      <c r="JM16" s="3">
        <v>0</v>
      </c>
      <c r="JN16" s="3">
        <v>-945550.38</v>
      </c>
      <c r="JO16" s="3">
        <v>0</v>
      </c>
      <c r="JP16" s="3">
        <v>-417047.97</v>
      </c>
      <c r="JQ16" s="3">
        <v>0</v>
      </c>
      <c r="JR16" s="3">
        <v>2061977.59</v>
      </c>
      <c r="JS16" s="3">
        <v>0</v>
      </c>
      <c r="JT16" s="3">
        <v>0</v>
      </c>
      <c r="JU16" s="3">
        <v>0</v>
      </c>
      <c r="JV16" s="3">
        <v>0</v>
      </c>
      <c r="JW16" s="3">
        <v>0</v>
      </c>
      <c r="JX16" s="3">
        <v>0</v>
      </c>
      <c r="JY16" s="3">
        <v>0</v>
      </c>
      <c r="JZ16" s="3">
        <v>0</v>
      </c>
      <c r="KA16" s="3">
        <v>0</v>
      </c>
      <c r="KB16" s="3">
        <v>-59368.15</v>
      </c>
      <c r="KC16" s="3">
        <v>0</v>
      </c>
      <c r="KD16" s="3">
        <v>436205.89</v>
      </c>
      <c r="KE16" s="3">
        <v>0</v>
      </c>
      <c r="KF16" s="3">
        <v>0</v>
      </c>
      <c r="KG16" s="3">
        <v>0</v>
      </c>
      <c r="KH16" s="3">
        <v>-22850123.93</v>
      </c>
      <c r="KI16" s="3">
        <v>22277244.690000001</v>
      </c>
      <c r="KJ16" s="3">
        <v>0</v>
      </c>
      <c r="KK16" s="3">
        <v>-96481.74</v>
      </c>
      <c r="KL16" s="3">
        <v>0</v>
      </c>
      <c r="KM16" s="3">
        <v>1438.94</v>
      </c>
      <c r="KN16" s="3">
        <v>-1249348.7</v>
      </c>
      <c r="KO16" s="3">
        <v>0</v>
      </c>
      <c r="KP16" s="3">
        <v>0</v>
      </c>
      <c r="KQ16" s="3">
        <v>0</v>
      </c>
      <c r="KR16" s="3">
        <v>0</v>
      </c>
      <c r="KS16" s="3">
        <v>0</v>
      </c>
      <c r="KT16" s="3">
        <v>0</v>
      </c>
      <c r="KU16" s="3">
        <v>0</v>
      </c>
      <c r="KV16" s="3">
        <v>0</v>
      </c>
      <c r="KW16" s="3">
        <v>0</v>
      </c>
      <c r="KX16" s="3">
        <v>0</v>
      </c>
      <c r="KY16" s="3">
        <v>0</v>
      </c>
      <c r="KZ16" s="3">
        <v>0</v>
      </c>
      <c r="LA16" s="3">
        <v>0</v>
      </c>
      <c r="LB16" s="3">
        <v>0</v>
      </c>
      <c r="LC16" s="3">
        <v>0</v>
      </c>
      <c r="LD16" s="3">
        <v>0</v>
      </c>
      <c r="LE16" s="3">
        <v>0</v>
      </c>
      <c r="LF16" s="3">
        <v>0</v>
      </c>
      <c r="LG16" s="3">
        <v>0</v>
      </c>
      <c r="LH16" s="3">
        <v>0</v>
      </c>
      <c r="LI16" s="3">
        <v>0</v>
      </c>
      <c r="LJ16" s="3">
        <v>0</v>
      </c>
      <c r="LK16" s="3">
        <v>0</v>
      </c>
      <c r="LL16" s="3">
        <v>0</v>
      </c>
      <c r="LM16" s="3">
        <v>107355893.69</v>
      </c>
      <c r="LN16" s="3">
        <v>110426492.06999999</v>
      </c>
      <c r="LO16" s="3">
        <v>7601539.9500000002</v>
      </c>
      <c r="LP16" s="3">
        <v>0</v>
      </c>
      <c r="LQ16" s="3">
        <v>0</v>
      </c>
      <c r="LR16" s="3">
        <v>16617040.310000001</v>
      </c>
      <c r="LS16" s="3">
        <v>0</v>
      </c>
      <c r="LT16" s="3">
        <v>10833850.59</v>
      </c>
      <c r="LU16" s="3">
        <v>0</v>
      </c>
      <c r="LW16" s="3">
        <v>0</v>
      </c>
      <c r="LX16" s="3">
        <v>588209.56000000006</v>
      </c>
      <c r="LY16" s="3">
        <v>0</v>
      </c>
      <c r="LZ16" s="3">
        <v>0</v>
      </c>
      <c r="MA16" s="3">
        <v>0</v>
      </c>
      <c r="MB16" s="3">
        <v>0</v>
      </c>
      <c r="MC16" s="3">
        <v>0</v>
      </c>
      <c r="MD16" s="3">
        <v>0</v>
      </c>
      <c r="ME16" s="3">
        <v>0</v>
      </c>
      <c r="MF16" s="3">
        <v>0</v>
      </c>
      <c r="MG16" s="3">
        <v>0</v>
      </c>
      <c r="MH16" s="3">
        <v>0</v>
      </c>
      <c r="MI16" s="3">
        <v>0</v>
      </c>
      <c r="MJ16" s="3">
        <v>0</v>
      </c>
      <c r="MK16" s="3">
        <v>0</v>
      </c>
      <c r="ML16" s="3">
        <v>0</v>
      </c>
      <c r="MM16" s="3">
        <v>0</v>
      </c>
      <c r="MN16" s="3">
        <v>0</v>
      </c>
      <c r="MO16" s="3">
        <v>0</v>
      </c>
      <c r="MP16" s="3">
        <v>0</v>
      </c>
      <c r="MQ16" s="3">
        <v>0</v>
      </c>
      <c r="MR16" s="3">
        <v>0</v>
      </c>
      <c r="MS16" s="3">
        <v>2352612.35</v>
      </c>
      <c r="MT16" s="3">
        <v>284321.94</v>
      </c>
      <c r="MU16" s="3">
        <v>0</v>
      </c>
      <c r="MV16" s="3">
        <v>241614.2</v>
      </c>
      <c r="MW16" s="3">
        <v>235.18</v>
      </c>
      <c r="MX16" s="3">
        <v>0</v>
      </c>
      <c r="MY16" s="3">
        <v>0</v>
      </c>
      <c r="MZ16" s="3">
        <v>1626840.96</v>
      </c>
      <c r="NA16" s="3">
        <v>133523.39000000001</v>
      </c>
      <c r="NB16" s="3">
        <v>0</v>
      </c>
      <c r="NC16" s="3">
        <v>60162.14</v>
      </c>
      <c r="ND16" s="3">
        <v>957625.98</v>
      </c>
      <c r="NE16" s="3">
        <v>250057.55</v>
      </c>
      <c r="NF16" s="3">
        <v>0</v>
      </c>
      <c r="NG16" s="3">
        <v>217022.94</v>
      </c>
      <c r="NH16" s="3">
        <v>0</v>
      </c>
      <c r="NI16" s="3">
        <v>696527.35999999999</v>
      </c>
      <c r="NJ16" s="3">
        <v>44942.559999999998</v>
      </c>
      <c r="NK16" s="3">
        <v>2344</v>
      </c>
      <c r="NL16" s="3">
        <v>29010.53</v>
      </c>
      <c r="NM16" s="3">
        <v>0</v>
      </c>
      <c r="NN16" s="3">
        <v>0</v>
      </c>
      <c r="NO16" s="3">
        <v>0</v>
      </c>
      <c r="NP16" s="3">
        <v>0</v>
      </c>
      <c r="NQ16" s="3">
        <v>0</v>
      </c>
      <c r="NR16" s="3">
        <v>303622.19</v>
      </c>
      <c r="NS16" s="3">
        <v>-79891.429999999993</v>
      </c>
      <c r="NT16" s="3">
        <v>576172.68000000005</v>
      </c>
      <c r="NU16" s="3">
        <v>0</v>
      </c>
      <c r="NV16" s="3">
        <v>141701.18</v>
      </c>
      <c r="NW16" s="3">
        <v>1044572.7</v>
      </c>
      <c r="NX16" s="3">
        <v>0</v>
      </c>
      <c r="NY16" s="3">
        <v>0</v>
      </c>
      <c r="NZ16" s="3">
        <v>637148.64</v>
      </c>
      <c r="OA16" s="3">
        <v>85108.1</v>
      </c>
      <c r="OB16" s="3">
        <v>0</v>
      </c>
      <c r="OC16" s="3">
        <v>0</v>
      </c>
      <c r="OD16" s="3">
        <v>0</v>
      </c>
      <c r="OE16" s="3">
        <v>0</v>
      </c>
      <c r="OF16" s="3">
        <v>0</v>
      </c>
      <c r="OK16" s="3">
        <v>0</v>
      </c>
      <c r="OL16" s="3">
        <v>0</v>
      </c>
      <c r="OM16" s="3">
        <v>0</v>
      </c>
      <c r="ON16" s="3">
        <v>0</v>
      </c>
      <c r="OO16" s="3">
        <v>0</v>
      </c>
      <c r="OP16" s="3">
        <v>725792.47</v>
      </c>
      <c r="OQ16" s="3">
        <v>1457225.17</v>
      </c>
      <c r="OR16" s="3">
        <v>102798.67</v>
      </c>
      <c r="OS16" s="3">
        <v>0</v>
      </c>
      <c r="OT16" s="3">
        <v>0</v>
      </c>
      <c r="OU16" s="3">
        <v>803648.11</v>
      </c>
      <c r="OV16" s="3">
        <v>0</v>
      </c>
      <c r="OW16" s="3">
        <v>0</v>
      </c>
      <c r="OX16" s="3">
        <v>125259.76</v>
      </c>
      <c r="OY16" s="3">
        <v>0</v>
      </c>
      <c r="OZ16" s="3">
        <v>0</v>
      </c>
      <c r="PA16" s="3">
        <v>0</v>
      </c>
      <c r="PB16" s="3">
        <v>0</v>
      </c>
      <c r="PC16" s="3">
        <v>0</v>
      </c>
      <c r="PD16" s="3">
        <v>0</v>
      </c>
      <c r="PE16" s="3">
        <v>0</v>
      </c>
      <c r="PF16" s="3">
        <v>0</v>
      </c>
      <c r="PG16" s="3">
        <v>1423077.76</v>
      </c>
      <c r="PH16" s="3">
        <v>3374829.78</v>
      </c>
      <c r="PI16" s="3">
        <v>387679.5</v>
      </c>
      <c r="PJ16" s="3">
        <v>0</v>
      </c>
      <c r="PK16" s="3">
        <v>1973049.28</v>
      </c>
      <c r="PL16" s="3">
        <v>455584.94</v>
      </c>
      <c r="PM16" s="3">
        <v>294403.27</v>
      </c>
      <c r="PN16" s="3">
        <v>0</v>
      </c>
      <c r="PO16" s="3">
        <v>2796367.13</v>
      </c>
      <c r="PP16" s="3">
        <v>0</v>
      </c>
      <c r="PQ16" s="3">
        <v>0</v>
      </c>
      <c r="PR16" s="3">
        <v>562002.9</v>
      </c>
      <c r="PS16" s="3">
        <v>73901.820000000007</v>
      </c>
      <c r="PT16" s="3">
        <v>137059.35</v>
      </c>
      <c r="PU16" s="3">
        <v>0</v>
      </c>
      <c r="PV16" s="3">
        <v>0</v>
      </c>
      <c r="PW16" s="3">
        <v>1515417.17</v>
      </c>
      <c r="PX16" s="3">
        <v>42394</v>
      </c>
      <c r="PY16" s="3">
        <v>0</v>
      </c>
      <c r="PZ16" s="3">
        <v>0</v>
      </c>
      <c r="QA16" s="3">
        <v>0</v>
      </c>
      <c r="QB16" s="3">
        <v>11552625.25</v>
      </c>
      <c r="QC16" s="3">
        <v>0</v>
      </c>
      <c r="QD16" s="3">
        <v>0</v>
      </c>
      <c r="QE16" s="3">
        <v>0</v>
      </c>
      <c r="QF16" s="3">
        <v>0</v>
      </c>
      <c r="QG16" s="3">
        <v>0</v>
      </c>
      <c r="QI16" s="3">
        <v>0</v>
      </c>
      <c r="QJ16" s="3">
        <v>2108339.9900000002</v>
      </c>
      <c r="QK16" s="3">
        <v>13289.04</v>
      </c>
      <c r="QL16" s="3">
        <v>0</v>
      </c>
      <c r="QM16" s="3">
        <v>0</v>
      </c>
      <c r="QN16" s="3">
        <v>0</v>
      </c>
      <c r="QO16" s="3">
        <v>1182645.6499999999</v>
      </c>
      <c r="QP16" s="3">
        <v>370717.64</v>
      </c>
      <c r="QQ16" s="3">
        <v>0</v>
      </c>
      <c r="QR16" s="3">
        <v>0</v>
      </c>
      <c r="QS16" s="3">
        <v>0</v>
      </c>
      <c r="QT16" s="3">
        <v>314091.87</v>
      </c>
      <c r="QU16" s="3">
        <v>8134642</v>
      </c>
      <c r="QV16" s="3">
        <v>0</v>
      </c>
      <c r="QW16" s="3">
        <v>65984.33</v>
      </c>
      <c r="QX16" s="3">
        <v>0</v>
      </c>
      <c r="QY16" s="3">
        <v>0</v>
      </c>
      <c r="QZ16" s="3">
        <v>0</v>
      </c>
      <c r="RA16" s="3">
        <v>-20709.419999999998</v>
      </c>
      <c r="RB16" s="3">
        <v>0</v>
      </c>
      <c r="RC16" s="3">
        <v>0</v>
      </c>
      <c r="RD16" s="3">
        <v>0</v>
      </c>
      <c r="RE16" s="3">
        <v>0</v>
      </c>
      <c r="RF16" s="3">
        <v>0</v>
      </c>
      <c r="RG16" s="3">
        <v>0</v>
      </c>
      <c r="RH16" s="3">
        <v>-5032700</v>
      </c>
      <c r="RI16" s="3">
        <v>0</v>
      </c>
      <c r="RJ16" s="3">
        <v>1333665.5</v>
      </c>
      <c r="RK16" s="3">
        <v>0</v>
      </c>
    </row>
    <row r="17" spans="1:479" x14ac:dyDescent="0.25">
      <c r="A17" t="s">
        <v>16</v>
      </c>
      <c r="B17" s="1">
        <v>2019</v>
      </c>
      <c r="C17" s="3">
        <v>0</v>
      </c>
      <c r="D17" s="3">
        <v>0</v>
      </c>
      <c r="E17" s="4"/>
      <c r="F17" s="3">
        <v>0</v>
      </c>
      <c r="G17" s="3">
        <v>0</v>
      </c>
      <c r="H17" s="3">
        <v>0</v>
      </c>
      <c r="I17" s="3">
        <v>0</v>
      </c>
      <c r="J17" s="3">
        <v>0</v>
      </c>
      <c r="K17" s="3">
        <v>17829216.780000001</v>
      </c>
      <c r="L17" s="3">
        <v>0</v>
      </c>
      <c r="M17" s="3">
        <v>2185533.91</v>
      </c>
      <c r="N17" s="3">
        <v>30346.22</v>
      </c>
      <c r="O17" s="3">
        <v>0</v>
      </c>
      <c r="P17" s="4"/>
      <c r="Q17" s="3">
        <v>20143435.190000001</v>
      </c>
      <c r="R17" s="3">
        <v>-1063334.44</v>
      </c>
      <c r="S17" s="3">
        <v>0</v>
      </c>
      <c r="T17" s="3">
        <v>0</v>
      </c>
      <c r="U17" s="3">
        <v>0</v>
      </c>
      <c r="V17" s="3">
        <v>456239.83</v>
      </c>
      <c r="W17" s="3">
        <v>0</v>
      </c>
      <c r="X17" s="3">
        <v>0</v>
      </c>
      <c r="Y17" s="3">
        <v>0</v>
      </c>
      <c r="Z17" s="3">
        <v>10472.4</v>
      </c>
      <c r="AA17" s="3">
        <v>2393022.16</v>
      </c>
      <c r="AB17" s="3">
        <v>0</v>
      </c>
      <c r="AC17" s="3">
        <v>0</v>
      </c>
      <c r="AD17" s="3">
        <v>0</v>
      </c>
      <c r="AE17" s="3">
        <v>0</v>
      </c>
      <c r="AF17" s="3">
        <v>0</v>
      </c>
      <c r="AG17" s="3">
        <v>0</v>
      </c>
      <c r="AH17" s="3">
        <v>0</v>
      </c>
      <c r="AI17" s="3">
        <v>445756.78</v>
      </c>
      <c r="AJ17" s="3">
        <v>0</v>
      </c>
      <c r="AK17" s="3">
        <v>0</v>
      </c>
      <c r="AL17" s="3">
        <v>0</v>
      </c>
      <c r="AP17" s="3">
        <v>0</v>
      </c>
      <c r="AQ17" s="3">
        <v>0</v>
      </c>
      <c r="AR17" s="3">
        <v>0</v>
      </c>
      <c r="AS17" s="3">
        <v>0</v>
      </c>
      <c r="AT17" s="3">
        <v>0</v>
      </c>
      <c r="AU17" s="3">
        <v>0</v>
      </c>
      <c r="AV17" s="3">
        <v>-49781.53</v>
      </c>
      <c r="AW17" s="4"/>
      <c r="AX17" s="3">
        <v>0</v>
      </c>
      <c r="AY17" s="3">
        <v>0</v>
      </c>
      <c r="AZ17" s="3">
        <v>0</v>
      </c>
      <c r="BA17" s="3">
        <v>75767.3</v>
      </c>
      <c r="BB17" s="3">
        <v>0</v>
      </c>
      <c r="BC17" s="3">
        <v>0</v>
      </c>
      <c r="BD17" s="3">
        <v>0</v>
      </c>
      <c r="BE17" s="3">
        <v>0</v>
      </c>
      <c r="BF17" s="3">
        <v>368</v>
      </c>
      <c r="BG17" s="3">
        <v>0</v>
      </c>
      <c r="BH17" s="3">
        <v>0</v>
      </c>
      <c r="BI17" s="3">
        <v>0</v>
      </c>
      <c r="BJ17" s="3">
        <v>0</v>
      </c>
      <c r="BK17" s="3">
        <v>0</v>
      </c>
      <c r="BL17" s="3">
        <v>0</v>
      </c>
      <c r="BM17" s="3">
        <v>969.52</v>
      </c>
      <c r="BN17" s="3">
        <v>-682495.2</v>
      </c>
      <c r="BO17" s="3">
        <v>-48921.47</v>
      </c>
      <c r="BP17" s="3">
        <v>-167769.53</v>
      </c>
      <c r="BQ17" s="3">
        <v>0</v>
      </c>
      <c r="BR17" s="3">
        <v>0.39</v>
      </c>
      <c r="BT17" s="3">
        <v>0</v>
      </c>
      <c r="BU17" s="3">
        <v>780716.83</v>
      </c>
      <c r="BV17" s="3">
        <v>0</v>
      </c>
      <c r="BW17" s="3">
        <v>0</v>
      </c>
      <c r="BX17" s="3">
        <v>178387.41</v>
      </c>
      <c r="BY17" s="3">
        <v>-105700.88</v>
      </c>
      <c r="BZ17" s="3">
        <v>-838557.91</v>
      </c>
      <c r="CA17" s="3">
        <v>0</v>
      </c>
      <c r="CB17" s="3">
        <v>287736.74</v>
      </c>
      <c r="CC17" s="3">
        <v>950899.8</v>
      </c>
      <c r="CD17" s="3">
        <v>-1236253.6000000001</v>
      </c>
      <c r="CE17" s="3">
        <v>-41016</v>
      </c>
      <c r="CF17" s="3">
        <v>-379330.96</v>
      </c>
      <c r="CG17" s="3">
        <v>2312041.71</v>
      </c>
      <c r="CH17" s="3">
        <v>0</v>
      </c>
      <c r="CI17" s="3">
        <v>0</v>
      </c>
      <c r="CJ17" s="3">
        <v>0</v>
      </c>
      <c r="CK17" s="3">
        <v>0</v>
      </c>
      <c r="CL17" s="3">
        <v>5537516.7800000003</v>
      </c>
      <c r="CM17" s="3">
        <v>0</v>
      </c>
      <c r="CN17" s="3">
        <v>0</v>
      </c>
      <c r="CO17" s="3">
        <v>0</v>
      </c>
      <c r="CP17" s="3">
        <v>0</v>
      </c>
      <c r="CQ17" s="3">
        <v>0</v>
      </c>
      <c r="CR17" s="3">
        <v>0</v>
      </c>
      <c r="CS17" s="3">
        <v>0</v>
      </c>
      <c r="CT17" s="3">
        <v>0</v>
      </c>
      <c r="CU17" s="3">
        <v>0</v>
      </c>
      <c r="CV17" s="3">
        <v>0</v>
      </c>
      <c r="CW17" s="3">
        <v>0</v>
      </c>
      <c r="CX17" s="3">
        <v>0</v>
      </c>
      <c r="CY17" s="3">
        <v>0</v>
      </c>
      <c r="CZ17" s="3">
        <v>0</v>
      </c>
      <c r="DA17" s="3">
        <v>0</v>
      </c>
      <c r="DB17" s="3">
        <v>0</v>
      </c>
      <c r="DC17" s="3">
        <v>0</v>
      </c>
      <c r="DD17" s="3">
        <v>0</v>
      </c>
      <c r="DE17" s="3">
        <v>0</v>
      </c>
      <c r="DF17" s="3">
        <v>0</v>
      </c>
      <c r="DG17" s="3">
        <v>0</v>
      </c>
      <c r="DH17" s="3">
        <v>0</v>
      </c>
      <c r="DI17" s="3">
        <v>0</v>
      </c>
      <c r="DJ17" s="3">
        <v>0</v>
      </c>
      <c r="DK17" s="3">
        <v>0</v>
      </c>
      <c r="DL17" s="3">
        <v>0</v>
      </c>
      <c r="DM17" s="3">
        <v>0</v>
      </c>
      <c r="DN17" s="3">
        <v>347843.2</v>
      </c>
      <c r="DP17" s="3">
        <v>1441954.93</v>
      </c>
      <c r="DQ17" s="3">
        <v>0</v>
      </c>
      <c r="DR17" s="3">
        <v>9423435.1699999999</v>
      </c>
      <c r="DS17" s="3">
        <v>0</v>
      </c>
      <c r="DT17" s="3">
        <v>0</v>
      </c>
      <c r="DU17" s="3">
        <v>39939465.359999999</v>
      </c>
      <c r="DV17" s="3">
        <v>43513844.420000002</v>
      </c>
      <c r="DW17" s="3">
        <v>23669055.73</v>
      </c>
      <c r="DX17" s="3">
        <v>37562085.829999998</v>
      </c>
      <c r="DY17" s="3">
        <v>38001572.93</v>
      </c>
      <c r="DZ17" s="3">
        <v>1465690.99</v>
      </c>
      <c r="EA17" s="3">
        <v>9480531.9199999999</v>
      </c>
      <c r="EB17" s="3">
        <v>0</v>
      </c>
      <c r="EC17" s="3">
        <v>0</v>
      </c>
      <c r="ED17" s="3">
        <v>0</v>
      </c>
      <c r="EE17" s="3">
        <v>213628.41</v>
      </c>
      <c r="EG17" s="3">
        <v>2053172.24</v>
      </c>
      <c r="EH17" s="3">
        <v>92366.49</v>
      </c>
      <c r="EI17" s="3">
        <v>555044.17000000004</v>
      </c>
      <c r="EJ17" s="3">
        <v>2314894.64</v>
      </c>
      <c r="EL17" s="3">
        <v>3632446.63</v>
      </c>
      <c r="EM17" s="3">
        <v>14926.03</v>
      </c>
      <c r="EN17" s="3">
        <v>744683.01</v>
      </c>
      <c r="EO17" s="3">
        <v>131.22999999999999</v>
      </c>
      <c r="EP17" s="3">
        <v>11217.2</v>
      </c>
      <c r="EQ17" s="3">
        <v>0</v>
      </c>
      <c r="ER17" s="3">
        <v>315331.46999999997</v>
      </c>
      <c r="ET17" s="3">
        <v>0</v>
      </c>
      <c r="EU17" s="3">
        <v>0</v>
      </c>
      <c r="EV17" s="3">
        <v>40399.32</v>
      </c>
      <c r="EW17" s="3">
        <v>0</v>
      </c>
      <c r="EX17" s="3">
        <v>0</v>
      </c>
      <c r="EY17" s="3">
        <v>-15983522.48</v>
      </c>
      <c r="EZ17" s="3">
        <v>342271.16</v>
      </c>
      <c r="FA17" s="3">
        <v>0</v>
      </c>
      <c r="FB17" s="3">
        <v>0</v>
      </c>
      <c r="FC17" s="3">
        <v>0</v>
      </c>
      <c r="FD17" s="3">
        <v>0</v>
      </c>
      <c r="FE17" s="3">
        <v>0</v>
      </c>
      <c r="FF17" s="3">
        <v>3746477.38</v>
      </c>
      <c r="FG17" s="3">
        <v>18964453</v>
      </c>
      <c r="FH17" s="3">
        <v>0</v>
      </c>
      <c r="FI17" s="3">
        <v>0</v>
      </c>
      <c r="FJ17" s="3">
        <v>100501.69</v>
      </c>
      <c r="FK17" s="3">
        <v>-27423199.420000002</v>
      </c>
      <c r="FL17" s="3">
        <v>0</v>
      </c>
      <c r="FM17" s="3">
        <v>0</v>
      </c>
      <c r="FN17" s="3">
        <v>0</v>
      </c>
      <c r="FO17" s="3">
        <v>-32925.910000000003</v>
      </c>
      <c r="FP17" s="3">
        <v>-24214842.84</v>
      </c>
      <c r="FQ17" s="3">
        <v>0</v>
      </c>
      <c r="FR17" s="3">
        <v>-8173023.5800000001</v>
      </c>
      <c r="FS17" s="3">
        <v>0</v>
      </c>
      <c r="FT17" s="3">
        <v>-55222.36</v>
      </c>
      <c r="FU17" s="3">
        <v>-1059972.3799999999</v>
      </c>
      <c r="FV17" s="3">
        <v>0</v>
      </c>
      <c r="FW17" s="3">
        <v>0</v>
      </c>
      <c r="FX17" s="3">
        <v>0</v>
      </c>
      <c r="FY17" s="3">
        <v>0</v>
      </c>
      <c r="FZ17" s="3">
        <v>0</v>
      </c>
      <c r="GA17" s="3">
        <v>0</v>
      </c>
      <c r="GB17" s="3">
        <v>-35000000</v>
      </c>
      <c r="GD17" s="3">
        <v>0</v>
      </c>
      <c r="GE17" s="3">
        <v>0</v>
      </c>
      <c r="GF17" s="3">
        <v>0</v>
      </c>
      <c r="GG17" s="3">
        <v>0</v>
      </c>
      <c r="GH17" s="3">
        <v>0</v>
      </c>
      <c r="GI17" s="3">
        <v>-130094.64</v>
      </c>
      <c r="GJ17" s="3">
        <v>-9696.4</v>
      </c>
      <c r="GK17" s="3">
        <v>-1041395.54</v>
      </c>
      <c r="GL17" s="3">
        <v>209814.75</v>
      </c>
      <c r="GN17" s="3">
        <v>0</v>
      </c>
      <c r="GO17" s="3">
        <v>-2513595.83</v>
      </c>
      <c r="GP17" s="3">
        <v>0</v>
      </c>
      <c r="GQ17" s="3">
        <v>0</v>
      </c>
      <c r="GR17" s="3">
        <v>0</v>
      </c>
      <c r="GS17" s="3">
        <v>0</v>
      </c>
      <c r="GT17" s="3">
        <v>0</v>
      </c>
      <c r="GU17" s="3">
        <v>6636605.4000000004</v>
      </c>
      <c r="GV17" s="3">
        <v>-97429.98</v>
      </c>
      <c r="GX17" s="3">
        <v>-3048511.1</v>
      </c>
      <c r="GY17" s="3">
        <v>0</v>
      </c>
      <c r="GZ17" s="3">
        <v>0</v>
      </c>
      <c r="HA17" s="3">
        <v>0</v>
      </c>
      <c r="HB17" s="3">
        <v>-6636605.4500000002</v>
      </c>
      <c r="HC17" s="3">
        <v>0</v>
      </c>
      <c r="HD17" s="3">
        <v>0</v>
      </c>
      <c r="HE17" s="3">
        <v>0</v>
      </c>
      <c r="HF17" s="3">
        <v>0</v>
      </c>
      <c r="HG17" s="3">
        <v>0</v>
      </c>
      <c r="HH17" s="3">
        <v>-19418117.309999999</v>
      </c>
      <c r="HI17" s="3">
        <v>-50000000</v>
      </c>
      <c r="HJ17" s="3">
        <v>0</v>
      </c>
      <c r="HK17" s="3">
        <v>0</v>
      </c>
      <c r="HL17" s="3">
        <v>0</v>
      </c>
      <c r="HM17" s="3">
        <v>0</v>
      </c>
      <c r="HO17" s="3">
        <v>-5784703.3799999999</v>
      </c>
      <c r="HP17" s="3">
        <v>-38224093.439999998</v>
      </c>
      <c r="HQ17" s="3">
        <v>0</v>
      </c>
      <c r="HR17" s="3">
        <v>0</v>
      </c>
      <c r="HS17" s="3">
        <v>0</v>
      </c>
      <c r="HT17" s="3">
        <v>0</v>
      </c>
      <c r="HU17" s="3">
        <v>0</v>
      </c>
      <c r="HV17" s="3">
        <v>0</v>
      </c>
      <c r="HW17" s="3">
        <v>0</v>
      </c>
      <c r="HX17" s="3">
        <v>0</v>
      </c>
      <c r="HY17" s="3">
        <v>-48279303.890000001</v>
      </c>
      <c r="HZ17" s="3">
        <v>-6537085</v>
      </c>
      <c r="IA17" s="3">
        <v>0</v>
      </c>
      <c r="IB17" s="3">
        <v>0</v>
      </c>
      <c r="IC17" s="3">
        <v>0</v>
      </c>
      <c r="ID17" s="3">
        <v>0</v>
      </c>
      <c r="IE17" s="3">
        <v>0</v>
      </c>
      <c r="IF17" s="3">
        <v>0</v>
      </c>
      <c r="IG17" s="3">
        <v>0</v>
      </c>
      <c r="IH17" s="3">
        <v>0</v>
      </c>
      <c r="II17" s="3">
        <v>-175770</v>
      </c>
      <c r="IJ17" s="3">
        <v>-119573628.47</v>
      </c>
      <c r="IK17" s="3">
        <v>-16442509.57</v>
      </c>
      <c r="IL17" s="3">
        <v>0</v>
      </c>
      <c r="IM17" s="3">
        <v>-2660967.35</v>
      </c>
      <c r="IN17" s="3">
        <v>-111940.15</v>
      </c>
      <c r="IO17" s="3">
        <v>-2298.71</v>
      </c>
      <c r="IP17" s="3">
        <v>-15942963.98</v>
      </c>
      <c r="IQ17" s="3">
        <v>0</v>
      </c>
      <c r="IR17" s="3">
        <v>0</v>
      </c>
      <c r="IS17" s="3">
        <v>-3799371.41</v>
      </c>
      <c r="IT17" s="3">
        <v>0</v>
      </c>
      <c r="IU17" s="3">
        <v>-3368541.13</v>
      </c>
      <c r="IV17" s="3">
        <v>0</v>
      </c>
      <c r="IW17" s="3">
        <v>-11405134.050000001</v>
      </c>
      <c r="IX17" s="3">
        <v>-8295744.75</v>
      </c>
      <c r="IY17" s="3">
        <v>-297011.75</v>
      </c>
      <c r="IZ17" s="3">
        <v>0</v>
      </c>
      <c r="JA17" s="3">
        <v>-34393461.509999998</v>
      </c>
      <c r="JB17" s="3">
        <v>-35561</v>
      </c>
      <c r="JC17" s="3">
        <v>-545.5</v>
      </c>
      <c r="JD17" s="3">
        <v>-192169.23</v>
      </c>
      <c r="JE17" s="3">
        <v>0</v>
      </c>
      <c r="JF17" s="3">
        <v>0</v>
      </c>
      <c r="JG17" s="3">
        <v>0</v>
      </c>
      <c r="JH17" s="3">
        <v>0</v>
      </c>
      <c r="JI17" s="3">
        <v>-531673.94999999995</v>
      </c>
      <c r="JJ17" s="3">
        <v>0</v>
      </c>
      <c r="JK17" s="3">
        <v>0</v>
      </c>
      <c r="JL17" s="3">
        <v>-156525.28</v>
      </c>
      <c r="JM17" s="3">
        <v>0</v>
      </c>
      <c r="JN17" s="3">
        <v>-713058.12</v>
      </c>
      <c r="JO17" s="3">
        <v>0</v>
      </c>
      <c r="JP17" s="3">
        <v>0</v>
      </c>
      <c r="JQ17" s="3">
        <v>110491.39</v>
      </c>
      <c r="JR17" s="3">
        <v>0</v>
      </c>
      <c r="JS17" s="3">
        <v>0</v>
      </c>
      <c r="JT17" s="3">
        <v>0</v>
      </c>
      <c r="JU17" s="3">
        <v>0</v>
      </c>
      <c r="JV17" s="3">
        <v>-26484.43</v>
      </c>
      <c r="JW17" s="3">
        <v>0</v>
      </c>
      <c r="JX17" s="3">
        <v>0</v>
      </c>
      <c r="JY17" s="3">
        <v>0</v>
      </c>
      <c r="JZ17" s="3">
        <v>0</v>
      </c>
      <c r="KA17" s="3">
        <v>0</v>
      </c>
      <c r="KB17" s="3">
        <v>0</v>
      </c>
      <c r="KC17" s="3">
        <v>0</v>
      </c>
      <c r="KD17" s="3">
        <v>465248.26</v>
      </c>
      <c r="KE17" s="3">
        <v>0</v>
      </c>
      <c r="KF17" s="3">
        <v>0</v>
      </c>
      <c r="KG17" s="3">
        <v>0</v>
      </c>
      <c r="KH17" s="3">
        <v>-611266.16</v>
      </c>
      <c r="KI17" s="3">
        <v>248521.92</v>
      </c>
      <c r="KJ17" s="3">
        <v>0</v>
      </c>
      <c r="KK17" s="3">
        <v>-78803.45</v>
      </c>
      <c r="KL17" s="3">
        <v>0</v>
      </c>
      <c r="KM17" s="3">
        <v>4736.3599999999997</v>
      </c>
      <c r="KN17" s="3">
        <v>-154334.71</v>
      </c>
      <c r="KO17" s="3">
        <v>0</v>
      </c>
      <c r="KP17" s="3">
        <v>0</v>
      </c>
      <c r="KQ17" s="3">
        <v>0</v>
      </c>
      <c r="KR17" s="3">
        <v>0</v>
      </c>
      <c r="KS17" s="3">
        <v>0</v>
      </c>
      <c r="KT17" s="3">
        <v>0</v>
      </c>
      <c r="KU17" s="3">
        <v>0</v>
      </c>
      <c r="KV17" s="3">
        <v>0</v>
      </c>
      <c r="KW17" s="3">
        <v>0</v>
      </c>
      <c r="KX17" s="3">
        <v>0</v>
      </c>
      <c r="KY17" s="3">
        <v>0</v>
      </c>
      <c r="KZ17" s="3">
        <v>0</v>
      </c>
      <c r="LA17" s="3">
        <v>0</v>
      </c>
      <c r="LB17" s="3">
        <v>0</v>
      </c>
      <c r="LC17" s="3">
        <v>0</v>
      </c>
      <c r="LD17" s="3">
        <v>0</v>
      </c>
      <c r="LE17" s="3">
        <v>0</v>
      </c>
      <c r="LF17" s="3">
        <v>0</v>
      </c>
      <c r="LG17" s="3">
        <v>0</v>
      </c>
      <c r="LH17" s="3">
        <v>0</v>
      </c>
      <c r="LI17" s="3">
        <v>0</v>
      </c>
      <c r="LJ17" s="3">
        <v>0</v>
      </c>
      <c r="LK17" s="3">
        <v>0</v>
      </c>
      <c r="LL17" s="3">
        <v>0</v>
      </c>
      <c r="LM17" s="3">
        <v>65605109.240000002</v>
      </c>
      <c r="LN17" s="3">
        <v>92928570.5</v>
      </c>
      <c r="LO17" s="3">
        <v>3368541.13</v>
      </c>
      <c r="LP17" s="3">
        <v>0</v>
      </c>
      <c r="LQ17" s="3">
        <v>0</v>
      </c>
      <c r="LR17" s="3">
        <v>11405134.050000001</v>
      </c>
      <c r="LS17" s="3">
        <v>0</v>
      </c>
      <c r="LT17" s="3">
        <v>8295744.75</v>
      </c>
      <c r="LU17" s="3">
        <v>0</v>
      </c>
      <c r="LW17" s="3">
        <v>297011.75</v>
      </c>
      <c r="LX17" s="3">
        <v>0</v>
      </c>
      <c r="LY17" s="3">
        <v>0</v>
      </c>
      <c r="LZ17" s="3">
        <v>0</v>
      </c>
      <c r="MA17" s="3">
        <v>0</v>
      </c>
      <c r="MB17" s="3">
        <v>0</v>
      </c>
      <c r="MC17" s="3">
        <v>0</v>
      </c>
      <c r="MD17" s="3">
        <v>0</v>
      </c>
      <c r="ME17" s="3">
        <v>0</v>
      </c>
      <c r="MF17" s="3">
        <v>0</v>
      </c>
      <c r="MG17" s="3">
        <v>0</v>
      </c>
      <c r="MH17" s="3">
        <v>0</v>
      </c>
      <c r="MI17" s="3">
        <v>0</v>
      </c>
      <c r="MJ17" s="3">
        <v>0</v>
      </c>
      <c r="MK17" s="3">
        <v>0</v>
      </c>
      <c r="ML17" s="3">
        <v>0</v>
      </c>
      <c r="MM17" s="3">
        <v>0</v>
      </c>
      <c r="MN17" s="3">
        <v>0</v>
      </c>
      <c r="MO17" s="3">
        <v>0</v>
      </c>
      <c r="MP17" s="3">
        <v>0</v>
      </c>
      <c r="MQ17" s="3">
        <v>0</v>
      </c>
      <c r="MR17" s="3">
        <v>0</v>
      </c>
      <c r="MS17" s="3">
        <v>698663.81</v>
      </c>
      <c r="MT17" s="3">
        <v>910738.22</v>
      </c>
      <c r="MU17" s="3">
        <v>0</v>
      </c>
      <c r="MV17" s="3">
        <v>205.05</v>
      </c>
      <c r="MW17" s="3">
        <v>151754.46</v>
      </c>
      <c r="MX17" s="3">
        <v>0</v>
      </c>
      <c r="MY17" s="3">
        <v>0</v>
      </c>
      <c r="MZ17" s="3">
        <v>254058.66</v>
      </c>
      <c r="NA17" s="3">
        <v>132094.95000000001</v>
      </c>
      <c r="NB17" s="3">
        <v>0</v>
      </c>
      <c r="NC17" s="3">
        <v>85270.76</v>
      </c>
      <c r="ND17" s="3">
        <v>31777.65</v>
      </c>
      <c r="NE17" s="3">
        <v>140889.34</v>
      </c>
      <c r="NF17" s="3">
        <v>0</v>
      </c>
      <c r="NG17" s="3">
        <v>57631.51</v>
      </c>
      <c r="NH17" s="3">
        <v>0</v>
      </c>
      <c r="NI17" s="3">
        <v>952150.07</v>
      </c>
      <c r="NJ17" s="3">
        <v>1407.13</v>
      </c>
      <c r="NK17" s="3">
        <v>18504.23</v>
      </c>
      <c r="NL17" s="3">
        <v>0</v>
      </c>
      <c r="NM17" s="3">
        <v>0</v>
      </c>
      <c r="NN17" s="3">
        <v>103555.87</v>
      </c>
      <c r="NO17" s="3">
        <v>3015.67</v>
      </c>
      <c r="NP17" s="3">
        <v>0</v>
      </c>
      <c r="NQ17" s="3">
        <v>0</v>
      </c>
      <c r="NR17" s="3">
        <v>6448.94</v>
      </c>
      <c r="NS17" s="3">
        <v>0</v>
      </c>
      <c r="NT17" s="3">
        <v>26082.13</v>
      </c>
      <c r="NU17" s="3">
        <v>610742.36</v>
      </c>
      <c r="NV17" s="3">
        <v>400290.3</v>
      </c>
      <c r="NW17" s="3">
        <v>545490.51</v>
      </c>
      <c r="NX17" s="3">
        <v>47198.31</v>
      </c>
      <c r="NY17" s="3">
        <v>712568.86</v>
      </c>
      <c r="NZ17" s="3">
        <v>215322.6</v>
      </c>
      <c r="OA17" s="3">
        <v>65563.460000000006</v>
      </c>
      <c r="OB17" s="3">
        <v>0</v>
      </c>
      <c r="OC17" s="3">
        <v>0</v>
      </c>
      <c r="OD17" s="3">
        <v>0</v>
      </c>
      <c r="OE17" s="3">
        <v>0</v>
      </c>
      <c r="OF17" s="3">
        <v>0</v>
      </c>
      <c r="OK17" s="3">
        <v>0</v>
      </c>
      <c r="OL17" s="3">
        <v>0</v>
      </c>
      <c r="OM17" s="3">
        <v>0</v>
      </c>
      <c r="ON17" s="3">
        <v>0</v>
      </c>
      <c r="OO17" s="3">
        <v>888087.96</v>
      </c>
      <c r="OP17" s="3">
        <v>392107.6</v>
      </c>
      <c r="OQ17" s="3">
        <v>1643614.44</v>
      </c>
      <c r="OR17" s="3">
        <v>310463.69</v>
      </c>
      <c r="OS17" s="3">
        <v>-12.91</v>
      </c>
      <c r="OT17" s="3">
        <v>17927.73</v>
      </c>
      <c r="OU17" s="3">
        <v>207306.44</v>
      </c>
      <c r="OV17" s="3">
        <v>0</v>
      </c>
      <c r="OW17" s="3">
        <v>5099.79</v>
      </c>
      <c r="OX17" s="3">
        <v>50422.35</v>
      </c>
      <c r="OY17" s="3">
        <v>0</v>
      </c>
      <c r="OZ17" s="3">
        <v>84990.29</v>
      </c>
      <c r="PA17" s="3">
        <v>0</v>
      </c>
      <c r="PB17" s="3">
        <v>0</v>
      </c>
      <c r="PC17" s="3">
        <v>0</v>
      </c>
      <c r="PD17" s="3">
        <v>0</v>
      </c>
      <c r="PE17" s="3">
        <v>0</v>
      </c>
      <c r="PF17" s="3">
        <v>1983238.97</v>
      </c>
      <c r="PG17" s="3">
        <v>2381646.25</v>
      </c>
      <c r="PH17" s="3">
        <v>1250985.77</v>
      </c>
      <c r="PI17" s="3">
        <v>492874.85</v>
      </c>
      <c r="PJ17" s="3">
        <v>-1200</v>
      </c>
      <c r="PK17" s="3">
        <v>293741.01</v>
      </c>
      <c r="PL17" s="3">
        <v>21912.48</v>
      </c>
      <c r="PM17" s="3">
        <v>210796.27</v>
      </c>
      <c r="PN17" s="3">
        <v>234007.28</v>
      </c>
      <c r="PO17" s="3">
        <v>0</v>
      </c>
      <c r="PP17" s="3">
        <v>0</v>
      </c>
      <c r="PQ17" s="3">
        <v>0</v>
      </c>
      <c r="PR17" s="3">
        <v>783072.24</v>
      </c>
      <c r="PS17" s="3">
        <v>74547.820000000007</v>
      </c>
      <c r="PT17" s="3">
        <v>10011.51</v>
      </c>
      <c r="PU17" s="3">
        <v>0</v>
      </c>
      <c r="PV17" s="3">
        <v>141.91999999999999</v>
      </c>
      <c r="PW17" s="3">
        <v>1294903.25</v>
      </c>
      <c r="PX17" s="3">
        <v>0</v>
      </c>
      <c r="PY17" s="3">
        <v>0</v>
      </c>
      <c r="PZ17" s="3">
        <v>0</v>
      </c>
      <c r="QA17" s="3">
        <v>-318268.7</v>
      </c>
      <c r="QB17" s="3">
        <v>6174966.6299999999</v>
      </c>
      <c r="QC17" s="3">
        <v>0</v>
      </c>
      <c r="QD17" s="3">
        <v>0</v>
      </c>
      <c r="QE17" s="3">
        <v>0</v>
      </c>
      <c r="QF17" s="3">
        <v>0</v>
      </c>
      <c r="QG17" s="3">
        <v>0</v>
      </c>
      <c r="QI17" s="3">
        <v>0</v>
      </c>
      <c r="QJ17" s="3">
        <v>3762523.69</v>
      </c>
      <c r="QK17" s="3">
        <v>23624.91</v>
      </c>
      <c r="QL17" s="3">
        <v>0</v>
      </c>
      <c r="QM17" s="3">
        <v>0</v>
      </c>
      <c r="QN17" s="3">
        <v>0</v>
      </c>
      <c r="QO17" s="3">
        <v>150780</v>
      </c>
      <c r="QP17" s="3">
        <v>221258.52</v>
      </c>
      <c r="QQ17" s="3">
        <v>0</v>
      </c>
      <c r="QR17" s="3">
        <v>0</v>
      </c>
      <c r="QS17" s="3">
        <v>11187.58</v>
      </c>
      <c r="QT17" s="3">
        <v>166733.67000000001</v>
      </c>
      <c r="QU17" s="3">
        <v>621525.99</v>
      </c>
      <c r="QV17" s="3">
        <v>-160389.54999999999</v>
      </c>
      <c r="QW17" s="3">
        <v>71745.72</v>
      </c>
      <c r="QX17" s="3">
        <v>0</v>
      </c>
      <c r="QY17" s="3">
        <v>0</v>
      </c>
      <c r="QZ17" s="3">
        <v>0</v>
      </c>
      <c r="RA17" s="3">
        <v>0</v>
      </c>
      <c r="RB17" s="3">
        <v>0</v>
      </c>
      <c r="RC17" s="3">
        <v>0</v>
      </c>
      <c r="RD17" s="3">
        <v>0</v>
      </c>
      <c r="RE17" s="3">
        <v>0</v>
      </c>
      <c r="RF17" s="3">
        <v>0</v>
      </c>
      <c r="RG17" s="3">
        <v>0</v>
      </c>
      <c r="RH17" s="3">
        <v>-538149</v>
      </c>
      <c r="RI17" s="3">
        <v>142609</v>
      </c>
      <c r="RJ17" s="3">
        <v>0</v>
      </c>
      <c r="RK17" s="3">
        <v>0</v>
      </c>
    </row>
    <row r="18" spans="1:479" x14ac:dyDescent="0.25">
      <c r="A18" t="s">
        <v>17</v>
      </c>
      <c r="B18" s="1">
        <v>2019</v>
      </c>
      <c r="C18" s="3">
        <v>4362968.1500000004</v>
      </c>
      <c r="D18" s="3">
        <v>5555.96</v>
      </c>
      <c r="E18" s="4"/>
      <c r="F18" s="3">
        <v>0</v>
      </c>
      <c r="G18" s="3">
        <v>0</v>
      </c>
      <c r="H18" s="3">
        <v>0</v>
      </c>
      <c r="I18" s="3">
        <v>0</v>
      </c>
      <c r="J18" s="3">
        <v>0</v>
      </c>
      <c r="K18" s="3">
        <v>12087878.380000001</v>
      </c>
      <c r="L18" s="3">
        <v>0</v>
      </c>
      <c r="M18" s="3">
        <v>556872.26</v>
      </c>
      <c r="N18" s="3">
        <v>0</v>
      </c>
      <c r="O18" s="3">
        <v>2114374.36</v>
      </c>
      <c r="P18" s="4"/>
      <c r="Q18" s="3">
        <v>18299707.350000001</v>
      </c>
      <c r="R18" s="3">
        <v>-382055.65</v>
      </c>
      <c r="S18" s="3">
        <v>0</v>
      </c>
      <c r="T18" s="3">
        <v>0</v>
      </c>
      <c r="U18" s="3">
        <v>0</v>
      </c>
      <c r="V18" s="3">
        <v>1164344.93</v>
      </c>
      <c r="W18" s="3">
        <v>0</v>
      </c>
      <c r="X18" s="3">
        <v>0</v>
      </c>
      <c r="Y18" s="3">
        <v>0</v>
      </c>
      <c r="Z18" s="3">
        <v>0</v>
      </c>
      <c r="AA18" s="3">
        <v>1229050.3600000001</v>
      </c>
      <c r="AB18" s="3">
        <v>0</v>
      </c>
      <c r="AC18" s="3">
        <v>0</v>
      </c>
      <c r="AD18" s="3">
        <v>0</v>
      </c>
      <c r="AE18" s="3">
        <v>0</v>
      </c>
      <c r="AF18" s="3">
        <v>0</v>
      </c>
      <c r="AG18" s="3">
        <v>0</v>
      </c>
      <c r="AH18" s="3">
        <v>0</v>
      </c>
      <c r="AI18" s="3">
        <v>0</v>
      </c>
      <c r="AJ18" s="3">
        <v>0</v>
      </c>
      <c r="AK18" s="3">
        <v>0</v>
      </c>
      <c r="AL18" s="3">
        <v>0</v>
      </c>
      <c r="AP18" s="3">
        <v>0</v>
      </c>
      <c r="AQ18" s="3">
        <v>0</v>
      </c>
      <c r="AR18" s="3">
        <v>0</v>
      </c>
      <c r="AS18" s="3">
        <v>0</v>
      </c>
      <c r="AT18" s="3">
        <v>0</v>
      </c>
      <c r="AU18" s="3">
        <v>0</v>
      </c>
      <c r="AV18" s="3">
        <v>178051.38</v>
      </c>
      <c r="AW18" s="4"/>
      <c r="AX18" s="3">
        <v>0</v>
      </c>
      <c r="AY18" s="3">
        <v>0</v>
      </c>
      <c r="AZ18" s="3">
        <v>0</v>
      </c>
      <c r="BA18" s="3">
        <v>32917.81</v>
      </c>
      <c r="BB18" s="3">
        <v>0</v>
      </c>
      <c r="BC18" s="3">
        <v>0</v>
      </c>
      <c r="BD18" s="3">
        <v>0</v>
      </c>
      <c r="BE18" s="3">
        <v>0</v>
      </c>
      <c r="BF18" s="3">
        <v>0</v>
      </c>
      <c r="BG18" s="3">
        <v>0</v>
      </c>
      <c r="BH18" s="3">
        <v>0</v>
      </c>
      <c r="BI18" s="3">
        <v>0</v>
      </c>
      <c r="BJ18" s="3">
        <v>0</v>
      </c>
      <c r="BK18" s="3">
        <v>0</v>
      </c>
      <c r="BL18" s="3">
        <v>0</v>
      </c>
      <c r="BM18" s="3">
        <v>54260.160000000003</v>
      </c>
      <c r="BN18" s="3">
        <v>786546.27</v>
      </c>
      <c r="BO18" s="3">
        <v>-82952.86</v>
      </c>
      <c r="BP18" s="3">
        <v>-8870.4599999999991</v>
      </c>
      <c r="BQ18" s="3">
        <v>0</v>
      </c>
      <c r="BR18" s="3">
        <v>0</v>
      </c>
      <c r="BT18" s="3">
        <v>0</v>
      </c>
      <c r="BU18" s="3">
        <v>689256.46</v>
      </c>
      <c r="BV18" s="3">
        <v>0</v>
      </c>
      <c r="BW18" s="3">
        <v>0</v>
      </c>
      <c r="BX18" s="3">
        <v>0</v>
      </c>
      <c r="BY18" s="3">
        <v>-95664.73</v>
      </c>
      <c r="BZ18" s="3">
        <v>-1623540.21</v>
      </c>
      <c r="CA18" s="3">
        <v>118.91</v>
      </c>
      <c r="CB18" s="3">
        <v>385765.12</v>
      </c>
      <c r="CC18" s="3">
        <v>504882.73</v>
      </c>
      <c r="CD18" s="3">
        <v>181281.6</v>
      </c>
      <c r="CE18" s="3">
        <v>205374.99</v>
      </c>
      <c r="CF18" s="3">
        <v>-430007</v>
      </c>
      <c r="CG18" s="3">
        <v>781327.19</v>
      </c>
      <c r="CH18" s="3">
        <v>0</v>
      </c>
      <c r="CI18" s="3">
        <v>0</v>
      </c>
      <c r="CJ18" s="3">
        <v>0</v>
      </c>
      <c r="CK18" s="3">
        <v>209727</v>
      </c>
      <c r="CL18" s="3">
        <v>2405247.7999999998</v>
      </c>
      <c r="CM18" s="3">
        <v>0</v>
      </c>
      <c r="CN18" s="3">
        <v>0</v>
      </c>
      <c r="CO18" s="3">
        <v>0</v>
      </c>
      <c r="CP18" s="3">
        <v>0</v>
      </c>
      <c r="CQ18" s="3">
        <v>0</v>
      </c>
      <c r="CR18" s="3">
        <v>0</v>
      </c>
      <c r="CS18" s="3">
        <v>0</v>
      </c>
      <c r="CT18" s="3">
        <v>0</v>
      </c>
      <c r="CU18" s="3">
        <v>0</v>
      </c>
      <c r="CV18" s="3">
        <v>0</v>
      </c>
      <c r="CW18" s="3">
        <v>0</v>
      </c>
      <c r="CX18" s="3">
        <v>0</v>
      </c>
      <c r="CY18" s="3">
        <v>0</v>
      </c>
      <c r="CZ18" s="3">
        <v>0</v>
      </c>
      <c r="DA18" s="3">
        <v>0</v>
      </c>
      <c r="DB18" s="3">
        <v>0</v>
      </c>
      <c r="DC18" s="3">
        <v>0</v>
      </c>
      <c r="DD18" s="3">
        <v>0</v>
      </c>
      <c r="DE18" s="3">
        <v>0</v>
      </c>
      <c r="DF18" s="3">
        <v>0</v>
      </c>
      <c r="DG18" s="3">
        <v>0</v>
      </c>
      <c r="DH18" s="3">
        <v>0</v>
      </c>
      <c r="DI18" s="3">
        <v>0</v>
      </c>
      <c r="DJ18" s="3">
        <v>0</v>
      </c>
      <c r="DK18" s="3">
        <v>0</v>
      </c>
      <c r="DL18" s="3">
        <v>0</v>
      </c>
      <c r="DM18" s="3">
        <v>0</v>
      </c>
      <c r="DN18" s="3">
        <v>620571.65</v>
      </c>
      <c r="DP18" s="3">
        <v>711373.36</v>
      </c>
      <c r="DQ18" s="3">
        <v>0</v>
      </c>
      <c r="DR18" s="3">
        <v>0</v>
      </c>
      <c r="DS18" s="3">
        <v>1605547.41</v>
      </c>
      <c r="DT18" s="3">
        <v>0</v>
      </c>
      <c r="DU18" s="3">
        <v>21788015.309999999</v>
      </c>
      <c r="DV18" s="3">
        <v>33476277.649999999</v>
      </c>
      <c r="DW18" s="3">
        <v>7556035.4900000002</v>
      </c>
      <c r="DX18" s="3">
        <v>16647436.460000001</v>
      </c>
      <c r="DY18" s="3">
        <v>20625633.129999999</v>
      </c>
      <c r="DZ18" s="3">
        <v>10677054.33</v>
      </c>
      <c r="EA18" s="3">
        <v>15013634.18</v>
      </c>
      <c r="EB18" s="3">
        <v>0</v>
      </c>
      <c r="EC18" s="3">
        <v>0</v>
      </c>
      <c r="ED18" s="3">
        <v>0</v>
      </c>
      <c r="EE18" s="3">
        <v>916900.39</v>
      </c>
      <c r="EG18" s="3">
        <v>6816758.1200000001</v>
      </c>
      <c r="EH18" s="3">
        <v>96797.51</v>
      </c>
      <c r="EI18" s="3">
        <v>558799.1</v>
      </c>
      <c r="EJ18" s="3">
        <v>2099750.39</v>
      </c>
      <c r="EL18" s="3">
        <v>5197377.16</v>
      </c>
      <c r="EM18" s="3">
        <v>0</v>
      </c>
      <c r="EN18" s="3">
        <v>1200492.1100000001</v>
      </c>
      <c r="EO18" s="3">
        <v>0</v>
      </c>
      <c r="EP18" s="3">
        <v>0</v>
      </c>
      <c r="EQ18" s="3">
        <v>0</v>
      </c>
      <c r="ER18" s="3">
        <v>0</v>
      </c>
      <c r="ET18" s="3">
        <v>0</v>
      </c>
      <c r="EU18" s="3">
        <v>0</v>
      </c>
      <c r="EV18" s="3">
        <v>1223272.5900000001</v>
      </c>
      <c r="EW18" s="3">
        <v>0</v>
      </c>
      <c r="EX18" s="3">
        <v>2838285.79</v>
      </c>
      <c r="EY18" s="3">
        <v>0</v>
      </c>
      <c r="EZ18" s="3">
        <v>393229</v>
      </c>
      <c r="FA18" s="3">
        <v>0</v>
      </c>
      <c r="FB18" s="3">
        <v>0</v>
      </c>
      <c r="FC18" s="3">
        <v>0</v>
      </c>
      <c r="FD18" s="3">
        <v>0</v>
      </c>
      <c r="FE18" s="3">
        <v>0</v>
      </c>
      <c r="FF18" s="3">
        <v>1031067.32</v>
      </c>
      <c r="FG18" s="3">
        <v>367304</v>
      </c>
      <c r="FH18" s="3">
        <v>0</v>
      </c>
      <c r="FI18" s="3">
        <v>0</v>
      </c>
      <c r="FJ18" s="3">
        <v>913164.72</v>
      </c>
      <c r="FK18" s="3">
        <v>-25169540.280000001</v>
      </c>
      <c r="FL18" s="3">
        <v>0</v>
      </c>
      <c r="FM18" s="3">
        <v>0</v>
      </c>
      <c r="FN18" s="3">
        <v>0</v>
      </c>
      <c r="FO18" s="3">
        <v>-218093.45</v>
      </c>
      <c r="FP18" s="3">
        <v>-21788108.859999999</v>
      </c>
      <c r="FQ18" s="3">
        <v>0</v>
      </c>
      <c r="FR18" s="3">
        <v>-1018299.38</v>
      </c>
      <c r="FS18" s="3">
        <v>0</v>
      </c>
      <c r="FT18" s="3">
        <v>-2101706.21</v>
      </c>
      <c r="FU18" s="3">
        <v>0</v>
      </c>
      <c r="FV18" s="3">
        <v>-2526849.1</v>
      </c>
      <c r="FW18" s="3">
        <v>0</v>
      </c>
      <c r="FX18" s="3">
        <v>-2288.46</v>
      </c>
      <c r="FY18" s="3">
        <v>0</v>
      </c>
      <c r="FZ18" s="3">
        <v>0</v>
      </c>
      <c r="GA18" s="3">
        <v>0</v>
      </c>
      <c r="GB18" s="3">
        <v>-1320258.3500000001</v>
      </c>
      <c r="GD18" s="3">
        <v>0</v>
      </c>
      <c r="GE18" s="3">
        <v>0</v>
      </c>
      <c r="GF18" s="3">
        <v>-75478.820000000007</v>
      </c>
      <c r="GG18" s="3">
        <v>0</v>
      </c>
      <c r="GH18" s="3">
        <v>0</v>
      </c>
      <c r="GI18" s="3">
        <v>0</v>
      </c>
      <c r="GJ18" s="3">
        <v>0</v>
      </c>
      <c r="GK18" s="3">
        <v>-249148.69</v>
      </c>
      <c r="GL18" s="3">
        <v>1113475.3899999999</v>
      </c>
      <c r="GN18" s="3">
        <v>0</v>
      </c>
      <c r="GO18" s="3">
        <v>-4296628</v>
      </c>
      <c r="GP18" s="3">
        <v>0</v>
      </c>
      <c r="GQ18" s="3">
        <v>0</v>
      </c>
      <c r="GR18" s="3">
        <v>0</v>
      </c>
      <c r="GS18" s="3">
        <v>0</v>
      </c>
      <c r="GT18" s="3">
        <v>0</v>
      </c>
      <c r="GU18" s="3">
        <v>-1978542</v>
      </c>
      <c r="GV18" s="3">
        <v>0</v>
      </c>
      <c r="GX18" s="3">
        <v>-5496249.1399999997</v>
      </c>
      <c r="GY18" s="3">
        <v>0</v>
      </c>
      <c r="GZ18" s="3">
        <v>0</v>
      </c>
      <c r="HA18" s="3">
        <v>0</v>
      </c>
      <c r="HB18" s="3">
        <v>27195</v>
      </c>
      <c r="HC18" s="3">
        <v>0</v>
      </c>
      <c r="HD18" s="3">
        <v>0</v>
      </c>
      <c r="HE18" s="3">
        <v>0</v>
      </c>
      <c r="HF18" s="3">
        <v>-660498.66</v>
      </c>
      <c r="HG18" s="3">
        <v>0</v>
      </c>
      <c r="HH18" s="3">
        <v>-8321470.8300000001</v>
      </c>
      <c r="HI18" s="3">
        <v>0</v>
      </c>
      <c r="HJ18" s="3">
        <v>0</v>
      </c>
      <c r="HK18" s="3">
        <v>0</v>
      </c>
      <c r="HL18" s="3">
        <v>-28912516.98</v>
      </c>
      <c r="HM18" s="3">
        <v>0</v>
      </c>
      <c r="HO18" s="3">
        <v>-37023325.729999997</v>
      </c>
      <c r="HP18" s="3">
        <v>-28154623</v>
      </c>
      <c r="HQ18" s="3">
        <v>0</v>
      </c>
      <c r="HR18" s="3">
        <v>-28782835.829999998</v>
      </c>
      <c r="HS18" s="3">
        <v>0</v>
      </c>
      <c r="HT18" s="3">
        <v>0</v>
      </c>
      <c r="HU18" s="3">
        <v>0</v>
      </c>
      <c r="HV18" s="3">
        <v>0</v>
      </c>
      <c r="HW18" s="3">
        <v>0</v>
      </c>
      <c r="HX18" s="3">
        <v>2044405</v>
      </c>
      <c r="HY18" s="3">
        <v>1538176.34</v>
      </c>
      <c r="HZ18" s="3">
        <v>-5613985.3899999904</v>
      </c>
      <c r="IA18" s="3">
        <v>0</v>
      </c>
      <c r="IB18" s="3">
        <v>0</v>
      </c>
      <c r="IC18" s="3">
        <v>3000000</v>
      </c>
      <c r="ID18" s="3">
        <v>0</v>
      </c>
      <c r="IE18" s="3">
        <v>0</v>
      </c>
      <c r="IF18" s="3">
        <v>0</v>
      </c>
      <c r="IG18" s="3">
        <v>0</v>
      </c>
      <c r="IH18" s="3">
        <v>0</v>
      </c>
      <c r="II18" s="3">
        <v>0</v>
      </c>
      <c r="IJ18" s="3">
        <v>-35285768.549999997</v>
      </c>
      <c r="IK18" s="3">
        <v>0</v>
      </c>
      <c r="IL18" s="3">
        <v>0</v>
      </c>
      <c r="IM18" s="3">
        <v>-803715.4</v>
      </c>
      <c r="IN18" s="3">
        <v>-668910.68999999994</v>
      </c>
      <c r="IO18" s="3">
        <v>-40036.19</v>
      </c>
      <c r="IP18" s="3">
        <v>-78587483.790000007</v>
      </c>
      <c r="IQ18" s="3">
        <v>0</v>
      </c>
      <c r="IR18" s="3">
        <v>-4965257.92</v>
      </c>
      <c r="IS18" s="3">
        <v>-3526191.05</v>
      </c>
      <c r="IT18" s="3">
        <v>0</v>
      </c>
      <c r="IU18" s="3">
        <v>-4578295.0599999996</v>
      </c>
      <c r="IV18" s="3">
        <v>0</v>
      </c>
      <c r="IW18" s="3">
        <v>-8129444.6100000003</v>
      </c>
      <c r="IX18" s="3">
        <v>-7148195.96</v>
      </c>
      <c r="IY18" s="3">
        <v>-1519638.8</v>
      </c>
      <c r="IZ18" s="3">
        <v>-401123.01</v>
      </c>
      <c r="JA18" s="3">
        <v>-26105670.699999999</v>
      </c>
      <c r="JB18" s="3">
        <v>-57457.1</v>
      </c>
      <c r="JC18" s="3">
        <v>-785.75</v>
      </c>
      <c r="JD18" s="3">
        <v>-210034.68</v>
      </c>
      <c r="JE18" s="3">
        <v>0</v>
      </c>
      <c r="JF18" s="3">
        <v>0</v>
      </c>
      <c r="JG18" s="3">
        <v>0</v>
      </c>
      <c r="JH18" s="3">
        <v>-67847.53</v>
      </c>
      <c r="JI18" s="3">
        <v>-233895.12</v>
      </c>
      <c r="JJ18" s="3">
        <v>0</v>
      </c>
      <c r="JK18" s="3">
        <v>-18826.63</v>
      </c>
      <c r="JL18" s="3">
        <v>-290261.43</v>
      </c>
      <c r="JM18" s="3">
        <v>0</v>
      </c>
      <c r="JN18" s="3">
        <v>-547283.80000000005</v>
      </c>
      <c r="JO18" s="3">
        <v>0</v>
      </c>
      <c r="JP18" s="3">
        <v>-177374.96</v>
      </c>
      <c r="JQ18" s="3">
        <v>0</v>
      </c>
      <c r="JR18" s="3">
        <v>0</v>
      </c>
      <c r="JS18" s="3">
        <v>0</v>
      </c>
      <c r="JT18" s="3">
        <v>0</v>
      </c>
      <c r="JU18" s="3">
        <v>0</v>
      </c>
      <c r="JV18" s="3">
        <v>-7817.8</v>
      </c>
      <c r="JW18" s="3">
        <v>0</v>
      </c>
      <c r="JX18" s="3">
        <v>0</v>
      </c>
      <c r="JY18" s="3">
        <v>0</v>
      </c>
      <c r="JZ18" s="3">
        <v>0</v>
      </c>
      <c r="KA18" s="3">
        <v>0</v>
      </c>
      <c r="KB18" s="3">
        <v>-43318.19</v>
      </c>
      <c r="KC18" s="3">
        <v>0</v>
      </c>
      <c r="KD18" s="3">
        <v>17150.669999999998</v>
      </c>
      <c r="KE18" s="3">
        <v>0</v>
      </c>
      <c r="KF18" s="3">
        <v>0</v>
      </c>
      <c r="KG18" s="3">
        <v>0</v>
      </c>
      <c r="KH18" s="3">
        <v>-503526.53</v>
      </c>
      <c r="KI18" s="3">
        <v>447939.81</v>
      </c>
      <c r="KJ18" s="3">
        <v>0</v>
      </c>
      <c r="KK18" s="3">
        <v>-85449.73</v>
      </c>
      <c r="KL18" s="3">
        <v>0</v>
      </c>
      <c r="KM18" s="3">
        <v>0</v>
      </c>
      <c r="KN18" s="3">
        <v>-166024.95000000001</v>
      </c>
      <c r="KO18" s="3">
        <v>0</v>
      </c>
      <c r="KP18" s="3">
        <v>0</v>
      </c>
      <c r="KQ18" s="3">
        <v>0</v>
      </c>
      <c r="KR18" s="3">
        <v>0</v>
      </c>
      <c r="KS18" s="3">
        <v>0</v>
      </c>
      <c r="KT18" s="3">
        <v>0</v>
      </c>
      <c r="KU18" s="3">
        <v>0</v>
      </c>
      <c r="KV18" s="3">
        <v>0</v>
      </c>
      <c r="KW18" s="3">
        <v>0</v>
      </c>
      <c r="KX18" s="3">
        <v>0</v>
      </c>
      <c r="KY18" s="3">
        <v>0</v>
      </c>
      <c r="KZ18" s="3">
        <v>0</v>
      </c>
      <c r="LA18" s="3">
        <v>0</v>
      </c>
      <c r="LB18" s="3">
        <v>0</v>
      </c>
      <c r="LC18" s="3">
        <v>0</v>
      </c>
      <c r="LD18" s="3">
        <v>0</v>
      </c>
      <c r="LE18" s="3">
        <v>0</v>
      </c>
      <c r="LF18" s="3">
        <v>0</v>
      </c>
      <c r="LG18" s="3">
        <v>0</v>
      </c>
      <c r="LH18" s="3">
        <v>0</v>
      </c>
      <c r="LI18" s="3">
        <v>0</v>
      </c>
      <c r="LJ18" s="3">
        <v>0</v>
      </c>
      <c r="LK18" s="3">
        <v>0</v>
      </c>
      <c r="LL18" s="3">
        <v>0</v>
      </c>
      <c r="LM18" s="3">
        <v>123877363.59</v>
      </c>
      <c r="LN18" s="3">
        <v>0</v>
      </c>
      <c r="LO18" s="3">
        <v>4578295.0599999996</v>
      </c>
      <c r="LP18" s="3">
        <v>0</v>
      </c>
      <c r="LQ18" s="3">
        <v>0</v>
      </c>
      <c r="LR18" s="3">
        <v>8129444.6100000003</v>
      </c>
      <c r="LS18" s="3">
        <v>0</v>
      </c>
      <c r="LT18" s="3">
        <v>7148195.96</v>
      </c>
      <c r="LU18" s="3">
        <v>0</v>
      </c>
      <c r="LW18" s="3">
        <v>1519638.8</v>
      </c>
      <c r="LX18" s="3">
        <v>401123.01</v>
      </c>
      <c r="LY18" s="3">
        <v>0</v>
      </c>
      <c r="LZ18" s="3">
        <v>0</v>
      </c>
      <c r="MA18" s="3">
        <v>0</v>
      </c>
      <c r="MB18" s="3">
        <v>0</v>
      </c>
      <c r="MC18" s="3">
        <v>0</v>
      </c>
      <c r="MD18" s="3">
        <v>0</v>
      </c>
      <c r="ME18" s="3">
        <v>0</v>
      </c>
      <c r="MF18" s="3">
        <v>0</v>
      </c>
      <c r="MG18" s="3">
        <v>0</v>
      </c>
      <c r="MH18" s="3">
        <v>0</v>
      </c>
      <c r="MI18" s="3">
        <v>0</v>
      </c>
      <c r="MJ18" s="3">
        <v>0</v>
      </c>
      <c r="MK18" s="3">
        <v>0</v>
      </c>
      <c r="ML18" s="3">
        <v>0</v>
      </c>
      <c r="MM18" s="3">
        <v>0</v>
      </c>
      <c r="MN18" s="3">
        <v>0</v>
      </c>
      <c r="MO18" s="3">
        <v>0</v>
      </c>
      <c r="MP18" s="3">
        <v>0</v>
      </c>
      <c r="MQ18" s="3">
        <v>0</v>
      </c>
      <c r="MR18" s="3">
        <v>0</v>
      </c>
      <c r="MS18" s="3">
        <v>406065.83</v>
      </c>
      <c r="MT18" s="3">
        <v>184411.47</v>
      </c>
      <c r="MU18" s="3">
        <v>0</v>
      </c>
      <c r="MV18" s="3">
        <v>0</v>
      </c>
      <c r="MW18" s="3">
        <v>0</v>
      </c>
      <c r="MX18" s="3">
        <v>101302</v>
      </c>
      <c r="MY18" s="3">
        <v>137392.75</v>
      </c>
      <c r="MZ18" s="3">
        <v>136720.29</v>
      </c>
      <c r="NA18" s="3">
        <v>11915.51</v>
      </c>
      <c r="NB18" s="3">
        <v>0</v>
      </c>
      <c r="NC18" s="3">
        <v>8281.76</v>
      </c>
      <c r="ND18" s="3">
        <v>185556.7</v>
      </c>
      <c r="NE18" s="3">
        <v>418953.2</v>
      </c>
      <c r="NF18" s="3">
        <v>0</v>
      </c>
      <c r="NG18" s="3">
        <v>-1281.0899999999999</v>
      </c>
      <c r="NH18" s="3">
        <v>0</v>
      </c>
      <c r="NI18" s="3">
        <v>97802.77</v>
      </c>
      <c r="NJ18" s="3">
        <v>33905.800000000003</v>
      </c>
      <c r="NK18" s="3">
        <v>2902.58</v>
      </c>
      <c r="NL18" s="3">
        <v>0</v>
      </c>
      <c r="NM18" s="3">
        <v>0</v>
      </c>
      <c r="NN18" s="3">
        <v>0</v>
      </c>
      <c r="NO18" s="3">
        <v>0</v>
      </c>
      <c r="NP18" s="3">
        <v>898131.66</v>
      </c>
      <c r="NQ18" s="3">
        <v>0</v>
      </c>
      <c r="NR18" s="3">
        <v>0</v>
      </c>
      <c r="NS18" s="3">
        <v>76173.64</v>
      </c>
      <c r="NT18" s="3">
        <v>152189.6</v>
      </c>
      <c r="NU18" s="3">
        <v>333743.15999999997</v>
      </c>
      <c r="NV18" s="3">
        <v>322602.39</v>
      </c>
      <c r="NW18" s="3">
        <v>270686.78000000003</v>
      </c>
      <c r="NX18" s="3">
        <v>-5575.29</v>
      </c>
      <c r="NY18" s="3">
        <v>42252.58</v>
      </c>
      <c r="NZ18" s="3">
        <v>210351.58</v>
      </c>
      <c r="OA18" s="3">
        <v>90048.84</v>
      </c>
      <c r="OB18" s="3">
        <v>0</v>
      </c>
      <c r="OC18" s="3">
        <v>2729.67</v>
      </c>
      <c r="OD18" s="3">
        <v>198.63</v>
      </c>
      <c r="OE18" s="3">
        <v>223203.17</v>
      </c>
      <c r="OF18" s="3">
        <v>0</v>
      </c>
      <c r="OK18" s="3">
        <v>0</v>
      </c>
      <c r="OL18" s="3">
        <v>0</v>
      </c>
      <c r="OM18" s="3">
        <v>0</v>
      </c>
      <c r="ON18" s="3">
        <v>0</v>
      </c>
      <c r="OO18" s="3">
        <v>300225.23</v>
      </c>
      <c r="OP18" s="3">
        <v>68084.27</v>
      </c>
      <c r="OQ18" s="3">
        <v>1110800.31</v>
      </c>
      <c r="OR18" s="3">
        <v>841438.19</v>
      </c>
      <c r="OS18" s="3">
        <v>0</v>
      </c>
      <c r="OT18" s="3">
        <v>0</v>
      </c>
      <c r="OU18" s="3">
        <v>376740.42</v>
      </c>
      <c r="OV18" s="3">
        <v>624982</v>
      </c>
      <c r="OW18" s="3">
        <v>0</v>
      </c>
      <c r="OX18" s="3">
        <v>37008.85</v>
      </c>
      <c r="OY18" s="3">
        <v>0</v>
      </c>
      <c r="OZ18" s="3">
        <v>0</v>
      </c>
      <c r="PA18" s="3">
        <v>0</v>
      </c>
      <c r="PB18" s="3">
        <v>0</v>
      </c>
      <c r="PC18" s="3">
        <v>0</v>
      </c>
      <c r="PD18" s="3">
        <v>0</v>
      </c>
      <c r="PE18" s="3">
        <v>0</v>
      </c>
      <c r="PF18" s="3">
        <v>545135</v>
      </c>
      <c r="PG18" s="3">
        <v>2080790.01</v>
      </c>
      <c r="PH18" s="3">
        <v>384298.47</v>
      </c>
      <c r="PI18" s="3">
        <v>556825.30000000005</v>
      </c>
      <c r="PJ18" s="3">
        <v>0</v>
      </c>
      <c r="PK18" s="3">
        <v>395815.47</v>
      </c>
      <c r="PL18" s="3">
        <v>173601.84</v>
      </c>
      <c r="PM18" s="3">
        <v>0</v>
      </c>
      <c r="PN18" s="3">
        <v>191312.82</v>
      </c>
      <c r="PO18" s="3">
        <v>115476.29</v>
      </c>
      <c r="PP18" s="3">
        <v>0</v>
      </c>
      <c r="PQ18" s="3">
        <v>0</v>
      </c>
      <c r="PR18" s="3">
        <v>448020.55</v>
      </c>
      <c r="PS18" s="3">
        <v>0</v>
      </c>
      <c r="PT18" s="3">
        <v>24932.880000000001</v>
      </c>
      <c r="PU18" s="3">
        <v>0</v>
      </c>
      <c r="PV18" s="3">
        <v>0</v>
      </c>
      <c r="PW18" s="3">
        <v>924313.2</v>
      </c>
      <c r="PX18" s="3">
        <v>0</v>
      </c>
      <c r="PY18" s="3">
        <v>0</v>
      </c>
      <c r="PZ18" s="3">
        <v>0</v>
      </c>
      <c r="QA18" s="3">
        <v>0</v>
      </c>
      <c r="QB18" s="3">
        <v>5482882.9000000004</v>
      </c>
      <c r="QC18" s="3">
        <v>0</v>
      </c>
      <c r="QD18" s="3">
        <v>0</v>
      </c>
      <c r="QE18" s="3">
        <v>0</v>
      </c>
      <c r="QF18" s="3">
        <v>0</v>
      </c>
      <c r="QG18" s="3">
        <v>0</v>
      </c>
      <c r="QI18" s="3">
        <v>0</v>
      </c>
      <c r="QJ18" s="3">
        <v>907217.05</v>
      </c>
      <c r="QK18" s="3">
        <v>0</v>
      </c>
      <c r="QL18" s="3">
        <v>0</v>
      </c>
      <c r="QM18" s="3">
        <v>0</v>
      </c>
      <c r="QN18" s="3">
        <v>0</v>
      </c>
      <c r="QO18" s="3">
        <v>1873812</v>
      </c>
      <c r="QP18" s="3">
        <v>223936.54</v>
      </c>
      <c r="QQ18" s="3">
        <v>0</v>
      </c>
      <c r="QR18" s="3">
        <v>0</v>
      </c>
      <c r="QS18" s="3">
        <v>0</v>
      </c>
      <c r="QT18" s="3">
        <v>345015.03999999998</v>
      </c>
      <c r="QU18" s="3">
        <v>-261900.92</v>
      </c>
      <c r="QV18" s="3">
        <v>0</v>
      </c>
      <c r="QW18" s="3">
        <v>325069.34000000003</v>
      </c>
      <c r="QX18" s="3">
        <v>0</v>
      </c>
      <c r="QY18" s="3">
        <v>0</v>
      </c>
      <c r="QZ18" s="3">
        <v>0</v>
      </c>
      <c r="RA18" s="3">
        <v>0</v>
      </c>
      <c r="RB18" s="3">
        <v>0</v>
      </c>
      <c r="RC18" s="3">
        <v>0</v>
      </c>
      <c r="RD18" s="3">
        <v>0</v>
      </c>
      <c r="RE18" s="3">
        <v>0</v>
      </c>
      <c r="RF18" s="3">
        <v>0</v>
      </c>
      <c r="RG18" s="3">
        <v>1079040</v>
      </c>
      <c r="RH18" s="3">
        <v>65863</v>
      </c>
      <c r="RI18" s="3">
        <v>0</v>
      </c>
      <c r="RJ18" s="3">
        <v>0</v>
      </c>
      <c r="RK18" s="3">
        <v>0</v>
      </c>
    </row>
    <row r="19" spans="1:479" x14ac:dyDescent="0.25">
      <c r="A19" t="s">
        <v>18</v>
      </c>
      <c r="B19" s="1">
        <v>2019</v>
      </c>
      <c r="C19" s="3">
        <v>317686.84000000003</v>
      </c>
      <c r="D19" s="3">
        <v>200</v>
      </c>
      <c r="E19" s="4"/>
      <c r="F19" s="3">
        <v>0</v>
      </c>
      <c r="G19" s="3">
        <v>0</v>
      </c>
      <c r="H19" s="3">
        <v>0</v>
      </c>
      <c r="I19" s="3">
        <v>0</v>
      </c>
      <c r="J19" s="3">
        <v>0</v>
      </c>
      <c r="K19" s="3">
        <v>803304.82</v>
      </c>
      <c r="L19" s="3">
        <v>0</v>
      </c>
      <c r="M19" s="3">
        <v>165103.87</v>
      </c>
      <c r="N19" s="3">
        <v>0</v>
      </c>
      <c r="O19" s="3">
        <v>257795.51</v>
      </c>
      <c r="P19" s="4"/>
      <c r="Q19" s="3">
        <v>948420.1</v>
      </c>
      <c r="R19" s="3">
        <v>0</v>
      </c>
      <c r="S19" s="3">
        <v>0</v>
      </c>
      <c r="T19" s="3">
        <v>0</v>
      </c>
      <c r="U19" s="3">
        <v>0</v>
      </c>
      <c r="V19" s="3">
        <v>118234.75</v>
      </c>
      <c r="W19" s="3">
        <v>-10105</v>
      </c>
      <c r="X19" s="3">
        <v>0</v>
      </c>
      <c r="Y19" s="3">
        <v>0</v>
      </c>
      <c r="Z19" s="3">
        <v>0</v>
      </c>
      <c r="AA19" s="3">
        <v>48048.78</v>
      </c>
      <c r="AB19" s="3">
        <v>0</v>
      </c>
      <c r="AC19" s="3">
        <v>0</v>
      </c>
      <c r="AD19" s="3">
        <v>0</v>
      </c>
      <c r="AE19" s="3">
        <v>0</v>
      </c>
      <c r="AF19" s="3">
        <v>0</v>
      </c>
      <c r="AG19" s="3">
        <v>0</v>
      </c>
      <c r="AH19" s="3">
        <v>0</v>
      </c>
      <c r="AI19" s="3">
        <v>0</v>
      </c>
      <c r="AJ19" s="3">
        <v>0</v>
      </c>
      <c r="AK19" s="3">
        <v>0</v>
      </c>
      <c r="AL19" s="3">
        <v>-50998</v>
      </c>
      <c r="AP19" s="3">
        <v>0</v>
      </c>
      <c r="AQ19" s="3">
        <v>0</v>
      </c>
      <c r="AR19" s="3">
        <v>100</v>
      </c>
      <c r="AS19" s="3">
        <v>0</v>
      </c>
      <c r="AT19" s="3">
        <v>0</v>
      </c>
      <c r="AU19" s="3">
        <v>0</v>
      </c>
      <c r="AV19" s="3">
        <v>1148162.1000000001</v>
      </c>
      <c r="AW19" s="4"/>
      <c r="AX19" s="3">
        <v>0</v>
      </c>
      <c r="AY19" s="3">
        <v>0</v>
      </c>
      <c r="AZ19" s="3">
        <v>0</v>
      </c>
      <c r="BA19" s="3">
        <v>0</v>
      </c>
      <c r="BB19" s="3">
        <v>0</v>
      </c>
      <c r="BC19" s="3">
        <v>0</v>
      </c>
      <c r="BD19" s="3">
        <v>0</v>
      </c>
      <c r="BE19" s="3">
        <v>0</v>
      </c>
      <c r="BF19" s="3">
        <v>0</v>
      </c>
      <c r="BG19" s="3">
        <v>0</v>
      </c>
      <c r="BH19" s="3">
        <v>0</v>
      </c>
      <c r="BI19" s="3">
        <v>0</v>
      </c>
      <c r="BJ19" s="3">
        <v>0</v>
      </c>
      <c r="BK19" s="3">
        <v>0</v>
      </c>
      <c r="BL19" s="3">
        <v>0</v>
      </c>
      <c r="BM19" s="3">
        <v>0</v>
      </c>
      <c r="BN19" s="3">
        <v>-215636.67</v>
      </c>
      <c r="BO19" s="3">
        <v>-5443.21</v>
      </c>
      <c r="BP19" s="3">
        <v>14494.86</v>
      </c>
      <c r="BQ19" s="3">
        <v>0</v>
      </c>
      <c r="BR19" s="3">
        <v>0</v>
      </c>
      <c r="BT19" s="3">
        <v>0</v>
      </c>
      <c r="BU19" s="3">
        <v>0</v>
      </c>
      <c r="BV19" s="3">
        <v>0</v>
      </c>
      <c r="BW19" s="3">
        <v>0</v>
      </c>
      <c r="BX19" s="3">
        <v>0</v>
      </c>
      <c r="BY19" s="3">
        <v>0</v>
      </c>
      <c r="BZ19" s="3">
        <v>-86687.06</v>
      </c>
      <c r="CA19" s="3">
        <v>0</v>
      </c>
      <c r="CB19" s="3">
        <v>11124.72</v>
      </c>
      <c r="CC19" s="3">
        <v>913779.89</v>
      </c>
      <c r="CD19" s="3">
        <v>361503.65</v>
      </c>
      <c r="CE19" s="3">
        <v>-221109.98</v>
      </c>
      <c r="CF19" s="3">
        <v>4455.2700000000004</v>
      </c>
      <c r="CG19" s="3">
        <v>41502.410000000003</v>
      </c>
      <c r="CH19" s="3">
        <v>0</v>
      </c>
      <c r="CI19" s="3">
        <v>0</v>
      </c>
      <c r="CJ19" s="3">
        <v>0</v>
      </c>
      <c r="CK19" s="3">
        <v>3322007</v>
      </c>
      <c r="CL19" s="3">
        <v>0</v>
      </c>
      <c r="CM19" s="3">
        <v>0</v>
      </c>
      <c r="CN19" s="3">
        <v>0</v>
      </c>
      <c r="CO19" s="3">
        <v>0</v>
      </c>
      <c r="CP19" s="3">
        <v>0</v>
      </c>
      <c r="CQ19" s="3">
        <v>0</v>
      </c>
      <c r="CR19" s="3">
        <v>0</v>
      </c>
      <c r="CS19" s="3">
        <v>0</v>
      </c>
      <c r="CT19" s="3">
        <v>0</v>
      </c>
      <c r="CU19" s="3">
        <v>0</v>
      </c>
      <c r="CV19" s="3">
        <v>0</v>
      </c>
      <c r="CW19" s="3">
        <v>0</v>
      </c>
      <c r="CX19" s="3">
        <v>0</v>
      </c>
      <c r="CY19" s="3">
        <v>0</v>
      </c>
      <c r="CZ19" s="3">
        <v>0</v>
      </c>
      <c r="DA19" s="3">
        <v>0</v>
      </c>
      <c r="DB19" s="3">
        <v>0</v>
      </c>
      <c r="DC19" s="3">
        <v>0</v>
      </c>
      <c r="DD19" s="3">
        <v>0</v>
      </c>
      <c r="DE19" s="3">
        <v>0</v>
      </c>
      <c r="DF19" s="3">
        <v>0</v>
      </c>
      <c r="DG19" s="3">
        <v>0</v>
      </c>
      <c r="DH19" s="3">
        <v>0</v>
      </c>
      <c r="DI19" s="3">
        <v>0</v>
      </c>
      <c r="DJ19" s="3">
        <v>0</v>
      </c>
      <c r="DK19" s="3">
        <v>0</v>
      </c>
      <c r="DL19" s="3">
        <v>0</v>
      </c>
      <c r="DM19" s="3">
        <v>0</v>
      </c>
      <c r="DN19" s="3">
        <v>88880.36</v>
      </c>
      <c r="DP19" s="3">
        <v>354801.23</v>
      </c>
      <c r="DQ19" s="3">
        <v>0</v>
      </c>
      <c r="DR19" s="3">
        <v>0</v>
      </c>
      <c r="DS19" s="3">
        <v>489375.19</v>
      </c>
      <c r="DT19" s="3">
        <v>0</v>
      </c>
      <c r="DU19" s="3">
        <v>3230230.52</v>
      </c>
      <c r="DV19" s="3">
        <v>2409295.84</v>
      </c>
      <c r="DW19" s="3">
        <v>710347.16</v>
      </c>
      <c r="DX19" s="3">
        <v>409426.2</v>
      </c>
      <c r="DY19" s="3">
        <v>1087720.22</v>
      </c>
      <c r="DZ19" s="3">
        <v>360572.01</v>
      </c>
      <c r="EA19" s="3">
        <v>738154.27</v>
      </c>
      <c r="EB19" s="3">
        <v>0</v>
      </c>
      <c r="EC19" s="3">
        <v>0</v>
      </c>
      <c r="ED19" s="3">
        <v>0</v>
      </c>
      <c r="EE19" s="3">
        <v>0</v>
      </c>
      <c r="EG19" s="3">
        <v>0</v>
      </c>
      <c r="EH19" s="3">
        <v>0</v>
      </c>
      <c r="EI19" s="3">
        <v>64000.35</v>
      </c>
      <c r="EJ19" s="3">
        <v>209496.8</v>
      </c>
      <c r="EL19" s="3">
        <v>443606.74</v>
      </c>
      <c r="EM19" s="3">
        <v>10537.76</v>
      </c>
      <c r="EN19" s="3">
        <v>161790.56</v>
      </c>
      <c r="EO19" s="3">
        <v>11947.98</v>
      </c>
      <c r="EP19" s="3">
        <v>0</v>
      </c>
      <c r="EQ19" s="3">
        <v>19256.84</v>
      </c>
      <c r="ER19" s="3">
        <v>0</v>
      </c>
      <c r="ET19" s="3">
        <v>0</v>
      </c>
      <c r="EU19" s="3">
        <v>0</v>
      </c>
      <c r="EV19" s="3">
        <v>0</v>
      </c>
      <c r="EW19" s="3">
        <v>10120.66</v>
      </c>
      <c r="EX19" s="3">
        <v>0</v>
      </c>
      <c r="EY19" s="3">
        <v>0</v>
      </c>
      <c r="EZ19" s="3">
        <v>0</v>
      </c>
      <c r="FA19" s="3">
        <v>0</v>
      </c>
      <c r="FB19" s="3">
        <v>0</v>
      </c>
      <c r="FC19" s="3">
        <v>0</v>
      </c>
      <c r="FD19" s="3">
        <v>0</v>
      </c>
      <c r="FE19" s="3">
        <v>0</v>
      </c>
      <c r="FF19" s="3">
        <v>59631.47</v>
      </c>
      <c r="FG19" s="3">
        <v>0</v>
      </c>
      <c r="FH19" s="3">
        <v>0</v>
      </c>
      <c r="FI19" s="3">
        <v>0</v>
      </c>
      <c r="FJ19" s="3">
        <v>0</v>
      </c>
      <c r="FK19" s="3">
        <v>-5724077.4699999997</v>
      </c>
      <c r="FL19" s="3">
        <v>0</v>
      </c>
      <c r="FM19" s="3">
        <v>0</v>
      </c>
      <c r="FN19" s="3">
        <v>0</v>
      </c>
      <c r="FO19" s="3">
        <v>0</v>
      </c>
      <c r="FP19" s="3">
        <v>-1958502.81</v>
      </c>
      <c r="FQ19" s="3">
        <v>-97790.04</v>
      </c>
      <c r="FR19" s="3">
        <v>-227359.98</v>
      </c>
      <c r="FS19" s="3">
        <v>0</v>
      </c>
      <c r="FT19" s="3">
        <v>-33.57</v>
      </c>
      <c r="FU19" s="3">
        <v>-435000</v>
      </c>
      <c r="FV19" s="3">
        <v>-351350.93</v>
      </c>
      <c r="FW19" s="3">
        <v>0</v>
      </c>
      <c r="FX19" s="3">
        <v>0</v>
      </c>
      <c r="FY19" s="3">
        <v>0</v>
      </c>
      <c r="FZ19" s="3">
        <v>0</v>
      </c>
      <c r="GA19" s="3">
        <v>0</v>
      </c>
      <c r="GB19" s="3">
        <v>0</v>
      </c>
      <c r="GD19" s="3">
        <v>0</v>
      </c>
      <c r="GE19" s="3">
        <v>0</v>
      </c>
      <c r="GF19" s="3">
        <v>0</v>
      </c>
      <c r="GG19" s="3">
        <v>0</v>
      </c>
      <c r="GH19" s="3">
        <v>0</v>
      </c>
      <c r="GI19" s="3">
        <v>0</v>
      </c>
      <c r="GJ19" s="3">
        <v>-25902.92</v>
      </c>
      <c r="GK19" s="3">
        <v>-104019.66</v>
      </c>
      <c r="GL19" s="3">
        <v>0</v>
      </c>
      <c r="GN19" s="3">
        <v>0</v>
      </c>
      <c r="GO19" s="3">
        <v>0</v>
      </c>
      <c r="GP19" s="3">
        <v>0</v>
      </c>
      <c r="GQ19" s="3">
        <v>-98543</v>
      </c>
      <c r="GR19" s="3">
        <v>0</v>
      </c>
      <c r="GS19" s="3">
        <v>0</v>
      </c>
      <c r="GT19" s="3">
        <v>0</v>
      </c>
      <c r="GU19" s="3">
        <v>0</v>
      </c>
      <c r="GV19" s="3">
        <v>0</v>
      </c>
      <c r="GX19" s="3">
        <v>0</v>
      </c>
      <c r="GY19" s="3">
        <v>0</v>
      </c>
      <c r="GZ19" s="3">
        <v>0</v>
      </c>
      <c r="HA19" s="3">
        <v>0</v>
      </c>
      <c r="HB19" s="3">
        <v>58463.42</v>
      </c>
      <c r="HC19" s="3">
        <v>0</v>
      </c>
      <c r="HD19" s="3">
        <v>0</v>
      </c>
      <c r="HE19" s="3">
        <v>0</v>
      </c>
      <c r="HF19" s="3">
        <v>0</v>
      </c>
      <c r="HG19" s="3">
        <v>0</v>
      </c>
      <c r="HH19" s="3">
        <v>-345939.98</v>
      </c>
      <c r="HI19" s="3">
        <v>0</v>
      </c>
      <c r="HJ19" s="3">
        <v>0</v>
      </c>
      <c r="HK19" s="3">
        <v>0</v>
      </c>
      <c r="HL19" s="3">
        <v>-9907801.1699999999</v>
      </c>
      <c r="HM19" s="3">
        <v>0</v>
      </c>
      <c r="HO19" s="3">
        <v>0</v>
      </c>
      <c r="HP19" s="3">
        <v>-100</v>
      </c>
      <c r="HQ19" s="3">
        <v>0</v>
      </c>
      <c r="HR19" s="3">
        <v>0</v>
      </c>
      <c r="HS19" s="3">
        <v>0</v>
      </c>
      <c r="HT19" s="3">
        <v>0</v>
      </c>
      <c r="HU19" s="3">
        <v>0</v>
      </c>
      <c r="HV19" s="3">
        <v>0</v>
      </c>
      <c r="HW19" s="3">
        <v>0</v>
      </c>
      <c r="HX19" s="3">
        <v>0</v>
      </c>
      <c r="HY19" s="3">
        <v>228851.69</v>
      </c>
      <c r="HZ19" s="3">
        <v>221500.609999999</v>
      </c>
      <c r="IA19" s="3">
        <v>0</v>
      </c>
      <c r="IB19" s="3">
        <v>0</v>
      </c>
      <c r="IC19" s="3">
        <v>0</v>
      </c>
      <c r="ID19" s="3">
        <v>0</v>
      </c>
      <c r="IE19" s="3">
        <v>0</v>
      </c>
      <c r="IF19" s="3">
        <v>0</v>
      </c>
      <c r="IG19" s="3">
        <v>0</v>
      </c>
      <c r="IH19" s="3">
        <v>0</v>
      </c>
      <c r="II19" s="3">
        <v>12469</v>
      </c>
      <c r="IJ19" s="3">
        <v>-4051045.06</v>
      </c>
      <c r="IK19" s="3">
        <v>0</v>
      </c>
      <c r="IL19" s="3">
        <v>0</v>
      </c>
      <c r="IM19" s="3">
        <v>0</v>
      </c>
      <c r="IN19" s="3">
        <v>-24202.44</v>
      </c>
      <c r="IO19" s="3">
        <v>-2892.64</v>
      </c>
      <c r="IP19" s="3">
        <v>-1596712.32</v>
      </c>
      <c r="IQ19" s="3">
        <v>0</v>
      </c>
      <c r="IR19" s="3">
        <v>0</v>
      </c>
      <c r="IS19" s="3">
        <v>-238100.41</v>
      </c>
      <c r="IT19" s="3">
        <v>0</v>
      </c>
      <c r="IU19" s="3">
        <v>-239128.37</v>
      </c>
      <c r="IV19" s="3">
        <v>0</v>
      </c>
      <c r="IW19" s="3">
        <v>-371039.1</v>
      </c>
      <c r="IX19" s="3">
        <v>-231372.18</v>
      </c>
      <c r="IY19" s="3">
        <v>-163020.04</v>
      </c>
      <c r="IZ19" s="3">
        <v>-21990.5</v>
      </c>
      <c r="JA19" s="3">
        <v>-1633980.75</v>
      </c>
      <c r="JB19" s="3">
        <v>-8188</v>
      </c>
      <c r="JC19" s="3">
        <v>-9.25</v>
      </c>
      <c r="JD19" s="3">
        <v>0</v>
      </c>
      <c r="JE19" s="3">
        <v>0</v>
      </c>
      <c r="JF19" s="3">
        <v>0</v>
      </c>
      <c r="JG19" s="3">
        <v>0</v>
      </c>
      <c r="JH19" s="3">
        <v>0</v>
      </c>
      <c r="JI19" s="3">
        <v>-39327.97</v>
      </c>
      <c r="JJ19" s="3">
        <v>0</v>
      </c>
      <c r="JK19" s="3">
        <v>0</v>
      </c>
      <c r="JL19" s="3">
        <v>-16295.88</v>
      </c>
      <c r="JM19" s="3">
        <v>0</v>
      </c>
      <c r="JN19" s="3">
        <v>-35872.49</v>
      </c>
      <c r="JO19" s="3">
        <v>0</v>
      </c>
      <c r="JP19" s="3">
        <v>0</v>
      </c>
      <c r="JQ19" s="3">
        <v>0</v>
      </c>
      <c r="JR19" s="3">
        <v>0</v>
      </c>
      <c r="JS19" s="3">
        <v>0</v>
      </c>
      <c r="JT19" s="3">
        <v>0</v>
      </c>
      <c r="JU19" s="3">
        <v>0</v>
      </c>
      <c r="JV19" s="3">
        <v>-1970.06</v>
      </c>
      <c r="JW19" s="3">
        <v>0</v>
      </c>
      <c r="JX19" s="3">
        <v>0</v>
      </c>
      <c r="JY19" s="3">
        <v>0</v>
      </c>
      <c r="JZ19" s="3">
        <v>0</v>
      </c>
      <c r="KA19" s="3">
        <v>0</v>
      </c>
      <c r="KB19" s="3">
        <v>0</v>
      </c>
      <c r="KC19" s="3">
        <v>0</v>
      </c>
      <c r="KD19" s="3">
        <v>0</v>
      </c>
      <c r="KE19" s="3">
        <v>0</v>
      </c>
      <c r="KF19" s="3">
        <v>0</v>
      </c>
      <c r="KG19" s="3">
        <v>0</v>
      </c>
      <c r="KH19" s="3">
        <v>-225890.11</v>
      </c>
      <c r="KI19" s="3">
        <v>201611.4</v>
      </c>
      <c r="KJ19" s="3">
        <v>0</v>
      </c>
      <c r="KK19" s="3">
        <v>-98.31</v>
      </c>
      <c r="KL19" s="3">
        <v>0</v>
      </c>
      <c r="KM19" s="3">
        <v>0</v>
      </c>
      <c r="KN19" s="3">
        <v>-97825.95</v>
      </c>
      <c r="KO19" s="3">
        <v>0</v>
      </c>
      <c r="KP19" s="3">
        <v>0</v>
      </c>
      <c r="KQ19" s="3">
        <v>0</v>
      </c>
      <c r="KR19" s="3">
        <v>0</v>
      </c>
      <c r="KS19" s="3">
        <v>0</v>
      </c>
      <c r="KT19" s="3">
        <v>0</v>
      </c>
      <c r="KU19" s="3">
        <v>0</v>
      </c>
      <c r="KV19" s="3">
        <v>0</v>
      </c>
      <c r="KW19" s="3">
        <v>0</v>
      </c>
      <c r="KX19" s="3">
        <v>0</v>
      </c>
      <c r="KY19" s="3">
        <v>0</v>
      </c>
      <c r="KZ19" s="3">
        <v>0</v>
      </c>
      <c r="LA19" s="3">
        <v>0</v>
      </c>
      <c r="LB19" s="3">
        <v>0</v>
      </c>
      <c r="LC19" s="3">
        <v>0</v>
      </c>
      <c r="LD19" s="3">
        <v>0</v>
      </c>
      <c r="LE19" s="3">
        <v>0</v>
      </c>
      <c r="LF19" s="3">
        <v>0</v>
      </c>
      <c r="LG19" s="3">
        <v>0</v>
      </c>
      <c r="LH19" s="3">
        <v>0</v>
      </c>
      <c r="LI19" s="3">
        <v>0</v>
      </c>
      <c r="LJ19" s="3">
        <v>0</v>
      </c>
      <c r="LK19" s="3">
        <v>0</v>
      </c>
      <c r="LL19" s="3">
        <v>0</v>
      </c>
      <c r="LM19" s="3">
        <v>5885076.6299999999</v>
      </c>
      <c r="LN19" s="3">
        <v>0</v>
      </c>
      <c r="LO19" s="3">
        <v>238123.69</v>
      </c>
      <c r="LP19" s="3">
        <v>31190.400000000001</v>
      </c>
      <c r="LQ19" s="3">
        <v>0</v>
      </c>
      <c r="LR19" s="3">
        <v>370021.32</v>
      </c>
      <c r="LS19" s="3">
        <v>0</v>
      </c>
      <c r="LT19" s="3">
        <v>230652.09</v>
      </c>
      <c r="LU19" s="3">
        <v>0</v>
      </c>
      <c r="LW19" s="3">
        <v>162448.43</v>
      </c>
      <c r="LX19" s="3">
        <v>21990.49</v>
      </c>
      <c r="LY19" s="3">
        <v>0</v>
      </c>
      <c r="LZ19" s="3">
        <v>0</v>
      </c>
      <c r="MA19" s="3">
        <v>0</v>
      </c>
      <c r="MB19" s="3">
        <v>0</v>
      </c>
      <c r="MC19" s="3">
        <v>0</v>
      </c>
      <c r="MD19" s="3">
        <v>0</v>
      </c>
      <c r="ME19" s="3">
        <v>0</v>
      </c>
      <c r="MF19" s="3">
        <v>0</v>
      </c>
      <c r="MG19" s="3">
        <v>0</v>
      </c>
      <c r="MH19" s="3">
        <v>0</v>
      </c>
      <c r="MI19" s="3">
        <v>0</v>
      </c>
      <c r="MJ19" s="3">
        <v>0</v>
      </c>
      <c r="MK19" s="3">
        <v>0</v>
      </c>
      <c r="ML19" s="3">
        <v>0</v>
      </c>
      <c r="MM19" s="3">
        <v>0</v>
      </c>
      <c r="MN19" s="3">
        <v>0</v>
      </c>
      <c r="MO19" s="3">
        <v>0</v>
      </c>
      <c r="MP19" s="3">
        <v>0</v>
      </c>
      <c r="MQ19" s="3">
        <v>0</v>
      </c>
      <c r="MR19" s="3">
        <v>0</v>
      </c>
      <c r="MS19" s="3">
        <v>74846.649999999994</v>
      </c>
      <c r="MT19" s="3">
        <v>0</v>
      </c>
      <c r="MU19" s="3">
        <v>499.2</v>
      </c>
      <c r="MV19" s="3">
        <v>0</v>
      </c>
      <c r="MW19" s="3">
        <v>0</v>
      </c>
      <c r="MX19" s="3">
        <v>7398.44</v>
      </c>
      <c r="MY19" s="3">
        <v>20047.57</v>
      </c>
      <c r="MZ19" s="3">
        <v>85117.81</v>
      </c>
      <c r="NA19" s="3">
        <v>66416.33</v>
      </c>
      <c r="NB19" s="3">
        <v>0</v>
      </c>
      <c r="NC19" s="3">
        <v>18674.52</v>
      </c>
      <c r="ND19" s="3">
        <v>23333.599999999999</v>
      </c>
      <c r="NE19" s="3">
        <v>15623.76</v>
      </c>
      <c r="NF19" s="3">
        <v>0</v>
      </c>
      <c r="NG19" s="3">
        <v>3235.88</v>
      </c>
      <c r="NH19" s="3">
        <v>0</v>
      </c>
      <c r="NI19" s="3">
        <v>32296.13</v>
      </c>
      <c r="NJ19" s="3">
        <v>37797.5</v>
      </c>
      <c r="NK19" s="3">
        <v>3036.23</v>
      </c>
      <c r="NL19" s="3">
        <v>18421.25</v>
      </c>
      <c r="NM19" s="3">
        <v>0</v>
      </c>
      <c r="NN19" s="3">
        <v>21416.43</v>
      </c>
      <c r="NO19" s="3">
        <v>0</v>
      </c>
      <c r="NP19" s="3">
        <v>55771.29</v>
      </c>
      <c r="NQ19" s="3">
        <v>14839.3</v>
      </c>
      <c r="NR19" s="3">
        <v>0</v>
      </c>
      <c r="NS19" s="3">
        <v>2871.04</v>
      </c>
      <c r="NT19" s="3">
        <v>16596.189999999999</v>
      </c>
      <c r="NU19" s="3">
        <v>44140.67</v>
      </c>
      <c r="NV19" s="3">
        <v>52560.25</v>
      </c>
      <c r="NW19" s="3">
        <v>91525.37</v>
      </c>
      <c r="NX19" s="3">
        <v>1346.22</v>
      </c>
      <c r="NY19" s="3">
        <v>3904.8</v>
      </c>
      <c r="NZ19" s="3">
        <v>912.47</v>
      </c>
      <c r="OA19" s="3">
        <v>4808.6899999999996</v>
      </c>
      <c r="OB19" s="3">
        <v>0</v>
      </c>
      <c r="OC19" s="3">
        <v>499.51</v>
      </c>
      <c r="OD19" s="3">
        <v>63</v>
      </c>
      <c r="OE19" s="3">
        <v>2985.84</v>
      </c>
      <c r="OF19" s="3">
        <v>0</v>
      </c>
      <c r="OK19" s="3">
        <v>0</v>
      </c>
      <c r="OL19" s="3">
        <v>0</v>
      </c>
      <c r="OM19" s="3">
        <v>0</v>
      </c>
      <c r="ON19" s="3">
        <v>0</v>
      </c>
      <c r="OO19" s="3">
        <v>0</v>
      </c>
      <c r="OP19" s="3">
        <v>73579.75</v>
      </c>
      <c r="OQ19" s="3">
        <v>186965.63</v>
      </c>
      <c r="OR19" s="3">
        <v>134183.59</v>
      </c>
      <c r="OS19" s="3">
        <v>0</v>
      </c>
      <c r="OT19" s="3">
        <v>0</v>
      </c>
      <c r="OU19" s="3">
        <v>58187.66</v>
      </c>
      <c r="OV19" s="3">
        <v>0</v>
      </c>
      <c r="OW19" s="3">
        <v>0</v>
      </c>
      <c r="OX19" s="3">
        <v>0</v>
      </c>
      <c r="OY19" s="3">
        <v>0</v>
      </c>
      <c r="OZ19" s="3">
        <v>0</v>
      </c>
      <c r="PA19" s="3">
        <v>0</v>
      </c>
      <c r="PB19" s="3">
        <v>0</v>
      </c>
      <c r="PC19" s="3">
        <v>0</v>
      </c>
      <c r="PD19" s="3">
        <v>0</v>
      </c>
      <c r="PE19" s="3">
        <v>0</v>
      </c>
      <c r="PF19" s="3">
        <v>15405</v>
      </c>
      <c r="PG19" s="3">
        <v>86036.78</v>
      </c>
      <c r="PH19" s="3">
        <v>80295.33</v>
      </c>
      <c r="PI19" s="3">
        <v>81226.83</v>
      </c>
      <c r="PJ19" s="3">
        <v>0</v>
      </c>
      <c r="PK19" s="3">
        <v>160048.67000000001</v>
      </c>
      <c r="PL19" s="3">
        <v>8550.23</v>
      </c>
      <c r="PM19" s="3">
        <v>8088</v>
      </c>
      <c r="PN19" s="3">
        <v>10182.709999999999</v>
      </c>
      <c r="PO19" s="3">
        <v>0</v>
      </c>
      <c r="PP19" s="3">
        <v>0</v>
      </c>
      <c r="PQ19" s="3">
        <v>0</v>
      </c>
      <c r="PR19" s="3">
        <v>30328.58</v>
      </c>
      <c r="PS19" s="3">
        <v>10.5</v>
      </c>
      <c r="PT19" s="3">
        <v>1211.7</v>
      </c>
      <c r="PU19" s="3">
        <v>0</v>
      </c>
      <c r="PV19" s="3">
        <v>0</v>
      </c>
      <c r="PW19" s="3">
        <v>0</v>
      </c>
      <c r="PX19" s="3">
        <v>2925.7</v>
      </c>
      <c r="PY19" s="3">
        <v>0</v>
      </c>
      <c r="PZ19" s="3">
        <v>0</v>
      </c>
      <c r="QA19" s="3">
        <v>0</v>
      </c>
      <c r="QB19" s="3">
        <v>158755.01999999999</v>
      </c>
      <c r="QC19" s="3">
        <v>0</v>
      </c>
      <c r="QD19" s="3">
        <v>0</v>
      </c>
      <c r="QE19" s="3">
        <v>0</v>
      </c>
      <c r="QF19" s="3">
        <v>0</v>
      </c>
      <c r="QG19" s="3">
        <v>0</v>
      </c>
      <c r="QI19" s="3">
        <v>0</v>
      </c>
      <c r="QJ19" s="3">
        <v>179194.62</v>
      </c>
      <c r="QK19" s="3">
        <v>0</v>
      </c>
      <c r="QL19" s="3">
        <v>0</v>
      </c>
      <c r="QM19" s="3">
        <v>0</v>
      </c>
      <c r="QN19" s="3">
        <v>0</v>
      </c>
      <c r="QO19" s="3">
        <v>50423.31</v>
      </c>
      <c r="QP19" s="3">
        <v>32783.440000000002</v>
      </c>
      <c r="QQ19" s="3">
        <v>0</v>
      </c>
      <c r="QR19" s="3">
        <v>0</v>
      </c>
      <c r="QS19" s="3">
        <v>0</v>
      </c>
      <c r="QT19" s="3">
        <v>0</v>
      </c>
      <c r="QU19" s="3">
        <v>-2025</v>
      </c>
      <c r="QV19" s="3">
        <v>0</v>
      </c>
      <c r="QW19" s="3">
        <v>2004</v>
      </c>
      <c r="QX19" s="3">
        <v>0</v>
      </c>
      <c r="QY19" s="3">
        <v>0</v>
      </c>
      <c r="QZ19" s="3">
        <v>0</v>
      </c>
      <c r="RA19" s="3">
        <v>0</v>
      </c>
      <c r="RB19" s="3">
        <v>0</v>
      </c>
      <c r="RC19" s="3">
        <v>0</v>
      </c>
      <c r="RD19" s="3">
        <v>0</v>
      </c>
      <c r="RE19" s="3">
        <v>0</v>
      </c>
      <c r="RF19" s="3">
        <v>0</v>
      </c>
      <c r="RG19" s="3">
        <v>0</v>
      </c>
      <c r="RH19" s="3">
        <v>0</v>
      </c>
      <c r="RI19" s="3">
        <v>0</v>
      </c>
      <c r="RJ19" s="3">
        <v>0</v>
      </c>
      <c r="RK19" s="3">
        <v>12469</v>
      </c>
    </row>
    <row r="20" spans="1:479" x14ac:dyDescent="0.25">
      <c r="A20" t="s">
        <v>19</v>
      </c>
      <c r="B20" s="1">
        <v>2019</v>
      </c>
      <c r="C20" s="3">
        <v>0</v>
      </c>
      <c r="D20" s="3">
        <v>700</v>
      </c>
      <c r="E20" s="4"/>
      <c r="F20" s="3">
        <v>0</v>
      </c>
      <c r="G20" s="3">
        <v>0</v>
      </c>
      <c r="H20" s="3">
        <v>0</v>
      </c>
      <c r="I20" s="3">
        <v>1031036.22</v>
      </c>
      <c r="J20" s="3">
        <v>0</v>
      </c>
      <c r="K20" s="3">
        <v>6064892.2999999998</v>
      </c>
      <c r="L20" s="3">
        <v>340405.53</v>
      </c>
      <c r="M20" s="3">
        <v>52594.5</v>
      </c>
      <c r="N20" s="3">
        <v>6070.31</v>
      </c>
      <c r="O20" s="3">
        <v>424289.79</v>
      </c>
      <c r="P20" s="4"/>
      <c r="Q20" s="3">
        <v>5802366.5499999998</v>
      </c>
      <c r="R20" s="3">
        <v>-138481.16</v>
      </c>
      <c r="S20" s="3">
        <v>1422.61</v>
      </c>
      <c r="T20" s="3">
        <v>0</v>
      </c>
      <c r="U20" s="3">
        <v>0</v>
      </c>
      <c r="V20" s="3">
        <v>134304.24</v>
      </c>
      <c r="W20" s="3">
        <v>0</v>
      </c>
      <c r="X20" s="3">
        <v>0</v>
      </c>
      <c r="Y20" s="3">
        <v>0</v>
      </c>
      <c r="Z20" s="3">
        <v>0</v>
      </c>
      <c r="AA20" s="3">
        <v>613309.56999999995</v>
      </c>
      <c r="AB20" s="3">
        <v>0</v>
      </c>
      <c r="AC20" s="3">
        <v>0</v>
      </c>
      <c r="AD20" s="3">
        <v>0</v>
      </c>
      <c r="AE20" s="3">
        <v>0</v>
      </c>
      <c r="AF20" s="3">
        <v>0</v>
      </c>
      <c r="AG20" s="3">
        <v>0</v>
      </c>
      <c r="AH20" s="3">
        <v>0</v>
      </c>
      <c r="AI20" s="3">
        <v>0</v>
      </c>
      <c r="AJ20" s="3">
        <v>0</v>
      </c>
      <c r="AK20" s="3">
        <v>0</v>
      </c>
      <c r="AL20" s="3">
        <v>0</v>
      </c>
      <c r="AP20" s="3">
        <v>0</v>
      </c>
      <c r="AQ20" s="3">
        <v>0</v>
      </c>
      <c r="AR20" s="3">
        <v>0</v>
      </c>
      <c r="AS20" s="3">
        <v>0</v>
      </c>
      <c r="AT20" s="3">
        <v>0</v>
      </c>
      <c r="AU20" s="3">
        <v>0</v>
      </c>
      <c r="AV20" s="3">
        <v>-202793.17</v>
      </c>
      <c r="AW20" s="4"/>
      <c r="AX20" s="3">
        <v>0</v>
      </c>
      <c r="AY20" s="3">
        <v>0</v>
      </c>
      <c r="AZ20" s="3">
        <v>0</v>
      </c>
      <c r="BA20" s="3">
        <v>0</v>
      </c>
      <c r="BB20" s="3">
        <v>0</v>
      </c>
      <c r="BC20" s="3">
        <v>0</v>
      </c>
      <c r="BD20" s="3">
        <v>0</v>
      </c>
      <c r="BE20" s="3">
        <v>0</v>
      </c>
      <c r="BF20" s="3">
        <v>0</v>
      </c>
      <c r="BG20" s="3">
        <v>0</v>
      </c>
      <c r="BH20" s="3">
        <v>0</v>
      </c>
      <c r="BI20" s="3">
        <v>0</v>
      </c>
      <c r="BJ20" s="3">
        <v>31834.68</v>
      </c>
      <c r="BK20" s="3">
        <v>0</v>
      </c>
      <c r="BL20" s="3">
        <v>0</v>
      </c>
      <c r="BM20" s="3">
        <v>0</v>
      </c>
      <c r="BN20" s="3">
        <v>2242014.5699999998</v>
      </c>
      <c r="BO20" s="3">
        <v>-34385.910000000003</v>
      </c>
      <c r="BP20" s="3">
        <v>0</v>
      </c>
      <c r="BQ20" s="3">
        <v>0</v>
      </c>
      <c r="BR20" s="3">
        <v>0</v>
      </c>
      <c r="BT20" s="3">
        <v>0</v>
      </c>
      <c r="BU20" s="3">
        <v>201348.23</v>
      </c>
      <c r="BV20" s="3">
        <v>0</v>
      </c>
      <c r="BW20" s="3">
        <v>0</v>
      </c>
      <c r="BX20" s="3">
        <v>0</v>
      </c>
      <c r="BY20" s="3">
        <v>-607321.1</v>
      </c>
      <c r="BZ20" s="3">
        <v>-714823.65</v>
      </c>
      <c r="CA20" s="3">
        <v>0</v>
      </c>
      <c r="CB20" s="3">
        <v>2531202.6</v>
      </c>
      <c r="CC20" s="3">
        <v>1824442.56</v>
      </c>
      <c r="CD20" s="3">
        <v>-887210.62</v>
      </c>
      <c r="CE20" s="3">
        <v>820203.38</v>
      </c>
      <c r="CF20" s="3">
        <v>-278134.56</v>
      </c>
      <c r="CG20" s="3">
        <v>3265849.59</v>
      </c>
      <c r="CH20" s="3">
        <v>0</v>
      </c>
      <c r="CI20" s="3">
        <v>0</v>
      </c>
      <c r="CJ20" s="3">
        <v>0</v>
      </c>
      <c r="CK20" s="3">
        <v>0</v>
      </c>
      <c r="CL20" s="3">
        <v>2022513.9</v>
      </c>
      <c r="CM20" s="3">
        <v>249681.4</v>
      </c>
      <c r="CN20" s="3">
        <v>0</v>
      </c>
      <c r="CO20" s="3">
        <v>0</v>
      </c>
      <c r="CP20" s="3">
        <v>0</v>
      </c>
      <c r="CQ20" s="3">
        <v>0</v>
      </c>
      <c r="CR20" s="3">
        <v>0</v>
      </c>
      <c r="CS20" s="3">
        <v>0</v>
      </c>
      <c r="CT20" s="3">
        <v>0</v>
      </c>
      <c r="CU20" s="3">
        <v>0</v>
      </c>
      <c r="CV20" s="3">
        <v>0</v>
      </c>
      <c r="CW20" s="3">
        <v>0</v>
      </c>
      <c r="CX20" s="3">
        <v>0</v>
      </c>
      <c r="CY20" s="3">
        <v>0</v>
      </c>
      <c r="CZ20" s="3">
        <v>0</v>
      </c>
      <c r="DA20" s="3">
        <v>0</v>
      </c>
      <c r="DB20" s="3">
        <v>0</v>
      </c>
      <c r="DC20" s="3">
        <v>0</v>
      </c>
      <c r="DD20" s="3">
        <v>0</v>
      </c>
      <c r="DE20" s="3">
        <v>0</v>
      </c>
      <c r="DF20" s="3">
        <v>0</v>
      </c>
      <c r="DG20" s="3">
        <v>0</v>
      </c>
      <c r="DH20" s="3">
        <v>0</v>
      </c>
      <c r="DI20" s="3">
        <v>0</v>
      </c>
      <c r="DJ20" s="3">
        <v>0</v>
      </c>
      <c r="DK20" s="3">
        <v>0</v>
      </c>
      <c r="DL20" s="3">
        <v>0</v>
      </c>
      <c r="DM20" s="3">
        <v>0</v>
      </c>
      <c r="DN20" s="3">
        <v>0</v>
      </c>
      <c r="DP20" s="3">
        <v>0</v>
      </c>
      <c r="DQ20" s="3">
        <v>0</v>
      </c>
      <c r="DR20" s="3">
        <v>0</v>
      </c>
      <c r="DS20" s="3">
        <v>0</v>
      </c>
      <c r="DT20" s="3">
        <v>0</v>
      </c>
      <c r="DU20" s="3">
        <v>9135835.75</v>
      </c>
      <c r="DV20" s="3">
        <v>10497353.43</v>
      </c>
      <c r="DW20" s="3">
        <v>11867136.02</v>
      </c>
      <c r="DX20" s="3">
        <v>14028147.300000001</v>
      </c>
      <c r="DY20" s="3">
        <v>19942415.25</v>
      </c>
      <c r="DZ20" s="3">
        <v>13982601.369999999</v>
      </c>
      <c r="EA20" s="3">
        <v>8853526.8499999996</v>
      </c>
      <c r="EB20" s="3">
        <v>15814.19</v>
      </c>
      <c r="EC20" s="3">
        <v>0</v>
      </c>
      <c r="ED20" s="3">
        <v>0</v>
      </c>
      <c r="EE20" s="3">
        <v>190119</v>
      </c>
      <c r="EG20" s="3">
        <v>2916895.48</v>
      </c>
      <c r="EH20" s="3">
        <v>0</v>
      </c>
      <c r="EI20" s="3">
        <v>232675.02</v>
      </c>
      <c r="EJ20" s="3">
        <v>997209.15</v>
      </c>
      <c r="EL20" s="3">
        <v>3180410.52</v>
      </c>
      <c r="EM20" s="3">
        <v>89916.73</v>
      </c>
      <c r="EN20" s="3">
        <v>726963.79</v>
      </c>
      <c r="EO20" s="3">
        <v>70247.56</v>
      </c>
      <c r="EP20" s="3">
        <v>0</v>
      </c>
      <c r="EQ20" s="3">
        <v>192477.91</v>
      </c>
      <c r="ER20" s="3">
        <v>0</v>
      </c>
      <c r="ET20" s="3">
        <v>0</v>
      </c>
      <c r="EU20" s="3">
        <v>0</v>
      </c>
      <c r="EV20" s="3">
        <v>0</v>
      </c>
      <c r="EW20" s="3">
        <v>0</v>
      </c>
      <c r="EX20" s="3">
        <v>0</v>
      </c>
      <c r="EY20" s="3">
        <v>0</v>
      </c>
      <c r="EZ20" s="3">
        <v>0</v>
      </c>
      <c r="FA20" s="3">
        <v>0</v>
      </c>
      <c r="FB20" s="3">
        <v>0</v>
      </c>
      <c r="FC20" s="3">
        <v>0</v>
      </c>
      <c r="FD20" s="3">
        <v>0</v>
      </c>
      <c r="FE20" s="3">
        <v>0</v>
      </c>
      <c r="FF20" s="3">
        <v>278726.40000000002</v>
      </c>
      <c r="FG20" s="3">
        <v>0</v>
      </c>
      <c r="FH20" s="3">
        <v>0</v>
      </c>
      <c r="FI20" s="3">
        <v>0</v>
      </c>
      <c r="FJ20" s="3">
        <v>3250151.06</v>
      </c>
      <c r="FK20" s="3">
        <v>-35521332.850000001</v>
      </c>
      <c r="FL20" s="3">
        <v>-1459413.76</v>
      </c>
      <c r="FM20" s="3">
        <v>0</v>
      </c>
      <c r="FN20" s="3">
        <v>0</v>
      </c>
      <c r="FO20" s="3">
        <v>-1379168.7</v>
      </c>
      <c r="FP20" s="3">
        <v>-5315277.7699999996</v>
      </c>
      <c r="FQ20" s="3">
        <v>0</v>
      </c>
      <c r="FR20" s="3">
        <v>-442929.66</v>
      </c>
      <c r="FS20" s="3">
        <v>-1244176</v>
      </c>
      <c r="FT20" s="3">
        <v>-967868.2</v>
      </c>
      <c r="FU20" s="3">
        <v>-4200408.9400000004</v>
      </c>
      <c r="FV20" s="3">
        <v>-158423.26</v>
      </c>
      <c r="FW20" s="3">
        <v>0</v>
      </c>
      <c r="FX20" s="3">
        <v>0</v>
      </c>
      <c r="FY20" s="3">
        <v>-1261472.26</v>
      </c>
      <c r="FZ20" s="3">
        <v>0</v>
      </c>
      <c r="GA20" s="3">
        <v>-2904978.22</v>
      </c>
      <c r="GB20" s="3">
        <v>-8704016.8800000008</v>
      </c>
      <c r="GD20" s="3">
        <v>0</v>
      </c>
      <c r="GE20" s="3">
        <v>0</v>
      </c>
      <c r="GF20" s="3">
        <v>0</v>
      </c>
      <c r="GG20" s="3">
        <v>0</v>
      </c>
      <c r="GH20" s="3">
        <v>0</v>
      </c>
      <c r="GI20" s="3">
        <v>0</v>
      </c>
      <c r="GJ20" s="3">
        <v>7079.46</v>
      </c>
      <c r="GK20" s="3">
        <v>0</v>
      </c>
      <c r="GL20" s="3">
        <v>0</v>
      </c>
      <c r="GN20" s="3">
        <v>0</v>
      </c>
      <c r="GO20" s="3">
        <v>-2732165.05</v>
      </c>
      <c r="GP20" s="3">
        <v>0</v>
      </c>
      <c r="GQ20" s="3">
        <v>0</v>
      </c>
      <c r="GR20" s="3">
        <v>0</v>
      </c>
      <c r="GS20" s="3">
        <v>0</v>
      </c>
      <c r="GT20" s="3">
        <v>0</v>
      </c>
      <c r="GU20" s="3">
        <v>0</v>
      </c>
      <c r="GV20" s="3">
        <v>0</v>
      </c>
      <c r="GX20" s="3">
        <v>-797915.7</v>
      </c>
      <c r="GY20" s="3">
        <v>0</v>
      </c>
      <c r="GZ20" s="3">
        <v>0</v>
      </c>
      <c r="HA20" s="3">
        <v>0</v>
      </c>
      <c r="HB20" s="3">
        <v>-1003368</v>
      </c>
      <c r="HC20" s="3">
        <v>0</v>
      </c>
      <c r="HD20" s="3">
        <v>0</v>
      </c>
      <c r="HE20" s="3">
        <v>0</v>
      </c>
      <c r="HF20" s="3">
        <v>0</v>
      </c>
      <c r="HG20" s="3">
        <v>0</v>
      </c>
      <c r="HH20" s="3">
        <v>-5674315.7300000004</v>
      </c>
      <c r="HI20" s="3">
        <v>0</v>
      </c>
      <c r="HJ20" s="3">
        <v>0</v>
      </c>
      <c r="HK20" s="3">
        <v>0</v>
      </c>
      <c r="HL20" s="3">
        <v>0</v>
      </c>
      <c r="HM20" s="3">
        <v>-23265547.41</v>
      </c>
      <c r="HO20" s="3">
        <v>-373943</v>
      </c>
      <c r="HP20" s="3">
        <v>-15772801</v>
      </c>
      <c r="HQ20" s="3">
        <v>0</v>
      </c>
      <c r="HR20" s="3">
        <v>0</v>
      </c>
      <c r="HS20" s="3">
        <v>0</v>
      </c>
      <c r="HT20" s="3">
        <v>0</v>
      </c>
      <c r="HU20" s="3">
        <v>0</v>
      </c>
      <c r="HV20" s="3">
        <v>0</v>
      </c>
      <c r="HW20" s="3">
        <v>0</v>
      </c>
      <c r="HX20" s="3">
        <v>0</v>
      </c>
      <c r="HY20" s="3">
        <v>-9613043.9600000009</v>
      </c>
      <c r="HZ20" s="3">
        <v>-2254564.25</v>
      </c>
      <c r="IA20" s="3">
        <v>0</v>
      </c>
      <c r="IB20" s="3">
        <v>0</v>
      </c>
      <c r="IC20" s="3">
        <v>1244176</v>
      </c>
      <c r="ID20" s="3">
        <v>0</v>
      </c>
      <c r="IE20" s="3">
        <v>0</v>
      </c>
      <c r="IF20" s="3">
        <v>-373943</v>
      </c>
      <c r="IG20" s="3">
        <v>0</v>
      </c>
      <c r="IH20" s="3">
        <v>0</v>
      </c>
      <c r="II20" s="3">
        <v>-1076137</v>
      </c>
      <c r="IJ20" s="3">
        <v>-19118201.100000001</v>
      </c>
      <c r="IK20" s="3">
        <v>-5004467.0999999996</v>
      </c>
      <c r="IL20" s="3">
        <v>0</v>
      </c>
      <c r="IM20" s="3">
        <v>0</v>
      </c>
      <c r="IN20" s="3">
        <v>-95197.57</v>
      </c>
      <c r="IO20" s="3">
        <v>-22177.81</v>
      </c>
      <c r="IP20" s="3">
        <v>-21423685.84</v>
      </c>
      <c r="IQ20" s="3">
        <v>0</v>
      </c>
      <c r="IR20" s="3">
        <v>0</v>
      </c>
      <c r="IS20" s="3">
        <v>-7693173.0300000003</v>
      </c>
      <c r="IT20" s="3">
        <v>0</v>
      </c>
      <c r="IU20" s="3">
        <v>-1686106.71</v>
      </c>
      <c r="IV20" s="3">
        <v>0</v>
      </c>
      <c r="IW20" s="3">
        <v>-3028942.06</v>
      </c>
      <c r="IX20" s="3">
        <v>-2059992.64</v>
      </c>
      <c r="IY20" s="3">
        <v>-1631229.42</v>
      </c>
      <c r="IZ20" s="3">
        <v>0</v>
      </c>
      <c r="JA20" s="3">
        <v>-12395243.220000001</v>
      </c>
      <c r="JB20" s="3">
        <v>-24834.400000000001</v>
      </c>
      <c r="JC20" s="3">
        <v>-155.25</v>
      </c>
      <c r="JD20" s="3">
        <v>0</v>
      </c>
      <c r="JE20" s="3">
        <v>0</v>
      </c>
      <c r="JF20" s="3">
        <v>0</v>
      </c>
      <c r="JG20" s="3">
        <v>0</v>
      </c>
      <c r="JH20" s="3">
        <v>0</v>
      </c>
      <c r="JI20" s="3">
        <v>-141660.87</v>
      </c>
      <c r="JJ20" s="3">
        <v>0</v>
      </c>
      <c r="JK20" s="3">
        <v>0</v>
      </c>
      <c r="JL20" s="3">
        <v>-207040</v>
      </c>
      <c r="JM20" s="3">
        <v>0</v>
      </c>
      <c r="JN20" s="3">
        <v>-134907.85999999999</v>
      </c>
      <c r="JO20" s="3">
        <v>0</v>
      </c>
      <c r="JP20" s="3">
        <v>-143665.57</v>
      </c>
      <c r="JQ20" s="3">
        <v>1821963.12</v>
      </c>
      <c r="JR20" s="3">
        <v>0</v>
      </c>
      <c r="JS20" s="3">
        <v>0</v>
      </c>
      <c r="JT20" s="3">
        <v>0</v>
      </c>
      <c r="JU20" s="3">
        <v>0</v>
      </c>
      <c r="JV20" s="3">
        <v>0</v>
      </c>
      <c r="JW20" s="3">
        <v>0</v>
      </c>
      <c r="JX20" s="3">
        <v>0</v>
      </c>
      <c r="JY20" s="3">
        <v>0</v>
      </c>
      <c r="JZ20" s="3">
        <v>0</v>
      </c>
      <c r="KA20" s="3">
        <v>0</v>
      </c>
      <c r="KB20" s="3">
        <v>0</v>
      </c>
      <c r="KC20" s="3">
        <v>-22550.9</v>
      </c>
      <c r="KD20" s="3">
        <v>0</v>
      </c>
      <c r="KE20" s="3">
        <v>25846.959999999999</v>
      </c>
      <c r="KF20" s="3">
        <v>0</v>
      </c>
      <c r="KG20" s="3">
        <v>0</v>
      </c>
      <c r="KH20" s="3">
        <v>-2064343.54</v>
      </c>
      <c r="KI20" s="3">
        <v>1806870.67</v>
      </c>
      <c r="KJ20" s="3">
        <v>0</v>
      </c>
      <c r="KK20" s="3">
        <v>-37723.879999999997</v>
      </c>
      <c r="KL20" s="3">
        <v>0</v>
      </c>
      <c r="KM20" s="3">
        <v>5757.07</v>
      </c>
      <c r="KN20" s="3">
        <v>-292990.21999999997</v>
      </c>
      <c r="KO20" s="3">
        <v>0</v>
      </c>
      <c r="KP20" s="3">
        <v>0</v>
      </c>
      <c r="KQ20" s="3">
        <v>0</v>
      </c>
      <c r="KR20" s="3">
        <v>0</v>
      </c>
      <c r="KS20" s="3">
        <v>0</v>
      </c>
      <c r="KT20" s="3">
        <v>0</v>
      </c>
      <c r="KU20" s="3">
        <v>0</v>
      </c>
      <c r="KV20" s="3">
        <v>0</v>
      </c>
      <c r="KW20" s="3">
        <v>0</v>
      </c>
      <c r="KX20" s="3">
        <v>0</v>
      </c>
      <c r="KY20" s="3">
        <v>0</v>
      </c>
      <c r="KZ20" s="3">
        <v>0</v>
      </c>
      <c r="LA20" s="3">
        <v>0</v>
      </c>
      <c r="LB20" s="3">
        <v>0</v>
      </c>
      <c r="LC20" s="3">
        <v>0</v>
      </c>
      <c r="LD20" s="3">
        <v>0</v>
      </c>
      <c r="LE20" s="3">
        <v>0</v>
      </c>
      <c r="LF20" s="3">
        <v>0</v>
      </c>
      <c r="LG20" s="3">
        <v>0</v>
      </c>
      <c r="LH20" s="3">
        <v>0</v>
      </c>
      <c r="LI20" s="3">
        <v>0</v>
      </c>
      <c r="LJ20" s="3">
        <v>0</v>
      </c>
      <c r="LK20" s="3">
        <v>0</v>
      </c>
      <c r="LL20" s="3">
        <v>0</v>
      </c>
      <c r="LM20" s="3">
        <v>32238763.390000001</v>
      </c>
      <c r="LN20" s="3">
        <v>21118139.07</v>
      </c>
      <c r="LO20" s="3">
        <v>1686106.71</v>
      </c>
      <c r="LP20" s="3">
        <v>0</v>
      </c>
      <c r="LQ20" s="3">
        <v>0</v>
      </c>
      <c r="LR20" s="3">
        <v>3028942.06</v>
      </c>
      <c r="LS20" s="3">
        <v>0</v>
      </c>
      <c r="LT20" s="3">
        <v>2059992.64</v>
      </c>
      <c r="LU20" s="3">
        <v>0</v>
      </c>
      <c r="LW20" s="3">
        <v>1631229.42</v>
      </c>
      <c r="LX20" s="3">
        <v>0</v>
      </c>
      <c r="LY20" s="3">
        <v>0</v>
      </c>
      <c r="LZ20" s="3">
        <v>0</v>
      </c>
      <c r="MA20" s="3">
        <v>0</v>
      </c>
      <c r="MB20" s="3">
        <v>0</v>
      </c>
      <c r="MC20" s="3">
        <v>0</v>
      </c>
      <c r="MD20" s="3">
        <v>0</v>
      </c>
      <c r="ME20" s="3">
        <v>0</v>
      </c>
      <c r="MF20" s="3">
        <v>0</v>
      </c>
      <c r="MG20" s="3">
        <v>0</v>
      </c>
      <c r="MH20" s="3">
        <v>0</v>
      </c>
      <c r="MI20" s="3">
        <v>0</v>
      </c>
      <c r="MJ20" s="3">
        <v>0</v>
      </c>
      <c r="MK20" s="3">
        <v>0</v>
      </c>
      <c r="ML20" s="3">
        <v>0</v>
      </c>
      <c r="MM20" s="3">
        <v>0</v>
      </c>
      <c r="MN20" s="3">
        <v>0</v>
      </c>
      <c r="MO20" s="3">
        <v>0</v>
      </c>
      <c r="MP20" s="3">
        <v>0</v>
      </c>
      <c r="MQ20" s="3">
        <v>0</v>
      </c>
      <c r="MR20" s="3">
        <v>0</v>
      </c>
      <c r="MS20" s="3">
        <v>57843.63</v>
      </c>
      <c r="MT20" s="3">
        <v>185263.03</v>
      </c>
      <c r="MU20" s="3">
        <v>0</v>
      </c>
      <c r="MV20" s="3">
        <v>0</v>
      </c>
      <c r="MW20" s="3">
        <v>0</v>
      </c>
      <c r="MX20" s="3">
        <v>0</v>
      </c>
      <c r="MY20" s="3">
        <v>0</v>
      </c>
      <c r="MZ20" s="3">
        <v>72010</v>
      </c>
      <c r="NA20" s="3">
        <v>27030.799999999999</v>
      </c>
      <c r="NB20" s="3">
        <v>0</v>
      </c>
      <c r="NC20" s="3">
        <v>350.34</v>
      </c>
      <c r="ND20" s="3">
        <v>63653.07</v>
      </c>
      <c r="NE20" s="3">
        <v>33107.120000000003</v>
      </c>
      <c r="NF20" s="3">
        <v>0</v>
      </c>
      <c r="NG20" s="3">
        <v>54749.71</v>
      </c>
      <c r="NH20" s="3">
        <v>0</v>
      </c>
      <c r="NI20" s="3">
        <v>219982.46</v>
      </c>
      <c r="NJ20" s="3">
        <v>406916.04</v>
      </c>
      <c r="NK20" s="3">
        <v>0</v>
      </c>
      <c r="NL20" s="3">
        <v>200803</v>
      </c>
      <c r="NM20" s="3">
        <v>0</v>
      </c>
      <c r="NN20" s="3">
        <v>0</v>
      </c>
      <c r="NO20" s="3">
        <v>98778.14</v>
      </c>
      <c r="NP20" s="3">
        <v>14529.91</v>
      </c>
      <c r="NQ20" s="3">
        <v>0</v>
      </c>
      <c r="NR20" s="3">
        <v>0</v>
      </c>
      <c r="NS20" s="3">
        <v>0</v>
      </c>
      <c r="NT20" s="3">
        <v>85217.47</v>
      </c>
      <c r="NU20" s="3">
        <v>140801.51999999999</v>
      </c>
      <c r="NV20" s="3">
        <v>152717.93</v>
      </c>
      <c r="NW20" s="3">
        <v>460911.75</v>
      </c>
      <c r="NX20" s="3">
        <v>0</v>
      </c>
      <c r="NY20" s="3">
        <v>86306.69</v>
      </c>
      <c r="NZ20" s="3">
        <v>202472.11</v>
      </c>
      <c r="OA20" s="3">
        <v>69576.73</v>
      </c>
      <c r="OB20" s="3">
        <v>0</v>
      </c>
      <c r="OC20" s="3">
        <v>0</v>
      </c>
      <c r="OD20" s="3">
        <v>0</v>
      </c>
      <c r="OE20" s="3">
        <v>3884.15</v>
      </c>
      <c r="OF20" s="3">
        <v>0</v>
      </c>
      <c r="OK20" s="3">
        <v>0</v>
      </c>
      <c r="OL20" s="3">
        <v>0</v>
      </c>
      <c r="OM20" s="3">
        <v>0</v>
      </c>
      <c r="ON20" s="3">
        <v>0</v>
      </c>
      <c r="OO20" s="3">
        <v>219677.82</v>
      </c>
      <c r="OP20" s="3">
        <v>122915.59</v>
      </c>
      <c r="OQ20" s="3">
        <v>695223.4</v>
      </c>
      <c r="OR20" s="3">
        <v>313974.63</v>
      </c>
      <c r="OS20" s="3">
        <v>0</v>
      </c>
      <c r="OT20" s="3">
        <v>0</v>
      </c>
      <c r="OU20" s="3">
        <v>29699.03</v>
      </c>
      <c r="OV20" s="3">
        <v>17553.87</v>
      </c>
      <c r="OW20" s="3">
        <v>0</v>
      </c>
      <c r="OX20" s="3">
        <v>29389.35</v>
      </c>
      <c r="OY20" s="3">
        <v>0</v>
      </c>
      <c r="OZ20" s="3">
        <v>0</v>
      </c>
      <c r="PA20" s="3">
        <v>0</v>
      </c>
      <c r="PB20" s="3">
        <v>0</v>
      </c>
      <c r="PC20" s="3">
        <v>0</v>
      </c>
      <c r="PD20" s="3">
        <v>6871.4</v>
      </c>
      <c r="PE20" s="3">
        <v>0</v>
      </c>
      <c r="PF20" s="3">
        <v>446943.68</v>
      </c>
      <c r="PG20" s="3">
        <v>1127773.4099999999</v>
      </c>
      <c r="PH20" s="3">
        <v>299463.40999999997</v>
      </c>
      <c r="PI20" s="3">
        <v>233927.9</v>
      </c>
      <c r="PJ20" s="3">
        <v>0</v>
      </c>
      <c r="PK20" s="3">
        <v>189698.72</v>
      </c>
      <c r="PL20" s="3">
        <v>11129.4</v>
      </c>
      <c r="PM20" s="3">
        <v>42379.19</v>
      </c>
      <c r="PN20" s="3">
        <v>161700</v>
      </c>
      <c r="PO20" s="3">
        <v>0</v>
      </c>
      <c r="PP20" s="3">
        <v>0</v>
      </c>
      <c r="PQ20" s="3">
        <v>0</v>
      </c>
      <c r="PR20" s="3">
        <v>254114.09</v>
      </c>
      <c r="PS20" s="3">
        <v>0</v>
      </c>
      <c r="PT20" s="3">
        <v>138540.01999999999</v>
      </c>
      <c r="PU20" s="3">
        <v>0</v>
      </c>
      <c r="PV20" s="3">
        <v>0</v>
      </c>
      <c r="PW20" s="3">
        <v>339412.11</v>
      </c>
      <c r="PX20" s="3">
        <v>12761</v>
      </c>
      <c r="PY20" s="3">
        <v>0</v>
      </c>
      <c r="PZ20" s="3">
        <v>0</v>
      </c>
      <c r="QA20" s="3">
        <v>0</v>
      </c>
      <c r="QB20" s="3">
        <v>628502.06999999995</v>
      </c>
      <c r="QC20" s="3">
        <v>0</v>
      </c>
      <c r="QD20" s="3">
        <v>117402.25</v>
      </c>
      <c r="QE20" s="3">
        <v>0</v>
      </c>
      <c r="QF20" s="3">
        <v>0</v>
      </c>
      <c r="QG20" s="3">
        <v>0</v>
      </c>
      <c r="QI20" s="3">
        <v>0</v>
      </c>
      <c r="QJ20" s="3">
        <v>971629.66</v>
      </c>
      <c r="QK20" s="3">
        <v>0</v>
      </c>
      <c r="QL20" s="3">
        <v>0</v>
      </c>
      <c r="QM20" s="3">
        <v>0</v>
      </c>
      <c r="QN20" s="3">
        <v>0</v>
      </c>
      <c r="QO20" s="3">
        <v>0</v>
      </c>
      <c r="QP20" s="3">
        <v>195720.64</v>
      </c>
      <c r="QQ20" s="3">
        <v>0</v>
      </c>
      <c r="QR20" s="3">
        <v>0</v>
      </c>
      <c r="QS20" s="3">
        <v>0</v>
      </c>
      <c r="QT20" s="3">
        <v>43589.39</v>
      </c>
      <c r="QU20" s="3">
        <v>246396</v>
      </c>
      <c r="QV20" s="3">
        <v>0</v>
      </c>
      <c r="QW20" s="3">
        <v>16820</v>
      </c>
      <c r="QX20" s="3">
        <v>0</v>
      </c>
      <c r="QY20" s="3">
        <v>0</v>
      </c>
      <c r="QZ20" s="3">
        <v>0</v>
      </c>
      <c r="RA20" s="3">
        <v>0</v>
      </c>
      <c r="RB20" s="3">
        <v>0</v>
      </c>
      <c r="RC20" s="3">
        <v>0</v>
      </c>
      <c r="RD20" s="3">
        <v>0</v>
      </c>
      <c r="RE20" s="3">
        <v>0</v>
      </c>
      <c r="RF20" s="3">
        <v>0</v>
      </c>
      <c r="RG20" s="3">
        <v>0</v>
      </c>
      <c r="RH20" s="3">
        <v>46854</v>
      </c>
      <c r="RI20" s="3">
        <v>0</v>
      </c>
      <c r="RJ20" s="3">
        <v>-16867</v>
      </c>
      <c r="RK20" s="3">
        <v>0</v>
      </c>
    </row>
    <row r="21" spans="1:479" x14ac:dyDescent="0.25">
      <c r="A21" t="s">
        <v>20</v>
      </c>
      <c r="B21" s="1">
        <v>2019</v>
      </c>
      <c r="C21" s="3">
        <v>0</v>
      </c>
      <c r="D21" s="3">
        <v>0</v>
      </c>
      <c r="E21" s="4"/>
      <c r="F21" s="3">
        <v>0</v>
      </c>
      <c r="G21" s="3">
        <v>0</v>
      </c>
      <c r="H21" s="3">
        <v>0</v>
      </c>
      <c r="I21" s="3">
        <v>0</v>
      </c>
      <c r="J21" s="3">
        <v>0</v>
      </c>
      <c r="K21" s="3">
        <v>4778620.53</v>
      </c>
      <c r="L21" s="3">
        <v>1008881.9</v>
      </c>
      <c r="M21" s="3">
        <v>698389.22</v>
      </c>
      <c r="N21" s="3">
        <v>0</v>
      </c>
      <c r="O21" s="3">
        <v>6966.18</v>
      </c>
      <c r="P21" s="4"/>
      <c r="Q21" s="3">
        <v>7638125.9100000001</v>
      </c>
      <c r="R21" s="3">
        <v>-153171.47</v>
      </c>
      <c r="S21" s="3">
        <v>0</v>
      </c>
      <c r="T21" s="3">
        <v>0</v>
      </c>
      <c r="U21" s="3">
        <v>0</v>
      </c>
      <c r="V21" s="3">
        <v>423068.98</v>
      </c>
      <c r="W21" s="3">
        <v>0</v>
      </c>
      <c r="X21" s="3">
        <v>537982.18999999994</v>
      </c>
      <c r="Y21" s="3">
        <v>0</v>
      </c>
      <c r="Z21" s="3">
        <v>0</v>
      </c>
      <c r="AA21" s="3">
        <v>131326.93</v>
      </c>
      <c r="AB21" s="3">
        <v>0</v>
      </c>
      <c r="AC21" s="3">
        <v>0</v>
      </c>
      <c r="AD21" s="3">
        <v>0</v>
      </c>
      <c r="AE21" s="3">
        <v>0</v>
      </c>
      <c r="AF21" s="3">
        <v>0</v>
      </c>
      <c r="AG21" s="3">
        <v>0</v>
      </c>
      <c r="AH21" s="3">
        <v>0</v>
      </c>
      <c r="AI21" s="3">
        <v>0</v>
      </c>
      <c r="AJ21" s="3">
        <v>0</v>
      </c>
      <c r="AK21" s="3">
        <v>0</v>
      </c>
      <c r="AL21" s="3">
        <v>0</v>
      </c>
      <c r="AP21" s="3">
        <v>0</v>
      </c>
      <c r="AQ21" s="3">
        <v>0</v>
      </c>
      <c r="AR21" s="3">
        <v>0</v>
      </c>
      <c r="AS21" s="3">
        <v>0</v>
      </c>
      <c r="AT21" s="3">
        <v>0</v>
      </c>
      <c r="AU21" s="3">
        <v>0</v>
      </c>
      <c r="AV21" s="3">
        <v>8651.9599999999991</v>
      </c>
      <c r="AW21" s="4"/>
      <c r="AX21" s="3">
        <v>0</v>
      </c>
      <c r="AY21" s="3">
        <v>0</v>
      </c>
      <c r="AZ21" s="3">
        <v>0</v>
      </c>
      <c r="BA21" s="3">
        <v>13652.71</v>
      </c>
      <c r="BB21" s="3">
        <v>0</v>
      </c>
      <c r="BC21" s="3">
        <v>-21574.39</v>
      </c>
      <c r="BD21" s="3">
        <v>8007.94</v>
      </c>
      <c r="BE21" s="3">
        <v>0</v>
      </c>
      <c r="BF21" s="3">
        <v>0</v>
      </c>
      <c r="BG21" s="3">
        <v>0</v>
      </c>
      <c r="BH21" s="3">
        <v>0</v>
      </c>
      <c r="BI21" s="3">
        <v>0</v>
      </c>
      <c r="BJ21" s="3">
        <v>0</v>
      </c>
      <c r="BK21" s="3">
        <v>0</v>
      </c>
      <c r="BL21" s="3">
        <v>0</v>
      </c>
      <c r="BM21" s="3">
        <v>-991</v>
      </c>
      <c r="BN21" s="3">
        <v>89294.57</v>
      </c>
      <c r="BO21" s="3">
        <v>-31548.59</v>
      </c>
      <c r="BP21" s="3">
        <v>2271.11</v>
      </c>
      <c r="BQ21" s="3">
        <v>0</v>
      </c>
      <c r="BR21" s="3">
        <v>0</v>
      </c>
      <c r="BT21" s="3">
        <v>0</v>
      </c>
      <c r="BU21" s="3">
        <v>426426.72</v>
      </c>
      <c r="BV21" s="3">
        <v>0</v>
      </c>
      <c r="BW21" s="3">
        <v>0</v>
      </c>
      <c r="BX21" s="3">
        <v>3432.76</v>
      </c>
      <c r="BY21" s="3">
        <v>-14215.78</v>
      </c>
      <c r="BZ21" s="3">
        <v>-252060.34</v>
      </c>
      <c r="CA21" s="3">
        <v>0</v>
      </c>
      <c r="CB21" s="3">
        <v>-91801.39</v>
      </c>
      <c r="CC21" s="3">
        <v>189657.46</v>
      </c>
      <c r="CD21" s="3">
        <v>-317853.90999999997</v>
      </c>
      <c r="CE21" s="3">
        <v>-18494.73</v>
      </c>
      <c r="CF21" s="3">
        <v>-140393.65</v>
      </c>
      <c r="CG21" s="3">
        <v>-24914.97</v>
      </c>
      <c r="CH21" s="3">
        <v>0</v>
      </c>
      <c r="CI21" s="3">
        <v>0</v>
      </c>
      <c r="CJ21" s="3">
        <v>966935</v>
      </c>
      <c r="CK21" s="3">
        <v>0</v>
      </c>
      <c r="CL21" s="3">
        <v>1226578.95</v>
      </c>
      <c r="CM21" s="3">
        <v>3150</v>
      </c>
      <c r="CN21" s="3">
        <v>0</v>
      </c>
      <c r="CO21" s="3">
        <v>0</v>
      </c>
      <c r="CP21" s="3">
        <v>0</v>
      </c>
      <c r="CQ21" s="3">
        <v>0</v>
      </c>
      <c r="CR21" s="3">
        <v>0</v>
      </c>
      <c r="CS21" s="3">
        <v>0</v>
      </c>
      <c r="CT21" s="3">
        <v>0</v>
      </c>
      <c r="CU21" s="3">
        <v>0</v>
      </c>
      <c r="CV21" s="3">
        <v>0</v>
      </c>
      <c r="CW21" s="3">
        <v>0</v>
      </c>
      <c r="CX21" s="3">
        <v>0</v>
      </c>
      <c r="CY21" s="3">
        <v>0</v>
      </c>
      <c r="CZ21" s="3">
        <v>0</v>
      </c>
      <c r="DA21" s="3">
        <v>0</v>
      </c>
      <c r="DB21" s="3">
        <v>0</v>
      </c>
      <c r="DC21" s="3">
        <v>0</v>
      </c>
      <c r="DD21" s="3">
        <v>0</v>
      </c>
      <c r="DE21" s="3">
        <v>0</v>
      </c>
      <c r="DF21" s="3">
        <v>0</v>
      </c>
      <c r="DG21" s="3">
        <v>0</v>
      </c>
      <c r="DH21" s="3">
        <v>0</v>
      </c>
      <c r="DI21" s="3">
        <v>0</v>
      </c>
      <c r="DJ21" s="3">
        <v>0</v>
      </c>
      <c r="DK21" s="3">
        <v>0</v>
      </c>
      <c r="DL21" s="3">
        <v>0</v>
      </c>
      <c r="DM21" s="3">
        <v>0</v>
      </c>
      <c r="DN21" s="3">
        <v>1252201.6499999999</v>
      </c>
      <c r="DP21" s="3">
        <v>438602.45</v>
      </c>
      <c r="DQ21" s="3">
        <v>0</v>
      </c>
      <c r="DR21" s="3">
        <v>13976312.960000001</v>
      </c>
      <c r="DS21" s="3">
        <v>299788.65000000002</v>
      </c>
      <c r="DT21" s="3">
        <v>0</v>
      </c>
      <c r="DU21" s="3">
        <v>12749709.890000001</v>
      </c>
      <c r="DV21" s="3">
        <v>8267845.46</v>
      </c>
      <c r="DW21" s="3">
        <v>5065831.99</v>
      </c>
      <c r="DX21" s="3">
        <v>8954782.4700000007</v>
      </c>
      <c r="DY21" s="3">
        <v>7639060.6100000003</v>
      </c>
      <c r="DZ21" s="3">
        <v>3371825.87</v>
      </c>
      <c r="EA21" s="3">
        <v>4691855.4000000004</v>
      </c>
      <c r="EB21" s="3">
        <v>0</v>
      </c>
      <c r="EC21" s="3">
        <v>0</v>
      </c>
      <c r="ED21" s="3">
        <v>0</v>
      </c>
      <c r="EE21" s="3">
        <v>0</v>
      </c>
      <c r="EG21" s="3">
        <v>1254226.27</v>
      </c>
      <c r="EH21" s="3">
        <v>0</v>
      </c>
      <c r="EI21" s="3">
        <v>190714.42</v>
      </c>
      <c r="EJ21" s="3">
        <v>438600</v>
      </c>
      <c r="EL21" s="3">
        <v>1216379.45</v>
      </c>
      <c r="EM21" s="3">
        <v>0</v>
      </c>
      <c r="EN21" s="3">
        <v>206542.76</v>
      </c>
      <c r="EO21" s="3">
        <v>0</v>
      </c>
      <c r="EP21" s="3">
        <v>0</v>
      </c>
      <c r="EQ21" s="3">
        <v>3501.11</v>
      </c>
      <c r="ER21" s="3">
        <v>3178.22</v>
      </c>
      <c r="ET21" s="3">
        <v>0</v>
      </c>
      <c r="EU21" s="3">
        <v>0</v>
      </c>
      <c r="EV21" s="3">
        <v>424224.46</v>
      </c>
      <c r="EW21" s="3">
        <v>0</v>
      </c>
      <c r="EX21" s="3">
        <v>0</v>
      </c>
      <c r="EY21" s="3">
        <v>-3499577.84</v>
      </c>
      <c r="EZ21" s="3">
        <v>0</v>
      </c>
      <c r="FA21" s="3">
        <v>0</v>
      </c>
      <c r="FB21" s="3">
        <v>0</v>
      </c>
      <c r="FC21" s="3">
        <v>0</v>
      </c>
      <c r="FD21" s="3">
        <v>0</v>
      </c>
      <c r="FE21" s="3">
        <v>0</v>
      </c>
      <c r="FF21" s="3">
        <v>0</v>
      </c>
      <c r="FG21" s="3">
        <v>515359.44</v>
      </c>
      <c r="FH21" s="3">
        <v>0</v>
      </c>
      <c r="FI21" s="3">
        <v>0</v>
      </c>
      <c r="FJ21" s="3">
        <v>276871.52</v>
      </c>
      <c r="FK21" s="3">
        <v>-12755616.539999999</v>
      </c>
      <c r="FL21" s="3">
        <v>-319545.76</v>
      </c>
      <c r="FM21" s="3">
        <v>0</v>
      </c>
      <c r="FN21" s="3">
        <v>0</v>
      </c>
      <c r="FO21" s="3">
        <v>-93503.27</v>
      </c>
      <c r="FP21" s="3">
        <v>-1663735.88</v>
      </c>
      <c r="FQ21" s="3">
        <v>0</v>
      </c>
      <c r="FR21" s="3">
        <v>-1362039.49</v>
      </c>
      <c r="FS21" s="3">
        <v>-210440</v>
      </c>
      <c r="FT21" s="3">
        <v>-6608788.2400000002</v>
      </c>
      <c r="FU21" s="3">
        <v>-1333068.3899999999</v>
      </c>
      <c r="FV21" s="3">
        <v>16044.14</v>
      </c>
      <c r="FW21" s="3">
        <v>-15600000</v>
      </c>
      <c r="FX21" s="3">
        <v>-101</v>
      </c>
      <c r="FY21" s="3">
        <v>0</v>
      </c>
      <c r="FZ21" s="3">
        <v>0</v>
      </c>
      <c r="GA21" s="3">
        <v>-448824.96</v>
      </c>
      <c r="GB21" s="3">
        <v>-646693.21</v>
      </c>
      <c r="GD21" s="3">
        <v>0</v>
      </c>
      <c r="GE21" s="3">
        <v>0</v>
      </c>
      <c r="GF21" s="3">
        <v>4198.1499999999996</v>
      </c>
      <c r="GG21" s="3">
        <v>0</v>
      </c>
      <c r="GH21" s="3">
        <v>0</v>
      </c>
      <c r="GI21" s="3">
        <v>0</v>
      </c>
      <c r="GJ21" s="3">
        <v>-354109.16</v>
      </c>
      <c r="GK21" s="3">
        <v>-171469.83</v>
      </c>
      <c r="GL21" s="3">
        <v>107746.45</v>
      </c>
      <c r="GN21" s="3">
        <v>0</v>
      </c>
      <c r="GO21" s="3">
        <v>-1472268</v>
      </c>
      <c r="GP21" s="3">
        <v>0</v>
      </c>
      <c r="GQ21" s="3">
        <v>0</v>
      </c>
      <c r="GR21" s="3">
        <v>0</v>
      </c>
      <c r="GS21" s="3">
        <v>0</v>
      </c>
      <c r="GT21" s="3">
        <v>0</v>
      </c>
      <c r="GU21" s="3">
        <v>-744234.03</v>
      </c>
      <c r="GV21" s="3">
        <v>0</v>
      </c>
      <c r="GX21" s="3">
        <v>-300150.52</v>
      </c>
      <c r="GY21" s="3">
        <v>0</v>
      </c>
      <c r="GZ21" s="3">
        <v>0</v>
      </c>
      <c r="HA21" s="3">
        <v>0</v>
      </c>
      <c r="HB21" s="3">
        <v>-745864.97</v>
      </c>
      <c r="HC21" s="3">
        <v>0</v>
      </c>
      <c r="HD21" s="3">
        <v>0</v>
      </c>
      <c r="HE21" s="3">
        <v>0</v>
      </c>
      <c r="HF21" s="3">
        <v>0</v>
      </c>
      <c r="HG21" s="3">
        <v>0</v>
      </c>
      <c r="HH21" s="3">
        <v>-1818560.39</v>
      </c>
      <c r="HI21" s="3">
        <v>-936640.22</v>
      </c>
      <c r="HJ21" s="3">
        <v>0</v>
      </c>
      <c r="HK21" s="3">
        <v>0</v>
      </c>
      <c r="HL21" s="3">
        <v>0</v>
      </c>
      <c r="HM21" s="3">
        <v>-10841000</v>
      </c>
      <c r="HO21" s="3">
        <v>0</v>
      </c>
      <c r="HP21" s="3">
        <v>-9468388</v>
      </c>
      <c r="HQ21" s="3">
        <v>-6100000</v>
      </c>
      <c r="HR21" s="3">
        <v>0</v>
      </c>
      <c r="HS21" s="3">
        <v>0</v>
      </c>
      <c r="HT21" s="3">
        <v>0</v>
      </c>
      <c r="HU21" s="3">
        <v>0</v>
      </c>
      <c r="HV21" s="3">
        <v>0</v>
      </c>
      <c r="HW21" s="3">
        <v>0</v>
      </c>
      <c r="HX21" s="3">
        <v>0</v>
      </c>
      <c r="HY21" s="3">
        <v>-9829829.0500000007</v>
      </c>
      <c r="HZ21" s="3">
        <v>-1942198.83999997</v>
      </c>
      <c r="IA21" s="3">
        <v>0</v>
      </c>
      <c r="IB21" s="3">
        <v>0</v>
      </c>
      <c r="IC21" s="3">
        <v>210440</v>
      </c>
      <c r="ID21" s="3">
        <v>0</v>
      </c>
      <c r="IE21" s="3">
        <v>0</v>
      </c>
      <c r="IF21" s="3">
        <v>0</v>
      </c>
      <c r="IG21" s="3">
        <v>0</v>
      </c>
      <c r="IH21" s="3">
        <v>0</v>
      </c>
      <c r="II21" s="3">
        <v>596403</v>
      </c>
      <c r="IJ21" s="3">
        <v>-12924789.939999999</v>
      </c>
      <c r="IK21" s="3">
        <v>0</v>
      </c>
      <c r="IL21" s="3">
        <v>0</v>
      </c>
      <c r="IM21" s="3">
        <v>-2292179.5499999998</v>
      </c>
      <c r="IN21" s="3">
        <v>-262952.32000000001</v>
      </c>
      <c r="IO21" s="3">
        <v>-7218.64</v>
      </c>
      <c r="IP21" s="3">
        <v>-44198711.200000003</v>
      </c>
      <c r="IQ21" s="3">
        <v>0</v>
      </c>
      <c r="IR21" s="3">
        <v>0</v>
      </c>
      <c r="IS21" s="3">
        <v>-1586699.89</v>
      </c>
      <c r="IT21" s="3">
        <v>0</v>
      </c>
      <c r="IU21" s="3">
        <v>-2237469.6</v>
      </c>
      <c r="IV21" s="3">
        <v>0</v>
      </c>
      <c r="IW21" s="3">
        <v>-4101876.56</v>
      </c>
      <c r="IX21" s="3">
        <v>-2944252.82</v>
      </c>
      <c r="IY21" s="3">
        <v>-289104.2</v>
      </c>
      <c r="IZ21" s="3">
        <v>-141146.96</v>
      </c>
      <c r="JA21" s="3">
        <v>-11482983.42</v>
      </c>
      <c r="JB21" s="3">
        <v>-26184.61</v>
      </c>
      <c r="JC21" s="3">
        <v>0</v>
      </c>
      <c r="JD21" s="3">
        <v>-61137.85</v>
      </c>
      <c r="JE21" s="3">
        <v>0</v>
      </c>
      <c r="JF21" s="3">
        <v>0</v>
      </c>
      <c r="JG21" s="3">
        <v>0</v>
      </c>
      <c r="JH21" s="3">
        <v>0</v>
      </c>
      <c r="JI21" s="3">
        <v>-179766.44</v>
      </c>
      <c r="JJ21" s="3">
        <v>0</v>
      </c>
      <c r="JK21" s="3">
        <v>-208055.61</v>
      </c>
      <c r="JL21" s="3">
        <v>-112696.76</v>
      </c>
      <c r="JM21" s="3">
        <v>0</v>
      </c>
      <c r="JN21" s="3">
        <v>-103104.46</v>
      </c>
      <c r="JO21" s="3">
        <v>0</v>
      </c>
      <c r="JP21" s="3">
        <v>-45912.05</v>
      </c>
      <c r="JQ21" s="3">
        <v>0</v>
      </c>
      <c r="JR21" s="3">
        <v>0</v>
      </c>
      <c r="JS21" s="3">
        <v>-60386.01</v>
      </c>
      <c r="JT21" s="3">
        <v>0</v>
      </c>
      <c r="JU21" s="3">
        <v>0</v>
      </c>
      <c r="JV21" s="3">
        <v>0</v>
      </c>
      <c r="JW21" s="3">
        <v>0</v>
      </c>
      <c r="JX21" s="3">
        <v>0</v>
      </c>
      <c r="JY21" s="3">
        <v>0</v>
      </c>
      <c r="JZ21" s="3">
        <v>0</v>
      </c>
      <c r="KA21" s="3">
        <v>0</v>
      </c>
      <c r="KB21" s="3">
        <v>0</v>
      </c>
      <c r="KC21" s="3">
        <v>0</v>
      </c>
      <c r="KD21" s="3">
        <v>0</v>
      </c>
      <c r="KE21" s="3">
        <v>0</v>
      </c>
      <c r="KF21" s="3">
        <v>0</v>
      </c>
      <c r="KG21" s="3">
        <v>0</v>
      </c>
      <c r="KH21" s="3">
        <v>-898612.89</v>
      </c>
      <c r="KI21" s="3">
        <v>553523.73</v>
      </c>
      <c r="KJ21" s="3">
        <v>0</v>
      </c>
      <c r="KK21" s="3">
        <v>-15994.84</v>
      </c>
      <c r="KL21" s="3">
        <v>0</v>
      </c>
      <c r="KM21" s="3">
        <v>0</v>
      </c>
      <c r="KN21" s="3">
        <v>-53530.69</v>
      </c>
      <c r="KO21" s="3">
        <v>0</v>
      </c>
      <c r="KP21" s="3">
        <v>0</v>
      </c>
      <c r="KQ21" s="3">
        <v>0</v>
      </c>
      <c r="KR21" s="3">
        <v>0</v>
      </c>
      <c r="KS21" s="3">
        <v>0</v>
      </c>
      <c r="KT21" s="3">
        <v>0</v>
      </c>
      <c r="KU21" s="3">
        <v>0</v>
      </c>
      <c r="KV21" s="3">
        <v>0</v>
      </c>
      <c r="KW21" s="3">
        <v>0</v>
      </c>
      <c r="KX21" s="3">
        <v>0</v>
      </c>
      <c r="KY21" s="3">
        <v>0</v>
      </c>
      <c r="KZ21" s="3">
        <v>0</v>
      </c>
      <c r="LA21" s="3">
        <v>0</v>
      </c>
      <c r="LB21" s="3">
        <v>0</v>
      </c>
      <c r="LC21" s="3">
        <v>0</v>
      </c>
      <c r="LD21" s="3">
        <v>0</v>
      </c>
      <c r="LE21" s="3">
        <v>0</v>
      </c>
      <c r="LF21" s="3">
        <v>0</v>
      </c>
      <c r="LG21" s="3">
        <v>0</v>
      </c>
      <c r="LH21" s="3">
        <v>0</v>
      </c>
      <c r="LI21" s="3">
        <v>0</v>
      </c>
      <c r="LJ21" s="3">
        <v>0</v>
      </c>
      <c r="LK21" s="3">
        <v>0</v>
      </c>
      <c r="LL21" s="3">
        <v>0</v>
      </c>
      <c r="LM21" s="3">
        <v>24752757.620000001</v>
      </c>
      <c r="LN21" s="3">
        <v>36519896.939999998</v>
      </c>
      <c r="LO21" s="3">
        <v>2237469.64</v>
      </c>
      <c r="LP21" s="3">
        <v>0</v>
      </c>
      <c r="LQ21" s="3">
        <v>0</v>
      </c>
      <c r="LR21" s="3">
        <v>4101876.57</v>
      </c>
      <c r="LS21" s="3">
        <v>0</v>
      </c>
      <c r="LT21" s="3">
        <v>2944251.84</v>
      </c>
      <c r="LU21" s="3">
        <v>0</v>
      </c>
      <c r="LW21" s="3">
        <v>289104.2</v>
      </c>
      <c r="LX21" s="3">
        <v>141147.54</v>
      </c>
      <c r="LY21" s="3">
        <v>0</v>
      </c>
      <c r="LZ21" s="3">
        <v>0</v>
      </c>
      <c r="MA21" s="3">
        <v>0</v>
      </c>
      <c r="MB21" s="3">
        <v>0</v>
      </c>
      <c r="MC21" s="3">
        <v>0</v>
      </c>
      <c r="MD21" s="3">
        <v>0</v>
      </c>
      <c r="ME21" s="3">
        <v>0</v>
      </c>
      <c r="MF21" s="3">
        <v>0</v>
      </c>
      <c r="MG21" s="3">
        <v>0</v>
      </c>
      <c r="MH21" s="3">
        <v>0</v>
      </c>
      <c r="MI21" s="3">
        <v>0</v>
      </c>
      <c r="MJ21" s="3">
        <v>0</v>
      </c>
      <c r="MK21" s="3">
        <v>0</v>
      </c>
      <c r="ML21" s="3">
        <v>0</v>
      </c>
      <c r="MM21" s="3">
        <v>0</v>
      </c>
      <c r="MN21" s="3">
        <v>0</v>
      </c>
      <c r="MO21" s="3">
        <v>0</v>
      </c>
      <c r="MP21" s="3">
        <v>0</v>
      </c>
      <c r="MQ21" s="3">
        <v>0</v>
      </c>
      <c r="MR21" s="3">
        <v>0</v>
      </c>
      <c r="MS21" s="3">
        <v>187083.12</v>
      </c>
      <c r="MT21" s="3">
        <v>52572.32</v>
      </c>
      <c r="MU21" s="3">
        <v>25942.95</v>
      </c>
      <c r="MV21" s="3">
        <v>7082.44</v>
      </c>
      <c r="MW21" s="3">
        <v>89421.19</v>
      </c>
      <c r="MX21" s="3">
        <v>0</v>
      </c>
      <c r="MY21" s="3">
        <v>0</v>
      </c>
      <c r="MZ21" s="3">
        <v>20422.41</v>
      </c>
      <c r="NA21" s="3">
        <v>27515.360000000001</v>
      </c>
      <c r="NB21" s="3">
        <v>0</v>
      </c>
      <c r="NC21" s="3">
        <v>7313.53</v>
      </c>
      <c r="ND21" s="3">
        <v>5572.49</v>
      </c>
      <c r="NE21" s="3">
        <v>319.45</v>
      </c>
      <c r="NF21" s="3">
        <v>0</v>
      </c>
      <c r="NG21" s="3">
        <v>14577.9</v>
      </c>
      <c r="NH21" s="3">
        <v>0</v>
      </c>
      <c r="NI21" s="3">
        <v>299986.15999999997</v>
      </c>
      <c r="NJ21" s="3">
        <v>196833.63</v>
      </c>
      <c r="NK21" s="3">
        <v>8229.9699999999993</v>
      </c>
      <c r="NL21" s="3">
        <v>10504.34</v>
      </c>
      <c r="NM21" s="3">
        <v>0</v>
      </c>
      <c r="NN21" s="3">
        <v>11086.57</v>
      </c>
      <c r="NO21" s="3">
        <v>0</v>
      </c>
      <c r="NP21" s="3">
        <v>0</v>
      </c>
      <c r="NQ21" s="3">
        <v>11534.3</v>
      </c>
      <c r="NR21" s="3">
        <v>20696.72</v>
      </c>
      <c r="NS21" s="3">
        <v>0</v>
      </c>
      <c r="NT21" s="3">
        <v>58909.73</v>
      </c>
      <c r="NU21" s="3">
        <v>96232.42</v>
      </c>
      <c r="NV21" s="3">
        <v>877190.88</v>
      </c>
      <c r="NW21" s="3">
        <v>128272.98</v>
      </c>
      <c r="NX21" s="3">
        <v>25403.8</v>
      </c>
      <c r="NY21" s="3">
        <v>67613.78</v>
      </c>
      <c r="NZ21" s="3">
        <v>109785.65</v>
      </c>
      <c r="OA21" s="3">
        <v>-43836.51</v>
      </c>
      <c r="OB21" s="3">
        <v>0</v>
      </c>
      <c r="OC21" s="3">
        <v>0</v>
      </c>
      <c r="OD21" s="3">
        <v>0</v>
      </c>
      <c r="OE21" s="3">
        <v>91343.71</v>
      </c>
      <c r="OF21" s="3">
        <v>0</v>
      </c>
      <c r="OK21" s="3">
        <v>0</v>
      </c>
      <c r="OL21" s="3">
        <v>0</v>
      </c>
      <c r="OM21" s="3">
        <v>0</v>
      </c>
      <c r="ON21" s="3">
        <v>0</v>
      </c>
      <c r="OO21" s="3">
        <v>51418.81</v>
      </c>
      <c r="OP21" s="3">
        <v>223862.31</v>
      </c>
      <c r="OQ21" s="3">
        <v>598949.18000000005</v>
      </c>
      <c r="OR21" s="3">
        <v>132894.56</v>
      </c>
      <c r="OS21" s="3">
        <v>0</v>
      </c>
      <c r="OT21" s="3">
        <v>0</v>
      </c>
      <c r="OU21" s="3">
        <v>104032.2</v>
      </c>
      <c r="OV21" s="3">
        <v>148215.78</v>
      </c>
      <c r="OW21" s="3">
        <v>990</v>
      </c>
      <c r="OX21" s="3">
        <v>0</v>
      </c>
      <c r="OY21" s="3">
        <v>0</v>
      </c>
      <c r="OZ21" s="3">
        <v>6422.72</v>
      </c>
      <c r="PA21" s="3">
        <v>0</v>
      </c>
      <c r="PB21" s="3">
        <v>0</v>
      </c>
      <c r="PC21" s="3">
        <v>0</v>
      </c>
      <c r="PD21" s="3">
        <v>0</v>
      </c>
      <c r="PE21" s="3">
        <v>0</v>
      </c>
      <c r="PF21" s="3">
        <v>953207.25</v>
      </c>
      <c r="PG21" s="3">
        <v>0</v>
      </c>
      <c r="PH21" s="3">
        <v>481846.88</v>
      </c>
      <c r="PI21" s="3">
        <v>183261.79</v>
      </c>
      <c r="PJ21" s="3">
        <v>0</v>
      </c>
      <c r="PK21" s="3">
        <v>177817.99</v>
      </c>
      <c r="PL21" s="3">
        <v>0</v>
      </c>
      <c r="PM21" s="3">
        <v>51252.24</v>
      </c>
      <c r="PN21" s="3">
        <v>127834.52</v>
      </c>
      <c r="PO21" s="3">
        <v>0</v>
      </c>
      <c r="PP21" s="3">
        <v>0</v>
      </c>
      <c r="PQ21" s="3">
        <v>0</v>
      </c>
      <c r="PR21" s="3">
        <v>170726.31</v>
      </c>
      <c r="PS21" s="3">
        <v>0</v>
      </c>
      <c r="PT21" s="3">
        <v>81995.77</v>
      </c>
      <c r="PU21" s="3">
        <v>0</v>
      </c>
      <c r="PV21" s="3">
        <v>0</v>
      </c>
      <c r="PW21" s="3">
        <v>131617.57999999999</v>
      </c>
      <c r="PX21" s="3">
        <v>10430.040000000001</v>
      </c>
      <c r="PY21" s="3">
        <v>0</v>
      </c>
      <c r="PZ21" s="3">
        <v>0</v>
      </c>
      <c r="QA21" s="3">
        <v>0</v>
      </c>
      <c r="QB21" s="3">
        <v>2165083.58</v>
      </c>
      <c r="QC21" s="3">
        <v>0</v>
      </c>
      <c r="QD21" s="3">
        <v>325221.61</v>
      </c>
      <c r="QE21" s="3">
        <v>0</v>
      </c>
      <c r="QF21" s="3">
        <v>0</v>
      </c>
      <c r="QG21" s="3">
        <v>0</v>
      </c>
      <c r="QI21" s="3">
        <v>0</v>
      </c>
      <c r="QJ21" s="3">
        <v>440345.27</v>
      </c>
      <c r="QK21" s="3">
        <v>0</v>
      </c>
      <c r="QL21" s="3">
        <v>0</v>
      </c>
      <c r="QM21" s="3">
        <v>0</v>
      </c>
      <c r="QN21" s="3">
        <v>0</v>
      </c>
      <c r="QO21" s="3">
        <v>1131000</v>
      </c>
      <c r="QP21" s="3">
        <v>388562.54</v>
      </c>
      <c r="QQ21" s="3">
        <v>0</v>
      </c>
      <c r="QR21" s="3">
        <v>0</v>
      </c>
      <c r="QS21" s="3">
        <v>0</v>
      </c>
      <c r="QT21" s="3">
        <v>5915.17</v>
      </c>
      <c r="QU21" s="3">
        <v>188224.96</v>
      </c>
      <c r="QV21" s="3">
        <v>0</v>
      </c>
      <c r="QW21" s="3">
        <v>63800.04</v>
      </c>
      <c r="QX21" s="3">
        <v>0</v>
      </c>
      <c r="QY21" s="3">
        <v>0</v>
      </c>
      <c r="QZ21" s="3">
        <v>0</v>
      </c>
      <c r="RA21" s="3">
        <v>0</v>
      </c>
      <c r="RB21" s="3">
        <v>0</v>
      </c>
      <c r="RC21" s="3">
        <v>0</v>
      </c>
      <c r="RD21" s="3">
        <v>0</v>
      </c>
      <c r="RE21" s="3">
        <v>0</v>
      </c>
      <c r="RF21" s="3">
        <v>0</v>
      </c>
      <c r="RG21" s="3">
        <v>0</v>
      </c>
      <c r="RH21" s="3">
        <v>237959</v>
      </c>
      <c r="RI21" s="3">
        <v>0</v>
      </c>
      <c r="RJ21" s="3">
        <v>0</v>
      </c>
      <c r="RK21" s="3">
        <v>0</v>
      </c>
    </row>
    <row r="22" spans="1:479" x14ac:dyDescent="0.25">
      <c r="A22" t="s">
        <v>21</v>
      </c>
      <c r="B22" s="1">
        <v>2019</v>
      </c>
      <c r="C22" s="3">
        <v>1056436.8500000001</v>
      </c>
      <c r="D22" s="3">
        <v>300</v>
      </c>
      <c r="E22" s="4"/>
      <c r="F22" s="3">
        <v>0</v>
      </c>
      <c r="G22" s="3">
        <v>0</v>
      </c>
      <c r="H22" s="3">
        <v>0</v>
      </c>
      <c r="I22" s="3">
        <v>1949571.78</v>
      </c>
      <c r="J22" s="3">
        <v>0</v>
      </c>
      <c r="K22" s="3">
        <v>814435.15</v>
      </c>
      <c r="L22" s="3">
        <v>337065.31</v>
      </c>
      <c r="M22" s="3">
        <v>6871.63</v>
      </c>
      <c r="N22" s="3">
        <v>0</v>
      </c>
      <c r="O22" s="3">
        <v>526525.76</v>
      </c>
      <c r="P22" s="4"/>
      <c r="Q22" s="3">
        <v>949457.54</v>
      </c>
      <c r="R22" s="3">
        <v>-8687.33</v>
      </c>
      <c r="S22" s="3">
        <v>3715.11</v>
      </c>
      <c r="T22" s="3">
        <v>0</v>
      </c>
      <c r="U22" s="3">
        <v>0</v>
      </c>
      <c r="V22" s="3">
        <v>25222.78</v>
      </c>
      <c r="W22" s="3">
        <v>0</v>
      </c>
      <c r="X22" s="3">
        <v>0</v>
      </c>
      <c r="Y22" s="3">
        <v>0</v>
      </c>
      <c r="Z22" s="3">
        <v>0</v>
      </c>
      <c r="AA22" s="3">
        <v>111754.43</v>
      </c>
      <c r="AB22" s="3">
        <v>0</v>
      </c>
      <c r="AC22" s="3">
        <v>0</v>
      </c>
      <c r="AD22" s="3">
        <v>0</v>
      </c>
      <c r="AE22" s="3">
        <v>0</v>
      </c>
      <c r="AF22" s="3">
        <v>0</v>
      </c>
      <c r="AG22" s="3">
        <v>0</v>
      </c>
      <c r="AH22" s="3">
        <v>0</v>
      </c>
      <c r="AI22" s="3">
        <v>0</v>
      </c>
      <c r="AJ22" s="3">
        <v>0</v>
      </c>
      <c r="AK22" s="3">
        <v>0</v>
      </c>
      <c r="AL22" s="3">
        <v>0</v>
      </c>
      <c r="AP22" s="3">
        <v>0</v>
      </c>
      <c r="AQ22" s="3">
        <v>0</v>
      </c>
      <c r="AR22" s="3">
        <v>0</v>
      </c>
      <c r="AS22" s="3">
        <v>0</v>
      </c>
      <c r="AT22" s="3">
        <v>0</v>
      </c>
      <c r="AU22" s="3">
        <v>0</v>
      </c>
      <c r="AV22" s="3">
        <v>57857.33</v>
      </c>
      <c r="AW22" s="4"/>
      <c r="AX22" s="3">
        <v>0</v>
      </c>
      <c r="AY22" s="3">
        <v>0</v>
      </c>
      <c r="AZ22" s="3">
        <v>0</v>
      </c>
      <c r="BA22" s="3">
        <v>0</v>
      </c>
      <c r="BB22" s="3">
        <v>0</v>
      </c>
      <c r="BC22" s="3">
        <v>0</v>
      </c>
      <c r="BD22" s="3">
        <v>0</v>
      </c>
      <c r="BE22" s="3">
        <v>0</v>
      </c>
      <c r="BF22" s="3">
        <v>90560.67</v>
      </c>
      <c r="BG22" s="3">
        <v>24178.1</v>
      </c>
      <c r="BH22" s="3">
        <v>-11584</v>
      </c>
      <c r="BI22" s="3">
        <v>0</v>
      </c>
      <c r="BJ22" s="3">
        <v>0</v>
      </c>
      <c r="BK22" s="3">
        <v>0</v>
      </c>
      <c r="BL22" s="3">
        <v>0</v>
      </c>
      <c r="BM22" s="3">
        <v>0</v>
      </c>
      <c r="BN22" s="3">
        <v>0</v>
      </c>
      <c r="BO22" s="3">
        <v>-2328.7199999999998</v>
      </c>
      <c r="BP22" s="3">
        <v>1975.59</v>
      </c>
      <c r="BQ22" s="3">
        <v>0</v>
      </c>
      <c r="BR22" s="3">
        <v>0</v>
      </c>
      <c r="BT22" s="3">
        <v>0</v>
      </c>
      <c r="BU22" s="3">
        <v>49420.89</v>
      </c>
      <c r="BV22" s="3">
        <v>0</v>
      </c>
      <c r="BW22" s="3">
        <v>0</v>
      </c>
      <c r="BX22" s="3">
        <v>0</v>
      </c>
      <c r="BY22" s="3">
        <v>21410.59</v>
      </c>
      <c r="BZ22" s="3">
        <v>-273034.48</v>
      </c>
      <c r="CA22" s="3">
        <v>0</v>
      </c>
      <c r="CB22" s="3">
        <v>10885.84</v>
      </c>
      <c r="CC22" s="3">
        <v>5942.27</v>
      </c>
      <c r="CD22" s="3">
        <v>136857.25</v>
      </c>
      <c r="CE22" s="3">
        <v>57249.63</v>
      </c>
      <c r="CF22" s="3">
        <v>-21279.59</v>
      </c>
      <c r="CG22" s="3">
        <v>78386.36</v>
      </c>
      <c r="CH22" s="3">
        <v>0</v>
      </c>
      <c r="CI22" s="3">
        <v>0</v>
      </c>
      <c r="CJ22" s="3">
        <v>0</v>
      </c>
      <c r="CK22" s="3">
        <v>379999.7</v>
      </c>
      <c r="CL22" s="3">
        <v>0</v>
      </c>
      <c r="CM22" s="3">
        <v>0</v>
      </c>
      <c r="CN22" s="3">
        <v>0</v>
      </c>
      <c r="CO22" s="3">
        <v>0</v>
      </c>
      <c r="CP22" s="3">
        <v>0</v>
      </c>
      <c r="CQ22" s="3">
        <v>0</v>
      </c>
      <c r="CR22" s="3">
        <v>0</v>
      </c>
      <c r="CS22" s="3">
        <v>0</v>
      </c>
      <c r="CT22" s="3">
        <v>0</v>
      </c>
      <c r="CU22" s="3">
        <v>0</v>
      </c>
      <c r="CV22" s="3">
        <v>0</v>
      </c>
      <c r="CW22" s="3">
        <v>0</v>
      </c>
      <c r="CX22" s="3">
        <v>0</v>
      </c>
      <c r="CY22" s="3">
        <v>0</v>
      </c>
      <c r="CZ22" s="3">
        <v>0</v>
      </c>
      <c r="DA22" s="3">
        <v>0</v>
      </c>
      <c r="DB22" s="3">
        <v>0</v>
      </c>
      <c r="DC22" s="3">
        <v>0</v>
      </c>
      <c r="DD22" s="3">
        <v>0</v>
      </c>
      <c r="DE22" s="3">
        <v>0</v>
      </c>
      <c r="DF22" s="3">
        <v>0</v>
      </c>
      <c r="DG22" s="3">
        <v>0</v>
      </c>
      <c r="DH22" s="3">
        <v>0</v>
      </c>
      <c r="DI22" s="3">
        <v>0</v>
      </c>
      <c r="DJ22" s="3">
        <v>0</v>
      </c>
      <c r="DK22" s="3">
        <v>0</v>
      </c>
      <c r="DL22" s="3">
        <v>0</v>
      </c>
      <c r="DM22" s="3">
        <v>0</v>
      </c>
      <c r="DN22" s="3">
        <v>100000</v>
      </c>
      <c r="DP22" s="3">
        <v>877152.95</v>
      </c>
      <c r="DQ22" s="3">
        <v>0</v>
      </c>
      <c r="DR22" s="3">
        <v>1248613.1599999999</v>
      </c>
      <c r="DS22" s="3">
        <v>0</v>
      </c>
      <c r="DT22" s="3">
        <v>9565.18</v>
      </c>
      <c r="DU22" s="3">
        <v>3770970.99</v>
      </c>
      <c r="DV22" s="3">
        <v>1645066.64</v>
      </c>
      <c r="DW22" s="3">
        <v>380477.93</v>
      </c>
      <c r="DX22" s="3">
        <v>525020.07999999996</v>
      </c>
      <c r="DY22" s="3">
        <v>1476225.11</v>
      </c>
      <c r="DZ22" s="3">
        <v>185317.18</v>
      </c>
      <c r="EA22" s="3">
        <v>852700.67</v>
      </c>
      <c r="EB22" s="3">
        <v>45635</v>
      </c>
      <c r="EC22" s="3">
        <v>0</v>
      </c>
      <c r="ED22" s="3">
        <v>0</v>
      </c>
      <c r="EE22" s="3">
        <v>0</v>
      </c>
      <c r="EG22" s="3">
        <v>467437.98</v>
      </c>
      <c r="EH22" s="3">
        <v>170684.71</v>
      </c>
      <c r="EI22" s="3">
        <v>184605.13</v>
      </c>
      <c r="EJ22" s="3">
        <v>112700.65</v>
      </c>
      <c r="EL22" s="3">
        <v>1034371.24</v>
      </c>
      <c r="EM22" s="3">
        <v>0</v>
      </c>
      <c r="EN22" s="3">
        <v>183140.65</v>
      </c>
      <c r="EO22" s="3">
        <v>70375.33</v>
      </c>
      <c r="EP22" s="3">
        <v>0</v>
      </c>
      <c r="EQ22" s="3">
        <v>124768.96000000001</v>
      </c>
      <c r="ER22" s="3">
        <v>0</v>
      </c>
      <c r="ET22" s="3">
        <v>0</v>
      </c>
      <c r="EU22" s="3">
        <v>0</v>
      </c>
      <c r="EV22" s="3">
        <v>0</v>
      </c>
      <c r="EW22" s="3">
        <v>0</v>
      </c>
      <c r="EX22" s="3">
        <v>0</v>
      </c>
      <c r="EY22" s="3">
        <v>0</v>
      </c>
      <c r="EZ22" s="3">
        <v>0</v>
      </c>
      <c r="FA22" s="3">
        <v>0</v>
      </c>
      <c r="FB22" s="3">
        <v>0</v>
      </c>
      <c r="FC22" s="3">
        <v>0</v>
      </c>
      <c r="FD22" s="3">
        <v>0</v>
      </c>
      <c r="FE22" s="3">
        <v>0</v>
      </c>
      <c r="FF22" s="3">
        <v>0</v>
      </c>
      <c r="FG22" s="3">
        <v>0</v>
      </c>
      <c r="FH22" s="3">
        <v>0</v>
      </c>
      <c r="FI22" s="3">
        <v>0</v>
      </c>
      <c r="FJ22" s="3">
        <v>0</v>
      </c>
      <c r="FK22" s="3">
        <v>-9701067.3100000005</v>
      </c>
      <c r="FL22" s="3">
        <v>0</v>
      </c>
      <c r="FM22" s="3">
        <v>0</v>
      </c>
      <c r="FN22" s="3">
        <v>0</v>
      </c>
      <c r="FO22" s="3">
        <v>0</v>
      </c>
      <c r="FP22" s="3">
        <v>-271697.48</v>
      </c>
      <c r="FQ22" s="3">
        <v>-89912.79</v>
      </c>
      <c r="FR22" s="3">
        <v>0</v>
      </c>
      <c r="FS22" s="3">
        <v>0</v>
      </c>
      <c r="FT22" s="3">
        <v>-732399.67</v>
      </c>
      <c r="FU22" s="3">
        <v>0</v>
      </c>
      <c r="FV22" s="3">
        <v>0</v>
      </c>
      <c r="FW22" s="3">
        <v>0</v>
      </c>
      <c r="FX22" s="3">
        <v>0</v>
      </c>
      <c r="FY22" s="3">
        <v>0</v>
      </c>
      <c r="FZ22" s="3">
        <v>0</v>
      </c>
      <c r="GA22" s="3">
        <v>0</v>
      </c>
      <c r="GB22" s="3">
        <v>0</v>
      </c>
      <c r="GD22" s="3">
        <v>-105533.54</v>
      </c>
      <c r="GE22" s="3">
        <v>0</v>
      </c>
      <c r="GF22" s="3">
        <v>0</v>
      </c>
      <c r="GG22" s="3">
        <v>0</v>
      </c>
      <c r="GH22" s="3">
        <v>0</v>
      </c>
      <c r="GI22" s="3">
        <v>0</v>
      </c>
      <c r="GJ22" s="3">
        <v>-63491.040000000001</v>
      </c>
      <c r="GK22" s="3">
        <v>-62170.87</v>
      </c>
      <c r="GL22" s="3">
        <v>26016</v>
      </c>
      <c r="GN22" s="3">
        <v>0</v>
      </c>
      <c r="GO22" s="3">
        <v>0</v>
      </c>
      <c r="GP22" s="3">
        <v>0</v>
      </c>
      <c r="GQ22" s="3">
        <v>0</v>
      </c>
      <c r="GR22" s="3">
        <v>0</v>
      </c>
      <c r="GS22" s="3">
        <v>0</v>
      </c>
      <c r="GT22" s="3">
        <v>-2207407.1800000002</v>
      </c>
      <c r="GU22" s="3">
        <v>0</v>
      </c>
      <c r="GV22" s="3">
        <v>0</v>
      </c>
      <c r="GX22" s="3">
        <v>-38515.089999999997</v>
      </c>
      <c r="GY22" s="3">
        <v>0</v>
      </c>
      <c r="GZ22" s="3">
        <v>0</v>
      </c>
      <c r="HA22" s="3">
        <v>0</v>
      </c>
      <c r="HB22" s="3">
        <v>-219994</v>
      </c>
      <c r="HC22" s="3">
        <v>-112644.03</v>
      </c>
      <c r="HD22" s="3">
        <v>0</v>
      </c>
      <c r="HE22" s="3">
        <v>0</v>
      </c>
      <c r="HF22" s="3">
        <v>-109919.95</v>
      </c>
      <c r="HG22" s="3">
        <v>0</v>
      </c>
      <c r="HH22" s="3">
        <v>0</v>
      </c>
      <c r="HI22" s="3">
        <v>0</v>
      </c>
      <c r="HJ22" s="3">
        <v>0</v>
      </c>
      <c r="HK22" s="3">
        <v>0</v>
      </c>
      <c r="HL22" s="3">
        <v>0</v>
      </c>
      <c r="HM22" s="3">
        <v>0</v>
      </c>
      <c r="HO22" s="3">
        <v>0</v>
      </c>
      <c r="HP22" s="3">
        <v>-5807389.8700000001</v>
      </c>
      <c r="HQ22" s="3">
        <v>0</v>
      </c>
      <c r="HR22" s="3">
        <v>0</v>
      </c>
      <c r="HS22" s="3">
        <v>0</v>
      </c>
      <c r="HT22" s="3">
        <v>0</v>
      </c>
      <c r="HU22" s="3">
        <v>0</v>
      </c>
      <c r="HV22" s="3">
        <v>0</v>
      </c>
      <c r="HW22" s="3">
        <v>0</v>
      </c>
      <c r="HX22" s="3">
        <v>0</v>
      </c>
      <c r="HY22" s="3">
        <v>0</v>
      </c>
      <c r="HZ22" s="3">
        <v>-66797.75</v>
      </c>
      <c r="IA22" s="3">
        <v>-281071.40999999997</v>
      </c>
      <c r="IB22" s="3">
        <v>0</v>
      </c>
      <c r="IC22" s="3">
        <v>0</v>
      </c>
      <c r="ID22" s="3">
        <v>0</v>
      </c>
      <c r="IE22" s="3">
        <v>0</v>
      </c>
      <c r="IF22" s="3">
        <v>0</v>
      </c>
      <c r="IG22" s="3">
        <v>0</v>
      </c>
      <c r="IH22" s="3">
        <v>0</v>
      </c>
      <c r="II22" s="3">
        <v>0</v>
      </c>
      <c r="IJ22" s="3">
        <v>-3542619.49</v>
      </c>
      <c r="IK22" s="3">
        <v>0</v>
      </c>
      <c r="IL22" s="3">
        <v>0</v>
      </c>
      <c r="IM22" s="3">
        <v>0</v>
      </c>
      <c r="IN22" s="3">
        <v>-54405.96</v>
      </c>
      <c r="IO22" s="3">
        <v>0</v>
      </c>
      <c r="IP22" s="3">
        <v>-4109824.75</v>
      </c>
      <c r="IQ22" s="3">
        <v>0</v>
      </c>
      <c r="IR22" s="3">
        <v>0</v>
      </c>
      <c r="IS22" s="3">
        <v>0</v>
      </c>
      <c r="IT22" s="3">
        <v>0</v>
      </c>
      <c r="IU22" s="3">
        <v>-300236.17</v>
      </c>
      <c r="IV22" s="3">
        <v>0</v>
      </c>
      <c r="IW22" s="3">
        <v>-480273.89</v>
      </c>
      <c r="IX22" s="3">
        <v>-141876.42000000001</v>
      </c>
      <c r="IY22" s="3">
        <v>0</v>
      </c>
      <c r="IZ22" s="3">
        <v>-25367.75</v>
      </c>
      <c r="JA22" s="3">
        <v>-1919322.84</v>
      </c>
      <c r="JB22" s="3">
        <v>-1576.3</v>
      </c>
      <c r="JC22" s="3">
        <v>-164.25</v>
      </c>
      <c r="JD22" s="3">
        <v>-11292</v>
      </c>
      <c r="JE22" s="3">
        <v>0</v>
      </c>
      <c r="JF22" s="3">
        <v>0</v>
      </c>
      <c r="JG22" s="3">
        <v>0</v>
      </c>
      <c r="JH22" s="3">
        <v>0</v>
      </c>
      <c r="JI22" s="3">
        <v>-96914.41</v>
      </c>
      <c r="JJ22" s="3">
        <v>0</v>
      </c>
      <c r="JK22" s="3">
        <v>0</v>
      </c>
      <c r="JL22" s="3">
        <v>-20869.48</v>
      </c>
      <c r="JM22" s="3">
        <v>-3131.31</v>
      </c>
      <c r="JN22" s="3">
        <v>-19680.830000000002</v>
      </c>
      <c r="JO22" s="3">
        <v>0</v>
      </c>
      <c r="JP22" s="3">
        <v>-1616</v>
      </c>
      <c r="JQ22" s="3">
        <v>0</v>
      </c>
      <c r="JR22" s="3">
        <v>0</v>
      </c>
      <c r="JS22" s="3">
        <v>0</v>
      </c>
      <c r="JT22" s="3">
        <v>0</v>
      </c>
      <c r="JU22" s="3">
        <v>0</v>
      </c>
      <c r="JV22" s="3">
        <v>-115411.28</v>
      </c>
      <c r="JW22" s="3">
        <v>13870.51</v>
      </c>
      <c r="JX22" s="3">
        <v>0</v>
      </c>
      <c r="JY22" s="3">
        <v>0</v>
      </c>
      <c r="JZ22" s="3">
        <v>0</v>
      </c>
      <c r="KA22" s="3">
        <v>0</v>
      </c>
      <c r="KB22" s="3">
        <v>0</v>
      </c>
      <c r="KC22" s="3">
        <v>0</v>
      </c>
      <c r="KD22" s="3">
        <v>6881.39</v>
      </c>
      <c r="KE22" s="3">
        <v>0</v>
      </c>
      <c r="KF22" s="3">
        <v>0</v>
      </c>
      <c r="KG22" s="3">
        <v>0</v>
      </c>
      <c r="KH22" s="3">
        <v>-57274.67</v>
      </c>
      <c r="KI22" s="3">
        <v>94875.38</v>
      </c>
      <c r="KJ22" s="3">
        <v>0</v>
      </c>
      <c r="KK22" s="3">
        <v>10327.549999999999</v>
      </c>
      <c r="KL22" s="3">
        <v>0</v>
      </c>
      <c r="KM22" s="3">
        <v>0</v>
      </c>
      <c r="KN22" s="3">
        <v>-79464.210000000006</v>
      </c>
      <c r="KO22" s="3">
        <v>0</v>
      </c>
      <c r="KP22" s="3">
        <v>0</v>
      </c>
      <c r="KQ22" s="3">
        <v>0</v>
      </c>
      <c r="KR22" s="3">
        <v>0</v>
      </c>
      <c r="KS22" s="3">
        <v>0</v>
      </c>
      <c r="KT22" s="3">
        <v>0</v>
      </c>
      <c r="KU22" s="3">
        <v>0</v>
      </c>
      <c r="KV22" s="3">
        <v>0</v>
      </c>
      <c r="KW22" s="3">
        <v>0</v>
      </c>
      <c r="KX22" s="3">
        <v>0</v>
      </c>
      <c r="KY22" s="3">
        <v>0</v>
      </c>
      <c r="KZ22" s="3">
        <v>0</v>
      </c>
      <c r="LA22" s="3">
        <v>0</v>
      </c>
      <c r="LB22" s="3">
        <v>0</v>
      </c>
      <c r="LC22" s="3">
        <v>0</v>
      </c>
      <c r="LD22" s="3">
        <v>0</v>
      </c>
      <c r="LE22" s="3">
        <v>0</v>
      </c>
      <c r="LF22" s="3">
        <v>0</v>
      </c>
      <c r="LG22" s="3">
        <v>0</v>
      </c>
      <c r="LH22" s="3">
        <v>0</v>
      </c>
      <c r="LI22" s="3">
        <v>0</v>
      </c>
      <c r="LJ22" s="3">
        <v>0</v>
      </c>
      <c r="LK22" s="3">
        <v>0</v>
      </c>
      <c r="LL22" s="3">
        <v>0</v>
      </c>
      <c r="LM22" s="3">
        <v>5754441.7400000002</v>
      </c>
      <c r="LN22" s="3">
        <v>2011613.4</v>
      </c>
      <c r="LO22" s="3">
        <v>269214.88</v>
      </c>
      <c r="LP22" s="3">
        <v>-35730.44</v>
      </c>
      <c r="LQ22" s="3">
        <v>0</v>
      </c>
      <c r="LR22" s="3">
        <v>490793.01</v>
      </c>
      <c r="LS22" s="3">
        <v>0</v>
      </c>
      <c r="LT22" s="3">
        <v>139265.32</v>
      </c>
      <c r="LU22" s="3">
        <v>0</v>
      </c>
      <c r="LW22" s="3">
        <v>0</v>
      </c>
      <c r="LX22" s="3">
        <v>25006.5</v>
      </c>
      <c r="LY22" s="3">
        <v>0</v>
      </c>
      <c r="LZ22" s="3">
        <v>0</v>
      </c>
      <c r="MA22" s="3">
        <v>0</v>
      </c>
      <c r="MB22" s="3">
        <v>0</v>
      </c>
      <c r="MC22" s="3">
        <v>0</v>
      </c>
      <c r="MD22" s="3">
        <v>0</v>
      </c>
      <c r="ME22" s="3">
        <v>0</v>
      </c>
      <c r="MF22" s="3">
        <v>0</v>
      </c>
      <c r="MG22" s="3">
        <v>0</v>
      </c>
      <c r="MH22" s="3">
        <v>0</v>
      </c>
      <c r="MI22" s="3">
        <v>0</v>
      </c>
      <c r="MJ22" s="3">
        <v>0</v>
      </c>
      <c r="MK22" s="3">
        <v>0</v>
      </c>
      <c r="ML22" s="3">
        <v>0</v>
      </c>
      <c r="MM22" s="3">
        <v>0</v>
      </c>
      <c r="MN22" s="3">
        <v>0</v>
      </c>
      <c r="MO22" s="3">
        <v>0</v>
      </c>
      <c r="MP22" s="3">
        <v>0</v>
      </c>
      <c r="MQ22" s="3">
        <v>0</v>
      </c>
      <c r="MR22" s="3">
        <v>0</v>
      </c>
      <c r="MS22" s="3">
        <v>138348.07999999999</v>
      </c>
      <c r="MT22" s="3">
        <v>0</v>
      </c>
      <c r="MU22" s="3">
        <v>72742.63</v>
      </c>
      <c r="MV22" s="3">
        <v>79449.570000000007</v>
      </c>
      <c r="MW22" s="3">
        <v>12105.43</v>
      </c>
      <c r="MX22" s="3">
        <v>0</v>
      </c>
      <c r="MY22" s="3">
        <v>0</v>
      </c>
      <c r="MZ22" s="3">
        <v>0</v>
      </c>
      <c r="NA22" s="3">
        <v>5102.1899999999996</v>
      </c>
      <c r="NB22" s="3">
        <v>0</v>
      </c>
      <c r="NC22" s="3">
        <v>733.18</v>
      </c>
      <c r="ND22" s="3">
        <v>8693.92</v>
      </c>
      <c r="NE22" s="3">
        <v>546.51</v>
      </c>
      <c r="NF22" s="3">
        <v>0</v>
      </c>
      <c r="NG22" s="3">
        <v>0</v>
      </c>
      <c r="NH22" s="3">
        <v>0</v>
      </c>
      <c r="NI22" s="3">
        <v>39263.68</v>
      </c>
      <c r="NJ22" s="3">
        <v>51095.92</v>
      </c>
      <c r="NK22" s="3">
        <v>3740.66</v>
      </c>
      <c r="NL22" s="3">
        <v>116793.79</v>
      </c>
      <c r="NM22" s="3">
        <v>0</v>
      </c>
      <c r="NN22" s="3">
        <v>0</v>
      </c>
      <c r="NO22" s="3">
        <v>0</v>
      </c>
      <c r="NP22" s="3">
        <v>48372.82</v>
      </c>
      <c r="NQ22" s="3">
        <v>3325</v>
      </c>
      <c r="NR22" s="3">
        <v>22028.639999999999</v>
      </c>
      <c r="NS22" s="3">
        <v>0</v>
      </c>
      <c r="NT22" s="3">
        <v>17898.21</v>
      </c>
      <c r="NU22" s="3">
        <v>11465.72</v>
      </c>
      <c r="NV22" s="3">
        <v>4779.54</v>
      </c>
      <c r="NW22" s="3">
        <v>69892.259999999995</v>
      </c>
      <c r="NX22" s="3">
        <v>0</v>
      </c>
      <c r="NY22" s="3">
        <v>10874.06</v>
      </c>
      <c r="NZ22" s="3">
        <v>1684.68</v>
      </c>
      <c r="OA22" s="3">
        <v>7336.07</v>
      </c>
      <c r="OB22" s="3">
        <v>0</v>
      </c>
      <c r="OC22" s="3">
        <v>0</v>
      </c>
      <c r="OD22" s="3">
        <v>0</v>
      </c>
      <c r="OE22" s="3">
        <v>38777.519999999997</v>
      </c>
      <c r="OF22" s="3">
        <v>0</v>
      </c>
      <c r="OK22" s="3">
        <v>0</v>
      </c>
      <c r="OL22" s="3">
        <v>0</v>
      </c>
      <c r="OM22" s="3">
        <v>0</v>
      </c>
      <c r="ON22" s="3">
        <v>0</v>
      </c>
      <c r="OO22" s="3">
        <v>29412.400000000001</v>
      </c>
      <c r="OP22" s="3">
        <v>20533.07</v>
      </c>
      <c r="OQ22" s="3">
        <v>166901.65</v>
      </c>
      <c r="OR22" s="3">
        <v>61843.98</v>
      </c>
      <c r="OS22" s="3">
        <v>-1.61</v>
      </c>
      <c r="OT22" s="3">
        <v>-517.87</v>
      </c>
      <c r="OU22" s="3">
        <v>14491.6</v>
      </c>
      <c r="OV22" s="3">
        <v>0</v>
      </c>
      <c r="OW22" s="3">
        <v>44873.13</v>
      </c>
      <c r="OX22" s="3">
        <v>10594.23</v>
      </c>
      <c r="OY22" s="3">
        <v>0</v>
      </c>
      <c r="OZ22" s="3">
        <v>688.92</v>
      </c>
      <c r="PA22" s="3">
        <v>11450</v>
      </c>
      <c r="PB22" s="3">
        <v>0</v>
      </c>
      <c r="PC22" s="3">
        <v>0</v>
      </c>
      <c r="PD22" s="3">
        <v>0</v>
      </c>
      <c r="PE22" s="3">
        <v>0</v>
      </c>
      <c r="PF22" s="3">
        <v>196899.73</v>
      </c>
      <c r="PG22" s="3">
        <v>0</v>
      </c>
      <c r="PH22" s="3">
        <v>147650.25</v>
      </c>
      <c r="PI22" s="3">
        <v>23583.1</v>
      </c>
      <c r="PJ22" s="3">
        <v>-14260.55</v>
      </c>
      <c r="PK22" s="3">
        <v>63074.400000000001</v>
      </c>
      <c r="PL22" s="3">
        <v>11556.43</v>
      </c>
      <c r="PM22" s="3">
        <v>0</v>
      </c>
      <c r="PN22" s="3">
        <v>65448.3</v>
      </c>
      <c r="PO22" s="3">
        <v>0</v>
      </c>
      <c r="PP22" s="3">
        <v>0</v>
      </c>
      <c r="PQ22" s="3">
        <v>0</v>
      </c>
      <c r="PR22" s="3">
        <v>28055.88</v>
      </c>
      <c r="PS22" s="3">
        <v>5026.12</v>
      </c>
      <c r="PT22" s="3">
        <v>87793.61</v>
      </c>
      <c r="PU22" s="3">
        <v>17128.89</v>
      </c>
      <c r="PV22" s="3">
        <v>0</v>
      </c>
      <c r="PW22" s="3">
        <v>0</v>
      </c>
      <c r="PX22" s="3">
        <v>5081.24</v>
      </c>
      <c r="PY22" s="3">
        <v>0</v>
      </c>
      <c r="PZ22" s="3">
        <v>0</v>
      </c>
      <c r="QA22" s="3">
        <v>0</v>
      </c>
      <c r="QB22" s="3">
        <v>289428.43</v>
      </c>
      <c r="QC22" s="3">
        <v>0</v>
      </c>
      <c r="QD22" s="3">
        <v>56382.15</v>
      </c>
      <c r="QE22" s="3">
        <v>0</v>
      </c>
      <c r="QF22" s="3">
        <v>0</v>
      </c>
      <c r="QG22" s="3">
        <v>0</v>
      </c>
      <c r="QI22" s="3">
        <v>0</v>
      </c>
      <c r="QJ22" s="3">
        <v>0</v>
      </c>
      <c r="QK22" s="3">
        <v>0</v>
      </c>
      <c r="QL22" s="3">
        <v>0</v>
      </c>
      <c r="QM22" s="3">
        <v>0</v>
      </c>
      <c r="QN22" s="3">
        <v>0</v>
      </c>
      <c r="QO22" s="3">
        <v>0</v>
      </c>
      <c r="QP22" s="3">
        <v>10061.93</v>
      </c>
      <c r="QQ22" s="3">
        <v>0</v>
      </c>
      <c r="QR22" s="3">
        <v>0</v>
      </c>
      <c r="QS22" s="3">
        <v>0</v>
      </c>
      <c r="QT22" s="3">
        <v>13735.53</v>
      </c>
      <c r="QU22" s="3">
        <v>0</v>
      </c>
      <c r="QV22" s="3">
        <v>0</v>
      </c>
      <c r="QW22" s="3">
        <v>2000</v>
      </c>
      <c r="QX22" s="3">
        <v>0</v>
      </c>
      <c r="QY22" s="3">
        <v>0</v>
      </c>
      <c r="QZ22" s="3">
        <v>0</v>
      </c>
      <c r="RA22" s="3">
        <v>0</v>
      </c>
      <c r="RB22" s="3">
        <v>0</v>
      </c>
      <c r="RC22" s="3">
        <v>0</v>
      </c>
      <c r="RD22" s="3">
        <v>0</v>
      </c>
      <c r="RE22" s="3">
        <v>0</v>
      </c>
      <c r="RF22" s="3">
        <v>0</v>
      </c>
      <c r="RG22" s="3">
        <v>0</v>
      </c>
      <c r="RH22" s="3">
        <v>0</v>
      </c>
      <c r="RI22" s="3">
        <v>0</v>
      </c>
      <c r="RJ22" s="3">
        <v>0</v>
      </c>
      <c r="RK22" s="3">
        <v>0</v>
      </c>
    </row>
    <row r="23" spans="1:479" x14ac:dyDescent="0.25">
      <c r="A23" t="s">
        <v>22</v>
      </c>
      <c r="B23" s="1">
        <v>2019</v>
      </c>
      <c r="C23" s="3">
        <v>1425302.94</v>
      </c>
      <c r="D23" s="3">
        <v>0</v>
      </c>
      <c r="E23" s="4"/>
      <c r="F23" s="3">
        <v>0</v>
      </c>
      <c r="G23" s="3">
        <v>0</v>
      </c>
      <c r="H23" s="3">
        <v>0</v>
      </c>
      <c r="I23" s="3">
        <v>0</v>
      </c>
      <c r="J23" s="3">
        <v>0</v>
      </c>
      <c r="K23" s="3">
        <v>9307036.0899999999</v>
      </c>
      <c r="L23" s="3">
        <v>0</v>
      </c>
      <c r="M23" s="3">
        <v>1222392.57</v>
      </c>
      <c r="N23" s="3">
        <v>0</v>
      </c>
      <c r="O23" s="3">
        <v>2189339.7799999998</v>
      </c>
      <c r="P23" s="4"/>
      <c r="Q23" s="3">
        <v>13334779.07</v>
      </c>
      <c r="R23" s="3">
        <v>-775722.48</v>
      </c>
      <c r="S23" s="3">
        <v>0</v>
      </c>
      <c r="T23" s="3">
        <v>0</v>
      </c>
      <c r="U23" s="3">
        <v>0</v>
      </c>
      <c r="V23" s="3">
        <v>406924.9</v>
      </c>
      <c r="W23" s="3">
        <v>0</v>
      </c>
      <c r="X23" s="3">
        <v>0</v>
      </c>
      <c r="Y23" s="3">
        <v>0</v>
      </c>
      <c r="Z23" s="3">
        <v>0</v>
      </c>
      <c r="AA23" s="3">
        <v>1405903.75</v>
      </c>
      <c r="AB23" s="3">
        <v>0</v>
      </c>
      <c r="AC23" s="3">
        <v>0</v>
      </c>
      <c r="AD23" s="3">
        <v>0</v>
      </c>
      <c r="AE23" s="3">
        <v>0</v>
      </c>
      <c r="AF23" s="3">
        <v>0</v>
      </c>
      <c r="AG23" s="3">
        <v>0</v>
      </c>
      <c r="AH23" s="3">
        <v>0</v>
      </c>
      <c r="AI23" s="3">
        <v>0</v>
      </c>
      <c r="AJ23" s="3">
        <v>0</v>
      </c>
      <c r="AK23" s="3">
        <v>0</v>
      </c>
      <c r="AL23" s="3">
        <v>0</v>
      </c>
      <c r="AP23" s="3">
        <v>400000</v>
      </c>
      <c r="AQ23" s="3">
        <v>0</v>
      </c>
      <c r="AR23" s="3">
        <v>0</v>
      </c>
      <c r="AS23" s="3">
        <v>0</v>
      </c>
      <c r="AT23" s="3">
        <v>7280920.0099999998</v>
      </c>
      <c r="AU23" s="3">
        <v>0</v>
      </c>
      <c r="AV23" s="3">
        <v>-168811.26</v>
      </c>
      <c r="AW23" s="4"/>
      <c r="AX23" s="3">
        <v>0</v>
      </c>
      <c r="AY23" s="3">
        <v>0</v>
      </c>
      <c r="AZ23" s="3">
        <v>0</v>
      </c>
      <c r="BA23" s="3">
        <v>0</v>
      </c>
      <c r="BB23" s="3">
        <v>0</v>
      </c>
      <c r="BC23" s="3">
        <v>0</v>
      </c>
      <c r="BD23" s="3">
        <v>318813.7</v>
      </c>
      <c r="BE23" s="3">
        <v>0</v>
      </c>
      <c r="BF23" s="3">
        <v>0</v>
      </c>
      <c r="BG23" s="3">
        <v>0</v>
      </c>
      <c r="BH23" s="3">
        <v>0</v>
      </c>
      <c r="BI23" s="3">
        <v>159629.79</v>
      </c>
      <c r="BJ23" s="3">
        <v>281594.34000000003</v>
      </c>
      <c r="BK23" s="3">
        <v>0</v>
      </c>
      <c r="BL23" s="3">
        <v>0</v>
      </c>
      <c r="BM23" s="3">
        <v>0</v>
      </c>
      <c r="BN23" s="3">
        <v>375194.49</v>
      </c>
      <c r="BO23" s="3">
        <v>-59221.7</v>
      </c>
      <c r="BP23" s="3">
        <v>-8952.92</v>
      </c>
      <c r="BQ23" s="3">
        <v>0</v>
      </c>
      <c r="BR23" s="3">
        <v>0</v>
      </c>
      <c r="BT23" s="3">
        <v>0</v>
      </c>
      <c r="BU23" s="3">
        <v>1250131.8400000001</v>
      </c>
      <c r="BV23" s="3">
        <v>0</v>
      </c>
      <c r="BW23" s="3">
        <v>0</v>
      </c>
      <c r="BX23" s="3">
        <v>3227125.32</v>
      </c>
      <c r="BY23" s="3">
        <v>0</v>
      </c>
      <c r="BZ23" s="3">
        <v>-594395.35</v>
      </c>
      <c r="CA23" s="3">
        <v>0</v>
      </c>
      <c r="CB23" s="3">
        <v>100527.84</v>
      </c>
      <c r="CC23" s="3">
        <v>309137.55</v>
      </c>
      <c r="CD23" s="3">
        <v>-1494503.95</v>
      </c>
      <c r="CE23" s="3">
        <v>-837898.77</v>
      </c>
      <c r="CF23" s="3">
        <v>-206266.46</v>
      </c>
      <c r="CG23" s="3">
        <v>-921743.33</v>
      </c>
      <c r="CH23" s="3">
        <v>0</v>
      </c>
      <c r="CI23" s="3">
        <v>0</v>
      </c>
      <c r="CJ23" s="3">
        <v>0</v>
      </c>
      <c r="CK23" s="3">
        <v>0</v>
      </c>
      <c r="CL23" s="3">
        <v>3218378.76</v>
      </c>
      <c r="CM23" s="3">
        <v>65312.67</v>
      </c>
      <c r="CN23" s="3">
        <v>0</v>
      </c>
      <c r="CO23" s="3">
        <v>0</v>
      </c>
      <c r="CP23" s="3">
        <v>0</v>
      </c>
      <c r="CQ23" s="3">
        <v>0</v>
      </c>
      <c r="CR23" s="3">
        <v>0</v>
      </c>
      <c r="CS23" s="3">
        <v>0</v>
      </c>
      <c r="CT23" s="3">
        <v>0</v>
      </c>
      <c r="CU23" s="3">
        <v>0</v>
      </c>
      <c r="CV23" s="3">
        <v>0</v>
      </c>
      <c r="CW23" s="3">
        <v>0</v>
      </c>
      <c r="CX23" s="3">
        <v>0</v>
      </c>
      <c r="CY23" s="3">
        <v>0</v>
      </c>
      <c r="CZ23" s="3">
        <v>0</v>
      </c>
      <c r="DA23" s="3">
        <v>0</v>
      </c>
      <c r="DB23" s="3">
        <v>0</v>
      </c>
      <c r="DC23" s="3">
        <v>0</v>
      </c>
      <c r="DD23" s="3">
        <v>0</v>
      </c>
      <c r="DE23" s="3">
        <v>0</v>
      </c>
      <c r="DF23" s="3">
        <v>0</v>
      </c>
      <c r="DG23" s="3">
        <v>0</v>
      </c>
      <c r="DH23" s="3">
        <v>0</v>
      </c>
      <c r="DI23" s="3">
        <v>0</v>
      </c>
      <c r="DJ23" s="3">
        <v>0</v>
      </c>
      <c r="DK23" s="3">
        <v>0</v>
      </c>
      <c r="DL23" s="3">
        <v>0</v>
      </c>
      <c r="DM23" s="3">
        <v>0</v>
      </c>
      <c r="DN23" s="3">
        <v>940078.8</v>
      </c>
      <c r="DP23" s="3">
        <v>2987640.4</v>
      </c>
      <c r="DQ23" s="3">
        <v>0</v>
      </c>
      <c r="DR23" s="3">
        <v>0</v>
      </c>
      <c r="DS23" s="3">
        <v>22414635.600000001</v>
      </c>
      <c r="DT23" s="3">
        <v>881028.25</v>
      </c>
      <c r="DU23" s="3">
        <v>28956335.399999999</v>
      </c>
      <c r="DV23" s="3">
        <v>45034508.009999998</v>
      </c>
      <c r="DW23" s="3">
        <v>24878645.989999998</v>
      </c>
      <c r="DX23" s="3">
        <v>24950109.73</v>
      </c>
      <c r="DY23" s="3">
        <v>35834722.390000001</v>
      </c>
      <c r="DZ23" s="3">
        <v>16649097.27</v>
      </c>
      <c r="EA23" s="3">
        <v>9237764.25</v>
      </c>
      <c r="EB23" s="3">
        <v>0</v>
      </c>
      <c r="EC23" s="3">
        <v>0</v>
      </c>
      <c r="ED23" s="3">
        <v>0</v>
      </c>
      <c r="EE23" s="3">
        <v>0</v>
      </c>
      <c r="EG23" s="3">
        <v>11973707.310000001</v>
      </c>
      <c r="EH23" s="3">
        <v>0</v>
      </c>
      <c r="EI23" s="3">
        <v>90616.05</v>
      </c>
      <c r="EJ23" s="3">
        <v>762482.35</v>
      </c>
      <c r="EL23" s="3">
        <v>6613283.4299999997</v>
      </c>
      <c r="EM23" s="3">
        <v>0</v>
      </c>
      <c r="EN23" s="3">
        <v>2617104.5699999998</v>
      </c>
      <c r="EO23" s="3">
        <v>0</v>
      </c>
      <c r="EP23" s="3">
        <v>0</v>
      </c>
      <c r="EQ23" s="3">
        <v>2407599.33</v>
      </c>
      <c r="ER23" s="3">
        <v>0</v>
      </c>
      <c r="ET23" s="3">
        <v>0</v>
      </c>
      <c r="EU23" s="3">
        <v>0</v>
      </c>
      <c r="EV23" s="3">
        <v>2599456.2200000002</v>
      </c>
      <c r="EW23" s="3">
        <v>47667.69</v>
      </c>
      <c r="EX23" s="3">
        <v>0</v>
      </c>
      <c r="EY23" s="3">
        <v>-23317902.77</v>
      </c>
      <c r="EZ23" s="3">
        <v>0</v>
      </c>
      <c r="FA23" s="3">
        <v>0</v>
      </c>
      <c r="FB23" s="3">
        <v>0</v>
      </c>
      <c r="FC23" s="3">
        <v>0</v>
      </c>
      <c r="FD23" s="3">
        <v>0</v>
      </c>
      <c r="FE23" s="3">
        <v>0</v>
      </c>
      <c r="FF23" s="3">
        <v>685491.26</v>
      </c>
      <c r="FG23" s="3">
        <v>0</v>
      </c>
      <c r="FH23" s="3">
        <v>0</v>
      </c>
      <c r="FI23" s="3">
        <v>0</v>
      </c>
      <c r="FJ23" s="3">
        <v>0</v>
      </c>
      <c r="FK23" s="3">
        <v>-125231641.22</v>
      </c>
      <c r="FL23" s="3">
        <v>0</v>
      </c>
      <c r="FM23" s="3">
        <v>0</v>
      </c>
      <c r="FN23" s="3">
        <v>0</v>
      </c>
      <c r="FO23" s="3">
        <v>0</v>
      </c>
      <c r="FP23" s="3">
        <v>-2702964.64</v>
      </c>
      <c r="FQ23" s="3">
        <v>-2140514.39</v>
      </c>
      <c r="FR23" s="3">
        <v>-754481.19</v>
      </c>
      <c r="FS23" s="3">
        <v>0</v>
      </c>
      <c r="FT23" s="3">
        <v>-759252.24</v>
      </c>
      <c r="FU23" s="3">
        <v>0</v>
      </c>
      <c r="FV23" s="3">
        <v>0</v>
      </c>
      <c r="FW23" s="3">
        <v>0</v>
      </c>
      <c r="FX23" s="3">
        <v>-1048.74</v>
      </c>
      <c r="FY23" s="3">
        <v>0</v>
      </c>
      <c r="FZ23" s="3">
        <v>0</v>
      </c>
      <c r="GA23" s="3">
        <v>-11359690.619999999</v>
      </c>
      <c r="GB23" s="3">
        <v>-493120.05</v>
      </c>
      <c r="GD23" s="3">
        <v>0</v>
      </c>
      <c r="GE23" s="3">
        <v>0</v>
      </c>
      <c r="GF23" s="3">
        <v>0.32</v>
      </c>
      <c r="GG23" s="3">
        <v>0</v>
      </c>
      <c r="GH23" s="3">
        <v>0</v>
      </c>
      <c r="GI23" s="3">
        <v>0</v>
      </c>
      <c r="GJ23" s="3">
        <v>-566952.05000000005</v>
      </c>
      <c r="GK23" s="3">
        <v>-550980.13</v>
      </c>
      <c r="GL23" s="3">
        <v>0</v>
      </c>
      <c r="GN23" s="3">
        <v>0</v>
      </c>
      <c r="GO23" s="3">
        <v>-19176084.039999999</v>
      </c>
      <c r="GP23" s="3">
        <v>0</v>
      </c>
      <c r="GQ23" s="3">
        <v>-2626.9</v>
      </c>
      <c r="GR23" s="3">
        <v>0</v>
      </c>
      <c r="GS23" s="3">
        <v>0</v>
      </c>
      <c r="GT23" s="3">
        <v>0</v>
      </c>
      <c r="GU23" s="3">
        <v>0</v>
      </c>
      <c r="GV23" s="3">
        <v>0</v>
      </c>
      <c r="GX23" s="3">
        <v>-1658083.35</v>
      </c>
      <c r="GY23" s="3">
        <v>0</v>
      </c>
      <c r="GZ23" s="3">
        <v>0</v>
      </c>
      <c r="HA23" s="3">
        <v>0</v>
      </c>
      <c r="HB23" s="3">
        <v>-7589506.0099999998</v>
      </c>
      <c r="HC23" s="3">
        <v>0</v>
      </c>
      <c r="HD23" s="3">
        <v>0</v>
      </c>
      <c r="HE23" s="3">
        <v>0</v>
      </c>
      <c r="HF23" s="3">
        <v>-513952.47</v>
      </c>
      <c r="HG23" s="3">
        <v>0</v>
      </c>
      <c r="HH23" s="3">
        <v>0</v>
      </c>
      <c r="HI23" s="3">
        <v>0</v>
      </c>
      <c r="HJ23" s="3">
        <v>0</v>
      </c>
      <c r="HK23" s="3">
        <v>0</v>
      </c>
      <c r="HL23" s="3">
        <v>-783854.97</v>
      </c>
      <c r="HM23" s="3">
        <v>-1340776.81</v>
      </c>
      <c r="HO23" s="3">
        <v>-51895456.969999999</v>
      </c>
      <c r="HP23" s="3">
        <v>-20848052.989999998</v>
      </c>
      <c r="HQ23" s="3">
        <v>0</v>
      </c>
      <c r="HR23" s="3">
        <v>0</v>
      </c>
      <c r="HS23" s="3">
        <v>0</v>
      </c>
      <c r="HT23" s="3">
        <v>0</v>
      </c>
      <c r="HU23" s="3">
        <v>0</v>
      </c>
      <c r="HV23" s="3">
        <v>0</v>
      </c>
      <c r="HW23" s="3">
        <v>0</v>
      </c>
      <c r="HX23" s="3">
        <v>0</v>
      </c>
      <c r="HY23" s="3">
        <v>-6452980.2699999996</v>
      </c>
      <c r="HZ23" s="3">
        <v>-2085822.99000001</v>
      </c>
      <c r="IA23" s="3">
        <v>0</v>
      </c>
      <c r="IB23" s="3">
        <v>0</v>
      </c>
      <c r="IC23" s="3">
        <v>0</v>
      </c>
      <c r="ID23" s="3">
        <v>0</v>
      </c>
      <c r="IE23" s="3">
        <v>0</v>
      </c>
      <c r="IF23" s="3">
        <v>0</v>
      </c>
      <c r="IG23" s="3">
        <v>0</v>
      </c>
      <c r="IH23" s="3">
        <v>0</v>
      </c>
      <c r="II23" s="3">
        <v>-1547158</v>
      </c>
      <c r="IJ23" s="3">
        <v>-35792972.759999998</v>
      </c>
      <c r="IK23" s="3">
        <v>0</v>
      </c>
      <c r="IL23" s="3">
        <v>0</v>
      </c>
      <c r="IM23" s="3">
        <v>0</v>
      </c>
      <c r="IN23" s="3">
        <v>-944935.6</v>
      </c>
      <c r="IO23" s="3">
        <v>-34087.699999999997</v>
      </c>
      <c r="IP23" s="3">
        <v>-52488264.219999999</v>
      </c>
      <c r="IQ23" s="3">
        <v>0</v>
      </c>
      <c r="IR23" s="3">
        <v>0</v>
      </c>
      <c r="IS23" s="3">
        <v>-1584993.8</v>
      </c>
      <c r="IT23" s="3">
        <v>0</v>
      </c>
      <c r="IU23" s="3">
        <v>-3246151.43</v>
      </c>
      <c r="IV23" s="3">
        <v>0</v>
      </c>
      <c r="IW23" s="3">
        <v>-5747533.8799999999</v>
      </c>
      <c r="IX23" s="3">
        <v>-4620995.2300000004</v>
      </c>
      <c r="IY23" s="3">
        <v>-176898.49</v>
      </c>
      <c r="IZ23" s="3">
        <v>-316742.62</v>
      </c>
      <c r="JA23" s="3">
        <v>-23915302.539999999</v>
      </c>
      <c r="JB23" s="3">
        <v>-30028.5</v>
      </c>
      <c r="JC23" s="3">
        <v>-496</v>
      </c>
      <c r="JD23" s="3">
        <v>-141749.87</v>
      </c>
      <c r="JE23" s="3">
        <v>0</v>
      </c>
      <c r="JF23" s="3">
        <v>0</v>
      </c>
      <c r="JG23" s="3">
        <v>0</v>
      </c>
      <c r="JH23" s="3">
        <v>0</v>
      </c>
      <c r="JI23" s="3">
        <v>-1095852.56</v>
      </c>
      <c r="JJ23" s="3">
        <v>0</v>
      </c>
      <c r="JK23" s="3">
        <v>0</v>
      </c>
      <c r="JL23" s="3">
        <v>-155234.51999999999</v>
      </c>
      <c r="JM23" s="3">
        <v>0</v>
      </c>
      <c r="JN23" s="3">
        <v>-279819.7</v>
      </c>
      <c r="JO23" s="3">
        <v>0</v>
      </c>
      <c r="JP23" s="3">
        <v>-147734.85</v>
      </c>
      <c r="JQ23" s="3">
        <v>507988.99</v>
      </c>
      <c r="JR23" s="3">
        <v>-515798.59</v>
      </c>
      <c r="JS23" s="3">
        <v>0</v>
      </c>
      <c r="JT23" s="3">
        <v>0</v>
      </c>
      <c r="JU23" s="3">
        <v>0</v>
      </c>
      <c r="JV23" s="3">
        <v>0</v>
      </c>
      <c r="JW23" s="3">
        <v>0</v>
      </c>
      <c r="JX23" s="3">
        <v>0</v>
      </c>
      <c r="JY23" s="3">
        <v>0</v>
      </c>
      <c r="JZ23" s="3">
        <v>0</v>
      </c>
      <c r="KA23" s="3">
        <v>0</v>
      </c>
      <c r="KB23" s="3">
        <v>-2696</v>
      </c>
      <c r="KC23" s="3">
        <v>0</v>
      </c>
      <c r="KD23" s="3">
        <v>515798.59</v>
      </c>
      <c r="KE23" s="3">
        <v>0</v>
      </c>
      <c r="KF23" s="3">
        <v>0</v>
      </c>
      <c r="KG23" s="3">
        <v>0</v>
      </c>
      <c r="KH23" s="3">
        <v>-3162744.17</v>
      </c>
      <c r="KI23" s="3">
        <v>3162744.19</v>
      </c>
      <c r="KJ23" s="3">
        <v>-39082.589999999997</v>
      </c>
      <c r="KK23" s="3">
        <v>-117097.83</v>
      </c>
      <c r="KL23" s="3">
        <v>0</v>
      </c>
      <c r="KM23" s="3">
        <v>0</v>
      </c>
      <c r="KN23" s="3">
        <v>-123120.53</v>
      </c>
      <c r="KO23" s="3">
        <v>0</v>
      </c>
      <c r="KP23" s="3">
        <v>0</v>
      </c>
      <c r="KQ23" s="3">
        <v>0</v>
      </c>
      <c r="KR23" s="3">
        <v>0</v>
      </c>
      <c r="KS23" s="3">
        <v>0</v>
      </c>
      <c r="KT23" s="3">
        <v>0</v>
      </c>
      <c r="KU23" s="3">
        <v>0</v>
      </c>
      <c r="KV23" s="3">
        <v>0</v>
      </c>
      <c r="KW23" s="3">
        <v>0</v>
      </c>
      <c r="KX23" s="3">
        <v>0</v>
      </c>
      <c r="KY23" s="3">
        <v>0</v>
      </c>
      <c r="KZ23" s="3">
        <v>0</v>
      </c>
      <c r="LA23" s="3">
        <v>0</v>
      </c>
      <c r="LB23" s="3">
        <v>0</v>
      </c>
      <c r="LC23" s="3">
        <v>0</v>
      </c>
      <c r="LD23" s="3">
        <v>0</v>
      </c>
      <c r="LE23" s="3">
        <v>0</v>
      </c>
      <c r="LF23" s="3">
        <v>0</v>
      </c>
      <c r="LG23" s="3">
        <v>0</v>
      </c>
      <c r="LH23" s="3">
        <v>0</v>
      </c>
      <c r="LI23" s="3">
        <v>0</v>
      </c>
      <c r="LJ23" s="3">
        <v>0</v>
      </c>
      <c r="LK23" s="3">
        <v>0</v>
      </c>
      <c r="LL23" s="3">
        <v>0</v>
      </c>
      <c r="LM23" s="3">
        <v>58048633.82</v>
      </c>
      <c r="LN23" s="3">
        <v>32796620.260000002</v>
      </c>
      <c r="LO23" s="3">
        <v>3246151.43</v>
      </c>
      <c r="LP23" s="3">
        <v>0</v>
      </c>
      <c r="LQ23" s="3">
        <v>0</v>
      </c>
      <c r="LR23" s="3">
        <v>5747533.8799999999</v>
      </c>
      <c r="LS23" s="3">
        <v>0</v>
      </c>
      <c r="LT23" s="3">
        <v>4620995.2300000004</v>
      </c>
      <c r="LU23" s="3">
        <v>0</v>
      </c>
      <c r="LW23" s="3">
        <v>176898.49</v>
      </c>
      <c r="LX23" s="3">
        <v>316742.62</v>
      </c>
      <c r="LY23" s="3">
        <v>0</v>
      </c>
      <c r="LZ23" s="3">
        <v>0</v>
      </c>
      <c r="MA23" s="3">
        <v>0</v>
      </c>
      <c r="MB23" s="3">
        <v>0</v>
      </c>
      <c r="MC23" s="3">
        <v>0</v>
      </c>
      <c r="MD23" s="3">
        <v>0</v>
      </c>
      <c r="ME23" s="3">
        <v>0</v>
      </c>
      <c r="MF23" s="3">
        <v>0</v>
      </c>
      <c r="MG23" s="3">
        <v>0</v>
      </c>
      <c r="MH23" s="3">
        <v>0</v>
      </c>
      <c r="MI23" s="3">
        <v>0</v>
      </c>
      <c r="MJ23" s="3">
        <v>0</v>
      </c>
      <c r="MK23" s="3">
        <v>0</v>
      </c>
      <c r="ML23" s="3">
        <v>0</v>
      </c>
      <c r="MM23" s="3">
        <v>0</v>
      </c>
      <c r="MN23" s="3">
        <v>0</v>
      </c>
      <c r="MO23" s="3">
        <v>0</v>
      </c>
      <c r="MP23" s="3">
        <v>0</v>
      </c>
      <c r="MQ23" s="3">
        <v>0</v>
      </c>
      <c r="MR23" s="3">
        <v>0</v>
      </c>
      <c r="MS23" s="3">
        <v>1499963.7</v>
      </c>
      <c r="MT23" s="3">
        <v>685675.02</v>
      </c>
      <c r="MU23" s="3">
        <v>172282.54</v>
      </c>
      <c r="MV23" s="3">
        <v>0</v>
      </c>
      <c r="MW23" s="3">
        <v>0</v>
      </c>
      <c r="MX23" s="3">
        <v>594152.35</v>
      </c>
      <c r="MY23" s="3">
        <v>176954.36</v>
      </c>
      <c r="MZ23" s="3">
        <v>110410.42</v>
      </c>
      <c r="NA23" s="3">
        <v>372508.15</v>
      </c>
      <c r="NB23" s="3">
        <v>88342.93</v>
      </c>
      <c r="NC23" s="3">
        <v>95207.01</v>
      </c>
      <c r="ND23" s="3">
        <v>7866.46</v>
      </c>
      <c r="NE23" s="3">
        <v>4275.47</v>
      </c>
      <c r="NF23" s="3">
        <v>3969.05</v>
      </c>
      <c r="NG23" s="3">
        <v>94917.440000000002</v>
      </c>
      <c r="NH23" s="3">
        <v>0</v>
      </c>
      <c r="NI23" s="3">
        <v>755541.4</v>
      </c>
      <c r="NJ23" s="3">
        <v>556632.94999999995</v>
      </c>
      <c r="NK23" s="3">
        <v>114795.84</v>
      </c>
      <c r="NL23" s="3">
        <v>828954.26</v>
      </c>
      <c r="NM23" s="3">
        <v>0</v>
      </c>
      <c r="NN23" s="3">
        <v>95687.84</v>
      </c>
      <c r="NO23" s="3">
        <v>0</v>
      </c>
      <c r="NP23" s="3">
        <v>0</v>
      </c>
      <c r="NQ23" s="3">
        <v>28094.7</v>
      </c>
      <c r="NR23" s="3">
        <v>0</v>
      </c>
      <c r="NS23" s="3">
        <v>50833.2</v>
      </c>
      <c r="NT23" s="3">
        <v>190099.44</v>
      </c>
      <c r="NU23" s="3">
        <v>251182.51</v>
      </c>
      <c r="NV23" s="3">
        <v>256236.01</v>
      </c>
      <c r="NW23" s="3">
        <v>625326.91</v>
      </c>
      <c r="NX23" s="3">
        <v>106374.73</v>
      </c>
      <c r="NY23" s="3">
        <v>35155.17</v>
      </c>
      <c r="NZ23" s="3">
        <v>123288.6</v>
      </c>
      <c r="OA23" s="3">
        <v>148048.01</v>
      </c>
      <c r="OB23" s="3">
        <v>0</v>
      </c>
      <c r="OC23" s="3">
        <v>3542.53</v>
      </c>
      <c r="OD23" s="3">
        <v>2008.95</v>
      </c>
      <c r="OE23" s="3">
        <v>42711.4</v>
      </c>
      <c r="OF23" s="3">
        <v>0</v>
      </c>
      <c r="OK23" s="3">
        <v>0</v>
      </c>
      <c r="OL23" s="3">
        <v>0</v>
      </c>
      <c r="OM23" s="3">
        <v>0</v>
      </c>
      <c r="ON23" s="3">
        <v>0</v>
      </c>
      <c r="OO23" s="3">
        <v>237913.2</v>
      </c>
      <c r="OP23" s="3">
        <v>11476.7</v>
      </c>
      <c r="OQ23" s="3">
        <v>1560124.43</v>
      </c>
      <c r="OR23" s="3">
        <v>195160.02</v>
      </c>
      <c r="OS23" s="3">
        <v>0</v>
      </c>
      <c r="OT23" s="3">
        <v>0</v>
      </c>
      <c r="OU23" s="3">
        <v>414592.19</v>
      </c>
      <c r="OV23" s="3">
        <v>76833.7</v>
      </c>
      <c r="OW23" s="3">
        <v>0</v>
      </c>
      <c r="OX23" s="3">
        <v>0</v>
      </c>
      <c r="OY23" s="3">
        <v>-5158.67</v>
      </c>
      <c r="OZ23" s="3">
        <v>0</v>
      </c>
      <c r="PA23" s="3">
        <v>0</v>
      </c>
      <c r="PB23" s="3">
        <v>0</v>
      </c>
      <c r="PC23" s="3">
        <v>0</v>
      </c>
      <c r="PD23" s="3">
        <v>0</v>
      </c>
      <c r="PE23" s="3">
        <v>0</v>
      </c>
      <c r="PF23" s="3">
        <v>1066334.47</v>
      </c>
      <c r="PG23" s="3">
        <v>672006.99</v>
      </c>
      <c r="PH23" s="3">
        <v>547492.48</v>
      </c>
      <c r="PI23" s="3">
        <v>67315.289999999994</v>
      </c>
      <c r="PJ23" s="3">
        <v>0</v>
      </c>
      <c r="PK23" s="3">
        <v>44250</v>
      </c>
      <c r="PL23" s="3">
        <v>128817.09</v>
      </c>
      <c r="PM23" s="3">
        <v>0</v>
      </c>
      <c r="PN23" s="3">
        <v>0</v>
      </c>
      <c r="PO23" s="3">
        <v>362350.14</v>
      </c>
      <c r="PP23" s="3">
        <v>0</v>
      </c>
      <c r="PQ23" s="3">
        <v>0</v>
      </c>
      <c r="PR23" s="3">
        <v>505533.73</v>
      </c>
      <c r="PS23" s="3">
        <v>506481.46</v>
      </c>
      <c r="PT23" s="3">
        <v>337926.7</v>
      </c>
      <c r="PU23" s="3">
        <v>0</v>
      </c>
      <c r="PV23" s="3">
        <v>0</v>
      </c>
      <c r="PW23" s="3">
        <v>648794.01</v>
      </c>
      <c r="PX23" s="3">
        <v>0</v>
      </c>
      <c r="PY23" s="3">
        <v>0</v>
      </c>
      <c r="PZ23" s="3">
        <v>0</v>
      </c>
      <c r="QA23" s="3">
        <v>0</v>
      </c>
      <c r="QB23" s="3">
        <v>4045408.7</v>
      </c>
      <c r="QC23" s="3">
        <v>0</v>
      </c>
      <c r="QD23" s="3">
        <v>30490.35</v>
      </c>
      <c r="QE23" s="3">
        <v>0</v>
      </c>
      <c r="QF23" s="3">
        <v>0</v>
      </c>
      <c r="QG23" s="3">
        <v>0</v>
      </c>
      <c r="QI23" s="3">
        <v>0</v>
      </c>
      <c r="QJ23" s="3">
        <v>3565268.64</v>
      </c>
      <c r="QK23" s="3">
        <v>0</v>
      </c>
      <c r="QL23" s="3">
        <v>0</v>
      </c>
      <c r="QM23" s="3">
        <v>0</v>
      </c>
      <c r="QN23" s="3">
        <v>0</v>
      </c>
      <c r="QO23" s="3">
        <v>0</v>
      </c>
      <c r="QP23" s="3">
        <v>245765.67</v>
      </c>
      <c r="QQ23" s="3">
        <v>0</v>
      </c>
      <c r="QR23" s="3">
        <v>0</v>
      </c>
      <c r="QS23" s="3">
        <v>0</v>
      </c>
      <c r="QT23" s="3">
        <v>198530.85</v>
      </c>
      <c r="QU23" s="3">
        <v>-670870</v>
      </c>
      <c r="QV23" s="3">
        <v>802066</v>
      </c>
      <c r="QW23" s="3">
        <v>83750</v>
      </c>
      <c r="QX23" s="3">
        <v>0</v>
      </c>
      <c r="QY23" s="3">
        <v>0</v>
      </c>
      <c r="QZ23" s="3">
        <v>0</v>
      </c>
      <c r="RA23" s="3">
        <v>-345290</v>
      </c>
      <c r="RB23" s="3">
        <v>0</v>
      </c>
      <c r="RC23" s="3">
        <v>0</v>
      </c>
      <c r="RD23" s="3">
        <v>0</v>
      </c>
      <c r="RE23" s="3">
        <v>0</v>
      </c>
      <c r="RF23" s="3">
        <v>0</v>
      </c>
      <c r="RG23" s="3">
        <v>0</v>
      </c>
      <c r="RH23" s="3">
        <v>2329046</v>
      </c>
      <c r="RI23" s="3">
        <v>0</v>
      </c>
      <c r="RJ23" s="3">
        <v>-617197</v>
      </c>
      <c r="RK23" s="3">
        <v>0</v>
      </c>
    </row>
    <row r="24" spans="1:479" x14ac:dyDescent="0.25">
      <c r="A24" t="s">
        <v>23</v>
      </c>
      <c r="B24" s="1">
        <v>2019</v>
      </c>
      <c r="C24" s="3">
        <v>0</v>
      </c>
      <c r="D24" s="3">
        <v>0</v>
      </c>
      <c r="E24" s="4"/>
      <c r="F24" s="3">
        <v>0</v>
      </c>
      <c r="G24" s="3">
        <v>0</v>
      </c>
      <c r="H24" s="3">
        <v>0</v>
      </c>
      <c r="I24" s="3">
        <v>0</v>
      </c>
      <c r="J24" s="3">
        <v>0</v>
      </c>
      <c r="K24" s="3">
        <v>1247179.19</v>
      </c>
      <c r="L24" s="3">
        <v>-12495.19</v>
      </c>
      <c r="M24" s="3">
        <v>827027.99</v>
      </c>
      <c r="N24" s="3">
        <v>0</v>
      </c>
      <c r="O24" s="3">
        <v>175722.52</v>
      </c>
      <c r="P24" s="4"/>
      <c r="Q24" s="3">
        <v>1989013.53</v>
      </c>
      <c r="R24" s="3">
        <v>-6500</v>
      </c>
      <c r="S24" s="3">
        <v>0</v>
      </c>
      <c r="T24" s="3">
        <v>0</v>
      </c>
      <c r="U24" s="3">
        <v>0</v>
      </c>
      <c r="V24" s="3">
        <v>271756.87</v>
      </c>
      <c r="W24" s="3">
        <v>1960</v>
      </c>
      <c r="X24" s="3">
        <v>34.799999999999997</v>
      </c>
      <c r="Y24" s="3">
        <v>0</v>
      </c>
      <c r="Z24" s="3">
        <v>0</v>
      </c>
      <c r="AA24" s="3">
        <v>791702.83</v>
      </c>
      <c r="AB24" s="3">
        <v>0</v>
      </c>
      <c r="AC24" s="3">
        <v>0</v>
      </c>
      <c r="AD24" s="3">
        <v>0</v>
      </c>
      <c r="AE24" s="3">
        <v>0</v>
      </c>
      <c r="AF24" s="3">
        <v>0</v>
      </c>
      <c r="AG24" s="3">
        <v>0</v>
      </c>
      <c r="AH24" s="3">
        <v>0</v>
      </c>
      <c r="AI24" s="3">
        <v>0</v>
      </c>
      <c r="AJ24" s="3">
        <v>0</v>
      </c>
      <c r="AK24" s="3">
        <v>0</v>
      </c>
      <c r="AL24" s="3">
        <v>0</v>
      </c>
      <c r="AP24" s="3">
        <v>0</v>
      </c>
      <c r="AQ24" s="3">
        <v>0</v>
      </c>
      <c r="AR24" s="3">
        <v>0</v>
      </c>
      <c r="AS24" s="3">
        <v>0</v>
      </c>
      <c r="AT24" s="3">
        <v>2046007</v>
      </c>
      <c r="AU24" s="3">
        <v>0</v>
      </c>
      <c r="AV24" s="3">
        <v>36087.99</v>
      </c>
      <c r="AW24" s="4"/>
      <c r="AX24" s="3">
        <v>0</v>
      </c>
      <c r="AY24" s="3">
        <v>0</v>
      </c>
      <c r="AZ24" s="3">
        <v>0</v>
      </c>
      <c r="BA24" s="3">
        <v>30200.05</v>
      </c>
      <c r="BB24" s="3">
        <v>0</v>
      </c>
      <c r="BC24" s="3">
        <v>0</v>
      </c>
      <c r="BD24" s="3">
        <v>0</v>
      </c>
      <c r="BE24" s="3">
        <v>0</v>
      </c>
      <c r="BF24" s="3">
        <v>0</v>
      </c>
      <c r="BG24" s="3">
        <v>0</v>
      </c>
      <c r="BH24" s="3">
        <v>0</v>
      </c>
      <c r="BI24" s="3">
        <v>0</v>
      </c>
      <c r="BJ24" s="3">
        <v>0</v>
      </c>
      <c r="BK24" s="3">
        <v>0</v>
      </c>
      <c r="BL24" s="3">
        <v>0</v>
      </c>
      <c r="BM24" s="3">
        <v>12516.19</v>
      </c>
      <c r="BN24" s="3">
        <v>220241.37</v>
      </c>
      <c r="BO24" s="3">
        <v>-14043.74</v>
      </c>
      <c r="BP24" s="3">
        <v>0</v>
      </c>
      <c r="BQ24" s="3">
        <v>0</v>
      </c>
      <c r="BR24" s="3">
        <v>0</v>
      </c>
      <c r="BT24" s="3">
        <v>0</v>
      </c>
      <c r="BU24" s="3">
        <v>70688</v>
      </c>
      <c r="BV24" s="3">
        <v>0</v>
      </c>
      <c r="BW24" s="3">
        <v>0</v>
      </c>
      <c r="BX24" s="3">
        <v>0</v>
      </c>
      <c r="BY24" s="3">
        <v>0</v>
      </c>
      <c r="BZ24" s="3">
        <v>-66826.16</v>
      </c>
      <c r="CA24" s="3">
        <v>0</v>
      </c>
      <c r="CB24" s="3">
        <v>181618.6</v>
      </c>
      <c r="CC24" s="3">
        <v>102462.75</v>
      </c>
      <c r="CD24" s="3">
        <v>384799.39</v>
      </c>
      <c r="CE24" s="3">
        <v>223306.99</v>
      </c>
      <c r="CF24" s="3">
        <v>-94649.01</v>
      </c>
      <c r="CG24" s="3">
        <v>-19234.900000000001</v>
      </c>
      <c r="CH24" s="3">
        <v>0</v>
      </c>
      <c r="CI24" s="3">
        <v>0</v>
      </c>
      <c r="CJ24" s="3">
        <v>0</v>
      </c>
      <c r="CK24" s="3">
        <v>0</v>
      </c>
      <c r="CL24" s="3">
        <v>834907.01</v>
      </c>
      <c r="CM24" s="3">
        <v>0</v>
      </c>
      <c r="CN24" s="3">
        <v>0</v>
      </c>
      <c r="CO24" s="3">
        <v>0</v>
      </c>
      <c r="CP24" s="3">
        <v>0</v>
      </c>
      <c r="CQ24" s="3">
        <v>0</v>
      </c>
      <c r="CR24" s="3">
        <v>0</v>
      </c>
      <c r="CS24" s="3">
        <v>0</v>
      </c>
      <c r="CT24" s="3">
        <v>0</v>
      </c>
      <c r="CU24" s="3">
        <v>0</v>
      </c>
      <c r="CV24" s="3">
        <v>0</v>
      </c>
      <c r="CW24" s="3">
        <v>0</v>
      </c>
      <c r="CX24" s="3">
        <v>0</v>
      </c>
      <c r="CY24" s="3">
        <v>0</v>
      </c>
      <c r="CZ24" s="3">
        <v>0</v>
      </c>
      <c r="DA24" s="3">
        <v>0</v>
      </c>
      <c r="DB24" s="3">
        <v>0</v>
      </c>
      <c r="DC24" s="3">
        <v>0</v>
      </c>
      <c r="DD24" s="3">
        <v>0</v>
      </c>
      <c r="DE24" s="3">
        <v>0</v>
      </c>
      <c r="DF24" s="3">
        <v>0</v>
      </c>
      <c r="DG24" s="3">
        <v>0</v>
      </c>
      <c r="DH24" s="3">
        <v>0</v>
      </c>
      <c r="DI24" s="3">
        <v>0</v>
      </c>
      <c r="DJ24" s="3">
        <v>0</v>
      </c>
      <c r="DK24" s="3">
        <v>0</v>
      </c>
      <c r="DL24" s="3">
        <v>0</v>
      </c>
      <c r="DM24" s="3">
        <v>0</v>
      </c>
      <c r="DN24" s="3">
        <v>149991.56</v>
      </c>
      <c r="DP24" s="3">
        <v>1271188.6599999999</v>
      </c>
      <c r="DQ24" s="3">
        <v>0</v>
      </c>
      <c r="DR24" s="3">
        <v>7870094.2800000003</v>
      </c>
      <c r="DS24" s="3">
        <v>0</v>
      </c>
      <c r="DT24" s="3">
        <v>0</v>
      </c>
      <c r="DU24" s="3">
        <v>4981593.96</v>
      </c>
      <c r="DV24" s="3">
        <v>3830397.53</v>
      </c>
      <c r="DW24" s="3">
        <v>3296379.42</v>
      </c>
      <c r="DX24" s="3">
        <v>3182081.74</v>
      </c>
      <c r="DY24" s="3">
        <v>5749159.6799999997</v>
      </c>
      <c r="DZ24" s="3">
        <v>2144513.37</v>
      </c>
      <c r="EA24" s="3">
        <v>2720511.02</v>
      </c>
      <c r="EB24" s="3">
        <v>0</v>
      </c>
      <c r="EC24" s="3">
        <v>0</v>
      </c>
      <c r="ED24" s="3">
        <v>0</v>
      </c>
      <c r="EE24" s="3">
        <v>111555.65</v>
      </c>
      <c r="EG24" s="3">
        <v>771900.97</v>
      </c>
      <c r="EH24" s="3">
        <v>0</v>
      </c>
      <c r="EI24" s="3">
        <v>144051.99</v>
      </c>
      <c r="EJ24" s="3">
        <v>175295.16</v>
      </c>
      <c r="EL24" s="3">
        <v>1343275.28</v>
      </c>
      <c r="EM24" s="3">
        <v>11962.55</v>
      </c>
      <c r="EN24" s="3">
        <v>252108.52</v>
      </c>
      <c r="EO24" s="3">
        <v>45372.160000000003</v>
      </c>
      <c r="EP24" s="3">
        <v>0</v>
      </c>
      <c r="EQ24" s="3">
        <v>77048.72</v>
      </c>
      <c r="ER24" s="3">
        <v>3500.51</v>
      </c>
      <c r="ET24" s="3">
        <v>16438.8</v>
      </c>
      <c r="EU24" s="3">
        <v>0</v>
      </c>
      <c r="EV24" s="3">
        <v>324023.56</v>
      </c>
      <c r="EW24" s="3">
        <v>0</v>
      </c>
      <c r="EX24" s="3">
        <v>0</v>
      </c>
      <c r="EY24" s="3">
        <v>0</v>
      </c>
      <c r="EZ24" s="3">
        <v>0</v>
      </c>
      <c r="FA24" s="3">
        <v>0</v>
      </c>
      <c r="FB24" s="3">
        <v>0</v>
      </c>
      <c r="FC24" s="3">
        <v>0</v>
      </c>
      <c r="FD24" s="3">
        <v>0</v>
      </c>
      <c r="FE24" s="3">
        <v>0</v>
      </c>
      <c r="FF24" s="3">
        <v>80726.75</v>
      </c>
      <c r="FG24" s="3">
        <v>0</v>
      </c>
      <c r="FH24" s="3">
        <v>0</v>
      </c>
      <c r="FI24" s="3">
        <v>0</v>
      </c>
      <c r="FJ24" s="3">
        <v>0</v>
      </c>
      <c r="FK24" s="3">
        <v>-9441979.9800000004</v>
      </c>
      <c r="FL24" s="3">
        <v>-791097.5</v>
      </c>
      <c r="FM24" s="3">
        <v>0</v>
      </c>
      <c r="FN24" s="3">
        <v>0</v>
      </c>
      <c r="FO24" s="3">
        <v>0</v>
      </c>
      <c r="FP24" s="3">
        <v>-742191.53</v>
      </c>
      <c r="FQ24" s="3">
        <v>-109660.03</v>
      </c>
      <c r="FR24" s="3">
        <v>-86074.46</v>
      </c>
      <c r="FS24" s="3">
        <v>0</v>
      </c>
      <c r="FT24" s="3">
        <v>-2765432.89</v>
      </c>
      <c r="FU24" s="3">
        <v>-580856.09</v>
      </c>
      <c r="FV24" s="3">
        <v>-11165.1</v>
      </c>
      <c r="FW24" s="3">
        <v>0</v>
      </c>
      <c r="FX24" s="3">
        <v>0</v>
      </c>
      <c r="FY24" s="3">
        <v>0</v>
      </c>
      <c r="FZ24" s="3">
        <v>0</v>
      </c>
      <c r="GA24" s="3">
        <v>0</v>
      </c>
      <c r="GB24" s="3">
        <v>-555202.54</v>
      </c>
      <c r="GD24" s="3">
        <v>0</v>
      </c>
      <c r="GE24" s="3">
        <v>0</v>
      </c>
      <c r="GF24" s="3">
        <v>-132347.22</v>
      </c>
      <c r="GG24" s="3">
        <v>0</v>
      </c>
      <c r="GH24" s="3">
        <v>0</v>
      </c>
      <c r="GI24" s="3">
        <v>0</v>
      </c>
      <c r="GJ24" s="3">
        <v>99910.71</v>
      </c>
      <c r="GK24" s="3">
        <v>-66843.039999999994</v>
      </c>
      <c r="GL24" s="3">
        <v>-177629.04</v>
      </c>
      <c r="GN24" s="3">
        <v>0</v>
      </c>
      <c r="GO24" s="3">
        <v>0</v>
      </c>
      <c r="GP24" s="3">
        <v>0</v>
      </c>
      <c r="GQ24" s="3">
        <v>0</v>
      </c>
      <c r="GR24" s="3">
        <v>0</v>
      </c>
      <c r="GS24" s="3">
        <v>0</v>
      </c>
      <c r="GT24" s="3">
        <v>0</v>
      </c>
      <c r="GU24" s="3">
        <v>-1118939.3899999999</v>
      </c>
      <c r="GV24" s="3">
        <v>0</v>
      </c>
      <c r="GX24" s="3">
        <v>-236826.48</v>
      </c>
      <c r="GY24" s="3">
        <v>-14604.31</v>
      </c>
      <c r="GZ24" s="3">
        <v>0</v>
      </c>
      <c r="HA24" s="3">
        <v>0</v>
      </c>
      <c r="HB24" s="3">
        <v>-2151177.96</v>
      </c>
      <c r="HC24" s="3">
        <v>0</v>
      </c>
      <c r="HD24" s="3">
        <v>0</v>
      </c>
      <c r="HE24" s="3">
        <v>0</v>
      </c>
      <c r="HF24" s="3">
        <v>0</v>
      </c>
      <c r="HG24" s="3">
        <v>0</v>
      </c>
      <c r="HH24" s="3">
        <v>-4679573.0999999996</v>
      </c>
      <c r="HI24" s="3">
        <v>0</v>
      </c>
      <c r="HJ24" s="3">
        <v>0</v>
      </c>
      <c r="HK24" s="3">
        <v>0</v>
      </c>
      <c r="HL24" s="3">
        <v>0</v>
      </c>
      <c r="HM24" s="3">
        <v>-7222136.75</v>
      </c>
      <c r="HO24" s="3">
        <v>-5782746.0099999998</v>
      </c>
      <c r="HP24" s="3">
        <v>-5782747.0099999998</v>
      </c>
      <c r="HQ24" s="3">
        <v>0</v>
      </c>
      <c r="HR24" s="3">
        <v>-70721.31</v>
      </c>
      <c r="HS24" s="3">
        <v>0</v>
      </c>
      <c r="HT24" s="3">
        <v>0</v>
      </c>
      <c r="HU24" s="3">
        <v>0</v>
      </c>
      <c r="HV24" s="3">
        <v>0</v>
      </c>
      <c r="HW24" s="3">
        <v>0</v>
      </c>
      <c r="HX24" s="3">
        <v>0</v>
      </c>
      <c r="HY24" s="3">
        <v>-4242130.82</v>
      </c>
      <c r="HZ24" s="3">
        <v>-1124484.06</v>
      </c>
      <c r="IA24" s="3">
        <v>0</v>
      </c>
      <c r="IB24" s="3">
        <v>0</v>
      </c>
      <c r="IC24" s="3">
        <v>0</v>
      </c>
      <c r="ID24" s="3">
        <v>0</v>
      </c>
      <c r="IE24" s="3">
        <v>0</v>
      </c>
      <c r="IF24" s="3">
        <v>0</v>
      </c>
      <c r="IG24" s="3">
        <v>0</v>
      </c>
      <c r="IH24" s="3">
        <v>0</v>
      </c>
      <c r="II24" s="3">
        <v>0</v>
      </c>
      <c r="IJ24" s="3">
        <v>-8622273.7899999991</v>
      </c>
      <c r="IK24" s="3">
        <v>-1879929.89</v>
      </c>
      <c r="IL24" s="3">
        <v>-12922510.029999999</v>
      </c>
      <c r="IM24" s="3">
        <v>0</v>
      </c>
      <c r="IN24" s="3">
        <v>-67377.73</v>
      </c>
      <c r="IO24" s="3">
        <v>0</v>
      </c>
      <c r="IP24" s="3">
        <v>-28803.95</v>
      </c>
      <c r="IQ24" s="3">
        <v>0</v>
      </c>
      <c r="IR24" s="3">
        <v>0</v>
      </c>
      <c r="IS24" s="3">
        <v>-341511.3</v>
      </c>
      <c r="IT24" s="3">
        <v>-42590.05</v>
      </c>
      <c r="IU24" s="3">
        <v>-800636.01</v>
      </c>
      <c r="IV24" s="3">
        <v>0</v>
      </c>
      <c r="IW24" s="3">
        <v>-1551438.87</v>
      </c>
      <c r="IX24" s="3">
        <v>-707623.25</v>
      </c>
      <c r="IY24" s="3">
        <v>-177940.21</v>
      </c>
      <c r="IZ24" s="3">
        <v>-75508.800000000003</v>
      </c>
      <c r="JA24" s="3">
        <v>-5517717.4199999999</v>
      </c>
      <c r="JB24" s="3">
        <v>-11537.6</v>
      </c>
      <c r="JC24" s="3">
        <v>-116</v>
      </c>
      <c r="JD24" s="3">
        <v>-34109</v>
      </c>
      <c r="JE24" s="3">
        <v>0</v>
      </c>
      <c r="JF24" s="3">
        <v>0</v>
      </c>
      <c r="JG24" s="3">
        <v>0</v>
      </c>
      <c r="JH24" s="3">
        <v>0</v>
      </c>
      <c r="JI24" s="3">
        <v>-81556</v>
      </c>
      <c r="JJ24" s="3">
        <v>0</v>
      </c>
      <c r="JK24" s="3">
        <v>-7269.02</v>
      </c>
      <c r="JL24" s="3">
        <v>-38435.64</v>
      </c>
      <c r="JM24" s="3">
        <v>0</v>
      </c>
      <c r="JN24" s="3">
        <v>-77977.179999999993</v>
      </c>
      <c r="JO24" s="3">
        <v>0</v>
      </c>
      <c r="JP24" s="3">
        <v>-145597.93</v>
      </c>
      <c r="JQ24" s="3">
        <v>0</v>
      </c>
      <c r="JR24" s="3">
        <v>0</v>
      </c>
      <c r="JS24" s="3">
        <v>0</v>
      </c>
      <c r="JT24" s="3">
        <v>0</v>
      </c>
      <c r="JU24" s="3">
        <v>0</v>
      </c>
      <c r="JV24" s="3">
        <v>0</v>
      </c>
      <c r="JW24" s="3">
        <v>0</v>
      </c>
      <c r="JX24" s="3">
        <v>0</v>
      </c>
      <c r="JY24" s="3">
        <v>0</v>
      </c>
      <c r="JZ24" s="3">
        <v>0</v>
      </c>
      <c r="KA24" s="3">
        <v>0</v>
      </c>
      <c r="KB24" s="3">
        <v>-1716.36</v>
      </c>
      <c r="KC24" s="3">
        <v>0</v>
      </c>
      <c r="KD24" s="3">
        <v>0</v>
      </c>
      <c r="KE24" s="3">
        <v>0</v>
      </c>
      <c r="KF24" s="3">
        <v>0</v>
      </c>
      <c r="KG24" s="3">
        <v>0</v>
      </c>
      <c r="KH24" s="3">
        <v>-119010.36</v>
      </c>
      <c r="KI24" s="3">
        <v>117810.36</v>
      </c>
      <c r="KJ24" s="3">
        <v>0</v>
      </c>
      <c r="KK24" s="3">
        <v>-5528.92</v>
      </c>
      <c r="KL24" s="3">
        <v>0</v>
      </c>
      <c r="KM24" s="3">
        <v>1863.73</v>
      </c>
      <c r="KN24" s="3">
        <v>-35142.239999999998</v>
      </c>
      <c r="KO24" s="3">
        <v>0</v>
      </c>
      <c r="KP24" s="3">
        <v>0</v>
      </c>
      <c r="KQ24" s="3">
        <v>0</v>
      </c>
      <c r="KR24" s="3">
        <v>0</v>
      </c>
      <c r="KS24" s="3">
        <v>0</v>
      </c>
      <c r="KT24" s="3">
        <v>0</v>
      </c>
      <c r="KU24" s="3">
        <v>0</v>
      </c>
      <c r="KV24" s="3">
        <v>0</v>
      </c>
      <c r="KW24" s="3">
        <v>0</v>
      </c>
      <c r="KX24" s="3">
        <v>0</v>
      </c>
      <c r="KY24" s="3">
        <v>0</v>
      </c>
      <c r="KZ24" s="3">
        <v>0</v>
      </c>
      <c r="LA24" s="3">
        <v>0</v>
      </c>
      <c r="LB24" s="3">
        <v>0</v>
      </c>
      <c r="LC24" s="3">
        <v>0</v>
      </c>
      <c r="LD24" s="3">
        <v>0</v>
      </c>
      <c r="LE24" s="3">
        <v>0</v>
      </c>
      <c r="LF24" s="3">
        <v>0</v>
      </c>
      <c r="LG24" s="3">
        <v>0</v>
      </c>
      <c r="LH24" s="3">
        <v>0</v>
      </c>
      <c r="LI24" s="3">
        <v>0</v>
      </c>
      <c r="LJ24" s="3">
        <v>0</v>
      </c>
      <c r="LK24" s="3">
        <v>0</v>
      </c>
      <c r="LL24" s="3">
        <v>0</v>
      </c>
      <c r="LM24" s="3">
        <v>12576544.720000001</v>
      </c>
      <c r="LN24" s="3">
        <v>11328452.029999999</v>
      </c>
      <c r="LO24" s="3">
        <v>800636</v>
      </c>
      <c r="LP24" s="3">
        <v>0</v>
      </c>
      <c r="LQ24" s="3">
        <v>0</v>
      </c>
      <c r="LR24" s="3">
        <v>1551438.87</v>
      </c>
      <c r="LS24" s="3">
        <v>0</v>
      </c>
      <c r="LT24" s="3">
        <v>707623.25</v>
      </c>
      <c r="LU24" s="3">
        <v>0</v>
      </c>
      <c r="LW24" s="3">
        <v>177940.21</v>
      </c>
      <c r="LX24" s="3">
        <v>75508.800000000003</v>
      </c>
      <c r="LY24" s="3">
        <v>0</v>
      </c>
      <c r="LZ24" s="3">
        <v>0</v>
      </c>
      <c r="MA24" s="3">
        <v>0</v>
      </c>
      <c r="MB24" s="3">
        <v>0</v>
      </c>
      <c r="MC24" s="3">
        <v>0</v>
      </c>
      <c r="MD24" s="3">
        <v>0</v>
      </c>
      <c r="ME24" s="3">
        <v>0</v>
      </c>
      <c r="MF24" s="3">
        <v>0</v>
      </c>
      <c r="MG24" s="3">
        <v>0</v>
      </c>
      <c r="MH24" s="3">
        <v>0</v>
      </c>
      <c r="MI24" s="3">
        <v>0</v>
      </c>
      <c r="MJ24" s="3">
        <v>0</v>
      </c>
      <c r="MK24" s="3">
        <v>0</v>
      </c>
      <c r="ML24" s="3">
        <v>0</v>
      </c>
      <c r="MM24" s="3">
        <v>0</v>
      </c>
      <c r="MN24" s="3">
        <v>0</v>
      </c>
      <c r="MO24" s="3">
        <v>0</v>
      </c>
      <c r="MP24" s="3">
        <v>0</v>
      </c>
      <c r="MQ24" s="3">
        <v>0</v>
      </c>
      <c r="MR24" s="3">
        <v>0</v>
      </c>
      <c r="MS24" s="3">
        <v>166202.35999999999</v>
      </c>
      <c r="MT24" s="3">
        <v>85380.37</v>
      </c>
      <c r="MU24" s="3">
        <v>26959.919999999998</v>
      </c>
      <c r="MV24" s="3">
        <v>5867.64</v>
      </c>
      <c r="MW24" s="3">
        <v>60874.38</v>
      </c>
      <c r="MX24" s="3">
        <v>0</v>
      </c>
      <c r="MY24" s="3">
        <v>2659.8</v>
      </c>
      <c r="MZ24" s="3">
        <v>26239.27</v>
      </c>
      <c r="NA24" s="3">
        <v>13946.74</v>
      </c>
      <c r="NB24" s="3">
        <v>0</v>
      </c>
      <c r="NC24" s="3">
        <v>7897.9</v>
      </c>
      <c r="ND24" s="3">
        <v>7838.03</v>
      </c>
      <c r="NE24" s="3">
        <v>45411.27</v>
      </c>
      <c r="NF24" s="3">
        <v>0</v>
      </c>
      <c r="NG24" s="3">
        <v>1296.04</v>
      </c>
      <c r="NH24" s="3">
        <v>0</v>
      </c>
      <c r="NI24" s="3">
        <v>153584.93</v>
      </c>
      <c r="NJ24" s="3">
        <v>50778.98</v>
      </c>
      <c r="NK24" s="3">
        <v>17490.310000000001</v>
      </c>
      <c r="NL24" s="3">
        <v>123261.1</v>
      </c>
      <c r="NM24" s="3">
        <v>0</v>
      </c>
      <c r="NN24" s="3">
        <v>35450.379999999997</v>
      </c>
      <c r="NO24" s="3">
        <v>0</v>
      </c>
      <c r="NP24" s="3">
        <v>280847.55</v>
      </c>
      <c r="NQ24" s="3">
        <v>0</v>
      </c>
      <c r="NR24" s="3">
        <v>21117.16</v>
      </c>
      <c r="NS24" s="3">
        <v>0</v>
      </c>
      <c r="NT24" s="3">
        <v>75843.31</v>
      </c>
      <c r="NU24" s="3">
        <v>69219.73</v>
      </c>
      <c r="NV24" s="3">
        <v>55153.69</v>
      </c>
      <c r="NW24" s="3">
        <v>91043.64</v>
      </c>
      <c r="NX24" s="3">
        <v>17.059999999999999</v>
      </c>
      <c r="NY24" s="3">
        <v>10988.04</v>
      </c>
      <c r="NZ24" s="3">
        <v>15800.18</v>
      </c>
      <c r="OA24" s="3">
        <v>20683.96</v>
      </c>
      <c r="OB24" s="3">
        <v>0</v>
      </c>
      <c r="OC24" s="3">
        <v>0</v>
      </c>
      <c r="OD24" s="3">
        <v>0</v>
      </c>
      <c r="OE24" s="3">
        <v>0</v>
      </c>
      <c r="OF24" s="3">
        <v>0</v>
      </c>
      <c r="OK24" s="3">
        <v>0</v>
      </c>
      <c r="OL24" s="3">
        <v>0</v>
      </c>
      <c r="OM24" s="3">
        <v>0</v>
      </c>
      <c r="ON24" s="3">
        <v>0</v>
      </c>
      <c r="OO24" s="3">
        <v>52698.26</v>
      </c>
      <c r="OP24" s="3">
        <v>76853.17</v>
      </c>
      <c r="OQ24" s="3">
        <v>423451.98</v>
      </c>
      <c r="OR24" s="3">
        <v>18886.12</v>
      </c>
      <c r="OS24" s="3">
        <v>0</v>
      </c>
      <c r="OT24" s="3">
        <v>1914.34</v>
      </c>
      <c r="OU24" s="3">
        <v>-85720.38</v>
      </c>
      <c r="OV24" s="3">
        <v>117.13</v>
      </c>
      <c r="OW24" s="3">
        <v>0</v>
      </c>
      <c r="OX24" s="3">
        <v>0</v>
      </c>
      <c r="OY24" s="3">
        <v>0</v>
      </c>
      <c r="OZ24" s="3">
        <v>0</v>
      </c>
      <c r="PA24" s="3">
        <v>0</v>
      </c>
      <c r="PB24" s="3">
        <v>0</v>
      </c>
      <c r="PC24" s="3">
        <v>0</v>
      </c>
      <c r="PD24" s="3">
        <v>0</v>
      </c>
      <c r="PE24" s="3">
        <v>0</v>
      </c>
      <c r="PF24" s="3">
        <v>236473.39</v>
      </c>
      <c r="PG24" s="3">
        <v>165110.16</v>
      </c>
      <c r="PH24" s="3">
        <v>252039.15</v>
      </c>
      <c r="PI24" s="3">
        <v>47866.29</v>
      </c>
      <c r="PJ24" s="3">
        <v>0</v>
      </c>
      <c r="PK24" s="3">
        <v>154804.85999999999</v>
      </c>
      <c r="PL24" s="3">
        <v>32816.65</v>
      </c>
      <c r="PM24" s="3">
        <v>0</v>
      </c>
      <c r="PN24" s="3">
        <v>10367.219999999999</v>
      </c>
      <c r="PO24" s="3">
        <v>0</v>
      </c>
      <c r="PP24" s="3">
        <v>0</v>
      </c>
      <c r="PQ24" s="3">
        <v>0</v>
      </c>
      <c r="PR24" s="3">
        <v>113002.89</v>
      </c>
      <c r="PS24" s="3">
        <v>17067.73</v>
      </c>
      <c r="PT24" s="3">
        <v>76671.070000000007</v>
      </c>
      <c r="PU24" s="3">
        <v>0</v>
      </c>
      <c r="PV24" s="3">
        <v>0</v>
      </c>
      <c r="PW24" s="3">
        <v>104483.95</v>
      </c>
      <c r="PX24" s="3">
        <v>0</v>
      </c>
      <c r="PY24" s="3">
        <v>0</v>
      </c>
      <c r="PZ24" s="3">
        <v>0</v>
      </c>
      <c r="QA24" s="3">
        <v>0</v>
      </c>
      <c r="QB24" s="3">
        <v>1120050.1200000001</v>
      </c>
      <c r="QC24" s="3">
        <v>0</v>
      </c>
      <c r="QD24" s="3">
        <v>33363.67</v>
      </c>
      <c r="QE24" s="3">
        <v>0</v>
      </c>
      <c r="QF24" s="3">
        <v>0</v>
      </c>
      <c r="QG24" s="3">
        <v>0</v>
      </c>
      <c r="QI24" s="3">
        <v>0</v>
      </c>
      <c r="QJ24" s="3">
        <v>205237.91</v>
      </c>
      <c r="QK24" s="3">
        <v>0</v>
      </c>
      <c r="QL24" s="3">
        <v>0</v>
      </c>
      <c r="QM24" s="3">
        <v>0</v>
      </c>
      <c r="QN24" s="3">
        <v>0</v>
      </c>
      <c r="QO24" s="3">
        <v>262536.65000000002</v>
      </c>
      <c r="QP24" s="3">
        <v>11199.57</v>
      </c>
      <c r="QQ24" s="3">
        <v>0</v>
      </c>
      <c r="QR24" s="3">
        <v>0</v>
      </c>
      <c r="QS24" s="3">
        <v>0</v>
      </c>
      <c r="QT24" s="3">
        <v>35547.07</v>
      </c>
      <c r="QU24" s="3">
        <v>1425</v>
      </c>
      <c r="QV24" s="3">
        <v>-19207</v>
      </c>
      <c r="QW24" s="3">
        <v>10553.42</v>
      </c>
      <c r="QX24" s="3">
        <v>0</v>
      </c>
      <c r="QY24" s="3">
        <v>91.39</v>
      </c>
      <c r="QZ24" s="3">
        <v>0</v>
      </c>
      <c r="RA24" s="3">
        <v>0</v>
      </c>
      <c r="RB24" s="3">
        <v>0</v>
      </c>
      <c r="RC24" s="3">
        <v>0</v>
      </c>
      <c r="RD24" s="3">
        <v>0</v>
      </c>
      <c r="RE24" s="3">
        <v>0</v>
      </c>
      <c r="RF24" s="3">
        <v>0</v>
      </c>
      <c r="RG24" s="3">
        <v>0</v>
      </c>
      <c r="RH24" s="3">
        <v>0</v>
      </c>
      <c r="RI24" s="3">
        <v>0</v>
      </c>
      <c r="RJ24" s="3">
        <v>0</v>
      </c>
      <c r="RK24" s="3">
        <v>0</v>
      </c>
    </row>
    <row r="25" spans="1:479" x14ac:dyDescent="0.25">
      <c r="A25" t="s">
        <v>24</v>
      </c>
      <c r="B25" s="1">
        <v>2019</v>
      </c>
      <c r="C25" s="3">
        <v>0</v>
      </c>
      <c r="D25" s="3">
        <v>0</v>
      </c>
      <c r="E25" s="4"/>
      <c r="F25" s="3">
        <v>0</v>
      </c>
      <c r="G25" s="3">
        <v>0</v>
      </c>
      <c r="H25" s="3">
        <v>0</v>
      </c>
      <c r="I25" s="3">
        <v>0</v>
      </c>
      <c r="J25" s="3">
        <v>0</v>
      </c>
      <c r="K25" s="3">
        <v>4008859.07</v>
      </c>
      <c r="L25" s="3">
        <v>0</v>
      </c>
      <c r="M25" s="3">
        <v>1731502.92</v>
      </c>
      <c r="N25" s="3">
        <v>0</v>
      </c>
      <c r="O25" s="3">
        <v>1675985.45</v>
      </c>
      <c r="P25" s="4"/>
      <c r="Q25" s="3">
        <v>7205808</v>
      </c>
      <c r="R25" s="3">
        <v>-197479.18</v>
      </c>
      <c r="S25" s="3">
        <v>0</v>
      </c>
      <c r="T25" s="3">
        <v>0</v>
      </c>
      <c r="U25" s="3">
        <v>0</v>
      </c>
      <c r="V25" s="3">
        <v>811862.8</v>
      </c>
      <c r="W25" s="3">
        <v>0</v>
      </c>
      <c r="X25" s="3">
        <v>2602450.1800000002</v>
      </c>
      <c r="Y25" s="3">
        <v>0</v>
      </c>
      <c r="Z25" s="3">
        <v>0</v>
      </c>
      <c r="AA25" s="3">
        <v>1107038.6200000001</v>
      </c>
      <c r="AB25" s="3">
        <v>0</v>
      </c>
      <c r="AC25" s="3">
        <v>0</v>
      </c>
      <c r="AD25" s="3">
        <v>0</v>
      </c>
      <c r="AE25" s="3">
        <v>0</v>
      </c>
      <c r="AF25" s="3">
        <v>0</v>
      </c>
      <c r="AG25" s="3">
        <v>0</v>
      </c>
      <c r="AH25" s="3">
        <v>0</v>
      </c>
      <c r="AI25" s="3">
        <v>0</v>
      </c>
      <c r="AJ25" s="3">
        <v>0</v>
      </c>
      <c r="AK25" s="3">
        <v>0</v>
      </c>
      <c r="AL25" s="3">
        <v>0</v>
      </c>
      <c r="AP25" s="3">
        <v>0</v>
      </c>
      <c r="AQ25" s="3">
        <v>0</v>
      </c>
      <c r="AR25" s="3">
        <v>0</v>
      </c>
      <c r="AS25" s="3">
        <v>0</v>
      </c>
      <c r="AT25" s="3">
        <v>5803055</v>
      </c>
      <c r="AU25" s="3">
        <v>0</v>
      </c>
      <c r="AV25" s="3">
        <v>-143903.75</v>
      </c>
      <c r="AW25" s="4"/>
      <c r="AX25" s="3">
        <v>0</v>
      </c>
      <c r="AY25" s="3">
        <v>0</v>
      </c>
      <c r="AZ25" s="3">
        <v>0</v>
      </c>
      <c r="BA25" s="3">
        <v>37217.879999999997</v>
      </c>
      <c r="BB25" s="3">
        <v>0</v>
      </c>
      <c r="BC25" s="3">
        <v>0</v>
      </c>
      <c r="BD25" s="3">
        <v>0</v>
      </c>
      <c r="BE25" s="3">
        <v>0</v>
      </c>
      <c r="BF25" s="3">
        <v>0</v>
      </c>
      <c r="BG25" s="3">
        <v>0</v>
      </c>
      <c r="BH25" s="3">
        <v>0</v>
      </c>
      <c r="BI25" s="3">
        <v>0</v>
      </c>
      <c r="BJ25" s="3">
        <v>0</v>
      </c>
      <c r="BK25" s="3">
        <v>0</v>
      </c>
      <c r="BL25" s="3">
        <v>0</v>
      </c>
      <c r="BM25" s="3">
        <v>552.92999999999995</v>
      </c>
      <c r="BN25" s="3">
        <v>-2625.46</v>
      </c>
      <c r="BO25" s="3">
        <v>-29301.86</v>
      </c>
      <c r="BP25" s="3">
        <v>98903.34</v>
      </c>
      <c r="BQ25" s="3">
        <v>0</v>
      </c>
      <c r="BR25" s="3">
        <v>0</v>
      </c>
      <c r="BT25" s="3">
        <v>0</v>
      </c>
      <c r="BU25" s="3">
        <v>364132.02</v>
      </c>
      <c r="BV25" s="3">
        <v>0</v>
      </c>
      <c r="BW25" s="3">
        <v>0</v>
      </c>
      <c r="BX25" s="3">
        <v>0</v>
      </c>
      <c r="BY25" s="3">
        <v>0</v>
      </c>
      <c r="BZ25" s="3">
        <v>-225553.17</v>
      </c>
      <c r="CA25" s="3">
        <v>0</v>
      </c>
      <c r="CB25" s="3">
        <v>219176.17</v>
      </c>
      <c r="CC25" s="3">
        <v>75657.070000000007</v>
      </c>
      <c r="CD25" s="3">
        <v>-26426.89</v>
      </c>
      <c r="CE25" s="3">
        <v>-2257703.29</v>
      </c>
      <c r="CF25" s="3">
        <v>0</v>
      </c>
      <c r="CG25" s="3">
        <v>-228124.08</v>
      </c>
      <c r="CH25" s="3">
        <v>192292.3</v>
      </c>
      <c r="CI25" s="3">
        <v>0</v>
      </c>
      <c r="CJ25" s="3">
        <v>0</v>
      </c>
      <c r="CK25" s="3">
        <v>0</v>
      </c>
      <c r="CL25" s="3">
        <v>1307621.52</v>
      </c>
      <c r="CM25" s="3">
        <v>4738.33</v>
      </c>
      <c r="CN25" s="3">
        <v>0</v>
      </c>
      <c r="CO25" s="3">
        <v>0</v>
      </c>
      <c r="CP25" s="3">
        <v>0</v>
      </c>
      <c r="CQ25" s="3">
        <v>0</v>
      </c>
      <c r="CR25" s="3">
        <v>0</v>
      </c>
      <c r="CS25" s="3">
        <v>0</v>
      </c>
      <c r="CT25" s="3">
        <v>0</v>
      </c>
      <c r="CU25" s="3">
        <v>0</v>
      </c>
      <c r="CV25" s="3">
        <v>0</v>
      </c>
      <c r="CW25" s="3">
        <v>0</v>
      </c>
      <c r="CX25" s="3">
        <v>0</v>
      </c>
      <c r="CY25" s="3">
        <v>0</v>
      </c>
      <c r="CZ25" s="3">
        <v>0</v>
      </c>
      <c r="DA25" s="3">
        <v>0</v>
      </c>
      <c r="DB25" s="3">
        <v>0</v>
      </c>
      <c r="DC25" s="3">
        <v>0</v>
      </c>
      <c r="DD25" s="3">
        <v>0</v>
      </c>
      <c r="DE25" s="3">
        <v>0</v>
      </c>
      <c r="DF25" s="3">
        <v>0</v>
      </c>
      <c r="DG25" s="3">
        <v>0</v>
      </c>
      <c r="DH25" s="3">
        <v>0</v>
      </c>
      <c r="DI25" s="3">
        <v>0</v>
      </c>
      <c r="DJ25" s="3">
        <v>0</v>
      </c>
      <c r="DK25" s="3">
        <v>0</v>
      </c>
      <c r="DL25" s="3">
        <v>0</v>
      </c>
      <c r="DM25" s="3">
        <v>0</v>
      </c>
      <c r="DN25" s="3">
        <v>980478.61</v>
      </c>
      <c r="DP25" s="3">
        <v>0</v>
      </c>
      <c r="DQ25" s="3">
        <v>0</v>
      </c>
      <c r="DR25" s="3">
        <v>23494533.010000002</v>
      </c>
      <c r="DS25" s="3">
        <v>1335508.98</v>
      </c>
      <c r="DT25" s="3">
        <v>0</v>
      </c>
      <c r="DU25" s="3">
        <v>28093975.66</v>
      </c>
      <c r="DV25" s="3">
        <v>11182303.42</v>
      </c>
      <c r="DW25" s="3">
        <v>1475189.63</v>
      </c>
      <c r="DX25" s="3">
        <v>13610647.23</v>
      </c>
      <c r="DY25" s="3">
        <v>20221877.600000001</v>
      </c>
      <c r="DZ25" s="3">
        <v>796613.57</v>
      </c>
      <c r="EA25" s="3">
        <v>4633540.7300000004</v>
      </c>
      <c r="EB25" s="3">
        <v>0</v>
      </c>
      <c r="EC25" s="3">
        <v>0</v>
      </c>
      <c r="ED25" s="3">
        <v>0</v>
      </c>
      <c r="EE25" s="3">
        <v>591340.80000000005</v>
      </c>
      <c r="EG25" s="3">
        <v>2976086.45</v>
      </c>
      <c r="EH25" s="3">
        <v>0</v>
      </c>
      <c r="EI25" s="3">
        <v>223619.76</v>
      </c>
      <c r="EJ25" s="3">
        <v>452121.72</v>
      </c>
      <c r="EL25" s="3">
        <v>2374030.4700000002</v>
      </c>
      <c r="EM25" s="3">
        <v>0</v>
      </c>
      <c r="EN25" s="3">
        <v>612505.88</v>
      </c>
      <c r="EO25" s="3">
        <v>0</v>
      </c>
      <c r="EP25" s="3">
        <v>0</v>
      </c>
      <c r="EQ25" s="3">
        <v>667939.02</v>
      </c>
      <c r="ER25" s="3">
        <v>0</v>
      </c>
      <c r="ET25" s="3">
        <v>0</v>
      </c>
      <c r="EU25" s="3">
        <v>0</v>
      </c>
      <c r="EV25" s="3">
        <v>0</v>
      </c>
      <c r="EW25" s="3">
        <v>0</v>
      </c>
      <c r="EX25" s="3">
        <v>300.45</v>
      </c>
      <c r="EY25" s="3">
        <v>0</v>
      </c>
      <c r="EZ25" s="3">
        <v>0</v>
      </c>
      <c r="FA25" s="3">
        <v>0</v>
      </c>
      <c r="FB25" s="3">
        <v>0</v>
      </c>
      <c r="FC25" s="3">
        <v>0</v>
      </c>
      <c r="FD25" s="3">
        <v>0</v>
      </c>
      <c r="FE25" s="3">
        <v>0</v>
      </c>
      <c r="FF25" s="3">
        <v>4868577.1100000003</v>
      </c>
      <c r="FG25" s="3">
        <v>0</v>
      </c>
      <c r="FH25" s="3">
        <v>0</v>
      </c>
      <c r="FI25" s="3">
        <v>0</v>
      </c>
      <c r="FJ25" s="3">
        <v>0</v>
      </c>
      <c r="FK25" s="3">
        <v>-10996156.550000001</v>
      </c>
      <c r="FL25" s="3">
        <v>0</v>
      </c>
      <c r="FM25" s="3">
        <v>0</v>
      </c>
      <c r="FN25" s="3">
        <v>-3638522.51</v>
      </c>
      <c r="FO25" s="3">
        <v>0</v>
      </c>
      <c r="FP25" s="3">
        <v>-4036987.57</v>
      </c>
      <c r="FQ25" s="3">
        <v>0</v>
      </c>
      <c r="FR25" s="3">
        <v>0</v>
      </c>
      <c r="FS25" s="3">
        <v>-273579</v>
      </c>
      <c r="FT25" s="3">
        <v>-5667312.8899999997</v>
      </c>
      <c r="FU25" s="3">
        <v>-7514176.8099999996</v>
      </c>
      <c r="FV25" s="3">
        <v>0</v>
      </c>
      <c r="FW25" s="3">
        <v>0</v>
      </c>
      <c r="FX25" s="3">
        <v>0</v>
      </c>
      <c r="FY25" s="3">
        <v>0</v>
      </c>
      <c r="FZ25" s="3">
        <v>0</v>
      </c>
      <c r="GA25" s="3">
        <v>0</v>
      </c>
      <c r="GB25" s="3">
        <v>-4103874.02</v>
      </c>
      <c r="GD25" s="3">
        <v>0</v>
      </c>
      <c r="GE25" s="3">
        <v>0</v>
      </c>
      <c r="GF25" s="3">
        <v>0</v>
      </c>
      <c r="GG25" s="3">
        <v>0</v>
      </c>
      <c r="GH25" s="3">
        <v>0</v>
      </c>
      <c r="GI25" s="3">
        <v>0</v>
      </c>
      <c r="GJ25" s="3">
        <v>28127.64</v>
      </c>
      <c r="GK25" s="3">
        <v>-357206.24</v>
      </c>
      <c r="GL25" s="3">
        <v>0</v>
      </c>
      <c r="GN25" s="3">
        <v>0</v>
      </c>
      <c r="GO25" s="3">
        <v>0</v>
      </c>
      <c r="GP25" s="3">
        <v>0</v>
      </c>
      <c r="GQ25" s="3">
        <v>0</v>
      </c>
      <c r="GR25" s="3">
        <v>-940114.05</v>
      </c>
      <c r="GS25" s="3">
        <v>0</v>
      </c>
      <c r="GT25" s="3">
        <v>0</v>
      </c>
      <c r="GU25" s="3">
        <v>0</v>
      </c>
      <c r="GV25" s="3">
        <v>0</v>
      </c>
      <c r="GX25" s="3">
        <v>-2404209.37</v>
      </c>
      <c r="GY25" s="3">
        <v>0</v>
      </c>
      <c r="GZ25" s="3">
        <v>0</v>
      </c>
      <c r="HA25" s="3">
        <v>0</v>
      </c>
      <c r="HB25" s="3">
        <v>-4437544</v>
      </c>
      <c r="HC25" s="3">
        <v>0</v>
      </c>
      <c r="HD25" s="3">
        <v>0</v>
      </c>
      <c r="HE25" s="3">
        <v>0</v>
      </c>
      <c r="HF25" s="3">
        <v>0</v>
      </c>
      <c r="HG25" s="3">
        <v>0</v>
      </c>
      <c r="HH25" s="3">
        <v>-5095860.75</v>
      </c>
      <c r="HI25" s="3">
        <v>0</v>
      </c>
      <c r="HJ25" s="3">
        <v>0</v>
      </c>
      <c r="HK25" s="3">
        <v>0</v>
      </c>
      <c r="HL25" s="3">
        <v>-2274169</v>
      </c>
      <c r="HM25" s="3">
        <v>-46614471.289999999</v>
      </c>
      <c r="HO25" s="3">
        <v>-12999999.359999999</v>
      </c>
      <c r="HP25" s="3">
        <v>-16161663.32</v>
      </c>
      <c r="HQ25" s="3">
        <v>0</v>
      </c>
      <c r="HR25" s="3">
        <v>0</v>
      </c>
      <c r="HS25" s="3">
        <v>0</v>
      </c>
      <c r="HT25" s="3">
        <v>0</v>
      </c>
      <c r="HU25" s="3">
        <v>0</v>
      </c>
      <c r="HV25" s="3">
        <v>0</v>
      </c>
      <c r="HW25" s="3">
        <v>0</v>
      </c>
      <c r="HX25" s="3">
        <v>0</v>
      </c>
      <c r="HY25" s="3">
        <v>-23988786.57</v>
      </c>
      <c r="HZ25" s="3">
        <v>361680.63999998599</v>
      </c>
      <c r="IA25" s="3">
        <v>0</v>
      </c>
      <c r="IB25" s="3">
        <v>0</v>
      </c>
      <c r="IC25" s="3">
        <v>8387899</v>
      </c>
      <c r="ID25" s="3">
        <v>0</v>
      </c>
      <c r="IE25" s="3">
        <v>0</v>
      </c>
      <c r="IF25" s="3">
        <v>0</v>
      </c>
      <c r="IG25" s="3">
        <v>0</v>
      </c>
      <c r="IH25" s="3">
        <v>0</v>
      </c>
      <c r="II25" s="3">
        <v>0</v>
      </c>
      <c r="IJ25" s="3">
        <v>-19290032.440000001</v>
      </c>
      <c r="IK25" s="3">
        <v>-20466832.140000001</v>
      </c>
      <c r="IL25" s="3">
        <v>-10300488.35</v>
      </c>
      <c r="IM25" s="3">
        <v>0</v>
      </c>
      <c r="IN25" s="3">
        <v>-141737.17000000001</v>
      </c>
      <c r="IO25" s="3">
        <v>-23440.54</v>
      </c>
      <c r="IP25" s="3">
        <v>-276</v>
      </c>
      <c r="IQ25" s="3">
        <v>0</v>
      </c>
      <c r="IR25" s="3">
        <v>0</v>
      </c>
      <c r="IS25" s="3">
        <v>0</v>
      </c>
      <c r="IT25" s="3">
        <v>0</v>
      </c>
      <c r="IU25" s="3">
        <v>-1854147.89</v>
      </c>
      <c r="IV25" s="3">
        <v>0</v>
      </c>
      <c r="IW25" s="3">
        <v>-3262014.41</v>
      </c>
      <c r="IX25" s="3">
        <v>-2788060.33</v>
      </c>
      <c r="IY25" s="3">
        <v>-1319937.73</v>
      </c>
      <c r="IZ25" s="3">
        <v>-148605.82999999999</v>
      </c>
      <c r="JA25" s="3">
        <v>-10896636.01</v>
      </c>
      <c r="JB25" s="3">
        <v>-14509.6</v>
      </c>
      <c r="JC25" s="3">
        <v>-139.25</v>
      </c>
      <c r="JD25" s="3">
        <v>-68310.460000000006</v>
      </c>
      <c r="JE25" s="3">
        <v>0</v>
      </c>
      <c r="JF25" s="3">
        <v>0</v>
      </c>
      <c r="JG25" s="3">
        <v>0</v>
      </c>
      <c r="JH25" s="3">
        <v>0</v>
      </c>
      <c r="JI25" s="3">
        <v>-195051.03</v>
      </c>
      <c r="JJ25" s="3">
        <v>0</v>
      </c>
      <c r="JK25" s="3">
        <v>0</v>
      </c>
      <c r="JL25" s="3">
        <v>-162093.66</v>
      </c>
      <c r="JM25" s="3">
        <v>0</v>
      </c>
      <c r="JN25" s="3">
        <v>-224049.46</v>
      </c>
      <c r="JO25" s="3">
        <v>0</v>
      </c>
      <c r="JP25" s="3">
        <v>-329196.08</v>
      </c>
      <c r="JQ25" s="3">
        <v>0</v>
      </c>
      <c r="JR25" s="3">
        <v>0</v>
      </c>
      <c r="JS25" s="3">
        <v>0</v>
      </c>
      <c r="JT25" s="3">
        <v>0</v>
      </c>
      <c r="JU25" s="3">
        <v>0</v>
      </c>
      <c r="JV25" s="3">
        <v>0</v>
      </c>
      <c r="JW25" s="3">
        <v>0</v>
      </c>
      <c r="JX25" s="3">
        <v>0</v>
      </c>
      <c r="JY25" s="3">
        <v>0</v>
      </c>
      <c r="JZ25" s="3">
        <v>0</v>
      </c>
      <c r="KA25" s="3">
        <v>0</v>
      </c>
      <c r="KB25" s="3">
        <v>-1000</v>
      </c>
      <c r="KC25" s="3">
        <v>0</v>
      </c>
      <c r="KD25" s="3">
        <v>0</v>
      </c>
      <c r="KE25" s="3">
        <v>0</v>
      </c>
      <c r="KF25" s="3">
        <v>0</v>
      </c>
      <c r="KG25" s="3">
        <v>0</v>
      </c>
      <c r="KH25" s="3">
        <v>-1096492.1299999999</v>
      </c>
      <c r="KI25" s="3">
        <v>1042320.75</v>
      </c>
      <c r="KJ25" s="3">
        <v>-39174.959999999999</v>
      </c>
      <c r="KK25" s="3">
        <v>-45401.59</v>
      </c>
      <c r="KL25" s="3">
        <v>0</v>
      </c>
      <c r="KM25" s="3">
        <v>812.12</v>
      </c>
      <c r="KN25" s="3">
        <v>-24698.639999999999</v>
      </c>
      <c r="KO25" s="3">
        <v>0</v>
      </c>
      <c r="KP25" s="3">
        <v>0</v>
      </c>
      <c r="KQ25" s="3">
        <v>0</v>
      </c>
      <c r="KR25" s="3">
        <v>0</v>
      </c>
      <c r="KS25" s="3">
        <v>0</v>
      </c>
      <c r="KT25" s="3">
        <v>0</v>
      </c>
      <c r="KU25" s="3">
        <v>0</v>
      </c>
      <c r="KV25" s="3">
        <v>0</v>
      </c>
      <c r="KW25" s="3">
        <v>0</v>
      </c>
      <c r="KX25" s="3">
        <v>0</v>
      </c>
      <c r="KY25" s="3">
        <v>0</v>
      </c>
      <c r="KZ25" s="3">
        <v>0</v>
      </c>
      <c r="LA25" s="3">
        <v>0</v>
      </c>
      <c r="LB25" s="3">
        <v>0</v>
      </c>
      <c r="LC25" s="3">
        <v>0</v>
      </c>
      <c r="LD25" s="3">
        <v>0</v>
      </c>
      <c r="LE25" s="3">
        <v>0</v>
      </c>
      <c r="LF25" s="3">
        <v>0</v>
      </c>
      <c r="LG25" s="3">
        <v>0</v>
      </c>
      <c r="LH25" s="3">
        <v>0</v>
      </c>
      <c r="LI25" s="3">
        <v>0</v>
      </c>
      <c r="LJ25" s="3">
        <v>0</v>
      </c>
      <c r="LK25" s="3">
        <v>0</v>
      </c>
      <c r="LL25" s="3">
        <v>0</v>
      </c>
      <c r="LM25" s="3">
        <v>28559829.199999999</v>
      </c>
      <c r="LN25" s="3">
        <v>21662977.440000001</v>
      </c>
      <c r="LO25" s="3">
        <v>1854147.89</v>
      </c>
      <c r="LP25" s="3">
        <v>0</v>
      </c>
      <c r="LQ25" s="3">
        <v>0</v>
      </c>
      <c r="LR25" s="3">
        <v>3262014.41</v>
      </c>
      <c r="LS25" s="3">
        <v>0</v>
      </c>
      <c r="LT25" s="3">
        <v>2788060.33</v>
      </c>
      <c r="LU25" s="3">
        <v>0</v>
      </c>
      <c r="LW25" s="3">
        <v>1319937.73</v>
      </c>
      <c r="LX25" s="3">
        <v>148605.82999999999</v>
      </c>
      <c r="LY25" s="3">
        <v>0</v>
      </c>
      <c r="LZ25" s="3">
        <v>0</v>
      </c>
      <c r="MA25" s="3">
        <v>0</v>
      </c>
      <c r="MB25" s="3">
        <v>0</v>
      </c>
      <c r="MC25" s="3">
        <v>0</v>
      </c>
      <c r="MD25" s="3">
        <v>0</v>
      </c>
      <c r="ME25" s="3">
        <v>0</v>
      </c>
      <c r="MF25" s="3">
        <v>0</v>
      </c>
      <c r="MG25" s="3">
        <v>0</v>
      </c>
      <c r="MH25" s="3">
        <v>0</v>
      </c>
      <c r="MI25" s="3">
        <v>0</v>
      </c>
      <c r="MJ25" s="3">
        <v>0</v>
      </c>
      <c r="MK25" s="3">
        <v>0</v>
      </c>
      <c r="ML25" s="3">
        <v>0</v>
      </c>
      <c r="MM25" s="3">
        <v>0</v>
      </c>
      <c r="MN25" s="3">
        <v>0</v>
      </c>
      <c r="MO25" s="3">
        <v>0</v>
      </c>
      <c r="MP25" s="3">
        <v>0</v>
      </c>
      <c r="MQ25" s="3">
        <v>0</v>
      </c>
      <c r="MR25" s="3">
        <v>0</v>
      </c>
      <c r="MS25" s="3">
        <v>379502.67</v>
      </c>
      <c r="MT25" s="3">
        <v>0</v>
      </c>
      <c r="MU25" s="3">
        <v>21352.21</v>
      </c>
      <c r="MV25" s="3">
        <v>0</v>
      </c>
      <c r="MW25" s="3">
        <v>1086.02</v>
      </c>
      <c r="MX25" s="3">
        <v>180814.98</v>
      </c>
      <c r="MY25" s="3">
        <v>43143.33</v>
      </c>
      <c r="MZ25" s="3">
        <v>403309.61</v>
      </c>
      <c r="NA25" s="3">
        <v>19798.240000000002</v>
      </c>
      <c r="NB25" s="3">
        <v>0</v>
      </c>
      <c r="NC25" s="3">
        <v>37693.61</v>
      </c>
      <c r="ND25" s="3">
        <v>49062.59</v>
      </c>
      <c r="NE25" s="3">
        <v>33384.589999999997</v>
      </c>
      <c r="NF25" s="3">
        <v>0</v>
      </c>
      <c r="NG25" s="3">
        <v>0</v>
      </c>
      <c r="NH25" s="3">
        <v>0</v>
      </c>
      <c r="NI25" s="3">
        <v>95105.89</v>
      </c>
      <c r="NJ25" s="3">
        <v>0</v>
      </c>
      <c r="NK25" s="3">
        <v>0</v>
      </c>
      <c r="NL25" s="3">
        <v>0</v>
      </c>
      <c r="NM25" s="3">
        <v>0</v>
      </c>
      <c r="NN25" s="3">
        <v>0</v>
      </c>
      <c r="NO25" s="3">
        <v>0</v>
      </c>
      <c r="NP25" s="3">
        <v>0</v>
      </c>
      <c r="NQ25" s="3">
        <v>0</v>
      </c>
      <c r="NR25" s="3">
        <v>0</v>
      </c>
      <c r="NS25" s="3">
        <v>7532</v>
      </c>
      <c r="NT25" s="3">
        <v>1682.16</v>
      </c>
      <c r="NU25" s="3">
        <v>90</v>
      </c>
      <c r="NV25" s="3">
        <v>0</v>
      </c>
      <c r="NW25" s="3">
        <v>202892.52</v>
      </c>
      <c r="NX25" s="3">
        <v>0</v>
      </c>
      <c r="NY25" s="3">
        <v>93440.03</v>
      </c>
      <c r="NZ25" s="3">
        <v>0</v>
      </c>
      <c r="OA25" s="3">
        <v>0</v>
      </c>
      <c r="OB25" s="3">
        <v>0</v>
      </c>
      <c r="OC25" s="3">
        <v>0</v>
      </c>
      <c r="OD25" s="3">
        <v>0</v>
      </c>
      <c r="OE25" s="3">
        <v>0</v>
      </c>
      <c r="OF25" s="3">
        <v>0</v>
      </c>
      <c r="OK25" s="3">
        <v>0</v>
      </c>
      <c r="OL25" s="3">
        <v>0</v>
      </c>
      <c r="OM25" s="3">
        <v>0</v>
      </c>
      <c r="ON25" s="3">
        <v>0</v>
      </c>
      <c r="OO25" s="3">
        <v>139768.57</v>
      </c>
      <c r="OP25" s="3">
        <v>21546.2</v>
      </c>
      <c r="OQ25" s="3">
        <v>389030.99</v>
      </c>
      <c r="OR25" s="3">
        <v>497159.13</v>
      </c>
      <c r="OS25" s="3">
        <v>0</v>
      </c>
      <c r="OT25" s="3">
        <v>8149.15</v>
      </c>
      <c r="OU25" s="3">
        <v>69999.960000000006</v>
      </c>
      <c r="OV25" s="3">
        <v>0</v>
      </c>
      <c r="OW25" s="3">
        <v>0</v>
      </c>
      <c r="OX25" s="3">
        <v>0</v>
      </c>
      <c r="OY25" s="3">
        <v>0</v>
      </c>
      <c r="OZ25" s="3">
        <v>0</v>
      </c>
      <c r="PA25" s="3">
        <v>0</v>
      </c>
      <c r="PB25" s="3">
        <v>0</v>
      </c>
      <c r="PC25" s="3">
        <v>0</v>
      </c>
      <c r="PD25" s="3">
        <v>0</v>
      </c>
      <c r="PE25" s="3">
        <v>0</v>
      </c>
      <c r="PF25" s="3">
        <v>760104.05</v>
      </c>
      <c r="PG25" s="3">
        <v>520768.81</v>
      </c>
      <c r="PH25" s="3">
        <v>929944.49</v>
      </c>
      <c r="PI25" s="3">
        <v>108874.88</v>
      </c>
      <c r="PJ25" s="3">
        <v>0</v>
      </c>
      <c r="PK25" s="3">
        <v>216531.58</v>
      </c>
      <c r="PL25" s="3">
        <v>53323</v>
      </c>
      <c r="PM25" s="3">
        <v>80905.08</v>
      </c>
      <c r="PN25" s="3">
        <v>109783.74</v>
      </c>
      <c r="PO25" s="3">
        <v>0</v>
      </c>
      <c r="PP25" s="3">
        <v>0</v>
      </c>
      <c r="PQ25" s="3">
        <v>0</v>
      </c>
      <c r="PR25" s="3">
        <v>130481.1</v>
      </c>
      <c r="PS25" s="3">
        <v>1400</v>
      </c>
      <c r="PT25" s="3">
        <v>457566.11</v>
      </c>
      <c r="PU25" s="3">
        <v>0</v>
      </c>
      <c r="PV25" s="3">
        <v>0</v>
      </c>
      <c r="PW25" s="3">
        <v>222955.72</v>
      </c>
      <c r="PX25" s="3">
        <v>0</v>
      </c>
      <c r="PY25" s="3">
        <v>0</v>
      </c>
      <c r="PZ25" s="3">
        <v>0</v>
      </c>
      <c r="QA25" s="3">
        <v>0</v>
      </c>
      <c r="QB25" s="3">
        <v>2556788.44</v>
      </c>
      <c r="QC25" s="3">
        <v>0</v>
      </c>
      <c r="QD25" s="3">
        <v>0</v>
      </c>
      <c r="QE25" s="3">
        <v>0</v>
      </c>
      <c r="QF25" s="3">
        <v>0</v>
      </c>
      <c r="QG25" s="3">
        <v>0</v>
      </c>
      <c r="QI25" s="3">
        <v>0</v>
      </c>
      <c r="QJ25" s="3">
        <v>3770942.38</v>
      </c>
      <c r="QK25" s="3">
        <v>0</v>
      </c>
      <c r="QL25" s="3">
        <v>0</v>
      </c>
      <c r="QM25" s="3">
        <v>0</v>
      </c>
      <c r="QN25" s="3">
        <v>0</v>
      </c>
      <c r="QO25" s="3">
        <v>0</v>
      </c>
      <c r="QP25" s="3">
        <v>281173.08</v>
      </c>
      <c r="QQ25" s="3">
        <v>0</v>
      </c>
      <c r="QR25" s="3">
        <v>0</v>
      </c>
      <c r="QS25" s="3">
        <v>0</v>
      </c>
      <c r="QT25" s="3">
        <v>114539.57</v>
      </c>
      <c r="QU25" s="3">
        <v>-3147</v>
      </c>
      <c r="QV25" s="3">
        <v>-606265</v>
      </c>
      <c r="QW25" s="3">
        <v>13086.16</v>
      </c>
      <c r="QX25" s="3">
        <v>0</v>
      </c>
      <c r="QY25" s="3">
        <v>0</v>
      </c>
      <c r="QZ25" s="3">
        <v>0</v>
      </c>
      <c r="RA25" s="3">
        <v>0</v>
      </c>
      <c r="RB25" s="3">
        <v>0</v>
      </c>
      <c r="RC25" s="3">
        <v>0</v>
      </c>
      <c r="RD25" s="3">
        <v>0</v>
      </c>
      <c r="RE25" s="3">
        <v>0</v>
      </c>
      <c r="RF25" s="3">
        <v>0</v>
      </c>
      <c r="RG25" s="3">
        <v>0</v>
      </c>
      <c r="RH25" s="3">
        <v>0</v>
      </c>
      <c r="RI25" s="3">
        <v>0</v>
      </c>
      <c r="RJ25" s="3">
        <v>0</v>
      </c>
      <c r="RK25" s="3">
        <v>0</v>
      </c>
    </row>
    <row r="26" spans="1:479" x14ac:dyDescent="0.25">
      <c r="A26" t="s">
        <v>25</v>
      </c>
      <c r="B26" s="1">
        <v>2019</v>
      </c>
      <c r="C26" s="3">
        <v>1417780.01</v>
      </c>
      <c r="D26" s="3">
        <v>0</v>
      </c>
      <c r="E26" s="4"/>
      <c r="F26" s="3">
        <v>0</v>
      </c>
      <c r="G26" s="3">
        <v>0</v>
      </c>
      <c r="H26" s="3">
        <v>0</v>
      </c>
      <c r="I26" s="3">
        <v>0</v>
      </c>
      <c r="J26" s="3">
        <v>1559243.67</v>
      </c>
      <c r="K26" s="3">
        <v>773165.25</v>
      </c>
      <c r="L26" s="3">
        <v>0</v>
      </c>
      <c r="M26" s="3">
        <v>-21526.15</v>
      </c>
      <c r="N26" s="3">
        <v>359016.26</v>
      </c>
      <c r="O26" s="3">
        <v>101617.09</v>
      </c>
      <c r="P26" s="4"/>
      <c r="Q26" s="3">
        <v>1098325.8700000001</v>
      </c>
      <c r="R26" s="3">
        <v>0</v>
      </c>
      <c r="S26" s="3">
        <v>2660.98</v>
      </c>
      <c r="T26" s="3">
        <v>0</v>
      </c>
      <c r="U26" s="3">
        <v>0</v>
      </c>
      <c r="V26" s="3">
        <v>79485.009999999995</v>
      </c>
      <c r="W26" s="3">
        <v>0</v>
      </c>
      <c r="X26" s="3">
        <v>0</v>
      </c>
      <c r="Y26" s="3">
        <v>0</v>
      </c>
      <c r="Z26" s="3">
        <v>0</v>
      </c>
      <c r="AA26" s="3">
        <v>106604.49</v>
      </c>
      <c r="AB26" s="3">
        <v>0</v>
      </c>
      <c r="AC26" s="3">
        <v>0</v>
      </c>
      <c r="AD26" s="3">
        <v>0</v>
      </c>
      <c r="AE26" s="3">
        <v>0</v>
      </c>
      <c r="AF26" s="3">
        <v>0</v>
      </c>
      <c r="AG26" s="3">
        <v>0</v>
      </c>
      <c r="AH26" s="3">
        <v>0</v>
      </c>
      <c r="AI26" s="3">
        <v>0</v>
      </c>
      <c r="AJ26" s="3">
        <v>0</v>
      </c>
      <c r="AK26" s="3">
        <v>0</v>
      </c>
      <c r="AL26" s="3">
        <v>0</v>
      </c>
      <c r="AP26" s="3">
        <v>0</v>
      </c>
      <c r="AQ26" s="3">
        <v>0</v>
      </c>
      <c r="AR26" s="3">
        <v>0</v>
      </c>
      <c r="AS26" s="3">
        <v>0</v>
      </c>
      <c r="AT26" s="3">
        <v>0</v>
      </c>
      <c r="AU26" s="3">
        <v>0</v>
      </c>
      <c r="AV26" s="3">
        <v>-38556.410000000003</v>
      </c>
      <c r="AW26" s="4"/>
      <c r="AX26" s="3">
        <v>0</v>
      </c>
      <c r="AY26" s="3">
        <v>0</v>
      </c>
      <c r="AZ26" s="3">
        <v>0</v>
      </c>
      <c r="BA26" s="3">
        <v>4826.3100000000004</v>
      </c>
      <c r="BB26" s="3">
        <v>0</v>
      </c>
      <c r="BC26" s="3">
        <v>0</v>
      </c>
      <c r="BD26" s="3">
        <v>4.2</v>
      </c>
      <c r="BE26" s="3">
        <v>0</v>
      </c>
      <c r="BF26" s="3">
        <v>0</v>
      </c>
      <c r="BG26" s="3">
        <v>0</v>
      </c>
      <c r="BH26" s="3">
        <v>0</v>
      </c>
      <c r="BI26" s="3">
        <v>0</v>
      </c>
      <c r="BJ26" s="3">
        <v>0</v>
      </c>
      <c r="BK26" s="3">
        <v>0</v>
      </c>
      <c r="BL26" s="3">
        <v>0</v>
      </c>
      <c r="BM26" s="3">
        <v>0</v>
      </c>
      <c r="BN26" s="3">
        <v>193161.28</v>
      </c>
      <c r="BO26" s="3">
        <v>-2143.77</v>
      </c>
      <c r="BP26" s="3">
        <v>-1092.3800000000001</v>
      </c>
      <c r="BQ26" s="3">
        <v>0</v>
      </c>
      <c r="BR26" s="3">
        <v>0</v>
      </c>
      <c r="BT26" s="3">
        <v>0</v>
      </c>
      <c r="BU26" s="3">
        <v>27.38</v>
      </c>
      <c r="BV26" s="3">
        <v>0</v>
      </c>
      <c r="BW26" s="3">
        <v>0</v>
      </c>
      <c r="BX26" s="3">
        <v>0</v>
      </c>
      <c r="BY26" s="3">
        <v>0</v>
      </c>
      <c r="BZ26" s="3">
        <v>6838.19</v>
      </c>
      <c r="CA26" s="3">
        <v>0</v>
      </c>
      <c r="CB26" s="3">
        <v>7956.42</v>
      </c>
      <c r="CC26" s="3">
        <v>-479.81</v>
      </c>
      <c r="CD26" s="3">
        <v>18538.14</v>
      </c>
      <c r="CE26" s="3">
        <v>1222.49</v>
      </c>
      <c r="CF26" s="3">
        <v>0</v>
      </c>
      <c r="CG26" s="3">
        <v>57532.25</v>
      </c>
      <c r="CH26" s="3">
        <v>25471.33</v>
      </c>
      <c r="CI26" s="3">
        <v>0</v>
      </c>
      <c r="CJ26" s="3">
        <v>0</v>
      </c>
      <c r="CK26" s="3">
        <v>0</v>
      </c>
      <c r="CL26" s="3">
        <v>131542.82999999999</v>
      </c>
      <c r="CM26" s="3">
        <v>4232</v>
      </c>
      <c r="CN26" s="3">
        <v>0</v>
      </c>
      <c r="CO26" s="3">
        <v>0</v>
      </c>
      <c r="CP26" s="3">
        <v>0</v>
      </c>
      <c r="CQ26" s="3">
        <v>0</v>
      </c>
      <c r="CR26" s="3">
        <v>0</v>
      </c>
      <c r="CS26" s="3">
        <v>0</v>
      </c>
      <c r="CT26" s="3">
        <v>0</v>
      </c>
      <c r="CU26" s="3">
        <v>0</v>
      </c>
      <c r="CV26" s="3">
        <v>0</v>
      </c>
      <c r="CW26" s="3">
        <v>0</v>
      </c>
      <c r="CX26" s="3">
        <v>0</v>
      </c>
      <c r="CY26" s="3">
        <v>0</v>
      </c>
      <c r="CZ26" s="3">
        <v>0</v>
      </c>
      <c r="DA26" s="3">
        <v>0</v>
      </c>
      <c r="DB26" s="3">
        <v>0</v>
      </c>
      <c r="DC26" s="3">
        <v>0</v>
      </c>
      <c r="DD26" s="3">
        <v>0</v>
      </c>
      <c r="DE26" s="3">
        <v>0</v>
      </c>
      <c r="DF26" s="3">
        <v>0</v>
      </c>
      <c r="DG26" s="3">
        <v>0</v>
      </c>
      <c r="DH26" s="3">
        <v>0</v>
      </c>
      <c r="DI26" s="3">
        <v>0</v>
      </c>
      <c r="DJ26" s="3">
        <v>0</v>
      </c>
      <c r="DK26" s="3">
        <v>0</v>
      </c>
      <c r="DL26" s="3">
        <v>0</v>
      </c>
      <c r="DM26" s="3">
        <v>0</v>
      </c>
      <c r="DN26" s="3">
        <v>0</v>
      </c>
      <c r="DP26" s="3">
        <v>0</v>
      </c>
      <c r="DQ26" s="3">
        <v>0</v>
      </c>
      <c r="DR26" s="3">
        <v>0</v>
      </c>
      <c r="DS26" s="3">
        <v>0</v>
      </c>
      <c r="DT26" s="3">
        <v>0</v>
      </c>
      <c r="DU26" s="3">
        <v>612599.43000000005</v>
      </c>
      <c r="DV26" s="3">
        <v>268653.64</v>
      </c>
      <c r="DW26" s="3">
        <v>5377</v>
      </c>
      <c r="DX26" s="3">
        <v>55464.480000000003</v>
      </c>
      <c r="DY26" s="3">
        <v>189648.57</v>
      </c>
      <c r="DZ26" s="3">
        <v>49407.71</v>
      </c>
      <c r="EA26" s="3">
        <v>724921.25</v>
      </c>
      <c r="EB26" s="3">
        <v>0</v>
      </c>
      <c r="EC26" s="3">
        <v>0</v>
      </c>
      <c r="ED26" s="3">
        <v>0</v>
      </c>
      <c r="EE26" s="3">
        <v>7600</v>
      </c>
      <c r="EG26" s="3">
        <v>244924.72</v>
      </c>
      <c r="EH26" s="3">
        <v>0</v>
      </c>
      <c r="EI26" s="3">
        <v>23467.09</v>
      </c>
      <c r="EJ26" s="3">
        <v>27105.21</v>
      </c>
      <c r="EL26" s="3">
        <v>252755.99</v>
      </c>
      <c r="EM26" s="3">
        <v>0</v>
      </c>
      <c r="EN26" s="3">
        <v>72579.16</v>
      </c>
      <c r="EO26" s="3">
        <v>0</v>
      </c>
      <c r="EP26" s="3">
        <v>354.6</v>
      </c>
      <c r="EQ26" s="3">
        <v>0</v>
      </c>
      <c r="ER26" s="3">
        <v>0</v>
      </c>
      <c r="ET26" s="3">
        <v>0</v>
      </c>
      <c r="EU26" s="3">
        <v>0</v>
      </c>
      <c r="EV26" s="3">
        <v>0</v>
      </c>
      <c r="EW26" s="3">
        <v>0</v>
      </c>
      <c r="EX26" s="3">
        <v>0</v>
      </c>
      <c r="EY26" s="3">
        <v>0</v>
      </c>
      <c r="EZ26" s="3">
        <v>0</v>
      </c>
      <c r="FA26" s="3">
        <v>0</v>
      </c>
      <c r="FB26" s="3">
        <v>0</v>
      </c>
      <c r="FC26" s="3">
        <v>0</v>
      </c>
      <c r="FD26" s="3">
        <v>0</v>
      </c>
      <c r="FE26" s="3">
        <v>0</v>
      </c>
      <c r="FF26" s="3">
        <v>72531.92</v>
      </c>
      <c r="FG26" s="3">
        <v>0</v>
      </c>
      <c r="FH26" s="3">
        <v>0</v>
      </c>
      <c r="FI26" s="3">
        <v>0</v>
      </c>
      <c r="FJ26" s="3">
        <v>17223.07</v>
      </c>
      <c r="FK26" s="3">
        <v>-1026803.52</v>
      </c>
      <c r="FL26" s="3">
        <v>-25202.400000000001</v>
      </c>
      <c r="FM26" s="3">
        <v>0</v>
      </c>
      <c r="FN26" s="3">
        <v>0</v>
      </c>
      <c r="FO26" s="3">
        <v>0</v>
      </c>
      <c r="FP26" s="3">
        <v>-2503768.44</v>
      </c>
      <c r="FQ26" s="3">
        <v>-59309.79</v>
      </c>
      <c r="FR26" s="3">
        <v>0</v>
      </c>
      <c r="FS26" s="3">
        <v>0</v>
      </c>
      <c r="FT26" s="3">
        <v>-61000</v>
      </c>
      <c r="FU26" s="3">
        <v>0</v>
      </c>
      <c r="FV26" s="3">
        <v>0</v>
      </c>
      <c r="FW26" s="3">
        <v>0</v>
      </c>
      <c r="FX26" s="3">
        <v>0</v>
      </c>
      <c r="FY26" s="3">
        <v>0</v>
      </c>
      <c r="FZ26" s="3">
        <v>0</v>
      </c>
      <c r="GA26" s="3">
        <v>0</v>
      </c>
      <c r="GB26" s="3">
        <v>0</v>
      </c>
      <c r="GD26" s="3">
        <v>0</v>
      </c>
      <c r="GE26" s="3">
        <v>0</v>
      </c>
      <c r="GF26" s="3">
        <v>0</v>
      </c>
      <c r="GG26" s="3">
        <v>0</v>
      </c>
      <c r="GH26" s="3">
        <v>0</v>
      </c>
      <c r="GI26" s="3">
        <v>0</v>
      </c>
      <c r="GJ26" s="3">
        <v>1327.95</v>
      </c>
      <c r="GK26" s="3">
        <v>-30681.4</v>
      </c>
      <c r="GL26" s="3">
        <v>-23784</v>
      </c>
      <c r="GN26" s="3">
        <v>0</v>
      </c>
      <c r="GO26" s="3">
        <v>0</v>
      </c>
      <c r="GP26" s="3">
        <v>0</v>
      </c>
      <c r="GQ26" s="3">
        <v>0</v>
      </c>
      <c r="GR26" s="3">
        <v>0</v>
      </c>
      <c r="GS26" s="3">
        <v>0</v>
      </c>
      <c r="GT26" s="3">
        <v>0</v>
      </c>
      <c r="GU26" s="3">
        <v>0</v>
      </c>
      <c r="GV26" s="3">
        <v>0</v>
      </c>
      <c r="GX26" s="3">
        <v>-80040.179999999993</v>
      </c>
      <c r="GY26" s="3">
        <v>0</v>
      </c>
      <c r="GZ26" s="3">
        <v>0</v>
      </c>
      <c r="HA26" s="3">
        <v>0</v>
      </c>
      <c r="HB26" s="3">
        <v>2000</v>
      </c>
      <c r="HC26" s="3">
        <v>-12418.6</v>
      </c>
      <c r="HD26" s="3">
        <v>0</v>
      </c>
      <c r="HE26" s="3">
        <v>0</v>
      </c>
      <c r="HF26" s="3">
        <v>0</v>
      </c>
      <c r="HG26" s="3">
        <v>0</v>
      </c>
      <c r="HH26" s="3">
        <v>-97892.26</v>
      </c>
      <c r="HI26" s="3">
        <v>0</v>
      </c>
      <c r="HJ26" s="3">
        <v>0</v>
      </c>
      <c r="HK26" s="3">
        <v>0</v>
      </c>
      <c r="HL26" s="3">
        <v>-1000000</v>
      </c>
      <c r="HM26" s="3">
        <v>0</v>
      </c>
      <c r="HO26" s="3">
        <v>0</v>
      </c>
      <c r="HP26" s="3">
        <v>-10000</v>
      </c>
      <c r="HQ26" s="3">
        <v>0</v>
      </c>
      <c r="HR26" s="3">
        <v>0</v>
      </c>
      <c r="HS26" s="3">
        <v>0</v>
      </c>
      <c r="HT26" s="3">
        <v>0</v>
      </c>
      <c r="HU26" s="3">
        <v>0</v>
      </c>
      <c r="HV26" s="3">
        <v>0</v>
      </c>
      <c r="HW26" s="3">
        <v>0</v>
      </c>
      <c r="HX26" s="3">
        <v>0</v>
      </c>
      <c r="HY26" s="3">
        <v>0</v>
      </c>
      <c r="HZ26" s="3">
        <v>-186535.22000000099</v>
      </c>
      <c r="IA26" s="3">
        <v>0</v>
      </c>
      <c r="IB26" s="3">
        <v>0</v>
      </c>
      <c r="IC26" s="3">
        <v>0</v>
      </c>
      <c r="ID26" s="3">
        <v>-3338156.78</v>
      </c>
      <c r="IE26" s="3">
        <v>0</v>
      </c>
      <c r="IF26" s="3">
        <v>0</v>
      </c>
      <c r="IG26" s="3">
        <v>0</v>
      </c>
      <c r="IH26" s="3">
        <v>0</v>
      </c>
      <c r="II26" s="3">
        <v>-57802.13</v>
      </c>
      <c r="IJ26" s="3">
        <v>-2112655.37</v>
      </c>
      <c r="IK26" s="3">
        <v>0</v>
      </c>
      <c r="IL26" s="3">
        <v>0</v>
      </c>
      <c r="IM26" s="3">
        <v>0</v>
      </c>
      <c r="IN26" s="3">
        <v>-1939.49</v>
      </c>
      <c r="IO26" s="3">
        <v>-826.86</v>
      </c>
      <c r="IP26" s="3">
        <v>-5386112.2000000002</v>
      </c>
      <c r="IQ26" s="3">
        <v>0</v>
      </c>
      <c r="IR26" s="3">
        <v>0</v>
      </c>
      <c r="IS26" s="3">
        <v>-210743.1</v>
      </c>
      <c r="IT26" s="3">
        <v>0</v>
      </c>
      <c r="IU26" s="3">
        <v>-304269.53000000003</v>
      </c>
      <c r="IV26" s="3">
        <v>0</v>
      </c>
      <c r="IW26" s="3">
        <v>-508655.67</v>
      </c>
      <c r="IX26" s="3">
        <v>-445295.15</v>
      </c>
      <c r="IY26" s="3">
        <v>-53857.71</v>
      </c>
      <c r="IZ26" s="3">
        <v>-18194.310000000001</v>
      </c>
      <c r="JA26" s="3">
        <v>-1226450.29</v>
      </c>
      <c r="JB26" s="3">
        <v>-5624.64</v>
      </c>
      <c r="JC26" s="3">
        <v>-3.25</v>
      </c>
      <c r="JD26" s="3">
        <v>-7581.75</v>
      </c>
      <c r="JE26" s="3">
        <v>0</v>
      </c>
      <c r="JF26" s="3">
        <v>0</v>
      </c>
      <c r="JG26" s="3">
        <v>0</v>
      </c>
      <c r="JH26" s="3">
        <v>0</v>
      </c>
      <c r="JI26" s="3">
        <v>-40214.46</v>
      </c>
      <c r="JJ26" s="3">
        <v>0</v>
      </c>
      <c r="JK26" s="3">
        <v>0</v>
      </c>
      <c r="JL26" s="3">
        <v>-12807.26</v>
      </c>
      <c r="JM26" s="3">
        <v>0</v>
      </c>
      <c r="JN26" s="3">
        <v>-9110</v>
      </c>
      <c r="JO26" s="3">
        <v>0</v>
      </c>
      <c r="JP26" s="3">
        <v>-2681.69</v>
      </c>
      <c r="JQ26" s="3">
        <v>0</v>
      </c>
      <c r="JR26" s="3">
        <v>0</v>
      </c>
      <c r="JS26" s="3">
        <v>0</v>
      </c>
      <c r="JT26" s="3">
        <v>0</v>
      </c>
      <c r="JU26" s="3">
        <v>0</v>
      </c>
      <c r="JV26" s="3">
        <v>-93937.35</v>
      </c>
      <c r="JW26" s="3">
        <v>48070.13</v>
      </c>
      <c r="JX26" s="3">
        <v>0</v>
      </c>
      <c r="JY26" s="3">
        <v>-4546.08</v>
      </c>
      <c r="JZ26" s="3">
        <v>0</v>
      </c>
      <c r="KA26" s="3">
        <v>0</v>
      </c>
      <c r="KB26" s="3">
        <v>0</v>
      </c>
      <c r="KC26" s="3">
        <v>0</v>
      </c>
      <c r="KD26" s="3">
        <v>736.8</v>
      </c>
      <c r="KE26" s="3">
        <v>0</v>
      </c>
      <c r="KF26" s="3">
        <v>0</v>
      </c>
      <c r="KG26" s="3">
        <v>0</v>
      </c>
      <c r="KH26" s="3">
        <v>-832845.79</v>
      </c>
      <c r="KI26" s="3">
        <v>741367.15</v>
      </c>
      <c r="KJ26" s="3">
        <v>0</v>
      </c>
      <c r="KK26" s="3">
        <v>0</v>
      </c>
      <c r="KL26" s="3">
        <v>0</v>
      </c>
      <c r="KM26" s="3">
        <v>0</v>
      </c>
      <c r="KN26" s="3">
        <v>-80552.06</v>
      </c>
      <c r="KO26" s="3">
        <v>0</v>
      </c>
      <c r="KP26" s="3">
        <v>0</v>
      </c>
      <c r="KQ26" s="3">
        <v>0</v>
      </c>
      <c r="KR26" s="3">
        <v>0</v>
      </c>
      <c r="KS26" s="3">
        <v>0</v>
      </c>
      <c r="KT26" s="3">
        <v>0</v>
      </c>
      <c r="KU26" s="3">
        <v>0</v>
      </c>
      <c r="KV26" s="3">
        <v>0</v>
      </c>
      <c r="KW26" s="3">
        <v>0</v>
      </c>
      <c r="KX26" s="3">
        <v>0</v>
      </c>
      <c r="KY26" s="3">
        <v>0</v>
      </c>
      <c r="KZ26" s="3">
        <v>0</v>
      </c>
      <c r="LA26" s="3">
        <v>0</v>
      </c>
      <c r="LB26" s="3">
        <v>0</v>
      </c>
      <c r="LC26" s="3">
        <v>0</v>
      </c>
      <c r="LD26" s="3">
        <v>0</v>
      </c>
      <c r="LE26" s="3">
        <v>0</v>
      </c>
      <c r="LF26" s="3">
        <v>0</v>
      </c>
      <c r="LG26" s="3">
        <v>0</v>
      </c>
      <c r="LH26" s="3">
        <v>0</v>
      </c>
      <c r="LI26" s="3">
        <v>0</v>
      </c>
      <c r="LJ26" s="3">
        <v>0</v>
      </c>
      <c r="LK26" s="3">
        <v>0</v>
      </c>
      <c r="LL26" s="3">
        <v>0</v>
      </c>
      <c r="LM26" s="3">
        <v>4277988.51</v>
      </c>
      <c r="LN26" s="3">
        <v>3434288.51</v>
      </c>
      <c r="LO26" s="3">
        <v>268898.84000000003</v>
      </c>
      <c r="LP26" s="3">
        <v>0</v>
      </c>
      <c r="LQ26" s="3">
        <v>0</v>
      </c>
      <c r="LR26" s="3">
        <v>508655.67</v>
      </c>
      <c r="LS26" s="3">
        <v>0</v>
      </c>
      <c r="LT26" s="3">
        <v>445295.15</v>
      </c>
      <c r="LU26" s="3">
        <v>0</v>
      </c>
      <c r="LW26" s="3">
        <v>89228.4</v>
      </c>
      <c r="LX26" s="3">
        <v>18194.310000000001</v>
      </c>
      <c r="LY26" s="3">
        <v>0</v>
      </c>
      <c r="LZ26" s="3">
        <v>0</v>
      </c>
      <c r="MA26" s="3">
        <v>0</v>
      </c>
      <c r="MB26" s="3">
        <v>0</v>
      </c>
      <c r="MC26" s="3">
        <v>0</v>
      </c>
      <c r="MD26" s="3">
        <v>0</v>
      </c>
      <c r="ME26" s="3">
        <v>0</v>
      </c>
      <c r="MF26" s="3">
        <v>0</v>
      </c>
      <c r="MG26" s="3">
        <v>0</v>
      </c>
      <c r="MH26" s="3">
        <v>0</v>
      </c>
      <c r="MI26" s="3">
        <v>0</v>
      </c>
      <c r="MJ26" s="3">
        <v>0</v>
      </c>
      <c r="MK26" s="3">
        <v>0</v>
      </c>
      <c r="ML26" s="3">
        <v>0</v>
      </c>
      <c r="MM26" s="3">
        <v>0</v>
      </c>
      <c r="MN26" s="3">
        <v>0</v>
      </c>
      <c r="MO26" s="3">
        <v>0</v>
      </c>
      <c r="MP26" s="3">
        <v>0</v>
      </c>
      <c r="MQ26" s="3">
        <v>0</v>
      </c>
      <c r="MR26" s="3">
        <v>0</v>
      </c>
      <c r="MS26" s="3">
        <v>0</v>
      </c>
      <c r="MT26" s="3">
        <v>0</v>
      </c>
      <c r="MU26" s="3">
        <v>0</v>
      </c>
      <c r="MV26" s="3">
        <v>0</v>
      </c>
      <c r="MW26" s="3">
        <v>0</v>
      </c>
      <c r="MX26" s="3">
        <v>0</v>
      </c>
      <c r="MY26" s="3">
        <v>0</v>
      </c>
      <c r="MZ26" s="3">
        <v>16930.25</v>
      </c>
      <c r="NA26" s="3">
        <v>64376.87</v>
      </c>
      <c r="NB26" s="3">
        <v>0</v>
      </c>
      <c r="NC26" s="3">
        <v>7.37</v>
      </c>
      <c r="ND26" s="3">
        <v>0</v>
      </c>
      <c r="NE26" s="3">
        <v>2667.65</v>
      </c>
      <c r="NF26" s="3">
        <v>0</v>
      </c>
      <c r="NG26" s="3">
        <v>4233.2700000000004</v>
      </c>
      <c r="NH26" s="3">
        <v>0</v>
      </c>
      <c r="NI26" s="3">
        <v>715.25</v>
      </c>
      <c r="NJ26" s="3">
        <v>32704.36</v>
      </c>
      <c r="NK26" s="3">
        <v>986.68</v>
      </c>
      <c r="NL26" s="3">
        <v>28494.07</v>
      </c>
      <c r="NM26" s="3">
        <v>0</v>
      </c>
      <c r="NN26" s="3">
        <v>13782.41</v>
      </c>
      <c r="NO26" s="3">
        <v>4175</v>
      </c>
      <c r="NP26" s="3">
        <v>18340.68</v>
      </c>
      <c r="NQ26" s="3">
        <v>0</v>
      </c>
      <c r="NR26" s="3">
        <v>0</v>
      </c>
      <c r="NS26" s="3">
        <v>0</v>
      </c>
      <c r="NT26" s="3">
        <v>49405.22</v>
      </c>
      <c r="NU26" s="3">
        <v>65326.87</v>
      </c>
      <c r="NV26" s="3">
        <v>15531.71</v>
      </c>
      <c r="NW26" s="3">
        <v>14092.74</v>
      </c>
      <c r="NX26" s="3">
        <v>18354.98</v>
      </c>
      <c r="NY26" s="3">
        <v>22149.37</v>
      </c>
      <c r="NZ26" s="3">
        <v>24163.16</v>
      </c>
      <c r="OA26" s="3">
        <v>61252.69</v>
      </c>
      <c r="OB26" s="3">
        <v>0</v>
      </c>
      <c r="OC26" s="3">
        <v>0</v>
      </c>
      <c r="OD26" s="3">
        <v>0</v>
      </c>
      <c r="OE26" s="3">
        <v>17069.400000000001</v>
      </c>
      <c r="OF26" s="3">
        <v>0</v>
      </c>
      <c r="OK26" s="3">
        <v>0</v>
      </c>
      <c r="OL26" s="3">
        <v>0</v>
      </c>
      <c r="OM26" s="3">
        <v>0</v>
      </c>
      <c r="ON26" s="3">
        <v>0</v>
      </c>
      <c r="OO26" s="3">
        <v>0</v>
      </c>
      <c r="OP26" s="3">
        <v>16648.88</v>
      </c>
      <c r="OQ26" s="3">
        <v>206541.55</v>
      </c>
      <c r="OR26" s="3">
        <v>44427.21</v>
      </c>
      <c r="OS26" s="3">
        <v>0</v>
      </c>
      <c r="OT26" s="3">
        <v>710.91</v>
      </c>
      <c r="OU26" s="3">
        <v>11412.02</v>
      </c>
      <c r="OV26" s="3">
        <v>23360.62</v>
      </c>
      <c r="OW26" s="3">
        <v>0</v>
      </c>
      <c r="OX26" s="3">
        <v>1762.9</v>
      </c>
      <c r="OY26" s="3">
        <v>0</v>
      </c>
      <c r="OZ26" s="3">
        <v>0</v>
      </c>
      <c r="PA26" s="3">
        <v>0</v>
      </c>
      <c r="PB26" s="3">
        <v>0</v>
      </c>
      <c r="PC26" s="3">
        <v>0</v>
      </c>
      <c r="PD26" s="3">
        <v>2132.58</v>
      </c>
      <c r="PE26" s="3">
        <v>0</v>
      </c>
      <c r="PF26" s="3">
        <v>12323.89</v>
      </c>
      <c r="PG26" s="3">
        <v>88176.88</v>
      </c>
      <c r="PH26" s="3">
        <v>0</v>
      </c>
      <c r="PI26" s="3">
        <v>9841.7900000000009</v>
      </c>
      <c r="PJ26" s="3">
        <v>0</v>
      </c>
      <c r="PK26" s="3">
        <v>96535.88</v>
      </c>
      <c r="PL26" s="3">
        <v>9092.8799999999992</v>
      </c>
      <c r="PM26" s="3">
        <v>0</v>
      </c>
      <c r="PN26" s="3">
        <v>0</v>
      </c>
      <c r="PO26" s="3">
        <v>0</v>
      </c>
      <c r="PP26" s="3">
        <v>0</v>
      </c>
      <c r="PQ26" s="3">
        <v>0</v>
      </c>
      <c r="PR26" s="3">
        <v>44646.46</v>
      </c>
      <c r="PS26" s="3">
        <v>0</v>
      </c>
      <c r="PT26" s="3">
        <v>38196.86</v>
      </c>
      <c r="PU26" s="3">
        <v>14398.08</v>
      </c>
      <c r="PV26" s="3">
        <v>0</v>
      </c>
      <c r="PW26" s="3">
        <v>0</v>
      </c>
      <c r="PX26" s="3">
        <v>2778</v>
      </c>
      <c r="PY26" s="3">
        <v>0</v>
      </c>
      <c r="PZ26" s="3">
        <v>0</v>
      </c>
      <c r="QA26" s="3">
        <v>0</v>
      </c>
      <c r="QB26" s="3">
        <v>112207.15</v>
      </c>
      <c r="QC26" s="3">
        <v>0</v>
      </c>
      <c r="QD26" s="3">
        <v>2364.2199999999998</v>
      </c>
      <c r="QE26" s="3">
        <v>0</v>
      </c>
      <c r="QF26" s="3">
        <v>0</v>
      </c>
      <c r="QG26" s="3">
        <v>0</v>
      </c>
      <c r="QI26" s="3">
        <v>0</v>
      </c>
      <c r="QJ26" s="3">
        <v>84264</v>
      </c>
      <c r="QK26" s="3">
        <v>0</v>
      </c>
      <c r="QL26" s="3">
        <v>0</v>
      </c>
      <c r="QM26" s="3">
        <v>0</v>
      </c>
      <c r="QN26" s="3">
        <v>0</v>
      </c>
      <c r="QO26" s="3">
        <v>0</v>
      </c>
      <c r="QP26" s="3">
        <v>4141.5600000000004</v>
      </c>
      <c r="QQ26" s="3">
        <v>0</v>
      </c>
      <c r="QR26" s="3">
        <v>0</v>
      </c>
      <c r="QS26" s="3">
        <v>0</v>
      </c>
      <c r="QT26" s="3">
        <v>0</v>
      </c>
      <c r="QU26" s="3">
        <v>28921</v>
      </c>
      <c r="QV26" s="3">
        <v>6000</v>
      </c>
      <c r="QW26" s="3">
        <v>4000</v>
      </c>
      <c r="QX26" s="3">
        <v>0</v>
      </c>
      <c r="QY26" s="3">
        <v>0</v>
      </c>
      <c r="QZ26" s="3">
        <v>0</v>
      </c>
      <c r="RA26" s="3">
        <v>0</v>
      </c>
      <c r="RB26" s="3">
        <v>0</v>
      </c>
      <c r="RC26" s="3">
        <v>0</v>
      </c>
      <c r="RD26" s="3">
        <v>0</v>
      </c>
      <c r="RE26" s="3">
        <v>0</v>
      </c>
      <c r="RF26" s="3">
        <v>0</v>
      </c>
      <c r="RG26" s="3">
        <v>-57802.13</v>
      </c>
      <c r="RH26" s="3">
        <v>0</v>
      </c>
      <c r="RI26" s="3">
        <v>0</v>
      </c>
      <c r="RJ26" s="3">
        <v>0</v>
      </c>
      <c r="RK26" s="3">
        <v>0</v>
      </c>
    </row>
    <row r="27" spans="1:479" x14ac:dyDescent="0.25">
      <c r="A27" t="s">
        <v>26</v>
      </c>
      <c r="B27" s="1">
        <v>2019</v>
      </c>
      <c r="C27" s="3">
        <v>220885.69</v>
      </c>
      <c r="D27" s="3">
        <v>400</v>
      </c>
      <c r="E27" s="4"/>
      <c r="F27" s="3">
        <v>0</v>
      </c>
      <c r="G27" s="3">
        <v>0</v>
      </c>
      <c r="H27" s="3">
        <v>0</v>
      </c>
      <c r="I27" s="3">
        <v>0</v>
      </c>
      <c r="J27" s="3">
        <v>0</v>
      </c>
      <c r="K27" s="3">
        <v>259775.71</v>
      </c>
      <c r="L27" s="3">
        <v>0</v>
      </c>
      <c r="M27" s="3">
        <v>0</v>
      </c>
      <c r="N27" s="3">
        <v>0</v>
      </c>
      <c r="O27" s="3">
        <v>354099.96</v>
      </c>
      <c r="P27" s="4"/>
      <c r="Q27" s="3">
        <v>276333.12</v>
      </c>
      <c r="R27" s="3">
        <v>-20810.61</v>
      </c>
      <c r="S27" s="3">
        <v>0</v>
      </c>
      <c r="T27" s="3">
        <v>0</v>
      </c>
      <c r="U27" s="3">
        <v>0</v>
      </c>
      <c r="V27" s="3">
        <v>10419.66</v>
      </c>
      <c r="W27" s="3">
        <v>106024</v>
      </c>
      <c r="X27" s="3">
        <v>0</v>
      </c>
      <c r="Y27" s="3">
        <v>0</v>
      </c>
      <c r="Z27" s="3">
        <v>0</v>
      </c>
      <c r="AA27" s="3">
        <v>0</v>
      </c>
      <c r="AB27" s="3">
        <v>0</v>
      </c>
      <c r="AC27" s="3">
        <v>0</v>
      </c>
      <c r="AD27" s="3">
        <v>0</v>
      </c>
      <c r="AE27" s="3">
        <v>0</v>
      </c>
      <c r="AF27" s="3">
        <v>0</v>
      </c>
      <c r="AG27" s="3">
        <v>0</v>
      </c>
      <c r="AH27" s="3">
        <v>0</v>
      </c>
      <c r="AI27" s="3">
        <v>0</v>
      </c>
      <c r="AJ27" s="3">
        <v>0</v>
      </c>
      <c r="AK27" s="3">
        <v>0</v>
      </c>
      <c r="AL27" s="3">
        <v>48618</v>
      </c>
      <c r="AP27" s="3">
        <v>0</v>
      </c>
      <c r="AQ27" s="3">
        <v>0</v>
      </c>
      <c r="AR27" s="3">
        <v>0</v>
      </c>
      <c r="AS27" s="3">
        <v>0</v>
      </c>
      <c r="AT27" s="3">
        <v>0</v>
      </c>
      <c r="AU27" s="3">
        <v>0</v>
      </c>
      <c r="AV27" s="3">
        <v>47155.6</v>
      </c>
      <c r="AW27" s="4"/>
      <c r="AX27" s="3">
        <v>0</v>
      </c>
      <c r="AY27" s="3">
        <v>0</v>
      </c>
      <c r="AZ27" s="3">
        <v>0</v>
      </c>
      <c r="BA27" s="3">
        <v>0</v>
      </c>
      <c r="BB27" s="3">
        <v>0</v>
      </c>
      <c r="BC27" s="3">
        <v>0</v>
      </c>
      <c r="BD27" s="3">
        <v>0</v>
      </c>
      <c r="BE27" s="3">
        <v>0</v>
      </c>
      <c r="BF27" s="3">
        <v>0</v>
      </c>
      <c r="BG27" s="3">
        <v>0</v>
      </c>
      <c r="BH27" s="3">
        <v>0</v>
      </c>
      <c r="BI27" s="3">
        <v>0</v>
      </c>
      <c r="BJ27" s="3">
        <v>1280.3599999999999</v>
      </c>
      <c r="BK27" s="3">
        <v>0</v>
      </c>
      <c r="BL27" s="3">
        <v>0</v>
      </c>
      <c r="BM27" s="3">
        <v>0</v>
      </c>
      <c r="BN27" s="3">
        <v>113610.69</v>
      </c>
      <c r="BO27" s="3">
        <v>519.83000000000004</v>
      </c>
      <c r="BP27" s="3">
        <v>-3961.82</v>
      </c>
      <c r="BQ27" s="3">
        <v>0</v>
      </c>
      <c r="BR27" s="3">
        <v>0</v>
      </c>
      <c r="BT27" s="3">
        <v>7944.17</v>
      </c>
      <c r="BU27" s="3">
        <v>0</v>
      </c>
      <c r="BV27" s="3">
        <v>0</v>
      </c>
      <c r="BW27" s="3">
        <v>0</v>
      </c>
      <c r="BX27" s="3">
        <v>0</v>
      </c>
      <c r="BY27" s="3">
        <v>-28126</v>
      </c>
      <c r="BZ27" s="3">
        <v>-7021.18</v>
      </c>
      <c r="CA27" s="3">
        <v>0</v>
      </c>
      <c r="CB27" s="3">
        <v>11857.28</v>
      </c>
      <c r="CC27" s="3">
        <v>14317.01</v>
      </c>
      <c r="CD27" s="3">
        <v>-306049.59000000003</v>
      </c>
      <c r="CE27" s="3">
        <v>90796.64</v>
      </c>
      <c r="CF27" s="3">
        <v>27014.17</v>
      </c>
      <c r="CG27" s="3">
        <v>254318.25</v>
      </c>
      <c r="CH27" s="3">
        <v>0</v>
      </c>
      <c r="CI27" s="3">
        <v>0</v>
      </c>
      <c r="CJ27" s="3">
        <v>0</v>
      </c>
      <c r="CK27" s="3">
        <v>0</v>
      </c>
      <c r="CL27" s="3">
        <v>67502.64</v>
      </c>
      <c r="CM27" s="3">
        <v>0</v>
      </c>
      <c r="CN27" s="3">
        <v>0</v>
      </c>
      <c r="CO27" s="3">
        <v>0</v>
      </c>
      <c r="CP27" s="3">
        <v>0</v>
      </c>
      <c r="CQ27" s="3">
        <v>0</v>
      </c>
      <c r="CR27" s="3">
        <v>0</v>
      </c>
      <c r="CS27" s="3">
        <v>0</v>
      </c>
      <c r="CT27" s="3">
        <v>0</v>
      </c>
      <c r="CU27" s="3">
        <v>0</v>
      </c>
      <c r="CV27" s="3">
        <v>0</v>
      </c>
      <c r="CW27" s="3">
        <v>0</v>
      </c>
      <c r="CX27" s="3">
        <v>0</v>
      </c>
      <c r="CY27" s="3">
        <v>0</v>
      </c>
      <c r="CZ27" s="3">
        <v>0</v>
      </c>
      <c r="DA27" s="3">
        <v>0</v>
      </c>
      <c r="DB27" s="3">
        <v>0</v>
      </c>
      <c r="DC27" s="3">
        <v>0</v>
      </c>
      <c r="DD27" s="3">
        <v>0</v>
      </c>
      <c r="DE27" s="3">
        <v>0</v>
      </c>
      <c r="DF27" s="3">
        <v>0</v>
      </c>
      <c r="DG27" s="3">
        <v>0</v>
      </c>
      <c r="DH27" s="3">
        <v>0</v>
      </c>
      <c r="DI27" s="3">
        <v>0</v>
      </c>
      <c r="DJ27" s="3">
        <v>0</v>
      </c>
      <c r="DK27" s="3">
        <v>0</v>
      </c>
      <c r="DL27" s="3">
        <v>0</v>
      </c>
      <c r="DM27" s="3">
        <v>0</v>
      </c>
      <c r="DN27" s="3">
        <v>0</v>
      </c>
      <c r="DP27" s="3">
        <v>0</v>
      </c>
      <c r="DQ27" s="3">
        <v>2177</v>
      </c>
      <c r="DR27" s="3">
        <v>0</v>
      </c>
      <c r="DS27" s="3">
        <v>0</v>
      </c>
      <c r="DT27" s="3">
        <v>0</v>
      </c>
      <c r="DU27" s="3">
        <v>391532.5</v>
      </c>
      <c r="DV27" s="3">
        <v>159241.51</v>
      </c>
      <c r="DW27" s="3">
        <v>9817.5</v>
      </c>
      <c r="DX27" s="3">
        <v>60704.06</v>
      </c>
      <c r="DY27" s="3">
        <v>213906.45</v>
      </c>
      <c r="DZ27" s="3">
        <v>62417.75</v>
      </c>
      <c r="EA27" s="3">
        <v>156961.26999999999</v>
      </c>
      <c r="EB27" s="3">
        <v>0</v>
      </c>
      <c r="EC27" s="3">
        <v>0</v>
      </c>
      <c r="ED27" s="3">
        <v>0</v>
      </c>
      <c r="EE27" s="3">
        <v>0</v>
      </c>
      <c r="EG27" s="3">
        <v>0</v>
      </c>
      <c r="EH27" s="3">
        <v>0</v>
      </c>
      <c r="EI27" s="3">
        <v>15455.97</v>
      </c>
      <c r="EJ27" s="3">
        <v>17639.919999999998</v>
      </c>
      <c r="EL27" s="3">
        <v>0</v>
      </c>
      <c r="EM27" s="3">
        <v>0</v>
      </c>
      <c r="EN27" s="3">
        <v>0</v>
      </c>
      <c r="EO27" s="3">
        <v>0</v>
      </c>
      <c r="EP27" s="3">
        <v>0</v>
      </c>
      <c r="EQ27" s="3">
        <v>0</v>
      </c>
      <c r="ER27" s="3">
        <v>0</v>
      </c>
      <c r="ET27" s="3">
        <v>0</v>
      </c>
      <c r="EU27" s="3">
        <v>0</v>
      </c>
      <c r="EV27" s="3">
        <v>0</v>
      </c>
      <c r="EW27" s="3">
        <v>0</v>
      </c>
      <c r="EX27" s="3">
        <v>0</v>
      </c>
      <c r="EY27" s="3">
        <v>0</v>
      </c>
      <c r="EZ27" s="3">
        <v>0</v>
      </c>
      <c r="FA27" s="3">
        <v>0</v>
      </c>
      <c r="FB27" s="3">
        <v>0</v>
      </c>
      <c r="FC27" s="3">
        <v>0</v>
      </c>
      <c r="FD27" s="3">
        <v>0</v>
      </c>
      <c r="FE27" s="3">
        <v>0</v>
      </c>
      <c r="FF27" s="3">
        <v>0</v>
      </c>
      <c r="FG27" s="3">
        <v>0</v>
      </c>
      <c r="FH27" s="3">
        <v>0</v>
      </c>
      <c r="FI27" s="3">
        <v>0</v>
      </c>
      <c r="FJ27" s="3">
        <v>0</v>
      </c>
      <c r="FK27" s="3">
        <v>-259681.92000000001</v>
      </c>
      <c r="FL27" s="3">
        <v>-63589.64</v>
      </c>
      <c r="FM27" s="3">
        <v>0</v>
      </c>
      <c r="FN27" s="3">
        <v>0</v>
      </c>
      <c r="FO27" s="3">
        <v>0</v>
      </c>
      <c r="FP27" s="3">
        <v>-815532.04</v>
      </c>
      <c r="FQ27" s="3">
        <v>-129084.57</v>
      </c>
      <c r="FR27" s="3">
        <v>-8596.11</v>
      </c>
      <c r="FS27" s="3">
        <v>0</v>
      </c>
      <c r="FT27" s="3">
        <v>-32269.26</v>
      </c>
      <c r="FU27" s="3">
        <v>0</v>
      </c>
      <c r="FV27" s="3">
        <v>0</v>
      </c>
      <c r="FW27" s="3">
        <v>0</v>
      </c>
      <c r="FX27" s="3">
        <v>0</v>
      </c>
      <c r="FY27" s="3">
        <v>0</v>
      </c>
      <c r="FZ27" s="3">
        <v>0</v>
      </c>
      <c r="GA27" s="3">
        <v>0</v>
      </c>
      <c r="GB27" s="3">
        <v>0</v>
      </c>
      <c r="GD27" s="3">
        <v>0</v>
      </c>
      <c r="GE27" s="3">
        <v>0</v>
      </c>
      <c r="GF27" s="3">
        <v>0</v>
      </c>
      <c r="GG27" s="3">
        <v>0</v>
      </c>
      <c r="GH27" s="3">
        <v>0</v>
      </c>
      <c r="GI27" s="3">
        <v>0</v>
      </c>
      <c r="GJ27" s="3">
        <v>0</v>
      </c>
      <c r="GK27" s="3">
        <v>6.02</v>
      </c>
      <c r="GL27" s="3">
        <v>0</v>
      </c>
      <c r="GN27" s="3">
        <v>0</v>
      </c>
      <c r="GO27" s="3">
        <v>0</v>
      </c>
      <c r="GP27" s="3">
        <v>0</v>
      </c>
      <c r="GQ27" s="3">
        <v>0</v>
      </c>
      <c r="GR27" s="3">
        <v>0</v>
      </c>
      <c r="GS27" s="3">
        <v>0</v>
      </c>
      <c r="GT27" s="3">
        <v>0</v>
      </c>
      <c r="GU27" s="3">
        <v>0</v>
      </c>
      <c r="GV27" s="3">
        <v>0</v>
      </c>
      <c r="GX27" s="3">
        <v>0</v>
      </c>
      <c r="GY27" s="3">
        <v>0</v>
      </c>
      <c r="GZ27" s="3">
        <v>0</v>
      </c>
      <c r="HA27" s="3">
        <v>0</v>
      </c>
      <c r="HB27" s="3">
        <v>-35025</v>
      </c>
      <c r="HC27" s="3">
        <v>0</v>
      </c>
      <c r="HD27" s="3">
        <v>0</v>
      </c>
      <c r="HE27" s="3">
        <v>0</v>
      </c>
      <c r="HF27" s="3">
        <v>0</v>
      </c>
      <c r="HG27" s="3">
        <v>0</v>
      </c>
      <c r="HH27" s="3">
        <v>-165111.53</v>
      </c>
      <c r="HI27" s="3">
        <v>0</v>
      </c>
      <c r="HJ27" s="3">
        <v>0</v>
      </c>
      <c r="HK27" s="3">
        <v>0</v>
      </c>
      <c r="HL27" s="3">
        <v>0</v>
      </c>
      <c r="HM27" s="3">
        <v>0</v>
      </c>
      <c r="HO27" s="3">
        <v>0</v>
      </c>
      <c r="HP27" s="3">
        <v>-308735</v>
      </c>
      <c r="HQ27" s="3">
        <v>0</v>
      </c>
      <c r="HR27" s="3">
        <v>0</v>
      </c>
      <c r="HS27" s="3">
        <v>0</v>
      </c>
      <c r="HT27" s="3">
        <v>0</v>
      </c>
      <c r="HU27" s="3">
        <v>0</v>
      </c>
      <c r="HV27" s="3">
        <v>0</v>
      </c>
      <c r="HW27" s="3">
        <v>0</v>
      </c>
      <c r="HX27" s="3">
        <v>0</v>
      </c>
      <c r="HY27" s="3">
        <v>-812804.58</v>
      </c>
      <c r="HZ27" s="3">
        <v>-24869.7699999996</v>
      </c>
      <c r="IA27" s="3">
        <v>0</v>
      </c>
      <c r="IB27" s="3">
        <v>0</v>
      </c>
      <c r="IC27" s="3">
        <v>10000</v>
      </c>
      <c r="ID27" s="3">
        <v>0</v>
      </c>
      <c r="IE27" s="3">
        <v>0</v>
      </c>
      <c r="IF27" s="3">
        <v>8535.89</v>
      </c>
      <c r="IG27" s="3">
        <v>0</v>
      </c>
      <c r="IH27" s="3">
        <v>0</v>
      </c>
      <c r="II27" s="3">
        <v>0</v>
      </c>
      <c r="IJ27" s="3">
        <v>-870088.24</v>
      </c>
      <c r="IK27" s="3">
        <v>0</v>
      </c>
      <c r="IL27" s="3">
        <v>0</v>
      </c>
      <c r="IM27" s="3">
        <v>0</v>
      </c>
      <c r="IN27" s="3">
        <v>-10356.81</v>
      </c>
      <c r="IO27" s="3">
        <v>0</v>
      </c>
      <c r="IP27" s="3">
        <v>-566871.22</v>
      </c>
      <c r="IQ27" s="3">
        <v>0</v>
      </c>
      <c r="IR27" s="3">
        <v>0</v>
      </c>
      <c r="IS27" s="3">
        <v>-18645.810000000001</v>
      </c>
      <c r="IT27" s="3">
        <v>0</v>
      </c>
      <c r="IU27" s="3">
        <v>-80417.820000000007</v>
      </c>
      <c r="IV27" s="3">
        <v>0</v>
      </c>
      <c r="IW27" s="3">
        <v>-137921.72</v>
      </c>
      <c r="IX27" s="3">
        <v>-110962.44</v>
      </c>
      <c r="IY27" s="3">
        <v>-110462.9</v>
      </c>
      <c r="IZ27" s="3">
        <v>-8261.61</v>
      </c>
      <c r="JA27" s="3">
        <v>-531386.44999999995</v>
      </c>
      <c r="JB27" s="3">
        <v>-3563.2</v>
      </c>
      <c r="JC27" s="3">
        <v>-1</v>
      </c>
      <c r="JD27" s="3">
        <v>-3680.96</v>
      </c>
      <c r="JE27" s="3">
        <v>0</v>
      </c>
      <c r="JF27" s="3">
        <v>0</v>
      </c>
      <c r="JG27" s="3">
        <v>0</v>
      </c>
      <c r="JH27" s="3">
        <v>0</v>
      </c>
      <c r="JI27" s="3">
        <v>-15856.92</v>
      </c>
      <c r="JJ27" s="3">
        <v>0</v>
      </c>
      <c r="JK27" s="3">
        <v>-19365.05</v>
      </c>
      <c r="JL27" s="3">
        <v>-5452.84</v>
      </c>
      <c r="JM27" s="3">
        <v>0</v>
      </c>
      <c r="JN27" s="3">
        <v>-5306.66</v>
      </c>
      <c r="JO27" s="3">
        <v>0</v>
      </c>
      <c r="JP27" s="3">
        <v>0</v>
      </c>
      <c r="JQ27" s="3">
        <v>0</v>
      </c>
      <c r="JR27" s="3">
        <v>0</v>
      </c>
      <c r="JS27" s="3">
        <v>0</v>
      </c>
      <c r="JT27" s="3">
        <v>0</v>
      </c>
      <c r="JU27" s="3">
        <v>0</v>
      </c>
      <c r="JV27" s="3">
        <v>-7299.26</v>
      </c>
      <c r="JW27" s="3">
        <v>7299.25</v>
      </c>
      <c r="JX27" s="3">
        <v>0</v>
      </c>
      <c r="JY27" s="3">
        <v>0</v>
      </c>
      <c r="JZ27" s="3">
        <v>0</v>
      </c>
      <c r="KA27" s="3">
        <v>0</v>
      </c>
      <c r="KB27" s="3">
        <v>0</v>
      </c>
      <c r="KC27" s="3">
        <v>0</v>
      </c>
      <c r="KD27" s="3">
        <v>8081.02</v>
      </c>
      <c r="KE27" s="3">
        <v>0</v>
      </c>
      <c r="KF27" s="3">
        <v>0</v>
      </c>
      <c r="KG27" s="3">
        <v>0</v>
      </c>
      <c r="KH27" s="3">
        <v>-28135.61</v>
      </c>
      <c r="KI27" s="3">
        <v>28135.61</v>
      </c>
      <c r="KJ27" s="3">
        <v>-2000</v>
      </c>
      <c r="KK27" s="3">
        <v>-1856.66</v>
      </c>
      <c r="KL27" s="3">
        <v>0</v>
      </c>
      <c r="KM27" s="3">
        <v>0</v>
      </c>
      <c r="KN27" s="3">
        <v>-17107.36</v>
      </c>
      <c r="KO27" s="3">
        <v>0</v>
      </c>
      <c r="KP27" s="3">
        <v>0</v>
      </c>
      <c r="KQ27" s="3">
        <v>0</v>
      </c>
      <c r="KR27" s="3">
        <v>0</v>
      </c>
      <c r="KS27" s="3">
        <v>0</v>
      </c>
      <c r="KT27" s="3">
        <v>0</v>
      </c>
      <c r="KU27" s="3">
        <v>0</v>
      </c>
      <c r="KV27" s="3">
        <v>0</v>
      </c>
      <c r="KW27" s="3">
        <v>0</v>
      </c>
      <c r="KX27" s="3">
        <v>0</v>
      </c>
      <c r="KY27" s="3">
        <v>0</v>
      </c>
      <c r="KZ27" s="3">
        <v>0</v>
      </c>
      <c r="LA27" s="3">
        <v>0</v>
      </c>
      <c r="LB27" s="3">
        <v>0</v>
      </c>
      <c r="LC27" s="3">
        <v>0</v>
      </c>
      <c r="LD27" s="3">
        <v>0</v>
      </c>
      <c r="LE27" s="3">
        <v>0</v>
      </c>
      <c r="LF27" s="3">
        <v>0</v>
      </c>
      <c r="LG27" s="3">
        <v>0</v>
      </c>
      <c r="LH27" s="3">
        <v>0</v>
      </c>
      <c r="LI27" s="3">
        <v>0</v>
      </c>
      <c r="LJ27" s="3">
        <v>0</v>
      </c>
      <c r="LK27" s="3">
        <v>0</v>
      </c>
      <c r="LL27" s="3">
        <v>0</v>
      </c>
      <c r="LM27" s="3">
        <v>1068208.45</v>
      </c>
      <c r="LN27" s="3">
        <v>397753.63</v>
      </c>
      <c r="LO27" s="3">
        <v>80417.820000000007</v>
      </c>
      <c r="LP27" s="3">
        <v>0</v>
      </c>
      <c r="LQ27" s="3">
        <v>0</v>
      </c>
      <c r="LR27" s="3">
        <v>137921.72</v>
      </c>
      <c r="LS27" s="3">
        <v>0</v>
      </c>
      <c r="LT27" s="3">
        <v>110962.44</v>
      </c>
      <c r="LU27" s="3">
        <v>0</v>
      </c>
      <c r="LW27" s="3">
        <v>110462.9</v>
      </c>
      <c r="LX27" s="3">
        <v>8261.61</v>
      </c>
      <c r="LY27" s="3">
        <v>0</v>
      </c>
      <c r="LZ27" s="3">
        <v>0</v>
      </c>
      <c r="MA27" s="3">
        <v>0</v>
      </c>
      <c r="MB27" s="3">
        <v>0</v>
      </c>
      <c r="MC27" s="3">
        <v>0</v>
      </c>
      <c r="MD27" s="3">
        <v>0</v>
      </c>
      <c r="ME27" s="3">
        <v>0</v>
      </c>
      <c r="MF27" s="3">
        <v>0</v>
      </c>
      <c r="MG27" s="3">
        <v>0</v>
      </c>
      <c r="MH27" s="3">
        <v>0</v>
      </c>
      <c r="MI27" s="3">
        <v>0</v>
      </c>
      <c r="MJ27" s="3">
        <v>0</v>
      </c>
      <c r="MK27" s="3">
        <v>0</v>
      </c>
      <c r="ML27" s="3">
        <v>0</v>
      </c>
      <c r="MM27" s="3">
        <v>0</v>
      </c>
      <c r="MN27" s="3">
        <v>0</v>
      </c>
      <c r="MO27" s="3">
        <v>0</v>
      </c>
      <c r="MP27" s="3">
        <v>0</v>
      </c>
      <c r="MQ27" s="3">
        <v>0</v>
      </c>
      <c r="MR27" s="3">
        <v>0</v>
      </c>
      <c r="MS27" s="3">
        <v>0</v>
      </c>
      <c r="MT27" s="3">
        <v>8545</v>
      </c>
      <c r="MU27" s="3">
        <v>0</v>
      </c>
      <c r="MV27" s="3">
        <v>0</v>
      </c>
      <c r="MW27" s="3">
        <v>0</v>
      </c>
      <c r="MX27" s="3">
        <v>0</v>
      </c>
      <c r="MY27" s="3">
        <v>0</v>
      </c>
      <c r="MZ27" s="3">
        <v>0</v>
      </c>
      <c r="NA27" s="3">
        <v>0</v>
      </c>
      <c r="NB27" s="3">
        <v>0</v>
      </c>
      <c r="NC27" s="3">
        <v>0</v>
      </c>
      <c r="ND27" s="3">
        <v>0</v>
      </c>
      <c r="NE27" s="3">
        <v>0</v>
      </c>
      <c r="NF27" s="3">
        <v>0</v>
      </c>
      <c r="NG27" s="3">
        <v>0</v>
      </c>
      <c r="NH27" s="3">
        <v>0</v>
      </c>
      <c r="NI27" s="3">
        <v>0</v>
      </c>
      <c r="NJ27" s="3">
        <v>0</v>
      </c>
      <c r="NK27" s="3">
        <v>0</v>
      </c>
      <c r="NL27" s="3">
        <v>0</v>
      </c>
      <c r="NM27" s="3">
        <v>0</v>
      </c>
      <c r="NN27" s="3">
        <v>4929.6099999999997</v>
      </c>
      <c r="NO27" s="3">
        <v>0</v>
      </c>
      <c r="NP27" s="3">
        <v>0</v>
      </c>
      <c r="NQ27" s="3">
        <v>0</v>
      </c>
      <c r="NR27" s="3">
        <v>0</v>
      </c>
      <c r="NS27" s="3">
        <v>0</v>
      </c>
      <c r="NT27" s="3">
        <v>3085</v>
      </c>
      <c r="NU27" s="3">
        <v>9826</v>
      </c>
      <c r="NV27" s="3">
        <v>0</v>
      </c>
      <c r="NW27" s="3">
        <v>5000</v>
      </c>
      <c r="NX27" s="3">
        <v>0</v>
      </c>
      <c r="NY27" s="3">
        <v>0</v>
      </c>
      <c r="NZ27" s="3">
        <v>1789.5</v>
      </c>
      <c r="OA27" s="3">
        <v>296</v>
      </c>
      <c r="OB27" s="3">
        <v>0</v>
      </c>
      <c r="OC27" s="3">
        <v>0</v>
      </c>
      <c r="OD27" s="3">
        <v>0</v>
      </c>
      <c r="OE27" s="3">
        <v>8071.6</v>
      </c>
      <c r="OF27" s="3">
        <v>0</v>
      </c>
      <c r="OK27" s="3">
        <v>0</v>
      </c>
      <c r="OL27" s="3">
        <v>0</v>
      </c>
      <c r="OM27" s="3">
        <v>0</v>
      </c>
      <c r="ON27" s="3">
        <v>0</v>
      </c>
      <c r="OO27" s="3">
        <v>0</v>
      </c>
      <c r="OP27" s="3">
        <v>0</v>
      </c>
      <c r="OQ27" s="3">
        <v>156710.96</v>
      </c>
      <c r="OR27" s="3">
        <v>4748.53</v>
      </c>
      <c r="OS27" s="3">
        <v>0</v>
      </c>
      <c r="OT27" s="3">
        <v>527.5</v>
      </c>
      <c r="OU27" s="3">
        <v>-35.340000000000003</v>
      </c>
      <c r="OV27" s="3">
        <v>0</v>
      </c>
      <c r="OW27" s="3">
        <v>0</v>
      </c>
      <c r="OX27" s="3">
        <v>0</v>
      </c>
      <c r="OY27" s="3">
        <v>0</v>
      </c>
      <c r="OZ27" s="3">
        <v>0</v>
      </c>
      <c r="PA27" s="3">
        <v>0</v>
      </c>
      <c r="PB27" s="3">
        <v>0</v>
      </c>
      <c r="PC27" s="3">
        <v>0</v>
      </c>
      <c r="PD27" s="3">
        <v>0</v>
      </c>
      <c r="PE27" s="3">
        <v>0</v>
      </c>
      <c r="PF27" s="3">
        <v>26446.400000000001</v>
      </c>
      <c r="PG27" s="3">
        <v>80528.5</v>
      </c>
      <c r="PH27" s="3">
        <v>10126.969999999999</v>
      </c>
      <c r="PI27" s="3">
        <v>33874.879999999997</v>
      </c>
      <c r="PJ27" s="3">
        <v>0</v>
      </c>
      <c r="PK27" s="3">
        <v>37390.519999999997</v>
      </c>
      <c r="PL27" s="3">
        <v>5163.04</v>
      </c>
      <c r="PM27" s="3">
        <v>0</v>
      </c>
      <c r="PN27" s="3">
        <v>11889.96</v>
      </c>
      <c r="PO27" s="3">
        <v>0</v>
      </c>
      <c r="PP27" s="3">
        <v>0</v>
      </c>
      <c r="PQ27" s="3">
        <v>0</v>
      </c>
      <c r="PR27" s="3">
        <v>83457.11</v>
      </c>
      <c r="PS27" s="3">
        <v>168</v>
      </c>
      <c r="PT27" s="3">
        <v>0</v>
      </c>
      <c r="PU27" s="3">
        <v>12163.18</v>
      </c>
      <c r="PV27" s="3">
        <v>0</v>
      </c>
      <c r="PW27" s="3">
        <v>0</v>
      </c>
      <c r="PX27" s="3">
        <v>1594</v>
      </c>
      <c r="PY27" s="3">
        <v>0</v>
      </c>
      <c r="PZ27" s="3">
        <v>0</v>
      </c>
      <c r="QA27" s="3">
        <v>0</v>
      </c>
      <c r="QB27" s="3">
        <v>50877.33</v>
      </c>
      <c r="QC27" s="3">
        <v>0</v>
      </c>
      <c r="QD27" s="3">
        <v>5896</v>
      </c>
      <c r="QE27" s="3">
        <v>0</v>
      </c>
      <c r="QF27" s="3">
        <v>0</v>
      </c>
      <c r="QG27" s="3">
        <v>0</v>
      </c>
      <c r="QI27" s="3">
        <v>-5034</v>
      </c>
      <c r="QJ27" s="3">
        <v>0</v>
      </c>
      <c r="QK27" s="3">
        <v>0</v>
      </c>
      <c r="QL27" s="3">
        <v>0</v>
      </c>
      <c r="QM27" s="3">
        <v>0</v>
      </c>
      <c r="QN27" s="3">
        <v>0</v>
      </c>
      <c r="QO27" s="3">
        <v>0</v>
      </c>
      <c r="QP27" s="3">
        <v>16575.07</v>
      </c>
      <c r="QQ27" s="3">
        <v>0</v>
      </c>
      <c r="QR27" s="3">
        <v>0</v>
      </c>
      <c r="QS27" s="3">
        <v>0</v>
      </c>
      <c r="QT27" s="3">
        <v>0</v>
      </c>
      <c r="QU27" s="3">
        <v>-31830</v>
      </c>
      <c r="QV27" s="3">
        <v>27845</v>
      </c>
      <c r="QW27" s="3">
        <v>2000</v>
      </c>
      <c r="QX27" s="3">
        <v>0</v>
      </c>
      <c r="QY27" s="3">
        <v>0</v>
      </c>
      <c r="QZ27" s="3">
        <v>0</v>
      </c>
      <c r="RA27" s="3">
        <v>0</v>
      </c>
      <c r="RB27" s="3">
        <v>0</v>
      </c>
      <c r="RC27" s="3">
        <v>0</v>
      </c>
      <c r="RD27" s="3">
        <v>0</v>
      </c>
      <c r="RE27" s="3">
        <v>0</v>
      </c>
      <c r="RF27" s="3">
        <v>0</v>
      </c>
      <c r="RG27" s="3">
        <v>0</v>
      </c>
      <c r="RH27" s="3">
        <v>0</v>
      </c>
      <c r="RI27" s="3">
        <v>0</v>
      </c>
      <c r="RJ27" s="3">
        <v>0</v>
      </c>
      <c r="RK27" s="3">
        <v>0</v>
      </c>
    </row>
    <row r="28" spans="1:479" x14ac:dyDescent="0.25">
      <c r="A28" t="s">
        <v>27</v>
      </c>
      <c r="B28" s="1">
        <v>2019</v>
      </c>
      <c r="C28" s="3">
        <v>2574939.65</v>
      </c>
      <c r="D28" s="3">
        <v>1200</v>
      </c>
      <c r="E28" s="4"/>
      <c r="F28" s="3">
        <v>0</v>
      </c>
      <c r="G28" s="3">
        <v>0</v>
      </c>
      <c r="H28" s="3">
        <v>0</v>
      </c>
      <c r="I28" s="3">
        <v>0</v>
      </c>
      <c r="J28" s="3">
        <v>0</v>
      </c>
      <c r="K28" s="3">
        <v>1572378.98</v>
      </c>
      <c r="L28" s="3">
        <v>130825.53</v>
      </c>
      <c r="M28" s="3">
        <v>0</v>
      </c>
      <c r="N28" s="3">
        <v>0</v>
      </c>
      <c r="O28" s="3">
        <v>476235</v>
      </c>
      <c r="P28" s="4"/>
      <c r="Q28" s="3">
        <v>1433476.46</v>
      </c>
      <c r="R28" s="3">
        <v>-65274.97</v>
      </c>
      <c r="S28" s="3">
        <v>0</v>
      </c>
      <c r="T28" s="3">
        <v>0</v>
      </c>
      <c r="U28" s="3">
        <v>0</v>
      </c>
      <c r="V28" s="3">
        <v>26820.799999999999</v>
      </c>
      <c r="W28" s="3">
        <v>0</v>
      </c>
      <c r="X28" s="3">
        <v>0</v>
      </c>
      <c r="Y28" s="3">
        <v>0</v>
      </c>
      <c r="Z28" s="3">
        <v>0</v>
      </c>
      <c r="AA28" s="3">
        <v>94885.11</v>
      </c>
      <c r="AB28" s="3">
        <v>0</v>
      </c>
      <c r="AC28" s="3">
        <v>0</v>
      </c>
      <c r="AD28" s="3">
        <v>0</v>
      </c>
      <c r="AE28" s="3">
        <v>0</v>
      </c>
      <c r="AF28" s="3">
        <v>0</v>
      </c>
      <c r="AG28" s="3">
        <v>0</v>
      </c>
      <c r="AH28" s="3">
        <v>0</v>
      </c>
      <c r="AI28" s="3">
        <v>0</v>
      </c>
      <c r="AJ28" s="3">
        <v>0</v>
      </c>
      <c r="AK28" s="3">
        <v>0</v>
      </c>
      <c r="AL28" s="3">
        <v>0</v>
      </c>
      <c r="AP28" s="3">
        <v>0</v>
      </c>
      <c r="AQ28" s="3">
        <v>0</v>
      </c>
      <c r="AR28" s="3">
        <v>0</v>
      </c>
      <c r="AS28" s="3">
        <v>0</v>
      </c>
      <c r="AT28" s="3">
        <v>59505</v>
      </c>
      <c r="AU28" s="3">
        <v>0</v>
      </c>
      <c r="AV28" s="3">
        <v>-20934.689999999999</v>
      </c>
      <c r="AW28" s="4"/>
      <c r="AX28" s="3">
        <v>0</v>
      </c>
      <c r="AY28" s="3">
        <v>0</v>
      </c>
      <c r="AZ28" s="3">
        <v>0</v>
      </c>
      <c r="BA28" s="3">
        <v>-2837.35</v>
      </c>
      <c r="BB28" s="3">
        <v>0</v>
      </c>
      <c r="BC28" s="3">
        <v>0</v>
      </c>
      <c r="BD28" s="3">
        <v>0</v>
      </c>
      <c r="BE28" s="3">
        <v>0</v>
      </c>
      <c r="BF28" s="3">
        <v>0</v>
      </c>
      <c r="BG28" s="3">
        <v>0</v>
      </c>
      <c r="BH28" s="3">
        <v>0</v>
      </c>
      <c r="BI28" s="3">
        <v>0</v>
      </c>
      <c r="BJ28" s="3">
        <v>0</v>
      </c>
      <c r="BK28" s="3">
        <v>0</v>
      </c>
      <c r="BL28" s="3">
        <v>0</v>
      </c>
      <c r="BM28" s="3">
        <v>9184.6200000000008</v>
      </c>
      <c r="BN28" s="3">
        <v>16449.759999999998</v>
      </c>
      <c r="BO28" s="3">
        <v>-3122.72</v>
      </c>
      <c r="BP28" s="3">
        <v>-7565.02</v>
      </c>
      <c r="BQ28" s="3">
        <v>0</v>
      </c>
      <c r="BR28" s="3">
        <v>0</v>
      </c>
      <c r="BT28" s="3">
        <v>0</v>
      </c>
      <c r="BU28" s="3">
        <v>-5443.09</v>
      </c>
      <c r="BV28" s="3">
        <v>0</v>
      </c>
      <c r="BW28" s="3">
        <v>0</v>
      </c>
      <c r="BX28" s="3">
        <v>0</v>
      </c>
      <c r="BY28" s="3">
        <v>0</v>
      </c>
      <c r="BZ28" s="3">
        <v>-67092.33</v>
      </c>
      <c r="CA28" s="3">
        <v>0</v>
      </c>
      <c r="CB28" s="3">
        <v>-61661.88</v>
      </c>
      <c r="CC28" s="3">
        <v>-66539.87</v>
      </c>
      <c r="CD28" s="3">
        <v>283666.14</v>
      </c>
      <c r="CE28" s="3">
        <v>-978365.2</v>
      </c>
      <c r="CF28" s="3">
        <v>0</v>
      </c>
      <c r="CG28" s="3">
        <v>-90206.17</v>
      </c>
      <c r="CH28" s="3">
        <v>0</v>
      </c>
      <c r="CI28" s="3">
        <v>0</v>
      </c>
      <c r="CJ28" s="3">
        <v>0</v>
      </c>
      <c r="CK28" s="3">
        <v>0</v>
      </c>
      <c r="CL28" s="3">
        <v>114626.74</v>
      </c>
      <c r="CM28" s="3">
        <v>0</v>
      </c>
      <c r="CN28" s="3">
        <v>0</v>
      </c>
      <c r="CO28" s="3">
        <v>0</v>
      </c>
      <c r="CP28" s="3">
        <v>0</v>
      </c>
      <c r="CQ28" s="3">
        <v>0</v>
      </c>
      <c r="CR28" s="3">
        <v>0</v>
      </c>
      <c r="CS28" s="3">
        <v>0</v>
      </c>
      <c r="CT28" s="3">
        <v>0</v>
      </c>
      <c r="CU28" s="3">
        <v>0</v>
      </c>
      <c r="CV28" s="3">
        <v>0</v>
      </c>
      <c r="CW28" s="3">
        <v>0</v>
      </c>
      <c r="CX28" s="3">
        <v>0</v>
      </c>
      <c r="CY28" s="3">
        <v>0</v>
      </c>
      <c r="CZ28" s="3">
        <v>0</v>
      </c>
      <c r="DA28" s="3">
        <v>0</v>
      </c>
      <c r="DB28" s="3">
        <v>0</v>
      </c>
      <c r="DC28" s="3">
        <v>10000</v>
      </c>
      <c r="DD28" s="3">
        <v>8588</v>
      </c>
      <c r="DE28" s="3">
        <v>0</v>
      </c>
      <c r="DF28" s="3">
        <v>0</v>
      </c>
      <c r="DG28" s="3">
        <v>0</v>
      </c>
      <c r="DH28" s="3">
        <v>0</v>
      </c>
      <c r="DI28" s="3">
        <v>0</v>
      </c>
      <c r="DJ28" s="3">
        <v>0</v>
      </c>
      <c r="DK28" s="3">
        <v>0</v>
      </c>
      <c r="DL28" s="3">
        <v>0</v>
      </c>
      <c r="DM28" s="3">
        <v>0</v>
      </c>
      <c r="DN28" s="3">
        <v>10000</v>
      </c>
      <c r="DP28" s="3">
        <v>0</v>
      </c>
      <c r="DQ28" s="3">
        <v>0</v>
      </c>
      <c r="DR28" s="3">
        <v>4060197.28</v>
      </c>
      <c r="DS28" s="3">
        <v>1368145.58</v>
      </c>
      <c r="DT28" s="3">
        <v>0</v>
      </c>
      <c r="DU28" s="3">
        <v>846077.58</v>
      </c>
      <c r="DV28" s="3">
        <v>387020.1</v>
      </c>
      <c r="DW28" s="3">
        <v>39336.379999999997</v>
      </c>
      <c r="DX28" s="3">
        <v>171517.37</v>
      </c>
      <c r="DY28" s="3">
        <v>253849.92</v>
      </c>
      <c r="DZ28" s="3">
        <v>28743.71</v>
      </c>
      <c r="EA28" s="3">
        <v>594070.93999999994</v>
      </c>
      <c r="EB28" s="3">
        <v>0</v>
      </c>
      <c r="EC28" s="3">
        <v>0</v>
      </c>
      <c r="ED28" s="3">
        <v>0</v>
      </c>
      <c r="EE28" s="3">
        <v>28299.7</v>
      </c>
      <c r="EG28" s="3">
        <v>678021</v>
      </c>
      <c r="EH28" s="3">
        <v>0</v>
      </c>
      <c r="EI28" s="3">
        <v>28541.39</v>
      </c>
      <c r="EJ28" s="3">
        <v>11388.98</v>
      </c>
      <c r="EL28" s="3">
        <v>0</v>
      </c>
      <c r="EM28" s="3">
        <v>0</v>
      </c>
      <c r="EN28" s="3">
        <v>20977.040000000001</v>
      </c>
      <c r="EO28" s="3">
        <v>0</v>
      </c>
      <c r="EP28" s="3">
        <v>1551.99</v>
      </c>
      <c r="EQ28" s="3">
        <v>0</v>
      </c>
      <c r="ER28" s="3">
        <v>0</v>
      </c>
      <c r="ET28" s="3">
        <v>0</v>
      </c>
      <c r="EU28" s="3">
        <v>0</v>
      </c>
      <c r="EV28" s="3">
        <v>0</v>
      </c>
      <c r="EW28" s="3">
        <v>0</v>
      </c>
      <c r="EX28" s="3">
        <v>0</v>
      </c>
      <c r="EY28" s="3">
        <v>-395195.42</v>
      </c>
      <c r="EZ28" s="3">
        <v>0</v>
      </c>
      <c r="FA28" s="3">
        <v>0</v>
      </c>
      <c r="FB28" s="3">
        <v>0</v>
      </c>
      <c r="FC28" s="3">
        <v>0</v>
      </c>
      <c r="FD28" s="3">
        <v>0</v>
      </c>
      <c r="FE28" s="3">
        <v>0</v>
      </c>
      <c r="FF28" s="3">
        <v>0</v>
      </c>
      <c r="FG28" s="3">
        <v>0</v>
      </c>
      <c r="FH28" s="3">
        <v>0</v>
      </c>
      <c r="FI28" s="3">
        <v>0</v>
      </c>
      <c r="FJ28" s="3">
        <v>0</v>
      </c>
      <c r="FK28" s="3">
        <v>-1388275.75</v>
      </c>
      <c r="FL28" s="3">
        <v>0</v>
      </c>
      <c r="FM28" s="3">
        <v>0</v>
      </c>
      <c r="FN28" s="3">
        <v>0</v>
      </c>
      <c r="FO28" s="3">
        <v>0</v>
      </c>
      <c r="FP28" s="3">
        <v>-2795412.07</v>
      </c>
      <c r="FQ28" s="3">
        <v>-389133.42</v>
      </c>
      <c r="FR28" s="3">
        <v>-100902.63</v>
      </c>
      <c r="FS28" s="3">
        <v>0</v>
      </c>
      <c r="FT28" s="3">
        <v>-74068.38</v>
      </c>
      <c r="FU28" s="3">
        <v>0</v>
      </c>
      <c r="FV28" s="3">
        <v>0</v>
      </c>
      <c r="FW28" s="3">
        <v>0</v>
      </c>
      <c r="FX28" s="3">
        <v>0</v>
      </c>
      <c r="FY28" s="3">
        <v>0</v>
      </c>
      <c r="FZ28" s="3">
        <v>0</v>
      </c>
      <c r="GA28" s="3">
        <v>0</v>
      </c>
      <c r="GB28" s="3">
        <v>-175920.79</v>
      </c>
      <c r="GD28" s="3">
        <v>0</v>
      </c>
      <c r="GE28" s="3">
        <v>0</v>
      </c>
      <c r="GF28" s="3">
        <v>0</v>
      </c>
      <c r="GG28" s="3">
        <v>0</v>
      </c>
      <c r="GH28" s="3">
        <v>0</v>
      </c>
      <c r="GI28" s="3">
        <v>0</v>
      </c>
      <c r="GJ28" s="3">
        <v>3315.53</v>
      </c>
      <c r="GK28" s="3">
        <v>0</v>
      </c>
      <c r="GL28" s="3">
        <v>0</v>
      </c>
      <c r="GN28" s="3">
        <v>0</v>
      </c>
      <c r="GO28" s="3">
        <v>0</v>
      </c>
      <c r="GP28" s="3">
        <v>0</v>
      </c>
      <c r="GQ28" s="3">
        <v>-44938.63</v>
      </c>
      <c r="GR28" s="3">
        <v>0</v>
      </c>
      <c r="GS28" s="3">
        <v>0</v>
      </c>
      <c r="GT28" s="3">
        <v>0</v>
      </c>
      <c r="GU28" s="3">
        <v>0</v>
      </c>
      <c r="GV28" s="3">
        <v>0</v>
      </c>
      <c r="GX28" s="3">
        <v>-328946.03000000003</v>
      </c>
      <c r="GY28" s="3">
        <v>0</v>
      </c>
      <c r="GZ28" s="3">
        <v>0</v>
      </c>
      <c r="HA28" s="3">
        <v>0</v>
      </c>
      <c r="HB28" s="3">
        <v>0</v>
      </c>
      <c r="HC28" s="3">
        <v>0</v>
      </c>
      <c r="HD28" s="3">
        <v>0</v>
      </c>
      <c r="HE28" s="3">
        <v>0</v>
      </c>
      <c r="HF28" s="3">
        <v>0</v>
      </c>
      <c r="HG28" s="3">
        <v>0</v>
      </c>
      <c r="HH28" s="3">
        <v>0</v>
      </c>
      <c r="HI28" s="3">
        <v>0</v>
      </c>
      <c r="HJ28" s="3">
        <v>0</v>
      </c>
      <c r="HK28" s="3">
        <v>0</v>
      </c>
      <c r="HL28" s="3">
        <v>-3493207.24</v>
      </c>
      <c r="HM28" s="3">
        <v>0</v>
      </c>
      <c r="HO28" s="3">
        <v>0</v>
      </c>
      <c r="HP28" s="3">
        <v>-1689346</v>
      </c>
      <c r="HQ28" s="3">
        <v>0</v>
      </c>
      <c r="HR28" s="3">
        <v>0</v>
      </c>
      <c r="HS28" s="3">
        <v>0</v>
      </c>
      <c r="HT28" s="3">
        <v>0</v>
      </c>
      <c r="HU28" s="3">
        <v>0</v>
      </c>
      <c r="HV28" s="3">
        <v>0</v>
      </c>
      <c r="HW28" s="3">
        <v>0</v>
      </c>
      <c r="HX28" s="3">
        <v>0</v>
      </c>
      <c r="HY28" s="3">
        <v>-2942797.68</v>
      </c>
      <c r="HZ28" s="3">
        <v>-241116.24999999799</v>
      </c>
      <c r="IA28" s="3">
        <v>0</v>
      </c>
      <c r="IB28" s="3">
        <v>0</v>
      </c>
      <c r="IC28" s="3">
        <v>84467.3</v>
      </c>
      <c r="ID28" s="3">
        <v>0</v>
      </c>
      <c r="IE28" s="3">
        <v>0</v>
      </c>
      <c r="IF28" s="3">
        <v>0</v>
      </c>
      <c r="IG28" s="3">
        <v>0</v>
      </c>
      <c r="IH28" s="3">
        <v>0</v>
      </c>
      <c r="II28" s="3">
        <v>0</v>
      </c>
      <c r="IJ28" s="3">
        <v>-4652395.74</v>
      </c>
      <c r="IK28" s="3">
        <v>0</v>
      </c>
      <c r="IL28" s="3">
        <v>0</v>
      </c>
      <c r="IM28" s="3">
        <v>0</v>
      </c>
      <c r="IN28" s="3">
        <v>-8036.89</v>
      </c>
      <c r="IO28" s="3">
        <v>-4201.09</v>
      </c>
      <c r="IP28" s="3">
        <v>-2043295.17</v>
      </c>
      <c r="IQ28" s="3">
        <v>0</v>
      </c>
      <c r="IR28" s="3">
        <v>0</v>
      </c>
      <c r="IS28" s="3">
        <v>-99690.7</v>
      </c>
      <c r="IT28" s="3">
        <v>0</v>
      </c>
      <c r="IU28" s="3">
        <v>-505858.71</v>
      </c>
      <c r="IV28" s="3">
        <v>0</v>
      </c>
      <c r="IW28" s="3">
        <v>-943592.97</v>
      </c>
      <c r="IX28" s="3">
        <v>-500918.11</v>
      </c>
      <c r="IY28" s="3">
        <v>-185199.64</v>
      </c>
      <c r="IZ28" s="3">
        <v>-36791.46</v>
      </c>
      <c r="JA28" s="3">
        <v>-1697616.97</v>
      </c>
      <c r="JB28" s="3">
        <v>0</v>
      </c>
      <c r="JC28" s="3">
        <v>0</v>
      </c>
      <c r="JD28" s="3">
        <v>0</v>
      </c>
      <c r="JE28" s="3">
        <v>0</v>
      </c>
      <c r="JF28" s="3">
        <v>0</v>
      </c>
      <c r="JG28" s="3">
        <v>0</v>
      </c>
      <c r="JH28" s="3">
        <v>0</v>
      </c>
      <c r="JI28" s="3">
        <v>-17387.849999999999</v>
      </c>
      <c r="JJ28" s="3">
        <v>0</v>
      </c>
      <c r="JK28" s="3">
        <v>0</v>
      </c>
      <c r="JL28" s="3">
        <v>-26691.61</v>
      </c>
      <c r="JM28" s="3">
        <v>0</v>
      </c>
      <c r="JN28" s="3">
        <v>-49033.95</v>
      </c>
      <c r="JO28" s="3">
        <v>0</v>
      </c>
      <c r="JP28" s="3">
        <v>0</v>
      </c>
      <c r="JQ28" s="3">
        <v>0</v>
      </c>
      <c r="JR28" s="3">
        <v>0</v>
      </c>
      <c r="JS28" s="3">
        <v>0</v>
      </c>
      <c r="JT28" s="3">
        <v>0</v>
      </c>
      <c r="JU28" s="3">
        <v>0</v>
      </c>
      <c r="JV28" s="3">
        <v>-43643.96</v>
      </c>
      <c r="JW28" s="3">
        <v>35458.75</v>
      </c>
      <c r="JX28" s="3">
        <v>0</v>
      </c>
      <c r="JY28" s="3">
        <v>0</v>
      </c>
      <c r="JZ28" s="3">
        <v>0</v>
      </c>
      <c r="KA28" s="3">
        <v>0</v>
      </c>
      <c r="KB28" s="3">
        <v>0</v>
      </c>
      <c r="KC28" s="3">
        <v>0</v>
      </c>
      <c r="KD28" s="3">
        <v>3982.91</v>
      </c>
      <c r="KE28" s="3">
        <v>0</v>
      </c>
      <c r="KF28" s="3">
        <v>0</v>
      </c>
      <c r="KG28" s="3">
        <v>0</v>
      </c>
      <c r="KH28" s="3">
        <v>-103553.27</v>
      </c>
      <c r="KI28" s="3">
        <v>142015.29999999999</v>
      </c>
      <c r="KJ28" s="3">
        <v>0</v>
      </c>
      <c r="KK28" s="3">
        <v>-44.25</v>
      </c>
      <c r="KL28" s="3">
        <v>0</v>
      </c>
      <c r="KM28" s="3">
        <v>0</v>
      </c>
      <c r="KN28" s="3">
        <v>-40466.83</v>
      </c>
      <c r="KO28" s="3">
        <v>0</v>
      </c>
      <c r="KP28" s="3">
        <v>0</v>
      </c>
      <c r="KQ28" s="3">
        <v>0</v>
      </c>
      <c r="KR28" s="3">
        <v>0</v>
      </c>
      <c r="KS28" s="3">
        <v>0</v>
      </c>
      <c r="KT28" s="3">
        <v>0</v>
      </c>
      <c r="KU28" s="3">
        <v>0</v>
      </c>
      <c r="KV28" s="3">
        <v>0</v>
      </c>
      <c r="KW28" s="3">
        <v>0</v>
      </c>
      <c r="KX28" s="3">
        <v>0</v>
      </c>
      <c r="KY28" s="3">
        <v>0</v>
      </c>
      <c r="KZ28" s="3">
        <v>0</v>
      </c>
      <c r="LA28" s="3">
        <v>0</v>
      </c>
      <c r="LB28" s="3">
        <v>0</v>
      </c>
      <c r="LC28" s="3">
        <v>0</v>
      </c>
      <c r="LD28" s="3">
        <v>0</v>
      </c>
      <c r="LE28" s="3">
        <v>0</v>
      </c>
      <c r="LF28" s="3">
        <v>0</v>
      </c>
      <c r="LG28" s="3">
        <v>0</v>
      </c>
      <c r="LH28" s="3">
        <v>0</v>
      </c>
      <c r="LI28" s="3">
        <v>0</v>
      </c>
      <c r="LJ28" s="3">
        <v>0</v>
      </c>
      <c r="LK28" s="3">
        <v>0</v>
      </c>
      <c r="LL28" s="3">
        <v>0</v>
      </c>
      <c r="LM28" s="3">
        <v>6807619.5899999999</v>
      </c>
      <c r="LN28" s="3">
        <v>0</v>
      </c>
      <c r="LO28" s="3">
        <v>505858.71</v>
      </c>
      <c r="LP28" s="3">
        <v>0</v>
      </c>
      <c r="LQ28" s="3">
        <v>0</v>
      </c>
      <c r="LR28" s="3">
        <v>943592.97</v>
      </c>
      <c r="LS28" s="3">
        <v>0</v>
      </c>
      <c r="LT28" s="3">
        <v>500918.11</v>
      </c>
      <c r="LU28" s="3">
        <v>0</v>
      </c>
      <c r="LW28" s="3">
        <v>185199.64</v>
      </c>
      <c r="LX28" s="3">
        <v>36791.46</v>
      </c>
      <c r="LY28" s="3">
        <v>0</v>
      </c>
      <c r="LZ28" s="3">
        <v>0</v>
      </c>
      <c r="MA28" s="3">
        <v>0</v>
      </c>
      <c r="MB28" s="3">
        <v>0</v>
      </c>
      <c r="MC28" s="3">
        <v>0</v>
      </c>
      <c r="MD28" s="3">
        <v>0</v>
      </c>
      <c r="ME28" s="3">
        <v>0</v>
      </c>
      <c r="MF28" s="3">
        <v>0</v>
      </c>
      <c r="MG28" s="3">
        <v>0</v>
      </c>
      <c r="MH28" s="3">
        <v>0</v>
      </c>
      <c r="MI28" s="3">
        <v>0</v>
      </c>
      <c r="MJ28" s="3">
        <v>0</v>
      </c>
      <c r="MK28" s="3">
        <v>0</v>
      </c>
      <c r="ML28" s="3">
        <v>0</v>
      </c>
      <c r="MM28" s="3">
        <v>0</v>
      </c>
      <c r="MN28" s="3">
        <v>0</v>
      </c>
      <c r="MO28" s="3">
        <v>0</v>
      </c>
      <c r="MP28" s="3">
        <v>0</v>
      </c>
      <c r="MQ28" s="3">
        <v>0</v>
      </c>
      <c r="MR28" s="3">
        <v>0</v>
      </c>
      <c r="MS28" s="3">
        <v>0</v>
      </c>
      <c r="MT28" s="3">
        <v>0</v>
      </c>
      <c r="MU28" s="3">
        <v>0</v>
      </c>
      <c r="MV28" s="3">
        <v>28383.96</v>
      </c>
      <c r="MW28" s="3">
        <v>7846.32</v>
      </c>
      <c r="MX28" s="3">
        <v>23879.49</v>
      </c>
      <c r="MY28" s="3">
        <v>6475.65</v>
      </c>
      <c r="MZ28" s="3">
        <v>5466.55</v>
      </c>
      <c r="NA28" s="3">
        <v>1747</v>
      </c>
      <c r="NB28" s="3">
        <v>0</v>
      </c>
      <c r="NC28" s="3">
        <v>5771</v>
      </c>
      <c r="ND28" s="3">
        <v>0</v>
      </c>
      <c r="NE28" s="3">
        <v>0</v>
      </c>
      <c r="NF28" s="3">
        <v>0</v>
      </c>
      <c r="NG28" s="3">
        <v>0</v>
      </c>
      <c r="NH28" s="3">
        <v>0</v>
      </c>
      <c r="NI28" s="3">
        <v>1638.3</v>
      </c>
      <c r="NJ28" s="3">
        <v>0</v>
      </c>
      <c r="NK28" s="3">
        <v>0</v>
      </c>
      <c r="NL28" s="3">
        <v>0</v>
      </c>
      <c r="NM28" s="3">
        <v>0</v>
      </c>
      <c r="NN28" s="3">
        <v>2255.87</v>
      </c>
      <c r="NO28" s="3">
        <v>0</v>
      </c>
      <c r="NP28" s="3">
        <v>1000</v>
      </c>
      <c r="NQ28" s="3">
        <v>0</v>
      </c>
      <c r="NR28" s="3">
        <v>0</v>
      </c>
      <c r="NS28" s="3">
        <v>0</v>
      </c>
      <c r="NT28" s="3">
        <v>7179</v>
      </c>
      <c r="NU28" s="3">
        <v>26414.9</v>
      </c>
      <c r="NV28" s="3">
        <v>1240.52</v>
      </c>
      <c r="NW28" s="3">
        <v>31561.53</v>
      </c>
      <c r="NX28" s="3">
        <v>991</v>
      </c>
      <c r="NY28" s="3">
        <v>6725.67</v>
      </c>
      <c r="NZ28" s="3">
        <v>9198.56</v>
      </c>
      <c r="OA28" s="3">
        <v>5622.97</v>
      </c>
      <c r="OB28" s="3">
        <v>0</v>
      </c>
      <c r="OC28" s="3">
        <v>0</v>
      </c>
      <c r="OD28" s="3">
        <v>0</v>
      </c>
      <c r="OE28" s="3">
        <v>2856.49</v>
      </c>
      <c r="OF28" s="3">
        <v>0</v>
      </c>
      <c r="OK28" s="3">
        <v>0</v>
      </c>
      <c r="OL28" s="3">
        <v>0</v>
      </c>
      <c r="OM28" s="3">
        <v>0</v>
      </c>
      <c r="ON28" s="3">
        <v>0</v>
      </c>
      <c r="OO28" s="3">
        <v>0</v>
      </c>
      <c r="OP28" s="3">
        <v>30303.83</v>
      </c>
      <c r="OQ28" s="3">
        <v>234345.89</v>
      </c>
      <c r="OR28" s="3">
        <v>122451.02</v>
      </c>
      <c r="OS28" s="3">
        <v>-1.9</v>
      </c>
      <c r="OT28" s="3">
        <v>0</v>
      </c>
      <c r="OU28" s="3">
        <v>62934.22</v>
      </c>
      <c r="OV28" s="3">
        <v>0</v>
      </c>
      <c r="OW28" s="3">
        <v>0</v>
      </c>
      <c r="OX28" s="3">
        <v>0</v>
      </c>
      <c r="OY28" s="3">
        <v>0</v>
      </c>
      <c r="OZ28" s="3">
        <v>0</v>
      </c>
      <c r="PA28" s="3">
        <v>0</v>
      </c>
      <c r="PB28" s="3">
        <v>0</v>
      </c>
      <c r="PC28" s="3">
        <v>0</v>
      </c>
      <c r="PD28" s="3">
        <v>0</v>
      </c>
      <c r="PE28" s="3">
        <v>0</v>
      </c>
      <c r="PF28" s="3">
        <v>134578.32</v>
      </c>
      <c r="PG28" s="3">
        <v>77836.820000000007</v>
      </c>
      <c r="PH28" s="3">
        <v>0</v>
      </c>
      <c r="PI28" s="3">
        <v>20721.53</v>
      </c>
      <c r="PJ28" s="3">
        <v>0</v>
      </c>
      <c r="PK28" s="3">
        <v>48525.97</v>
      </c>
      <c r="PL28" s="3">
        <v>4412.76</v>
      </c>
      <c r="PM28" s="3">
        <v>7428.24</v>
      </c>
      <c r="PN28" s="3">
        <v>26302.5</v>
      </c>
      <c r="PO28" s="3">
        <v>0</v>
      </c>
      <c r="PP28" s="3">
        <v>0</v>
      </c>
      <c r="PQ28" s="3">
        <v>0</v>
      </c>
      <c r="PR28" s="3">
        <v>97096.35</v>
      </c>
      <c r="PS28" s="3">
        <v>0</v>
      </c>
      <c r="PT28" s="3">
        <v>17500</v>
      </c>
      <c r="PU28" s="3">
        <v>0</v>
      </c>
      <c r="PV28" s="3">
        <v>0</v>
      </c>
      <c r="PW28" s="3">
        <v>25240.62</v>
      </c>
      <c r="PX28" s="3">
        <v>4871.3500000000004</v>
      </c>
      <c r="PY28" s="3">
        <v>0</v>
      </c>
      <c r="PZ28" s="3">
        <v>0</v>
      </c>
      <c r="QA28" s="3">
        <v>0</v>
      </c>
      <c r="QB28" s="3">
        <v>279921.73</v>
      </c>
      <c r="QC28" s="3">
        <v>0</v>
      </c>
      <c r="QD28" s="3">
        <v>0</v>
      </c>
      <c r="QE28" s="3">
        <v>0</v>
      </c>
      <c r="QF28" s="3">
        <v>0</v>
      </c>
      <c r="QG28" s="3">
        <v>0</v>
      </c>
      <c r="QI28" s="3">
        <v>-11668.61</v>
      </c>
      <c r="QJ28" s="3">
        <v>133507.5</v>
      </c>
      <c r="QK28" s="3">
        <v>0</v>
      </c>
      <c r="QL28" s="3">
        <v>0</v>
      </c>
      <c r="QM28" s="3">
        <v>0</v>
      </c>
      <c r="QN28" s="3">
        <v>0</v>
      </c>
      <c r="QO28" s="3">
        <v>0</v>
      </c>
      <c r="QP28" s="3">
        <v>48601.83</v>
      </c>
      <c r="QQ28" s="3">
        <v>0</v>
      </c>
      <c r="QR28" s="3">
        <v>0</v>
      </c>
      <c r="QS28" s="3">
        <v>0</v>
      </c>
      <c r="QT28" s="3">
        <v>22727.73</v>
      </c>
      <c r="QU28" s="3">
        <v>-229311</v>
      </c>
      <c r="QV28" s="3">
        <v>219284</v>
      </c>
      <c r="QW28" s="3">
        <v>2000</v>
      </c>
      <c r="QX28" s="3">
        <v>0</v>
      </c>
      <c r="QY28" s="3">
        <v>0</v>
      </c>
      <c r="QZ28" s="3">
        <v>0</v>
      </c>
      <c r="RA28" s="3">
        <v>0</v>
      </c>
      <c r="RB28" s="3">
        <v>0</v>
      </c>
      <c r="RC28" s="3">
        <v>0</v>
      </c>
      <c r="RD28" s="3">
        <v>0</v>
      </c>
      <c r="RE28" s="3">
        <v>0</v>
      </c>
      <c r="RF28" s="3">
        <v>0</v>
      </c>
      <c r="RG28" s="3">
        <v>0</v>
      </c>
      <c r="RH28" s="3">
        <v>0</v>
      </c>
      <c r="RI28" s="3">
        <v>0</v>
      </c>
      <c r="RJ28" s="3">
        <v>0</v>
      </c>
      <c r="RK28" s="3">
        <v>0</v>
      </c>
    </row>
    <row r="29" spans="1:479" x14ac:dyDescent="0.25">
      <c r="A29" t="s">
        <v>28</v>
      </c>
      <c r="B29" s="1">
        <v>2019</v>
      </c>
      <c r="C29" s="3">
        <v>3848786.19</v>
      </c>
      <c r="D29" s="3">
        <v>444</v>
      </c>
      <c r="E29" s="4"/>
      <c r="F29" s="3">
        <v>0</v>
      </c>
      <c r="G29" s="3">
        <v>0</v>
      </c>
      <c r="H29" s="3">
        <v>223347.58</v>
      </c>
      <c r="I29" s="3">
        <v>0</v>
      </c>
      <c r="J29" s="3">
        <v>0</v>
      </c>
      <c r="K29" s="3">
        <v>396303683.38</v>
      </c>
      <c r="L29" s="3">
        <v>115503.18</v>
      </c>
      <c r="M29" s="3">
        <v>548468.1</v>
      </c>
      <c r="N29" s="3">
        <v>496934708.16000003</v>
      </c>
      <c r="O29" s="3">
        <v>26530849.25</v>
      </c>
      <c r="P29" s="4"/>
      <c r="Q29" s="3">
        <v>13656180</v>
      </c>
      <c r="R29" s="3">
        <v>-22028361.07</v>
      </c>
      <c r="S29" s="3">
        <v>0</v>
      </c>
      <c r="T29" s="3">
        <v>0</v>
      </c>
      <c r="U29" s="3">
        <v>0</v>
      </c>
      <c r="V29" s="3">
        <v>4659026.0999999996</v>
      </c>
      <c r="W29" s="3">
        <v>93543686.280000001</v>
      </c>
      <c r="X29" s="3">
        <v>310755</v>
      </c>
      <c r="Y29" s="3">
        <v>0</v>
      </c>
      <c r="Z29" s="3">
        <v>0</v>
      </c>
      <c r="AA29" s="3">
        <v>7387460.5300000003</v>
      </c>
      <c r="AB29" s="3">
        <v>0</v>
      </c>
      <c r="AC29" s="3">
        <v>0</v>
      </c>
      <c r="AD29" s="3">
        <v>0</v>
      </c>
      <c r="AE29" s="3">
        <v>0</v>
      </c>
      <c r="AF29" s="3">
        <v>0</v>
      </c>
      <c r="AG29" s="3">
        <v>0</v>
      </c>
      <c r="AH29" s="3">
        <v>0</v>
      </c>
      <c r="AI29" s="3">
        <v>-0.01</v>
      </c>
      <c r="AJ29" s="3">
        <v>0</v>
      </c>
      <c r="AK29" s="3">
        <v>0</v>
      </c>
      <c r="AL29" s="3">
        <v>344045489.13</v>
      </c>
      <c r="AM29" s="3">
        <v>0</v>
      </c>
      <c r="AN29" s="3">
        <v>0</v>
      </c>
      <c r="AO29" s="3">
        <v>0</v>
      </c>
      <c r="AP29" s="3">
        <v>0</v>
      </c>
      <c r="AQ29" s="3">
        <v>0</v>
      </c>
      <c r="AR29" s="3">
        <v>0</v>
      </c>
      <c r="AS29" s="3">
        <v>0</v>
      </c>
      <c r="AT29" s="3">
        <v>0</v>
      </c>
      <c r="AU29" s="3">
        <v>0</v>
      </c>
      <c r="AV29" s="3">
        <v>125458861.93000001</v>
      </c>
      <c r="AW29" s="4"/>
      <c r="AX29" s="3">
        <v>0</v>
      </c>
      <c r="AY29" s="3">
        <v>0</v>
      </c>
      <c r="AZ29" s="3">
        <v>0</v>
      </c>
      <c r="BA29" s="3">
        <v>56281.86</v>
      </c>
      <c r="BB29" s="3">
        <v>0</v>
      </c>
      <c r="BC29" s="3">
        <v>0</v>
      </c>
      <c r="BD29" s="3">
        <v>45423689.450000003</v>
      </c>
      <c r="BE29" s="3">
        <v>0</v>
      </c>
      <c r="BF29" s="3">
        <v>108715.79</v>
      </c>
      <c r="BG29" s="3">
        <v>0</v>
      </c>
      <c r="BH29" s="3">
        <v>-31759923.739999998</v>
      </c>
      <c r="BI29" s="3">
        <v>0</v>
      </c>
      <c r="BJ29" s="3">
        <v>0</v>
      </c>
      <c r="BK29" s="3">
        <v>384352.14</v>
      </c>
      <c r="BL29" s="3">
        <v>0</v>
      </c>
      <c r="BM29" s="3">
        <v>1144720.78</v>
      </c>
      <c r="BN29" s="3">
        <v>12270810.84</v>
      </c>
      <c r="BO29" s="3">
        <v>-2247060.36</v>
      </c>
      <c r="BP29" s="3">
        <v>180536.08</v>
      </c>
      <c r="BQ29" s="3">
        <v>-28796.06</v>
      </c>
      <c r="BR29" s="3">
        <v>0</v>
      </c>
      <c r="BS29" s="3">
        <v>0</v>
      </c>
      <c r="BT29" s="3">
        <v>-1959431.26</v>
      </c>
      <c r="BU29" s="3">
        <v>576008.74</v>
      </c>
      <c r="BV29" s="3">
        <v>0</v>
      </c>
      <c r="BW29" s="3">
        <v>0</v>
      </c>
      <c r="BX29" s="3">
        <v>-13563</v>
      </c>
      <c r="BY29" s="3">
        <v>-5402563.4299999997</v>
      </c>
      <c r="BZ29" s="3">
        <v>-73299212.450000003</v>
      </c>
      <c r="CA29" s="3">
        <v>0</v>
      </c>
      <c r="CB29" s="3">
        <v>-50700224.020000003</v>
      </c>
      <c r="CC29" s="3">
        <v>104795833.93000001</v>
      </c>
      <c r="CD29" s="3">
        <v>12455994.48</v>
      </c>
      <c r="CE29" s="3">
        <v>-28992756.239999998</v>
      </c>
      <c r="CF29" s="3">
        <v>-23551186.02</v>
      </c>
      <c r="CG29" s="3">
        <v>-41342535.75</v>
      </c>
      <c r="CH29" s="3">
        <v>0</v>
      </c>
      <c r="CI29" s="3">
        <v>0</v>
      </c>
      <c r="CJ29" s="3">
        <v>0</v>
      </c>
      <c r="CK29" s="3">
        <v>603415725.70000005</v>
      </c>
      <c r="CL29" s="3">
        <v>1255464.6499999999</v>
      </c>
      <c r="CM29" s="3">
        <v>40890</v>
      </c>
      <c r="CN29" s="3">
        <v>0</v>
      </c>
      <c r="CO29" s="3">
        <v>0</v>
      </c>
      <c r="CP29" s="3">
        <v>0</v>
      </c>
      <c r="CQ29" s="3">
        <v>0</v>
      </c>
      <c r="CR29" s="3">
        <v>0</v>
      </c>
      <c r="CS29" s="3">
        <v>0</v>
      </c>
      <c r="CT29" s="3">
        <v>0</v>
      </c>
      <c r="CU29" s="3">
        <v>0</v>
      </c>
      <c r="CV29" s="3">
        <v>0</v>
      </c>
      <c r="CW29" s="3">
        <v>0</v>
      </c>
      <c r="CX29" s="3">
        <v>0</v>
      </c>
      <c r="CY29" s="3">
        <v>0</v>
      </c>
      <c r="CZ29" s="3">
        <v>0</v>
      </c>
      <c r="DA29" s="3">
        <v>0</v>
      </c>
      <c r="DB29" s="3">
        <v>0</v>
      </c>
      <c r="DC29" s="3">
        <v>0</v>
      </c>
      <c r="DD29" s="3">
        <v>0</v>
      </c>
      <c r="DE29" s="3">
        <v>0</v>
      </c>
      <c r="DF29" s="3">
        <v>0</v>
      </c>
      <c r="DG29" s="3">
        <v>0</v>
      </c>
      <c r="DH29" s="3">
        <v>62697.19</v>
      </c>
      <c r="DI29" s="3">
        <v>0</v>
      </c>
      <c r="DJ29" s="3">
        <v>16365.14</v>
      </c>
      <c r="DK29" s="3">
        <v>0</v>
      </c>
      <c r="DL29" s="3">
        <v>0</v>
      </c>
      <c r="DM29" s="3">
        <v>0</v>
      </c>
      <c r="DN29" s="3">
        <v>60348452.859999999</v>
      </c>
      <c r="DO29" s="3">
        <v>241124795.19999999</v>
      </c>
      <c r="DP29" s="3">
        <v>29399942.52</v>
      </c>
      <c r="DQ29" s="3">
        <v>0</v>
      </c>
      <c r="DR29" s="3">
        <v>239715784.58000001</v>
      </c>
      <c r="DS29" s="3">
        <v>816657890.50999999</v>
      </c>
      <c r="DT29" s="3">
        <v>0</v>
      </c>
      <c r="DU29" s="3">
        <v>3918476062.6799998</v>
      </c>
      <c r="DV29" s="3">
        <v>2131109123.4100001</v>
      </c>
      <c r="DW29" s="3">
        <v>55506255.109999999</v>
      </c>
      <c r="DX29" s="3">
        <v>957837883.01999998</v>
      </c>
      <c r="DY29" s="3">
        <v>2144607418.96</v>
      </c>
      <c r="DZ29" s="3">
        <v>21310761.539999999</v>
      </c>
      <c r="EA29" s="3">
        <v>620295330.13999999</v>
      </c>
      <c r="EB29" s="3">
        <v>0</v>
      </c>
      <c r="EC29" s="3">
        <v>0</v>
      </c>
      <c r="ED29" s="3">
        <v>0</v>
      </c>
      <c r="EE29" s="3">
        <v>15080027.699999999</v>
      </c>
      <c r="EF29" s="3">
        <v>0</v>
      </c>
      <c r="EG29" s="3">
        <v>180882704.62</v>
      </c>
      <c r="EH29" s="3">
        <v>11560437.789999999</v>
      </c>
      <c r="EI29" s="3">
        <v>5302560.37</v>
      </c>
      <c r="EJ29" s="3">
        <v>55180787</v>
      </c>
      <c r="EK29" s="3">
        <v>70020944.700000003</v>
      </c>
      <c r="EL29" s="3">
        <v>223215396.43000001</v>
      </c>
      <c r="EM29" s="3">
        <v>774628.45</v>
      </c>
      <c r="EN29" s="3">
        <v>7854678.5700000003</v>
      </c>
      <c r="EO29" s="3">
        <v>6380072.8600000003</v>
      </c>
      <c r="EP29" s="3">
        <v>229805680.43000001</v>
      </c>
      <c r="EQ29" s="3">
        <v>33109657.07</v>
      </c>
      <c r="ER29" s="3">
        <v>2633964.56</v>
      </c>
      <c r="ES29" s="3">
        <v>0</v>
      </c>
      <c r="ET29" s="3">
        <v>1633218.63</v>
      </c>
      <c r="EU29" s="3">
        <v>0</v>
      </c>
      <c r="EV29" s="3">
        <v>136254180.44999999</v>
      </c>
      <c r="EW29" s="3">
        <v>15408236.210000001</v>
      </c>
      <c r="EX29" s="3">
        <v>11079943.5</v>
      </c>
      <c r="EY29" s="3">
        <v>0</v>
      </c>
      <c r="EZ29" s="3">
        <v>0</v>
      </c>
      <c r="FA29" s="3">
        <v>0</v>
      </c>
      <c r="FB29" s="3">
        <v>0</v>
      </c>
      <c r="FC29" s="3">
        <v>0</v>
      </c>
      <c r="FD29" s="3">
        <v>53111174.740000002</v>
      </c>
      <c r="FE29" s="3">
        <v>0</v>
      </c>
      <c r="FF29" s="3">
        <v>148477013.65000001</v>
      </c>
      <c r="FG29" s="3">
        <v>167315774.72999999</v>
      </c>
      <c r="FH29" s="3">
        <v>0</v>
      </c>
      <c r="FI29" s="3">
        <v>0</v>
      </c>
      <c r="FJ29" s="3">
        <v>0</v>
      </c>
      <c r="FK29" s="3">
        <v>-4536969492.4200001</v>
      </c>
      <c r="FL29" s="3">
        <v>-318044394.81</v>
      </c>
      <c r="FM29" s="3">
        <v>0</v>
      </c>
      <c r="FN29" s="3">
        <v>0</v>
      </c>
      <c r="FO29" s="3">
        <v>0</v>
      </c>
      <c r="FP29" s="3">
        <v>-76690428.849999994</v>
      </c>
      <c r="FQ29" s="3">
        <v>-1166367</v>
      </c>
      <c r="FR29" s="3">
        <v>-41032029.740000002</v>
      </c>
      <c r="FS29" s="3">
        <v>0.12</v>
      </c>
      <c r="FT29" s="3">
        <v>-745499003.70000005</v>
      </c>
      <c r="FU29" s="3">
        <v>-8100000.6399999997</v>
      </c>
      <c r="FV29" s="3">
        <v>-302781726.11000001</v>
      </c>
      <c r="FW29" s="3">
        <v>0</v>
      </c>
      <c r="FX29" s="3">
        <v>131.86000000000001</v>
      </c>
      <c r="FY29" s="3">
        <v>0</v>
      </c>
      <c r="FZ29" s="3">
        <v>0</v>
      </c>
      <c r="GA29" s="3">
        <v>0</v>
      </c>
      <c r="GB29" s="3">
        <v>-150472361</v>
      </c>
      <c r="GC29" s="3">
        <v>0</v>
      </c>
      <c r="GD29" s="3">
        <v>0</v>
      </c>
      <c r="GE29" s="3">
        <v>0</v>
      </c>
      <c r="GF29" s="3">
        <v>-41890613.619999997</v>
      </c>
      <c r="GG29" s="3">
        <v>0</v>
      </c>
      <c r="GH29" s="3">
        <v>0</v>
      </c>
      <c r="GI29" s="3">
        <v>0</v>
      </c>
      <c r="GJ29" s="3">
        <v>-225127057.78</v>
      </c>
      <c r="GK29" s="3">
        <v>-20949775.43</v>
      </c>
      <c r="GL29" s="3">
        <v>-3167370.24</v>
      </c>
      <c r="GM29" s="3">
        <v>-1.41</v>
      </c>
      <c r="GN29" s="3">
        <v>0</v>
      </c>
      <c r="GO29" s="3">
        <v>-947852019.44000006</v>
      </c>
      <c r="GP29" s="3">
        <v>0</v>
      </c>
      <c r="GQ29" s="3">
        <v>-366838.05</v>
      </c>
      <c r="GR29" s="3">
        <v>0</v>
      </c>
      <c r="GS29" s="3">
        <v>0</v>
      </c>
      <c r="GT29" s="3">
        <v>0</v>
      </c>
      <c r="GU29" s="3">
        <v>-63613246.18</v>
      </c>
      <c r="GV29" s="3">
        <v>0</v>
      </c>
      <c r="GW29" s="3">
        <v>0</v>
      </c>
      <c r="GX29" s="3">
        <v>-1978868.83</v>
      </c>
      <c r="GY29" s="3">
        <v>0</v>
      </c>
      <c r="GZ29" s="3">
        <v>0</v>
      </c>
      <c r="HA29" s="3">
        <v>0</v>
      </c>
      <c r="HB29" s="3">
        <v>-155633456.77000001</v>
      </c>
      <c r="HC29" s="3">
        <v>-104857524.5</v>
      </c>
      <c r="HD29" s="3">
        <v>0</v>
      </c>
      <c r="HE29" s="3">
        <v>0</v>
      </c>
      <c r="HF29" s="3">
        <v>-23586838.460000001</v>
      </c>
      <c r="HG29" s="3">
        <v>-21420529.239999998</v>
      </c>
      <c r="HH29" s="3">
        <v>-19897026.300000001</v>
      </c>
      <c r="HI29" s="3">
        <v>0</v>
      </c>
      <c r="HJ29" s="3">
        <v>0</v>
      </c>
      <c r="HK29" s="3">
        <v>0</v>
      </c>
      <c r="HL29" s="3">
        <v>-4086744516.9699998</v>
      </c>
      <c r="HM29" s="3">
        <v>-31676523.780000001</v>
      </c>
      <c r="HN29" s="3">
        <v>0</v>
      </c>
      <c r="HO29" s="3">
        <v>-11272000</v>
      </c>
      <c r="HP29" s="3">
        <v>-33778992.479999997</v>
      </c>
      <c r="HQ29" s="3">
        <v>0</v>
      </c>
      <c r="HR29" s="3">
        <v>-3775448.47</v>
      </c>
      <c r="HS29" s="3">
        <v>0</v>
      </c>
      <c r="HT29" s="3">
        <v>-412883</v>
      </c>
      <c r="HU29" s="3">
        <v>0</v>
      </c>
      <c r="HV29" s="3">
        <v>73403.679999999993</v>
      </c>
      <c r="HW29" s="3">
        <v>0</v>
      </c>
      <c r="HX29" s="3">
        <v>3919897</v>
      </c>
      <c r="HY29" s="3">
        <v>-2400265595.02</v>
      </c>
      <c r="HZ29" s="3">
        <v>-421136405.95999902</v>
      </c>
      <c r="IA29" s="3">
        <v>0</v>
      </c>
      <c r="IB29" s="3">
        <v>0</v>
      </c>
      <c r="IC29" s="3">
        <v>173531149.40000001</v>
      </c>
      <c r="ID29" s="3">
        <v>-4060486.02</v>
      </c>
      <c r="IE29" s="3">
        <v>0</v>
      </c>
      <c r="IF29" s="3">
        <v>0</v>
      </c>
      <c r="IG29" s="3">
        <v>0</v>
      </c>
      <c r="IH29" s="3">
        <v>0</v>
      </c>
      <c r="II29" s="3">
        <v>794735</v>
      </c>
      <c r="IJ29" s="3">
        <v>-1301860949.5599999</v>
      </c>
      <c r="IK29" s="3">
        <v>-11736172.85</v>
      </c>
      <c r="IL29" s="3">
        <v>-32732837.300000001</v>
      </c>
      <c r="IM29" s="3">
        <v>-351902092.55000001</v>
      </c>
      <c r="IN29" s="3">
        <v>-8768005.2100000009</v>
      </c>
      <c r="IO29" s="3">
        <v>-1284862.6000000001</v>
      </c>
      <c r="IP29" s="3">
        <v>-793172137.03999996</v>
      </c>
      <c r="IQ29" s="3">
        <v>0</v>
      </c>
      <c r="IR29" s="3">
        <v>19670215.48</v>
      </c>
      <c r="IS29" s="3">
        <v>-188767840.34999999</v>
      </c>
      <c r="IT29" s="3">
        <v>0</v>
      </c>
      <c r="IU29" s="3">
        <v>-94002771.560000002</v>
      </c>
      <c r="IV29" s="3">
        <v>0</v>
      </c>
      <c r="IW29" s="3">
        <v>-252657019.94</v>
      </c>
      <c r="IX29" s="3">
        <v>-205844854.49000001</v>
      </c>
      <c r="IY29" s="3">
        <v>-1280839.05</v>
      </c>
      <c r="IZ29" s="3">
        <v>-9189341.1999999993</v>
      </c>
      <c r="JA29" s="3">
        <v>-1616808591.6600001</v>
      </c>
      <c r="JB29" s="3">
        <v>-15337</v>
      </c>
      <c r="JC29" s="3">
        <v>-5790.05</v>
      </c>
      <c r="JD29" s="3">
        <v>-4118560.84</v>
      </c>
      <c r="JE29" s="3">
        <v>0</v>
      </c>
      <c r="JF29" s="3">
        <v>0</v>
      </c>
      <c r="JG29" s="3">
        <v>0</v>
      </c>
      <c r="JH29" s="3">
        <v>-3376</v>
      </c>
      <c r="JI29" s="3">
        <v>-245322.26</v>
      </c>
      <c r="JJ29" s="3">
        <v>0</v>
      </c>
      <c r="JK29" s="3">
        <v>-155758</v>
      </c>
      <c r="JL29" s="3">
        <v>-12180032.630000001</v>
      </c>
      <c r="JM29" s="3">
        <v>0</v>
      </c>
      <c r="JN29" s="3">
        <v>-857271.25</v>
      </c>
      <c r="JO29" s="3">
        <v>0</v>
      </c>
      <c r="JP29" s="3">
        <v>-583326.39</v>
      </c>
      <c r="JQ29" s="3">
        <v>699981</v>
      </c>
      <c r="JR29" s="3">
        <v>0</v>
      </c>
      <c r="JS29" s="3">
        <v>0</v>
      </c>
      <c r="JT29" s="3">
        <v>0</v>
      </c>
      <c r="JU29" s="3">
        <v>0</v>
      </c>
      <c r="JV29" s="3">
        <v>-29912024.300000001</v>
      </c>
      <c r="JW29" s="3">
        <v>5255073.6900000004</v>
      </c>
      <c r="JX29" s="3">
        <v>0</v>
      </c>
      <c r="JY29" s="3">
        <v>0</v>
      </c>
      <c r="JZ29" s="3">
        <v>0</v>
      </c>
      <c r="KA29" s="3">
        <v>0</v>
      </c>
      <c r="KB29" s="3">
        <v>-1184144.81</v>
      </c>
      <c r="KC29" s="3">
        <v>0</v>
      </c>
      <c r="KD29" s="3">
        <v>104060</v>
      </c>
      <c r="KE29" s="3">
        <v>34093</v>
      </c>
      <c r="KF29" s="3">
        <v>0</v>
      </c>
      <c r="KG29" s="3">
        <v>0</v>
      </c>
      <c r="KH29" s="3">
        <v>-336118</v>
      </c>
      <c r="KI29" s="3">
        <v>336118</v>
      </c>
      <c r="KJ29" s="3">
        <v>-5671</v>
      </c>
      <c r="KK29" s="3">
        <v>-11880</v>
      </c>
      <c r="KL29" s="3">
        <v>21420529.239999998</v>
      </c>
      <c r="KM29" s="3">
        <v>0</v>
      </c>
      <c r="KN29" s="3">
        <v>-306389.40999999997</v>
      </c>
      <c r="KO29" s="3">
        <v>0</v>
      </c>
      <c r="KP29" s="3">
        <v>0</v>
      </c>
      <c r="KQ29" s="3">
        <v>0</v>
      </c>
      <c r="KR29" s="3">
        <v>0</v>
      </c>
      <c r="KS29" s="3">
        <v>0</v>
      </c>
      <c r="KT29" s="3">
        <v>0</v>
      </c>
      <c r="KU29" s="3">
        <v>0</v>
      </c>
      <c r="KV29" s="3">
        <v>0</v>
      </c>
      <c r="KW29" s="3">
        <v>0</v>
      </c>
      <c r="KX29" s="3">
        <v>0</v>
      </c>
      <c r="KY29" s="3">
        <v>0</v>
      </c>
      <c r="KZ29" s="3">
        <v>0</v>
      </c>
      <c r="LA29" s="3">
        <v>0</v>
      </c>
      <c r="LB29" s="3">
        <v>0</v>
      </c>
      <c r="LC29" s="3">
        <v>0</v>
      </c>
      <c r="LD29" s="3">
        <v>0</v>
      </c>
      <c r="LE29" s="3">
        <v>0</v>
      </c>
      <c r="LF29" s="3">
        <v>0</v>
      </c>
      <c r="LG29" s="3">
        <v>0</v>
      </c>
      <c r="LH29" s="3">
        <v>0</v>
      </c>
      <c r="LI29" s="3">
        <v>0</v>
      </c>
      <c r="LJ29" s="3">
        <v>0</v>
      </c>
      <c r="LK29" s="3">
        <v>0</v>
      </c>
      <c r="LL29" s="3">
        <v>0</v>
      </c>
      <c r="LM29" s="3">
        <v>576802113.75</v>
      </c>
      <c r="LN29" s="3">
        <v>872110652.32000005</v>
      </c>
      <c r="LO29" s="3">
        <v>94002771.560000002</v>
      </c>
      <c r="LP29" s="3">
        <v>1221641915.5899999</v>
      </c>
      <c r="LQ29" s="3">
        <v>0</v>
      </c>
      <c r="LR29" s="3">
        <v>252657019.94</v>
      </c>
      <c r="LS29" s="3">
        <v>0</v>
      </c>
      <c r="LT29" s="3">
        <v>205844854.49000001</v>
      </c>
      <c r="LU29" s="3">
        <v>0</v>
      </c>
      <c r="LV29" s="3">
        <v>0</v>
      </c>
      <c r="LW29" s="3">
        <v>1280839.05</v>
      </c>
      <c r="LX29" s="3">
        <v>9189341.1999999993</v>
      </c>
      <c r="LY29" s="3">
        <v>0</v>
      </c>
      <c r="LZ29" s="3">
        <v>0</v>
      </c>
      <c r="MA29" s="3">
        <v>0</v>
      </c>
      <c r="MB29" s="3">
        <v>0</v>
      </c>
      <c r="MC29" s="3">
        <v>0</v>
      </c>
      <c r="MD29" s="3">
        <v>0</v>
      </c>
      <c r="ME29" s="3">
        <v>0</v>
      </c>
      <c r="MF29" s="3">
        <v>0</v>
      </c>
      <c r="MG29" s="3">
        <v>0</v>
      </c>
      <c r="MH29" s="3">
        <v>0</v>
      </c>
      <c r="MI29" s="3">
        <v>0</v>
      </c>
      <c r="MJ29" s="3">
        <v>0</v>
      </c>
      <c r="MK29" s="3">
        <v>0</v>
      </c>
      <c r="ML29" s="3">
        <v>0</v>
      </c>
      <c r="MM29" s="3">
        <v>0</v>
      </c>
      <c r="MN29" s="3">
        <v>0</v>
      </c>
      <c r="MO29" s="3">
        <v>0</v>
      </c>
      <c r="MP29" s="3">
        <v>0</v>
      </c>
      <c r="MQ29" s="3">
        <v>0</v>
      </c>
      <c r="MR29" s="3">
        <v>0</v>
      </c>
      <c r="MS29" s="3">
        <v>4321887.04</v>
      </c>
      <c r="MT29" s="3">
        <v>4422324.8499999996</v>
      </c>
      <c r="MU29" s="3">
        <v>1971102.48</v>
      </c>
      <c r="MV29" s="3">
        <v>368540.89</v>
      </c>
      <c r="MW29" s="3">
        <v>100420.99</v>
      </c>
      <c r="MX29" s="3">
        <v>3543349.32</v>
      </c>
      <c r="MY29" s="3">
        <v>1281440.6499999999</v>
      </c>
      <c r="MZ29" s="3">
        <v>9196658.4600000009</v>
      </c>
      <c r="NA29" s="3">
        <v>568314.05000000005</v>
      </c>
      <c r="NB29" s="3">
        <v>695438.33</v>
      </c>
      <c r="NC29" s="3">
        <v>2884.61</v>
      </c>
      <c r="ND29" s="3">
        <v>1310714.1200000001</v>
      </c>
      <c r="NE29" s="3">
        <v>347956.47</v>
      </c>
      <c r="NF29" s="3">
        <v>0</v>
      </c>
      <c r="NG29" s="3">
        <v>971.64</v>
      </c>
      <c r="NH29" s="3">
        <v>0</v>
      </c>
      <c r="NI29" s="3">
        <v>12298193.92</v>
      </c>
      <c r="NJ29" s="3">
        <v>25282893.030000001</v>
      </c>
      <c r="NK29" s="3">
        <v>4141966.47</v>
      </c>
      <c r="NL29" s="3">
        <v>19382436.68</v>
      </c>
      <c r="NM29" s="3">
        <v>0</v>
      </c>
      <c r="NN29" s="3">
        <v>0</v>
      </c>
      <c r="NO29" s="3">
        <v>0</v>
      </c>
      <c r="NP29" s="3">
        <v>13231566.550000001</v>
      </c>
      <c r="NQ29" s="3">
        <v>541567.13</v>
      </c>
      <c r="NR29" s="3">
        <v>1099308.29</v>
      </c>
      <c r="NS29" s="3">
        <v>9020174.6500000004</v>
      </c>
      <c r="NT29" s="3">
        <v>23009022.629999999</v>
      </c>
      <c r="NU29" s="3">
        <v>38210122.590000004</v>
      </c>
      <c r="NV29" s="3">
        <v>9443973.4800000004</v>
      </c>
      <c r="NW29" s="3">
        <v>157817994.59999999</v>
      </c>
      <c r="NX29" s="3">
        <v>370454.72</v>
      </c>
      <c r="NY29" s="3">
        <v>1540899.65</v>
      </c>
      <c r="NZ29" s="3">
        <v>7961589.4900000002</v>
      </c>
      <c r="OA29" s="3">
        <v>3454532.05</v>
      </c>
      <c r="OB29" s="3">
        <v>11203.18</v>
      </c>
      <c r="OC29" s="3">
        <v>332800.33</v>
      </c>
      <c r="OD29" s="3">
        <v>85050.33</v>
      </c>
      <c r="OE29" s="3">
        <v>6242548.1299999999</v>
      </c>
      <c r="OF29" s="3">
        <v>0</v>
      </c>
      <c r="OG29" s="3">
        <v>0</v>
      </c>
      <c r="OH29" s="3">
        <v>0</v>
      </c>
      <c r="OI29" s="3">
        <v>0</v>
      </c>
      <c r="OJ29" s="3">
        <v>0</v>
      </c>
      <c r="OK29" s="3">
        <v>0</v>
      </c>
      <c r="OL29" s="3">
        <v>0</v>
      </c>
      <c r="OM29" s="3">
        <v>0</v>
      </c>
      <c r="ON29" s="3">
        <v>0</v>
      </c>
      <c r="OO29" s="3">
        <v>479563.66399999999</v>
      </c>
      <c r="OP29" s="3">
        <v>10870262.09</v>
      </c>
      <c r="OQ29" s="3">
        <v>41998666.75</v>
      </c>
      <c r="OR29" s="3">
        <v>6719219.3899999997</v>
      </c>
      <c r="OS29" s="3">
        <v>-200</v>
      </c>
      <c r="OT29" s="3">
        <v>0</v>
      </c>
      <c r="OU29" s="3">
        <v>17064695</v>
      </c>
      <c r="OV29" s="3">
        <v>5047582.67</v>
      </c>
      <c r="OW29" s="3">
        <v>0</v>
      </c>
      <c r="OX29" s="3">
        <v>676890.82</v>
      </c>
      <c r="OY29" s="3">
        <v>-615936.85</v>
      </c>
      <c r="OZ29" s="3">
        <v>990175.21</v>
      </c>
      <c r="PA29" s="3">
        <v>0</v>
      </c>
      <c r="PB29" s="3">
        <v>0</v>
      </c>
      <c r="PC29" s="3">
        <v>0</v>
      </c>
      <c r="PD29" s="3">
        <v>0</v>
      </c>
      <c r="PE29" s="3">
        <v>0</v>
      </c>
      <c r="PF29" s="3">
        <v>7809347.0700000003</v>
      </c>
      <c r="PG29" s="3">
        <v>28562998.59</v>
      </c>
      <c r="PH29" s="3">
        <v>48875740.986000001</v>
      </c>
      <c r="PI29" s="3">
        <v>141920.20000000001</v>
      </c>
      <c r="PJ29" s="3">
        <v>-81748315.379999995</v>
      </c>
      <c r="PK29" s="3">
        <v>12622997.359999999</v>
      </c>
      <c r="PL29" s="3">
        <v>3626180.16</v>
      </c>
      <c r="PM29" s="3">
        <v>343442.96</v>
      </c>
      <c r="PN29" s="3">
        <v>57230.49</v>
      </c>
      <c r="PO29" s="3">
        <v>54207</v>
      </c>
      <c r="PP29" s="3">
        <v>16300</v>
      </c>
      <c r="PQ29" s="3">
        <v>0</v>
      </c>
      <c r="PR29" s="3">
        <v>3345099.18</v>
      </c>
      <c r="PS29" s="3">
        <v>65376.4</v>
      </c>
      <c r="PT29" s="3">
        <v>6369962.46</v>
      </c>
      <c r="PU29" s="3">
        <v>11009147.640000001</v>
      </c>
      <c r="PV29" s="3">
        <v>0</v>
      </c>
      <c r="PW29" s="3">
        <v>85153999.079999998</v>
      </c>
      <c r="PX29" s="3">
        <v>15390</v>
      </c>
      <c r="PY29" s="3">
        <v>0</v>
      </c>
      <c r="PZ29" s="3">
        <v>0</v>
      </c>
      <c r="QA29" s="3">
        <v>0</v>
      </c>
      <c r="QB29" s="3">
        <v>340109138.13999999</v>
      </c>
      <c r="QC29" s="3">
        <v>0</v>
      </c>
      <c r="QD29" s="3">
        <v>73031168.049999997</v>
      </c>
      <c r="QE29" s="3">
        <v>0</v>
      </c>
      <c r="QF29" s="3">
        <v>0</v>
      </c>
      <c r="QG29" s="3">
        <v>0</v>
      </c>
      <c r="QH29" s="3">
        <v>0</v>
      </c>
      <c r="QI29" s="3">
        <v>0</v>
      </c>
      <c r="QJ29" s="3">
        <v>183001526.09</v>
      </c>
      <c r="QK29" s="3">
        <v>896750.69</v>
      </c>
      <c r="QL29" s="3">
        <v>0</v>
      </c>
      <c r="QM29" s="3">
        <v>0</v>
      </c>
      <c r="QN29" s="3">
        <v>0</v>
      </c>
      <c r="QO29" s="3">
        <v>60071.69</v>
      </c>
      <c r="QP29" s="3">
        <v>14092403.699999999</v>
      </c>
      <c r="QQ29" s="3">
        <v>-6732849.8799999999</v>
      </c>
      <c r="QR29" s="3">
        <v>0</v>
      </c>
      <c r="QS29" s="3">
        <v>0</v>
      </c>
      <c r="QT29" s="3">
        <v>4742188.91</v>
      </c>
      <c r="QU29" s="3">
        <v>27049085.210000001</v>
      </c>
      <c r="QV29" s="3">
        <v>8507615.4900000002</v>
      </c>
      <c r="QW29" s="3">
        <v>1823990.2</v>
      </c>
      <c r="QX29" s="3">
        <v>0</v>
      </c>
      <c r="QY29" s="3">
        <v>0</v>
      </c>
      <c r="QZ29" s="3">
        <v>0</v>
      </c>
      <c r="RA29" s="3">
        <v>0</v>
      </c>
      <c r="RB29" s="3">
        <v>0</v>
      </c>
      <c r="RC29" s="3">
        <v>0</v>
      </c>
      <c r="RD29" s="3">
        <v>0</v>
      </c>
      <c r="RE29" s="3">
        <v>0</v>
      </c>
      <c r="RF29" s="3">
        <v>0</v>
      </c>
      <c r="RG29" s="3">
        <v>-75400</v>
      </c>
      <c r="RH29" s="3">
        <v>69972</v>
      </c>
      <c r="RI29" s="3">
        <v>0</v>
      </c>
      <c r="RJ29" s="3">
        <v>1457</v>
      </c>
      <c r="RK29" s="3">
        <v>0</v>
      </c>
    </row>
    <row r="30" spans="1:479" x14ac:dyDescent="0.25">
      <c r="A30" t="s">
        <v>29</v>
      </c>
      <c r="B30" s="1">
        <v>2019</v>
      </c>
      <c r="C30" s="3">
        <v>0</v>
      </c>
      <c r="D30" s="3">
        <v>0</v>
      </c>
      <c r="E30" s="4"/>
      <c r="F30" s="3">
        <v>0</v>
      </c>
      <c r="G30" s="3">
        <v>0</v>
      </c>
      <c r="H30" s="3">
        <v>0</v>
      </c>
      <c r="I30" s="3">
        <v>0</v>
      </c>
      <c r="J30" s="3">
        <v>0</v>
      </c>
      <c r="K30" s="3">
        <v>58217894.170000002</v>
      </c>
      <c r="L30" s="3">
        <v>0</v>
      </c>
      <c r="M30" s="3">
        <v>3957593.09</v>
      </c>
      <c r="N30" s="3">
        <v>0</v>
      </c>
      <c r="O30" s="3">
        <v>5995770.8099999996</v>
      </c>
      <c r="P30" s="4"/>
      <c r="Q30" s="3">
        <v>78417232.689999998</v>
      </c>
      <c r="R30" s="3">
        <v>-1981112.05</v>
      </c>
      <c r="S30" s="3">
        <v>0</v>
      </c>
      <c r="T30" s="3">
        <v>88584.21</v>
      </c>
      <c r="U30" s="3">
        <v>0</v>
      </c>
      <c r="V30" s="3">
        <v>5668358.3099999996</v>
      </c>
      <c r="W30" s="3">
        <v>412259.74</v>
      </c>
      <c r="X30" s="3">
        <v>0</v>
      </c>
      <c r="Y30" s="3">
        <v>2400766.88</v>
      </c>
      <c r="Z30" s="3">
        <v>0</v>
      </c>
      <c r="AA30" s="3">
        <v>15109985.74</v>
      </c>
      <c r="AB30" s="3">
        <v>0</v>
      </c>
      <c r="AC30" s="3">
        <v>3961.36</v>
      </c>
      <c r="AD30" s="3">
        <v>0</v>
      </c>
      <c r="AE30" s="3">
        <v>0</v>
      </c>
      <c r="AF30" s="3">
        <v>0</v>
      </c>
      <c r="AG30" s="3">
        <v>0</v>
      </c>
      <c r="AH30" s="3">
        <v>0</v>
      </c>
      <c r="AI30" s="3">
        <v>0</v>
      </c>
      <c r="AJ30" s="3">
        <v>0</v>
      </c>
      <c r="AK30" s="3">
        <v>0</v>
      </c>
      <c r="AL30" s="3">
        <v>0</v>
      </c>
      <c r="AP30" s="3">
        <v>0</v>
      </c>
      <c r="AQ30" s="3">
        <v>0</v>
      </c>
      <c r="AR30" s="3">
        <v>0</v>
      </c>
      <c r="AS30" s="3">
        <v>0</v>
      </c>
      <c r="AT30" s="3">
        <v>0</v>
      </c>
      <c r="AU30" s="3">
        <v>0</v>
      </c>
      <c r="AV30" s="3">
        <v>6478188.7300000004</v>
      </c>
      <c r="AW30" s="4"/>
      <c r="AX30" s="3">
        <v>0</v>
      </c>
      <c r="AY30" s="3">
        <v>0</v>
      </c>
      <c r="AZ30" s="3">
        <v>0</v>
      </c>
      <c r="BA30" s="3">
        <v>-42197.57</v>
      </c>
      <c r="BB30" s="3">
        <v>0</v>
      </c>
      <c r="BC30" s="3">
        <v>-6403.45</v>
      </c>
      <c r="BD30" s="3">
        <v>0</v>
      </c>
      <c r="BE30" s="3">
        <v>0</v>
      </c>
      <c r="BF30" s="3">
        <v>0</v>
      </c>
      <c r="BG30" s="3">
        <v>0</v>
      </c>
      <c r="BH30" s="3">
        <v>0</v>
      </c>
      <c r="BI30" s="3">
        <v>0</v>
      </c>
      <c r="BJ30" s="3">
        <v>0</v>
      </c>
      <c r="BK30" s="3">
        <v>0</v>
      </c>
      <c r="BL30" s="3">
        <v>0</v>
      </c>
      <c r="BM30" s="3">
        <v>336022.94</v>
      </c>
      <c r="BN30" s="3">
        <v>-394816.77</v>
      </c>
      <c r="BO30" s="3">
        <v>-391166.12</v>
      </c>
      <c r="BP30" s="3">
        <v>0</v>
      </c>
      <c r="BQ30" s="3">
        <v>0</v>
      </c>
      <c r="BR30" s="3">
        <v>0</v>
      </c>
      <c r="BT30" s="3">
        <v>0</v>
      </c>
      <c r="BU30" s="3">
        <v>4537381.7300000004</v>
      </c>
      <c r="BV30" s="3">
        <v>0</v>
      </c>
      <c r="BW30" s="3">
        <v>0</v>
      </c>
      <c r="BX30" s="3">
        <v>0</v>
      </c>
      <c r="BY30" s="3">
        <v>0</v>
      </c>
      <c r="BZ30" s="3">
        <v>-4063405.97</v>
      </c>
      <c r="CA30" s="3">
        <v>0</v>
      </c>
      <c r="CB30" s="3">
        <v>-622895.49</v>
      </c>
      <c r="CC30" s="3">
        <v>-5268148.22</v>
      </c>
      <c r="CD30" s="3">
        <v>3008463.07</v>
      </c>
      <c r="CE30" s="3">
        <v>1919514.1</v>
      </c>
      <c r="CF30" s="3">
        <v>-2325705.54</v>
      </c>
      <c r="CG30" s="3">
        <v>-1230593.51</v>
      </c>
      <c r="CH30" s="3">
        <v>0</v>
      </c>
      <c r="CI30" s="3">
        <v>0</v>
      </c>
      <c r="CJ30" s="3">
        <v>34685431.619999997</v>
      </c>
      <c r="CK30" s="3">
        <v>0</v>
      </c>
      <c r="CL30" s="3">
        <v>66603568.740000002</v>
      </c>
      <c r="CM30" s="3">
        <v>2726695.63</v>
      </c>
      <c r="CN30" s="3">
        <v>0</v>
      </c>
      <c r="CO30" s="3">
        <v>0</v>
      </c>
      <c r="CP30" s="3">
        <v>0</v>
      </c>
      <c r="CQ30" s="3">
        <v>0</v>
      </c>
      <c r="CR30" s="3">
        <v>0</v>
      </c>
      <c r="CS30" s="3">
        <v>0</v>
      </c>
      <c r="CT30" s="3">
        <v>0</v>
      </c>
      <c r="CU30" s="3">
        <v>0</v>
      </c>
      <c r="CV30" s="3">
        <v>0</v>
      </c>
      <c r="CW30" s="3">
        <v>0</v>
      </c>
      <c r="CX30" s="3">
        <v>0</v>
      </c>
      <c r="CY30" s="3">
        <v>0</v>
      </c>
      <c r="CZ30" s="3">
        <v>0</v>
      </c>
      <c r="DA30" s="3">
        <v>0</v>
      </c>
      <c r="DB30" s="3">
        <v>0</v>
      </c>
      <c r="DC30" s="3">
        <v>0</v>
      </c>
      <c r="DD30" s="3">
        <v>0</v>
      </c>
      <c r="DE30" s="3">
        <v>0</v>
      </c>
      <c r="DF30" s="3">
        <v>0</v>
      </c>
      <c r="DG30" s="3">
        <v>0</v>
      </c>
      <c r="DH30" s="3">
        <v>0</v>
      </c>
      <c r="DI30" s="3">
        <v>0</v>
      </c>
      <c r="DJ30" s="3">
        <v>0</v>
      </c>
      <c r="DK30" s="3">
        <v>0</v>
      </c>
      <c r="DL30" s="3">
        <v>0</v>
      </c>
      <c r="DM30" s="3">
        <v>0</v>
      </c>
      <c r="DN30" s="3">
        <v>4659564.2699999996</v>
      </c>
      <c r="DP30" s="3">
        <v>29686976.940000001</v>
      </c>
      <c r="DQ30" s="3">
        <v>0</v>
      </c>
      <c r="DR30" s="3">
        <v>115599760.75</v>
      </c>
      <c r="DS30" s="3">
        <v>129195407.55</v>
      </c>
      <c r="DT30" s="3">
        <v>0</v>
      </c>
      <c r="DU30" s="3">
        <v>137470488.09</v>
      </c>
      <c r="DV30" s="3">
        <v>128553082.56</v>
      </c>
      <c r="DW30" s="3">
        <v>216883548.97</v>
      </c>
      <c r="DX30" s="3">
        <v>175230833.90000001</v>
      </c>
      <c r="DY30" s="3">
        <v>94890923.25</v>
      </c>
      <c r="DZ30" s="3">
        <v>71087400.890000001</v>
      </c>
      <c r="EA30" s="3">
        <v>47198911.060000002</v>
      </c>
      <c r="EB30" s="3">
        <v>0</v>
      </c>
      <c r="EC30" s="3">
        <v>0</v>
      </c>
      <c r="ED30" s="3">
        <v>0</v>
      </c>
      <c r="EE30" s="3">
        <v>19740204.710000001</v>
      </c>
      <c r="EG30" s="3">
        <v>92480011.400000006</v>
      </c>
      <c r="EH30" s="3">
        <v>0</v>
      </c>
      <c r="EI30" s="3">
        <v>4344721.92</v>
      </c>
      <c r="EJ30" s="3">
        <v>10046413.41</v>
      </c>
      <c r="EL30" s="3">
        <v>18838677.420000002</v>
      </c>
      <c r="EM30" s="3">
        <v>560703.15</v>
      </c>
      <c r="EN30" s="3">
        <v>3997780.29</v>
      </c>
      <c r="EO30" s="3">
        <v>209466.99</v>
      </c>
      <c r="EP30" s="3">
        <v>1122129.6000000001</v>
      </c>
      <c r="EQ30" s="3">
        <v>15266072.289999999</v>
      </c>
      <c r="ER30" s="3">
        <v>198958.14</v>
      </c>
      <c r="ET30" s="3">
        <v>0</v>
      </c>
      <c r="EU30" s="3">
        <v>0</v>
      </c>
      <c r="EV30" s="3">
        <v>13736171.9</v>
      </c>
      <c r="EW30" s="3">
        <v>900</v>
      </c>
      <c r="EX30" s="3">
        <v>0</v>
      </c>
      <c r="EY30" s="3">
        <v>-142719364.46000001</v>
      </c>
      <c r="EZ30" s="3">
        <v>0</v>
      </c>
      <c r="FA30" s="3">
        <v>0</v>
      </c>
      <c r="FB30" s="3">
        <v>0</v>
      </c>
      <c r="FC30" s="3">
        <v>0</v>
      </c>
      <c r="FD30" s="3">
        <v>0</v>
      </c>
      <c r="FE30" s="3">
        <v>0</v>
      </c>
      <c r="FF30" s="3">
        <v>29934852.620000001</v>
      </c>
      <c r="FG30" s="3">
        <v>0</v>
      </c>
      <c r="FH30" s="3">
        <v>0</v>
      </c>
      <c r="FI30" s="3">
        <v>3111968.48</v>
      </c>
      <c r="FJ30" s="3">
        <v>2130567.4300000002</v>
      </c>
      <c r="FK30" s="3">
        <v>-227059035.47999999</v>
      </c>
      <c r="FL30" s="3">
        <v>-337574.84</v>
      </c>
      <c r="FM30" s="3">
        <v>0</v>
      </c>
      <c r="FN30" s="3">
        <v>-281473.17</v>
      </c>
      <c r="FO30" s="3">
        <v>-465884.31</v>
      </c>
      <c r="FP30" s="3">
        <v>-10853347.140000001</v>
      </c>
      <c r="FQ30" s="3">
        <v>2768087.46</v>
      </c>
      <c r="FR30" s="3">
        <v>-32770383.34</v>
      </c>
      <c r="FS30" s="3">
        <v>0</v>
      </c>
      <c r="FT30" s="3">
        <v>-80983981.799999997</v>
      </c>
      <c r="FU30" s="3">
        <v>-26323007.07</v>
      </c>
      <c r="FV30" s="3">
        <v>0</v>
      </c>
      <c r="FW30" s="3">
        <v>0</v>
      </c>
      <c r="FX30" s="3">
        <v>5718.6</v>
      </c>
      <c r="FY30" s="3">
        <v>0</v>
      </c>
      <c r="FZ30" s="3">
        <v>0</v>
      </c>
      <c r="GA30" s="3">
        <v>0</v>
      </c>
      <c r="GB30" s="3">
        <v>0</v>
      </c>
      <c r="GD30" s="3">
        <v>0</v>
      </c>
      <c r="GE30" s="3">
        <v>0</v>
      </c>
      <c r="GF30" s="3">
        <v>0</v>
      </c>
      <c r="GG30" s="3">
        <v>0</v>
      </c>
      <c r="GH30" s="3">
        <v>0</v>
      </c>
      <c r="GI30" s="3">
        <v>0</v>
      </c>
      <c r="GJ30" s="3">
        <v>-1389055.33</v>
      </c>
      <c r="GK30" s="3">
        <v>-121453.93</v>
      </c>
      <c r="GL30" s="3">
        <v>1892516.31</v>
      </c>
      <c r="GN30" s="3">
        <v>0</v>
      </c>
      <c r="GO30" s="3">
        <v>-14404200</v>
      </c>
      <c r="GP30" s="3">
        <v>0</v>
      </c>
      <c r="GQ30" s="3">
        <v>0</v>
      </c>
      <c r="GR30" s="3">
        <v>0</v>
      </c>
      <c r="GS30" s="3">
        <v>0</v>
      </c>
      <c r="GT30" s="3">
        <v>0</v>
      </c>
      <c r="GU30" s="3">
        <v>-401309.61</v>
      </c>
      <c r="GV30" s="3">
        <v>0</v>
      </c>
      <c r="GX30" s="3">
        <v>-26888093.239999998</v>
      </c>
      <c r="GY30" s="3">
        <v>0</v>
      </c>
      <c r="GZ30" s="3">
        <v>0</v>
      </c>
      <c r="HA30" s="3">
        <v>0</v>
      </c>
      <c r="HB30" s="3">
        <v>458092</v>
      </c>
      <c r="HC30" s="3">
        <v>0</v>
      </c>
      <c r="HD30" s="3">
        <v>0</v>
      </c>
      <c r="HE30" s="3">
        <v>0</v>
      </c>
      <c r="HF30" s="3">
        <v>-3038588.23</v>
      </c>
      <c r="HG30" s="3">
        <v>0</v>
      </c>
      <c r="HH30" s="3">
        <v>0</v>
      </c>
      <c r="HI30" s="3">
        <v>0</v>
      </c>
      <c r="HJ30" s="3">
        <v>0</v>
      </c>
      <c r="HK30" s="3">
        <v>0</v>
      </c>
      <c r="HL30" s="3">
        <v>0</v>
      </c>
      <c r="HM30" s="3">
        <v>0</v>
      </c>
      <c r="HO30" s="3">
        <v>-697185000</v>
      </c>
      <c r="HP30" s="3">
        <v>-167080816</v>
      </c>
      <c r="HQ30" s="3">
        <v>0</v>
      </c>
      <c r="HR30" s="3">
        <v>0</v>
      </c>
      <c r="HS30" s="3">
        <v>0</v>
      </c>
      <c r="HT30" s="3">
        <v>0</v>
      </c>
      <c r="HU30" s="3">
        <v>0</v>
      </c>
      <c r="HV30" s="3">
        <v>0</v>
      </c>
      <c r="HW30" s="3">
        <v>0</v>
      </c>
      <c r="HX30" s="3">
        <v>0</v>
      </c>
      <c r="HY30" s="3">
        <v>-391407020.42000002</v>
      </c>
      <c r="HZ30" s="3">
        <v>-37700670.929999702</v>
      </c>
      <c r="IA30" s="3">
        <v>0</v>
      </c>
      <c r="IB30" s="3">
        <v>0</v>
      </c>
      <c r="IC30" s="3">
        <v>217507000</v>
      </c>
      <c r="ID30" s="3">
        <v>-1638881.92</v>
      </c>
      <c r="IE30" s="3">
        <v>0</v>
      </c>
      <c r="IF30" s="3">
        <v>0</v>
      </c>
      <c r="IG30" s="3">
        <v>0</v>
      </c>
      <c r="IH30" s="3">
        <v>0</v>
      </c>
      <c r="II30" s="3">
        <v>0</v>
      </c>
      <c r="IJ30" s="3">
        <v>-211747626.65000001</v>
      </c>
      <c r="IK30" s="3">
        <v>0</v>
      </c>
      <c r="IL30" s="3">
        <v>0</v>
      </c>
      <c r="IM30" s="3">
        <v>-57858911.439999998</v>
      </c>
      <c r="IN30" s="3">
        <v>-3251206.8</v>
      </c>
      <c r="IO30" s="3">
        <v>0</v>
      </c>
      <c r="IP30" s="3">
        <v>-506489894.38999999</v>
      </c>
      <c r="IQ30" s="3">
        <v>0</v>
      </c>
      <c r="IR30" s="3">
        <v>0</v>
      </c>
      <c r="IS30" s="3">
        <v>0</v>
      </c>
      <c r="IT30" s="3">
        <v>0</v>
      </c>
      <c r="IU30" s="3">
        <v>-26340470.629999999</v>
      </c>
      <c r="IV30" s="3">
        <v>0</v>
      </c>
      <c r="IW30" s="3">
        <v>-48773661.57</v>
      </c>
      <c r="IX30" s="3">
        <v>-35420611.710000001</v>
      </c>
      <c r="IY30" s="3">
        <v>-122456.67</v>
      </c>
      <c r="IZ30" s="3">
        <v>-2219471.04</v>
      </c>
      <c r="JA30" s="3">
        <v>-187866380.09</v>
      </c>
      <c r="JB30" s="3">
        <v>-105191.5</v>
      </c>
      <c r="JC30" s="3">
        <v>-2780.75</v>
      </c>
      <c r="JD30" s="3">
        <v>-996280.07</v>
      </c>
      <c r="JE30" s="3">
        <v>-386619.26</v>
      </c>
      <c r="JF30" s="3">
        <v>0</v>
      </c>
      <c r="JG30" s="3">
        <v>0</v>
      </c>
      <c r="JH30" s="3">
        <v>0</v>
      </c>
      <c r="JI30" s="3">
        <v>0</v>
      </c>
      <c r="JJ30" s="3">
        <v>0</v>
      </c>
      <c r="JK30" s="3">
        <v>0</v>
      </c>
      <c r="JL30" s="3">
        <v>-993548.71</v>
      </c>
      <c r="JM30" s="3">
        <v>0</v>
      </c>
      <c r="JN30" s="3">
        <v>-5522196.8099999996</v>
      </c>
      <c r="JO30" s="3">
        <v>0</v>
      </c>
      <c r="JP30" s="3">
        <v>0</v>
      </c>
      <c r="JQ30" s="3">
        <v>0</v>
      </c>
      <c r="JR30" s="3">
        <v>0</v>
      </c>
      <c r="JS30" s="3">
        <v>-1586138.78</v>
      </c>
      <c r="JT30" s="3">
        <v>0</v>
      </c>
      <c r="JU30" s="3">
        <v>0</v>
      </c>
      <c r="JV30" s="3">
        <v>-13315105.210000001</v>
      </c>
      <c r="JW30" s="3">
        <v>13304887.390000001</v>
      </c>
      <c r="JX30" s="3">
        <v>0</v>
      </c>
      <c r="JY30" s="3">
        <v>0</v>
      </c>
      <c r="JZ30" s="3">
        <v>0</v>
      </c>
      <c r="KA30" s="3">
        <v>0</v>
      </c>
      <c r="KB30" s="3">
        <v>0</v>
      </c>
      <c r="KC30" s="3">
        <v>0</v>
      </c>
      <c r="KD30" s="3">
        <v>0</v>
      </c>
      <c r="KE30" s="3">
        <v>-198349</v>
      </c>
      <c r="KF30" s="3">
        <v>0</v>
      </c>
      <c r="KG30" s="3">
        <v>0</v>
      </c>
      <c r="KH30" s="3">
        <v>-13364148.810000001</v>
      </c>
      <c r="KI30" s="3">
        <v>14257874.91</v>
      </c>
      <c r="KJ30" s="3">
        <v>114372.22</v>
      </c>
      <c r="KK30" s="3">
        <v>0</v>
      </c>
      <c r="KL30" s="3">
        <v>0</v>
      </c>
      <c r="KM30" s="3">
        <v>0</v>
      </c>
      <c r="KN30" s="3">
        <v>-33096.980000000003</v>
      </c>
      <c r="KO30" s="3">
        <v>0</v>
      </c>
      <c r="KP30" s="3">
        <v>0</v>
      </c>
      <c r="KQ30" s="3">
        <v>0</v>
      </c>
      <c r="KR30" s="3">
        <v>0</v>
      </c>
      <c r="KS30" s="3">
        <v>0</v>
      </c>
      <c r="KT30" s="3">
        <v>0</v>
      </c>
      <c r="KU30" s="3">
        <v>0</v>
      </c>
      <c r="KV30" s="3">
        <v>0</v>
      </c>
      <c r="KW30" s="3">
        <v>0</v>
      </c>
      <c r="KX30" s="3">
        <v>0</v>
      </c>
      <c r="KY30" s="3">
        <v>0</v>
      </c>
      <c r="KZ30" s="3">
        <v>0</v>
      </c>
      <c r="LA30" s="3">
        <v>0</v>
      </c>
      <c r="LB30" s="3">
        <v>0</v>
      </c>
      <c r="LC30" s="3">
        <v>0</v>
      </c>
      <c r="LD30" s="3">
        <v>0</v>
      </c>
      <c r="LE30" s="3">
        <v>0</v>
      </c>
      <c r="LF30" s="3">
        <v>0</v>
      </c>
      <c r="LG30" s="3">
        <v>0</v>
      </c>
      <c r="LH30" s="3">
        <v>0</v>
      </c>
      <c r="LI30" s="3">
        <v>0</v>
      </c>
      <c r="LJ30" s="3">
        <v>0</v>
      </c>
      <c r="LK30" s="3">
        <v>0</v>
      </c>
      <c r="LL30" s="3">
        <v>0</v>
      </c>
      <c r="LM30" s="3">
        <v>373128686.88999999</v>
      </c>
      <c r="LN30" s="3">
        <v>406218952.38999999</v>
      </c>
      <c r="LO30" s="3">
        <v>26340470.629999999</v>
      </c>
      <c r="LP30" s="3">
        <v>0</v>
      </c>
      <c r="LQ30" s="3">
        <v>0</v>
      </c>
      <c r="LR30" s="3">
        <v>48773661.57</v>
      </c>
      <c r="LS30" s="3">
        <v>0</v>
      </c>
      <c r="LT30" s="3">
        <v>35420611.710000001</v>
      </c>
      <c r="LU30" s="3">
        <v>0</v>
      </c>
      <c r="LW30" s="3">
        <v>122456.67</v>
      </c>
      <c r="LX30" s="3">
        <v>2219471.04</v>
      </c>
      <c r="LY30" s="3">
        <v>0</v>
      </c>
      <c r="LZ30" s="3">
        <v>0</v>
      </c>
      <c r="MA30" s="3">
        <v>0</v>
      </c>
      <c r="MB30" s="3">
        <v>0</v>
      </c>
      <c r="MC30" s="3">
        <v>0</v>
      </c>
      <c r="MD30" s="3">
        <v>0</v>
      </c>
      <c r="ME30" s="3">
        <v>0</v>
      </c>
      <c r="MF30" s="3">
        <v>0</v>
      </c>
      <c r="MG30" s="3">
        <v>0</v>
      </c>
      <c r="MH30" s="3">
        <v>0</v>
      </c>
      <c r="MI30" s="3">
        <v>0</v>
      </c>
      <c r="MJ30" s="3">
        <v>0</v>
      </c>
      <c r="MK30" s="3">
        <v>0</v>
      </c>
      <c r="ML30" s="3">
        <v>0</v>
      </c>
      <c r="MM30" s="3">
        <v>0</v>
      </c>
      <c r="MN30" s="3">
        <v>0</v>
      </c>
      <c r="MO30" s="3">
        <v>0</v>
      </c>
      <c r="MP30" s="3">
        <v>0</v>
      </c>
      <c r="MQ30" s="3">
        <v>0</v>
      </c>
      <c r="MR30" s="3">
        <v>0</v>
      </c>
      <c r="MS30" s="3">
        <v>0</v>
      </c>
      <c r="MT30" s="3">
        <v>3143072.62</v>
      </c>
      <c r="MU30" s="3">
        <v>545029.46</v>
      </c>
      <c r="MV30" s="3">
        <v>294923.55</v>
      </c>
      <c r="MW30" s="3">
        <v>72839.259999999995</v>
      </c>
      <c r="MX30" s="3">
        <v>418082.5</v>
      </c>
      <c r="MY30" s="3">
        <v>69886.3</v>
      </c>
      <c r="MZ30" s="3">
        <v>190847.78</v>
      </c>
      <c r="NA30" s="3">
        <v>32309.85</v>
      </c>
      <c r="NB30" s="3">
        <v>0</v>
      </c>
      <c r="NC30" s="3">
        <v>173499.75</v>
      </c>
      <c r="ND30" s="3">
        <v>509820.27</v>
      </c>
      <c r="NE30" s="3">
        <v>3817132.21</v>
      </c>
      <c r="NF30" s="3">
        <v>0</v>
      </c>
      <c r="NG30" s="3">
        <v>99302.94</v>
      </c>
      <c r="NH30" s="3">
        <v>0</v>
      </c>
      <c r="NI30" s="3">
        <v>724467.06</v>
      </c>
      <c r="NJ30" s="3">
        <v>406748.58</v>
      </c>
      <c r="NK30" s="3">
        <v>26862.74</v>
      </c>
      <c r="NL30" s="3">
        <v>10338436.189999999</v>
      </c>
      <c r="NM30" s="3">
        <v>0</v>
      </c>
      <c r="NN30" s="3">
        <v>0</v>
      </c>
      <c r="NO30" s="3">
        <v>0</v>
      </c>
      <c r="NP30" s="3">
        <v>0</v>
      </c>
      <c r="NQ30" s="3">
        <v>0</v>
      </c>
      <c r="NR30" s="3">
        <v>401487.41</v>
      </c>
      <c r="NS30" s="3">
        <v>430204.78</v>
      </c>
      <c r="NT30" s="3">
        <v>600595.57999999996</v>
      </c>
      <c r="NU30" s="3">
        <v>589060.54</v>
      </c>
      <c r="NV30" s="3">
        <v>234242.33</v>
      </c>
      <c r="NW30" s="3">
        <v>2796065.38</v>
      </c>
      <c r="NX30" s="3">
        <v>186085.18</v>
      </c>
      <c r="NY30" s="3">
        <v>486447.3</v>
      </c>
      <c r="NZ30" s="3">
        <v>265919.93</v>
      </c>
      <c r="OA30" s="3">
        <v>408706.71</v>
      </c>
      <c r="OB30" s="3">
        <v>0</v>
      </c>
      <c r="OC30" s="3">
        <v>0</v>
      </c>
      <c r="OD30" s="3">
        <v>0</v>
      </c>
      <c r="OE30" s="3">
        <v>1294075.82</v>
      </c>
      <c r="OF30" s="3">
        <v>0</v>
      </c>
      <c r="OK30" s="3">
        <v>0</v>
      </c>
      <c r="OL30" s="3">
        <v>0</v>
      </c>
      <c r="OM30" s="3">
        <v>0</v>
      </c>
      <c r="ON30" s="3">
        <v>0</v>
      </c>
      <c r="OO30" s="3">
        <v>0</v>
      </c>
      <c r="OP30" s="3">
        <v>336720.47</v>
      </c>
      <c r="OQ30" s="3">
        <v>8224486.8899999997</v>
      </c>
      <c r="OR30" s="3">
        <v>1421946.68</v>
      </c>
      <c r="OS30" s="3">
        <v>0</v>
      </c>
      <c r="OT30" s="3">
        <v>15.28</v>
      </c>
      <c r="OU30" s="3">
        <v>890309.38</v>
      </c>
      <c r="OV30" s="3">
        <v>0</v>
      </c>
      <c r="OW30" s="3">
        <v>0</v>
      </c>
      <c r="OX30" s="3">
        <v>4409417.84</v>
      </c>
      <c r="OY30" s="3">
        <v>0</v>
      </c>
      <c r="OZ30" s="3">
        <v>0</v>
      </c>
      <c r="PA30" s="3">
        <v>0</v>
      </c>
      <c r="PB30" s="3">
        <v>0</v>
      </c>
      <c r="PC30" s="3">
        <v>386982.39</v>
      </c>
      <c r="PD30" s="3">
        <v>0</v>
      </c>
      <c r="PE30" s="3">
        <v>0</v>
      </c>
      <c r="PF30" s="3">
        <v>2287159.23</v>
      </c>
      <c r="PG30" s="3">
        <v>10248330.77</v>
      </c>
      <c r="PH30" s="3">
        <v>4512531.3600000003</v>
      </c>
      <c r="PI30" s="3">
        <v>4666743</v>
      </c>
      <c r="PJ30" s="3">
        <v>-2719854.08</v>
      </c>
      <c r="PK30" s="3">
        <v>2091972.41</v>
      </c>
      <c r="PL30" s="3">
        <v>652684.36</v>
      </c>
      <c r="PM30" s="3">
        <v>956870.22</v>
      </c>
      <c r="PN30" s="3">
        <v>231354.23999999999</v>
      </c>
      <c r="PO30" s="3">
        <v>0</v>
      </c>
      <c r="PP30" s="3">
        <v>0</v>
      </c>
      <c r="PQ30" s="3">
        <v>0</v>
      </c>
      <c r="PR30" s="3">
        <v>1143382.5900000001</v>
      </c>
      <c r="PS30" s="3">
        <v>0</v>
      </c>
      <c r="PT30" s="3">
        <v>2055670.27</v>
      </c>
      <c r="PU30" s="3">
        <v>0</v>
      </c>
      <c r="PV30" s="3">
        <v>0</v>
      </c>
      <c r="PW30" s="3">
        <v>9883398.0399999991</v>
      </c>
      <c r="PX30" s="3">
        <v>0</v>
      </c>
      <c r="PY30" s="3">
        <v>0</v>
      </c>
      <c r="PZ30" s="3">
        <v>0</v>
      </c>
      <c r="QA30" s="3">
        <v>0</v>
      </c>
      <c r="QB30" s="3">
        <v>48599677.649999999</v>
      </c>
      <c r="QC30" s="3">
        <v>0</v>
      </c>
      <c r="QD30" s="3">
        <v>0</v>
      </c>
      <c r="QE30" s="3">
        <v>0</v>
      </c>
      <c r="QF30" s="3">
        <v>13432.57</v>
      </c>
      <c r="QG30" s="3">
        <v>0</v>
      </c>
      <c r="QI30" s="3">
        <v>0</v>
      </c>
      <c r="QJ30" s="3">
        <v>22763652.239999998</v>
      </c>
      <c r="QK30" s="3">
        <v>0</v>
      </c>
      <c r="QL30" s="3">
        <v>0</v>
      </c>
      <c r="QM30" s="3">
        <v>0</v>
      </c>
      <c r="QN30" s="3">
        <v>0</v>
      </c>
      <c r="QO30" s="3">
        <v>0</v>
      </c>
      <c r="QP30" s="3">
        <v>2399639.6</v>
      </c>
      <c r="QQ30" s="3">
        <v>0</v>
      </c>
      <c r="QR30" s="3">
        <v>-2631276.06</v>
      </c>
      <c r="QS30" s="3">
        <v>0</v>
      </c>
      <c r="QT30" s="3">
        <v>2640963.65</v>
      </c>
      <c r="QU30" s="3">
        <v>1310291.67</v>
      </c>
      <c r="QV30" s="3">
        <v>0</v>
      </c>
      <c r="QW30" s="3">
        <v>620787.61</v>
      </c>
      <c r="QX30" s="3">
        <v>0</v>
      </c>
      <c r="QY30" s="3">
        <v>0</v>
      </c>
      <c r="QZ30" s="3">
        <v>0</v>
      </c>
      <c r="RA30" s="3">
        <v>0</v>
      </c>
      <c r="RB30" s="3">
        <v>3038588.23</v>
      </c>
      <c r="RC30" s="3">
        <v>0</v>
      </c>
      <c r="RD30" s="3">
        <v>0</v>
      </c>
      <c r="RE30" s="3">
        <v>0</v>
      </c>
      <c r="RF30" s="3">
        <v>0</v>
      </c>
      <c r="RG30" s="3">
        <v>0</v>
      </c>
      <c r="RH30" s="3">
        <v>0</v>
      </c>
      <c r="RI30" s="3">
        <v>0</v>
      </c>
      <c r="RJ30" s="3">
        <v>0</v>
      </c>
      <c r="RK30" s="3">
        <v>0</v>
      </c>
    </row>
    <row r="31" spans="1:479" x14ac:dyDescent="0.25">
      <c r="A31" t="s">
        <v>30</v>
      </c>
      <c r="B31" s="1">
        <v>2019</v>
      </c>
      <c r="C31" s="3">
        <v>0</v>
      </c>
      <c r="D31" s="3">
        <v>0</v>
      </c>
      <c r="E31" s="4"/>
      <c r="F31" s="3">
        <v>0</v>
      </c>
      <c r="G31" s="3">
        <v>0</v>
      </c>
      <c r="H31" s="3">
        <v>0</v>
      </c>
      <c r="I31" s="3">
        <v>0</v>
      </c>
      <c r="J31" s="3">
        <v>0</v>
      </c>
      <c r="K31" s="3">
        <v>3474635.62</v>
      </c>
      <c r="L31" s="3">
        <v>1264520.8700000001</v>
      </c>
      <c r="M31" s="3">
        <v>3972482.03</v>
      </c>
      <c r="N31" s="3">
        <v>0</v>
      </c>
      <c r="O31" s="3">
        <v>107330.09</v>
      </c>
      <c r="P31" s="4"/>
      <c r="Q31" s="3">
        <v>5144482.8</v>
      </c>
      <c r="R31" s="3">
        <v>-60255.93</v>
      </c>
      <c r="S31" s="3">
        <v>0</v>
      </c>
      <c r="T31" s="3">
        <v>100347.19</v>
      </c>
      <c r="U31" s="3">
        <v>0</v>
      </c>
      <c r="V31" s="3">
        <v>356930.65</v>
      </c>
      <c r="W31" s="3">
        <v>0</v>
      </c>
      <c r="X31" s="3">
        <v>0</v>
      </c>
      <c r="Y31" s="3">
        <v>0</v>
      </c>
      <c r="Z31" s="3">
        <v>0</v>
      </c>
      <c r="AA31" s="3">
        <v>1082926.97</v>
      </c>
      <c r="AB31" s="3">
        <v>0</v>
      </c>
      <c r="AC31" s="3">
        <v>0</v>
      </c>
      <c r="AD31" s="3">
        <v>0</v>
      </c>
      <c r="AE31" s="3">
        <v>0</v>
      </c>
      <c r="AF31" s="3">
        <v>0</v>
      </c>
      <c r="AG31" s="3">
        <v>0</v>
      </c>
      <c r="AH31" s="3">
        <v>0</v>
      </c>
      <c r="AI31" s="3">
        <v>0</v>
      </c>
      <c r="AJ31" s="3">
        <v>0</v>
      </c>
      <c r="AK31" s="3">
        <v>0</v>
      </c>
      <c r="AL31" s="3">
        <v>472548.61</v>
      </c>
      <c r="AP31" s="3">
        <v>0</v>
      </c>
      <c r="AQ31" s="3">
        <v>0</v>
      </c>
      <c r="AR31" s="3">
        <v>0</v>
      </c>
      <c r="AS31" s="3">
        <v>0</v>
      </c>
      <c r="AT31" s="3">
        <v>0</v>
      </c>
      <c r="AU31" s="3">
        <v>0</v>
      </c>
      <c r="AV31" s="3">
        <v>24955.34</v>
      </c>
      <c r="AW31" s="4"/>
      <c r="AX31" s="3">
        <v>0</v>
      </c>
      <c r="AY31" s="3">
        <v>0</v>
      </c>
      <c r="AZ31" s="3">
        <v>0</v>
      </c>
      <c r="BA31" s="3">
        <v>116234.78</v>
      </c>
      <c r="BB31" s="3">
        <v>0</v>
      </c>
      <c r="BC31" s="3">
        <v>30.22</v>
      </c>
      <c r="BD31" s="3">
        <v>0</v>
      </c>
      <c r="BE31" s="3">
        <v>0</v>
      </c>
      <c r="BF31" s="3">
        <v>0</v>
      </c>
      <c r="BG31" s="3">
        <v>0</v>
      </c>
      <c r="BH31" s="3">
        <v>0</v>
      </c>
      <c r="BI31" s="3">
        <v>0</v>
      </c>
      <c r="BJ31" s="3">
        <v>0</v>
      </c>
      <c r="BK31" s="3">
        <v>0</v>
      </c>
      <c r="BL31" s="3">
        <v>0</v>
      </c>
      <c r="BM31" s="3">
        <v>9449.9699999999993</v>
      </c>
      <c r="BN31" s="3">
        <v>1783915.37</v>
      </c>
      <c r="BO31" s="3">
        <v>-43904.42</v>
      </c>
      <c r="BP31" s="3">
        <v>-48846.77</v>
      </c>
      <c r="BQ31" s="3">
        <v>0</v>
      </c>
      <c r="BR31" s="3">
        <v>0</v>
      </c>
      <c r="BT31" s="3">
        <v>0</v>
      </c>
      <c r="BU31" s="3">
        <v>-22089</v>
      </c>
      <c r="BV31" s="3">
        <v>0</v>
      </c>
      <c r="BW31" s="3">
        <v>0</v>
      </c>
      <c r="BX31" s="3">
        <v>0</v>
      </c>
      <c r="BY31" s="3">
        <v>0</v>
      </c>
      <c r="BZ31" s="3">
        <v>-748655.52</v>
      </c>
      <c r="CA31" s="3">
        <v>0</v>
      </c>
      <c r="CB31" s="3">
        <v>1764531.27</v>
      </c>
      <c r="CC31" s="3">
        <v>1652143.31</v>
      </c>
      <c r="CD31" s="3">
        <v>-1045862.53</v>
      </c>
      <c r="CE31" s="3">
        <v>2107879.7799999998</v>
      </c>
      <c r="CF31" s="3">
        <v>-843476.08</v>
      </c>
      <c r="CG31" s="3">
        <v>-482307.8</v>
      </c>
      <c r="CH31" s="3">
        <v>0</v>
      </c>
      <c r="CI31" s="3">
        <v>0</v>
      </c>
      <c r="CJ31" s="3">
        <v>0</v>
      </c>
      <c r="CK31" s="3">
        <v>0</v>
      </c>
      <c r="CL31" s="3">
        <v>1066968.1200000001</v>
      </c>
      <c r="CM31" s="3">
        <v>397396.17</v>
      </c>
      <c r="CN31" s="3">
        <v>0</v>
      </c>
      <c r="CO31" s="3">
        <v>0</v>
      </c>
      <c r="CP31" s="3">
        <v>0</v>
      </c>
      <c r="CQ31" s="3">
        <v>0</v>
      </c>
      <c r="CR31" s="3">
        <v>0</v>
      </c>
      <c r="CS31" s="3">
        <v>0</v>
      </c>
      <c r="CT31" s="3">
        <v>0</v>
      </c>
      <c r="CU31" s="3">
        <v>0</v>
      </c>
      <c r="CV31" s="3">
        <v>0</v>
      </c>
      <c r="CW31" s="3">
        <v>0</v>
      </c>
      <c r="CX31" s="3">
        <v>0</v>
      </c>
      <c r="CY31" s="3">
        <v>0</v>
      </c>
      <c r="CZ31" s="3">
        <v>0</v>
      </c>
      <c r="DA31" s="3">
        <v>0</v>
      </c>
      <c r="DB31" s="3">
        <v>0</v>
      </c>
      <c r="DC31" s="3">
        <v>0</v>
      </c>
      <c r="DD31" s="3">
        <v>0</v>
      </c>
      <c r="DE31" s="3">
        <v>0</v>
      </c>
      <c r="DF31" s="3">
        <v>0</v>
      </c>
      <c r="DG31" s="3">
        <v>0</v>
      </c>
      <c r="DH31" s="3">
        <v>0</v>
      </c>
      <c r="DI31" s="3">
        <v>0</v>
      </c>
      <c r="DJ31" s="3">
        <v>0</v>
      </c>
      <c r="DK31" s="3">
        <v>0</v>
      </c>
      <c r="DL31" s="3">
        <v>0</v>
      </c>
      <c r="DM31" s="3">
        <v>0</v>
      </c>
      <c r="DN31" s="3">
        <v>1049592.83</v>
      </c>
      <c r="DP31" s="3">
        <v>0</v>
      </c>
      <c r="DQ31" s="3">
        <v>0</v>
      </c>
      <c r="DR31" s="3">
        <v>0</v>
      </c>
      <c r="DS31" s="3">
        <v>8998829.0800000001</v>
      </c>
      <c r="DT31" s="3">
        <v>0</v>
      </c>
      <c r="DU31" s="3">
        <v>14974798.800000001</v>
      </c>
      <c r="DV31" s="3">
        <v>15193120.720000001</v>
      </c>
      <c r="DW31" s="3">
        <v>3505620.78</v>
      </c>
      <c r="DX31" s="3">
        <v>8612417.5199999996</v>
      </c>
      <c r="DY31" s="3">
        <v>7835744.9699999997</v>
      </c>
      <c r="DZ31" s="3">
        <v>5421145.4000000004</v>
      </c>
      <c r="EA31" s="3">
        <v>3103296.02</v>
      </c>
      <c r="EB31" s="3">
        <v>0</v>
      </c>
      <c r="EC31" s="3">
        <v>0</v>
      </c>
      <c r="ED31" s="3">
        <v>0</v>
      </c>
      <c r="EE31" s="3">
        <v>1015496.3</v>
      </c>
      <c r="EG31" s="3">
        <v>12744591.130000001</v>
      </c>
      <c r="EH31" s="3">
        <v>0</v>
      </c>
      <c r="EI31" s="3">
        <v>276224.3</v>
      </c>
      <c r="EJ31" s="3">
        <v>703321.34</v>
      </c>
      <c r="EL31" s="3">
        <v>1008837.01</v>
      </c>
      <c r="EM31" s="3">
        <v>135334.29</v>
      </c>
      <c r="EN31" s="3">
        <v>401119.88</v>
      </c>
      <c r="EO31" s="3">
        <v>68740.460000000006</v>
      </c>
      <c r="EP31" s="3">
        <v>0</v>
      </c>
      <c r="EQ31" s="3">
        <v>0</v>
      </c>
      <c r="ER31" s="3">
        <v>0</v>
      </c>
      <c r="ET31" s="3">
        <v>0</v>
      </c>
      <c r="EU31" s="3">
        <v>0</v>
      </c>
      <c r="EV31" s="3">
        <v>2694886.95</v>
      </c>
      <c r="EW31" s="3">
        <v>0</v>
      </c>
      <c r="EX31" s="3">
        <v>0</v>
      </c>
      <c r="EY31" s="3">
        <v>-22586135.18</v>
      </c>
      <c r="EZ31" s="3">
        <v>170612.13</v>
      </c>
      <c r="FA31" s="3">
        <v>0</v>
      </c>
      <c r="FB31" s="3">
        <v>0</v>
      </c>
      <c r="FC31" s="3">
        <v>0</v>
      </c>
      <c r="FD31" s="3">
        <v>0</v>
      </c>
      <c r="FE31" s="3">
        <v>0</v>
      </c>
      <c r="FF31" s="3">
        <v>3736916.75</v>
      </c>
      <c r="FG31" s="3">
        <v>0</v>
      </c>
      <c r="FH31" s="3">
        <v>0</v>
      </c>
      <c r="FI31" s="3">
        <v>0</v>
      </c>
      <c r="FJ31" s="3">
        <v>0</v>
      </c>
      <c r="FK31" s="3">
        <v>-13863717.640000001</v>
      </c>
      <c r="FL31" s="3">
        <v>0</v>
      </c>
      <c r="FM31" s="3">
        <v>0</v>
      </c>
      <c r="FN31" s="3">
        <v>-20931.259999999998</v>
      </c>
      <c r="FO31" s="3">
        <v>0</v>
      </c>
      <c r="FP31" s="3">
        <v>-2322690.9</v>
      </c>
      <c r="FQ31" s="3">
        <v>-250468.3</v>
      </c>
      <c r="FR31" s="3">
        <v>-39384</v>
      </c>
      <c r="FS31" s="3">
        <v>0</v>
      </c>
      <c r="FT31" s="3">
        <v>-745963</v>
      </c>
      <c r="FU31" s="3">
        <v>-2805979.26</v>
      </c>
      <c r="FV31" s="3">
        <v>-2492937.4900000002</v>
      </c>
      <c r="FW31" s="3">
        <v>0</v>
      </c>
      <c r="FX31" s="3">
        <v>0</v>
      </c>
      <c r="FY31" s="3">
        <v>-428637.53</v>
      </c>
      <c r="FZ31" s="3">
        <v>0</v>
      </c>
      <c r="GA31" s="3">
        <v>-2106511.71</v>
      </c>
      <c r="GB31" s="3">
        <v>-1257494.69</v>
      </c>
      <c r="GD31" s="3">
        <v>0</v>
      </c>
      <c r="GE31" s="3">
        <v>0</v>
      </c>
      <c r="GF31" s="3">
        <v>-47552.27</v>
      </c>
      <c r="GG31" s="3">
        <v>0</v>
      </c>
      <c r="GH31" s="3">
        <v>0</v>
      </c>
      <c r="GI31" s="3">
        <v>-35271.33</v>
      </c>
      <c r="GJ31" s="3">
        <v>-1909825.64</v>
      </c>
      <c r="GK31" s="3">
        <v>0</v>
      </c>
      <c r="GL31" s="3">
        <v>-110198.51</v>
      </c>
      <c r="GN31" s="3">
        <v>0</v>
      </c>
      <c r="GO31" s="3">
        <v>-100336</v>
      </c>
      <c r="GP31" s="3">
        <v>0</v>
      </c>
      <c r="GQ31" s="3">
        <v>0</v>
      </c>
      <c r="GR31" s="3">
        <v>0</v>
      </c>
      <c r="GS31" s="3">
        <v>0</v>
      </c>
      <c r="GT31" s="3">
        <v>0</v>
      </c>
      <c r="GU31" s="3">
        <v>-32955.599999999999</v>
      </c>
      <c r="GV31" s="3">
        <v>-115407.02</v>
      </c>
      <c r="GX31" s="3">
        <v>-511388.62</v>
      </c>
      <c r="GY31" s="3">
        <v>0</v>
      </c>
      <c r="GZ31" s="3">
        <v>0</v>
      </c>
      <c r="HA31" s="3">
        <v>0</v>
      </c>
      <c r="HB31" s="3">
        <v>0</v>
      </c>
      <c r="HC31" s="3">
        <v>-297.86</v>
      </c>
      <c r="HD31" s="3">
        <v>0</v>
      </c>
      <c r="HE31" s="3">
        <v>0</v>
      </c>
      <c r="HF31" s="3">
        <v>0</v>
      </c>
      <c r="HG31" s="3">
        <v>0</v>
      </c>
      <c r="HH31" s="3">
        <v>0</v>
      </c>
      <c r="HI31" s="3">
        <v>0</v>
      </c>
      <c r="HJ31" s="3">
        <v>0</v>
      </c>
      <c r="HK31" s="3">
        <v>0</v>
      </c>
      <c r="HL31" s="3">
        <v>0</v>
      </c>
      <c r="HM31" s="3">
        <v>-36254335.32</v>
      </c>
      <c r="HO31" s="3">
        <v>0</v>
      </c>
      <c r="HP31" s="3">
        <v>-10852444</v>
      </c>
      <c r="HQ31" s="3">
        <v>0</v>
      </c>
      <c r="HR31" s="3">
        <v>0</v>
      </c>
      <c r="HS31" s="3">
        <v>0</v>
      </c>
      <c r="HT31" s="3">
        <v>0</v>
      </c>
      <c r="HU31" s="3">
        <v>0</v>
      </c>
      <c r="HV31" s="3">
        <v>0</v>
      </c>
      <c r="HW31" s="3">
        <v>0</v>
      </c>
      <c r="HX31" s="3">
        <v>0</v>
      </c>
      <c r="HY31" s="3">
        <v>-9065375.0700000003</v>
      </c>
      <c r="HZ31" s="3">
        <v>-2640021.37</v>
      </c>
      <c r="IA31" s="3">
        <v>0</v>
      </c>
      <c r="IB31" s="3">
        <v>0</v>
      </c>
      <c r="IC31" s="3">
        <v>0</v>
      </c>
      <c r="ID31" s="3">
        <v>-2566492.96</v>
      </c>
      <c r="IE31" s="3">
        <v>0</v>
      </c>
      <c r="IF31" s="3">
        <v>0</v>
      </c>
      <c r="IG31" s="3">
        <v>0</v>
      </c>
      <c r="IH31" s="3">
        <v>0</v>
      </c>
      <c r="II31" s="3">
        <v>-92205.24</v>
      </c>
      <c r="IJ31" s="3">
        <v>-14132169.41</v>
      </c>
      <c r="IK31" s="3">
        <v>0</v>
      </c>
      <c r="IL31" s="3">
        <v>0</v>
      </c>
      <c r="IM31" s="3">
        <v>0</v>
      </c>
      <c r="IN31" s="3">
        <v>-83029.759999999995</v>
      </c>
      <c r="IO31" s="3">
        <v>-8000.5</v>
      </c>
      <c r="IP31" s="3">
        <v>-10816765.619999999</v>
      </c>
      <c r="IQ31" s="3">
        <v>0</v>
      </c>
      <c r="IR31" s="3">
        <v>39094.36</v>
      </c>
      <c r="IS31" s="3">
        <v>-1897438.73</v>
      </c>
      <c r="IT31" s="3">
        <v>0</v>
      </c>
      <c r="IU31" s="3">
        <v>-1098396.74</v>
      </c>
      <c r="IV31" s="3">
        <v>0</v>
      </c>
      <c r="IW31" s="3">
        <v>-1524105.41</v>
      </c>
      <c r="IX31" s="3">
        <v>-1173129.67</v>
      </c>
      <c r="IY31" s="3">
        <v>-718734.07</v>
      </c>
      <c r="IZ31" s="3">
        <v>-125405.03</v>
      </c>
      <c r="JA31" s="3">
        <v>-11244609.550000001</v>
      </c>
      <c r="JB31" s="3">
        <v>-14908.6</v>
      </c>
      <c r="JC31" s="3">
        <v>0</v>
      </c>
      <c r="JD31" s="3">
        <v>0</v>
      </c>
      <c r="JE31" s="3">
        <v>0</v>
      </c>
      <c r="JF31" s="3">
        <v>0</v>
      </c>
      <c r="JG31" s="3">
        <v>0</v>
      </c>
      <c r="JH31" s="3">
        <v>0</v>
      </c>
      <c r="JI31" s="3">
        <v>-322911.18</v>
      </c>
      <c r="JJ31" s="3">
        <v>0</v>
      </c>
      <c r="JK31" s="3">
        <v>0</v>
      </c>
      <c r="JL31" s="3">
        <v>-89306.37</v>
      </c>
      <c r="JM31" s="3">
        <v>0</v>
      </c>
      <c r="JN31" s="3">
        <v>-140414.26999999999</v>
      </c>
      <c r="JO31" s="3">
        <v>0</v>
      </c>
      <c r="JP31" s="3">
        <v>-540494.19999999995</v>
      </c>
      <c r="JQ31" s="3">
        <v>0</v>
      </c>
      <c r="JR31" s="3">
        <v>0</v>
      </c>
      <c r="JS31" s="3">
        <v>0</v>
      </c>
      <c r="JT31" s="3">
        <v>0</v>
      </c>
      <c r="JU31" s="3">
        <v>0</v>
      </c>
      <c r="JV31" s="3">
        <v>0</v>
      </c>
      <c r="JW31" s="3">
        <v>0</v>
      </c>
      <c r="JX31" s="3">
        <v>0</v>
      </c>
      <c r="JY31" s="3">
        <v>0</v>
      </c>
      <c r="JZ31" s="3">
        <v>0</v>
      </c>
      <c r="KA31" s="3">
        <v>0</v>
      </c>
      <c r="KB31" s="3">
        <v>59812.97</v>
      </c>
      <c r="KC31" s="3">
        <v>0</v>
      </c>
      <c r="KD31" s="3">
        <v>0</v>
      </c>
      <c r="KE31" s="3">
        <v>0</v>
      </c>
      <c r="KF31" s="3">
        <v>0</v>
      </c>
      <c r="KG31" s="3">
        <v>0</v>
      </c>
      <c r="KH31" s="3">
        <v>-1217885.46</v>
      </c>
      <c r="KI31" s="3">
        <v>985242.28</v>
      </c>
      <c r="KJ31" s="3">
        <v>0</v>
      </c>
      <c r="KK31" s="3">
        <v>-157734.59</v>
      </c>
      <c r="KL31" s="3">
        <v>0</v>
      </c>
      <c r="KM31" s="3">
        <v>0</v>
      </c>
      <c r="KN31" s="3">
        <v>-817670.51</v>
      </c>
      <c r="KO31" s="3">
        <v>0</v>
      </c>
      <c r="KP31" s="3">
        <v>0</v>
      </c>
      <c r="KQ31" s="3">
        <v>0</v>
      </c>
      <c r="KR31" s="3">
        <v>0</v>
      </c>
      <c r="KS31" s="3">
        <v>0</v>
      </c>
      <c r="KT31" s="3">
        <v>0</v>
      </c>
      <c r="KU31" s="3">
        <v>0</v>
      </c>
      <c r="KV31" s="3">
        <v>0</v>
      </c>
      <c r="KW31" s="3">
        <v>0</v>
      </c>
      <c r="KX31" s="3">
        <v>0</v>
      </c>
      <c r="KY31" s="3">
        <v>0</v>
      </c>
      <c r="KZ31" s="3">
        <v>0</v>
      </c>
      <c r="LA31" s="3">
        <v>0</v>
      </c>
      <c r="LB31" s="3">
        <v>0</v>
      </c>
      <c r="LC31" s="3">
        <v>0</v>
      </c>
      <c r="LD31" s="3">
        <v>0</v>
      </c>
      <c r="LE31" s="3">
        <v>0</v>
      </c>
      <c r="LF31" s="3">
        <v>0</v>
      </c>
      <c r="LG31" s="3">
        <v>0</v>
      </c>
      <c r="LH31" s="3">
        <v>0</v>
      </c>
      <c r="LI31" s="3">
        <v>0</v>
      </c>
      <c r="LJ31" s="3">
        <v>0</v>
      </c>
      <c r="LK31" s="3">
        <v>0</v>
      </c>
      <c r="LL31" s="3">
        <v>0</v>
      </c>
      <c r="LM31" s="3">
        <v>19090131.379999999</v>
      </c>
      <c r="LN31" s="3">
        <v>9666473.1300000008</v>
      </c>
      <c r="LO31" s="3">
        <v>1029150.54</v>
      </c>
      <c r="LP31" s="3">
        <v>-2800392.68</v>
      </c>
      <c r="LQ31" s="3">
        <v>0</v>
      </c>
      <c r="LR31" s="3">
        <v>1790888.41</v>
      </c>
      <c r="LS31" s="3">
        <v>0</v>
      </c>
      <c r="LT31" s="3">
        <v>1512744.63</v>
      </c>
      <c r="LU31" s="3">
        <v>0</v>
      </c>
      <c r="LW31" s="3">
        <v>1132776.96</v>
      </c>
      <c r="LX31" s="3">
        <v>116308.23</v>
      </c>
      <c r="LY31" s="3">
        <v>0</v>
      </c>
      <c r="LZ31" s="3">
        <v>0</v>
      </c>
      <c r="MA31" s="3">
        <v>0</v>
      </c>
      <c r="MB31" s="3">
        <v>0</v>
      </c>
      <c r="MC31" s="3">
        <v>0</v>
      </c>
      <c r="MD31" s="3">
        <v>0</v>
      </c>
      <c r="ME31" s="3">
        <v>0</v>
      </c>
      <c r="MF31" s="3">
        <v>0</v>
      </c>
      <c r="MG31" s="3">
        <v>0</v>
      </c>
      <c r="MH31" s="3">
        <v>0</v>
      </c>
      <c r="MI31" s="3">
        <v>0</v>
      </c>
      <c r="MJ31" s="3">
        <v>0</v>
      </c>
      <c r="MK31" s="3">
        <v>0</v>
      </c>
      <c r="ML31" s="3">
        <v>0</v>
      </c>
      <c r="MM31" s="3">
        <v>0</v>
      </c>
      <c r="MN31" s="3">
        <v>0</v>
      </c>
      <c r="MO31" s="3">
        <v>0</v>
      </c>
      <c r="MP31" s="3">
        <v>0</v>
      </c>
      <c r="MQ31" s="3">
        <v>0</v>
      </c>
      <c r="MR31" s="3">
        <v>0</v>
      </c>
      <c r="MS31" s="3">
        <v>228123.09</v>
      </c>
      <c r="MT31" s="3">
        <v>37383.74</v>
      </c>
      <c r="MU31" s="3">
        <v>68329.86</v>
      </c>
      <c r="MV31" s="3">
        <v>0</v>
      </c>
      <c r="MW31" s="3">
        <v>0</v>
      </c>
      <c r="MX31" s="3">
        <v>7969.67</v>
      </c>
      <c r="MY31" s="3">
        <v>1140.44</v>
      </c>
      <c r="MZ31" s="3">
        <v>64108.12</v>
      </c>
      <c r="NA31" s="3">
        <v>9169.2999999999993</v>
      </c>
      <c r="NB31" s="3">
        <v>301.43</v>
      </c>
      <c r="NC31" s="3">
        <v>257.8</v>
      </c>
      <c r="ND31" s="3">
        <v>1686.48</v>
      </c>
      <c r="NE31" s="3">
        <v>67343.289999999994</v>
      </c>
      <c r="NF31" s="3">
        <v>0</v>
      </c>
      <c r="NG31" s="3">
        <v>0</v>
      </c>
      <c r="NH31" s="3">
        <v>0</v>
      </c>
      <c r="NI31" s="3">
        <v>247215.51</v>
      </c>
      <c r="NJ31" s="3">
        <v>50895.42</v>
      </c>
      <c r="NK31" s="3">
        <v>72083.33</v>
      </c>
      <c r="NL31" s="3">
        <v>438726.11</v>
      </c>
      <c r="NM31" s="3">
        <v>0</v>
      </c>
      <c r="NN31" s="3">
        <v>19240.91</v>
      </c>
      <c r="NO31" s="3">
        <v>0</v>
      </c>
      <c r="NP31" s="3">
        <v>0</v>
      </c>
      <c r="NQ31" s="3">
        <v>0</v>
      </c>
      <c r="NR31" s="3">
        <v>0</v>
      </c>
      <c r="NS31" s="3">
        <v>69349.78</v>
      </c>
      <c r="NT31" s="3">
        <v>45253.58</v>
      </c>
      <c r="NU31" s="3">
        <v>46323.85</v>
      </c>
      <c r="NV31" s="3">
        <v>87456.55</v>
      </c>
      <c r="NW31" s="3">
        <v>197091.27</v>
      </c>
      <c r="NX31" s="3">
        <v>0</v>
      </c>
      <c r="NY31" s="3">
        <v>23704.85</v>
      </c>
      <c r="NZ31" s="3">
        <v>143575.35999999999</v>
      </c>
      <c r="OA31" s="3">
        <v>14716.76</v>
      </c>
      <c r="OB31" s="3">
        <v>0</v>
      </c>
      <c r="OC31" s="3">
        <v>0</v>
      </c>
      <c r="OD31" s="3">
        <v>0</v>
      </c>
      <c r="OE31" s="3">
        <v>25017.39</v>
      </c>
      <c r="OF31" s="3">
        <v>0</v>
      </c>
      <c r="OK31" s="3">
        <v>0</v>
      </c>
      <c r="OL31" s="3">
        <v>0</v>
      </c>
      <c r="OM31" s="3">
        <v>0</v>
      </c>
      <c r="ON31" s="3">
        <v>0</v>
      </c>
      <c r="OO31" s="3">
        <v>123762.02</v>
      </c>
      <c r="OP31" s="3">
        <v>18861.439999999999</v>
      </c>
      <c r="OQ31" s="3">
        <v>395347.3</v>
      </c>
      <c r="OR31" s="3">
        <v>214000.15</v>
      </c>
      <c r="OS31" s="3">
        <v>-104.91</v>
      </c>
      <c r="OT31" s="3">
        <v>0</v>
      </c>
      <c r="OU31" s="3">
        <v>40325.26</v>
      </c>
      <c r="OV31" s="3">
        <v>339957.71</v>
      </c>
      <c r="OW31" s="3">
        <v>0</v>
      </c>
      <c r="OX31" s="3">
        <v>43810.99</v>
      </c>
      <c r="OY31" s="3">
        <v>0</v>
      </c>
      <c r="OZ31" s="3">
        <v>920</v>
      </c>
      <c r="PA31" s="3">
        <v>3963</v>
      </c>
      <c r="PB31" s="3">
        <v>0</v>
      </c>
      <c r="PC31" s="3">
        <v>0</v>
      </c>
      <c r="PD31" s="3">
        <v>0</v>
      </c>
      <c r="PE31" s="3">
        <v>0</v>
      </c>
      <c r="PF31" s="3">
        <v>189772.39</v>
      </c>
      <c r="PG31" s="3">
        <v>619877.35</v>
      </c>
      <c r="PH31" s="3">
        <v>729770.42</v>
      </c>
      <c r="PI31" s="3">
        <v>205084.45</v>
      </c>
      <c r="PJ31" s="3">
        <v>0</v>
      </c>
      <c r="PK31" s="3">
        <v>147498.45000000001</v>
      </c>
      <c r="PL31" s="3">
        <v>43284.84</v>
      </c>
      <c r="PM31" s="3">
        <v>58933.25</v>
      </c>
      <c r="PN31" s="3">
        <v>12381.98</v>
      </c>
      <c r="PO31" s="3">
        <v>0</v>
      </c>
      <c r="PP31" s="3">
        <v>0</v>
      </c>
      <c r="PQ31" s="3">
        <v>0</v>
      </c>
      <c r="PR31" s="3">
        <v>130023.39</v>
      </c>
      <c r="PS31" s="3">
        <v>0</v>
      </c>
      <c r="PT31" s="3">
        <v>117630.35</v>
      </c>
      <c r="PU31" s="3">
        <v>1127.01</v>
      </c>
      <c r="PV31" s="3">
        <v>0</v>
      </c>
      <c r="PW31" s="3">
        <v>304728.96999999997</v>
      </c>
      <c r="PX31" s="3">
        <v>10429.030000000001</v>
      </c>
      <c r="PY31" s="3">
        <v>0</v>
      </c>
      <c r="PZ31" s="3">
        <v>0</v>
      </c>
      <c r="QA31" s="3">
        <v>0</v>
      </c>
      <c r="QB31" s="3">
        <v>2656246.52</v>
      </c>
      <c r="QC31" s="3">
        <v>0</v>
      </c>
      <c r="QD31" s="3">
        <v>0</v>
      </c>
      <c r="QE31" s="3">
        <v>0</v>
      </c>
      <c r="QF31" s="3">
        <v>0</v>
      </c>
      <c r="QG31" s="3">
        <v>0</v>
      </c>
      <c r="QI31" s="3">
        <v>0</v>
      </c>
      <c r="QJ31" s="3">
        <v>1337449.97</v>
      </c>
      <c r="QK31" s="3">
        <v>0</v>
      </c>
      <c r="QL31" s="3">
        <v>0</v>
      </c>
      <c r="QM31" s="3">
        <v>0</v>
      </c>
      <c r="QN31" s="3">
        <v>0</v>
      </c>
      <c r="QO31" s="3">
        <v>0</v>
      </c>
      <c r="QP31" s="3">
        <v>541360.44999999995</v>
      </c>
      <c r="QQ31" s="3">
        <v>0</v>
      </c>
      <c r="QR31" s="3">
        <v>0</v>
      </c>
      <c r="QS31" s="3">
        <v>3782.5</v>
      </c>
      <c r="QT31" s="3">
        <v>93163.46</v>
      </c>
      <c r="QU31" s="3">
        <v>-65720.490000000005</v>
      </c>
      <c r="QV31" s="3">
        <v>569590</v>
      </c>
      <c r="QW31" s="3">
        <v>7136.95</v>
      </c>
      <c r="QX31" s="3">
        <v>0</v>
      </c>
      <c r="QY31" s="3">
        <v>0</v>
      </c>
      <c r="QZ31" s="3">
        <v>0</v>
      </c>
      <c r="RA31" s="3">
        <v>0</v>
      </c>
      <c r="RB31" s="3">
        <v>0</v>
      </c>
      <c r="RC31" s="3">
        <v>0</v>
      </c>
      <c r="RD31" s="3">
        <v>0</v>
      </c>
      <c r="RE31" s="3">
        <v>0</v>
      </c>
      <c r="RF31" s="3">
        <v>0</v>
      </c>
      <c r="RG31" s="3">
        <v>0</v>
      </c>
      <c r="RH31" s="3">
        <v>-66278.98</v>
      </c>
      <c r="RI31" s="3">
        <v>0</v>
      </c>
      <c r="RJ31" s="3">
        <v>0</v>
      </c>
      <c r="RK31" s="3">
        <v>0</v>
      </c>
    </row>
    <row r="32" spans="1:479" x14ac:dyDescent="0.25">
      <c r="A32" t="s">
        <v>31</v>
      </c>
      <c r="B32" s="1">
        <v>2019</v>
      </c>
      <c r="C32" s="3">
        <v>168420.06</v>
      </c>
      <c r="D32" s="3">
        <v>0</v>
      </c>
      <c r="E32" s="4"/>
      <c r="F32" s="3">
        <v>0</v>
      </c>
      <c r="G32" s="3">
        <v>0</v>
      </c>
      <c r="H32" s="3">
        <v>7154627.3899999997</v>
      </c>
      <c r="I32" s="3">
        <v>0</v>
      </c>
      <c r="J32" s="3">
        <v>0</v>
      </c>
      <c r="K32" s="3">
        <v>7490472.3099999996</v>
      </c>
      <c r="L32" s="3">
        <v>0</v>
      </c>
      <c r="M32" s="3">
        <v>553554.6</v>
      </c>
      <c r="N32" s="3">
        <v>0</v>
      </c>
      <c r="O32" s="3">
        <v>5385787.8399999999</v>
      </c>
      <c r="P32" s="4"/>
      <c r="Q32" s="3">
        <v>8150286.2000000002</v>
      </c>
      <c r="R32" s="3">
        <v>-3646850.89</v>
      </c>
      <c r="S32" s="3">
        <v>0</v>
      </c>
      <c r="T32" s="3">
        <v>0</v>
      </c>
      <c r="U32" s="3">
        <v>0</v>
      </c>
      <c r="V32" s="3">
        <v>97666.03</v>
      </c>
      <c r="W32" s="3">
        <v>0</v>
      </c>
      <c r="X32" s="3">
        <v>0</v>
      </c>
      <c r="Y32" s="3">
        <v>0</v>
      </c>
      <c r="Z32" s="3">
        <v>0</v>
      </c>
      <c r="AA32" s="3">
        <v>1832654.12</v>
      </c>
      <c r="AB32" s="3">
        <v>0</v>
      </c>
      <c r="AC32" s="3">
        <v>0</v>
      </c>
      <c r="AD32" s="3">
        <v>0</v>
      </c>
      <c r="AE32" s="3">
        <v>0</v>
      </c>
      <c r="AF32" s="3">
        <v>0</v>
      </c>
      <c r="AG32" s="3">
        <v>0</v>
      </c>
      <c r="AH32" s="3">
        <v>0</v>
      </c>
      <c r="AI32" s="3">
        <v>0</v>
      </c>
      <c r="AJ32" s="3">
        <v>0</v>
      </c>
      <c r="AK32" s="3">
        <v>0</v>
      </c>
      <c r="AL32" s="3">
        <v>0</v>
      </c>
      <c r="AP32" s="3">
        <v>0</v>
      </c>
      <c r="AQ32" s="3">
        <v>0</v>
      </c>
      <c r="AR32" s="3">
        <v>0</v>
      </c>
      <c r="AS32" s="3">
        <v>0</v>
      </c>
      <c r="AT32" s="3">
        <v>0</v>
      </c>
      <c r="AU32" s="3">
        <v>0</v>
      </c>
      <c r="AV32" s="3">
        <v>-14635.53</v>
      </c>
      <c r="AW32" s="4"/>
      <c r="AX32" s="3">
        <v>0</v>
      </c>
      <c r="AY32" s="3">
        <v>0</v>
      </c>
      <c r="AZ32" s="3">
        <v>0</v>
      </c>
      <c r="BA32" s="3">
        <v>132349.5</v>
      </c>
      <c r="BB32" s="3">
        <v>0</v>
      </c>
      <c r="BC32" s="3">
        <v>0</v>
      </c>
      <c r="BD32" s="3">
        <v>0</v>
      </c>
      <c r="BE32" s="3">
        <v>0</v>
      </c>
      <c r="BF32" s="3">
        <v>0</v>
      </c>
      <c r="BG32" s="3">
        <v>0</v>
      </c>
      <c r="BH32" s="3">
        <v>0</v>
      </c>
      <c r="BI32" s="3">
        <v>0</v>
      </c>
      <c r="BJ32" s="3">
        <v>0</v>
      </c>
      <c r="BK32" s="3">
        <v>0</v>
      </c>
      <c r="BL32" s="3">
        <v>0</v>
      </c>
      <c r="BM32" s="3">
        <v>347852.99</v>
      </c>
      <c r="BN32" s="3">
        <v>211311.48</v>
      </c>
      <c r="BO32" s="3">
        <v>-36178.04</v>
      </c>
      <c r="BP32" s="3">
        <v>1453.15</v>
      </c>
      <c r="BQ32" s="3">
        <v>0</v>
      </c>
      <c r="BR32" s="3">
        <v>0</v>
      </c>
      <c r="BT32" s="3">
        <v>0</v>
      </c>
      <c r="BU32" s="3">
        <v>0</v>
      </c>
      <c r="BV32" s="3">
        <v>0</v>
      </c>
      <c r="BW32" s="3">
        <v>0</v>
      </c>
      <c r="BX32" s="3">
        <v>0</v>
      </c>
      <c r="BY32" s="3">
        <v>0</v>
      </c>
      <c r="BZ32" s="3">
        <v>-267358.75</v>
      </c>
      <c r="CA32" s="3">
        <v>0</v>
      </c>
      <c r="CB32" s="3">
        <v>528586.1</v>
      </c>
      <c r="CC32" s="3">
        <v>574153.94999999995</v>
      </c>
      <c r="CD32" s="3">
        <v>2116887.31</v>
      </c>
      <c r="CE32" s="3">
        <v>-1092549.97</v>
      </c>
      <c r="CF32" s="3">
        <v>-153090.68</v>
      </c>
      <c r="CG32" s="3">
        <v>-12517.9</v>
      </c>
      <c r="CH32" s="3">
        <v>178196.88</v>
      </c>
      <c r="CI32" s="3">
        <v>0</v>
      </c>
      <c r="CJ32" s="3">
        <v>0</v>
      </c>
      <c r="CK32" s="3">
        <v>0</v>
      </c>
      <c r="CL32" s="3">
        <v>496681.35</v>
      </c>
      <c r="CM32" s="3">
        <v>0</v>
      </c>
      <c r="CN32" s="3">
        <v>0</v>
      </c>
      <c r="CO32" s="3">
        <v>0</v>
      </c>
      <c r="CP32" s="3">
        <v>0</v>
      </c>
      <c r="CQ32" s="3">
        <v>0</v>
      </c>
      <c r="CR32" s="3">
        <v>0</v>
      </c>
      <c r="CS32" s="3">
        <v>0</v>
      </c>
      <c r="CT32" s="3">
        <v>0</v>
      </c>
      <c r="CU32" s="3">
        <v>0</v>
      </c>
      <c r="CV32" s="3">
        <v>0</v>
      </c>
      <c r="CW32" s="3">
        <v>0</v>
      </c>
      <c r="CX32" s="3">
        <v>0</v>
      </c>
      <c r="CY32" s="3">
        <v>0</v>
      </c>
      <c r="CZ32" s="3">
        <v>0</v>
      </c>
      <c r="DA32" s="3">
        <v>0</v>
      </c>
      <c r="DB32" s="3">
        <v>0</v>
      </c>
      <c r="DC32" s="3">
        <v>0</v>
      </c>
      <c r="DD32" s="3">
        <v>0</v>
      </c>
      <c r="DE32" s="3">
        <v>0</v>
      </c>
      <c r="DF32" s="3">
        <v>0</v>
      </c>
      <c r="DG32" s="3">
        <v>0</v>
      </c>
      <c r="DH32" s="3">
        <v>0</v>
      </c>
      <c r="DI32" s="3">
        <v>0</v>
      </c>
      <c r="DJ32" s="3">
        <v>0</v>
      </c>
      <c r="DK32" s="3">
        <v>0</v>
      </c>
      <c r="DL32" s="3">
        <v>0</v>
      </c>
      <c r="DM32" s="3">
        <v>0</v>
      </c>
      <c r="DN32" s="3">
        <v>197343</v>
      </c>
      <c r="DP32" s="3">
        <v>1047933.43</v>
      </c>
      <c r="DQ32" s="3">
        <v>0</v>
      </c>
      <c r="DR32" s="3">
        <v>0</v>
      </c>
      <c r="DS32" s="3">
        <v>10157888.35</v>
      </c>
      <c r="DT32" s="3">
        <v>0</v>
      </c>
      <c r="DU32" s="3">
        <v>18296567.969999999</v>
      </c>
      <c r="DV32" s="3">
        <v>5209824.72</v>
      </c>
      <c r="DW32" s="3">
        <v>12931710.17</v>
      </c>
      <c r="DX32" s="3">
        <v>8256936.29</v>
      </c>
      <c r="DY32" s="3">
        <v>4512263.91</v>
      </c>
      <c r="DZ32" s="3">
        <v>1994400.87</v>
      </c>
      <c r="EA32" s="3">
        <v>5817913.4400000004</v>
      </c>
      <c r="EB32" s="3">
        <v>0</v>
      </c>
      <c r="EC32" s="3">
        <v>0</v>
      </c>
      <c r="ED32" s="3">
        <v>0</v>
      </c>
      <c r="EE32" s="3">
        <v>0</v>
      </c>
      <c r="EG32" s="3">
        <v>0</v>
      </c>
      <c r="EH32" s="3">
        <v>108995.47</v>
      </c>
      <c r="EI32" s="3">
        <v>21481.1</v>
      </c>
      <c r="EJ32" s="3">
        <v>587307.93000000005</v>
      </c>
      <c r="EL32" s="3">
        <v>2443554.4</v>
      </c>
      <c r="EM32" s="3">
        <v>85775.71</v>
      </c>
      <c r="EN32" s="3">
        <v>505991.64</v>
      </c>
      <c r="EO32" s="3">
        <v>81965.009999999995</v>
      </c>
      <c r="EP32" s="3">
        <v>43864.7</v>
      </c>
      <c r="EQ32" s="3">
        <v>255602.85</v>
      </c>
      <c r="ER32" s="3">
        <v>0</v>
      </c>
      <c r="ET32" s="3">
        <v>0</v>
      </c>
      <c r="EU32" s="3">
        <v>0</v>
      </c>
      <c r="EV32" s="3">
        <v>922915.16</v>
      </c>
      <c r="EW32" s="3">
        <v>0</v>
      </c>
      <c r="EX32" s="3">
        <v>0</v>
      </c>
      <c r="EY32" s="3">
        <v>-2418366.35</v>
      </c>
      <c r="EZ32" s="3">
        <v>0</v>
      </c>
      <c r="FA32" s="3">
        <v>0</v>
      </c>
      <c r="FB32" s="3">
        <v>0</v>
      </c>
      <c r="FC32" s="3">
        <v>0</v>
      </c>
      <c r="FD32" s="3">
        <v>0</v>
      </c>
      <c r="FE32" s="3">
        <v>0</v>
      </c>
      <c r="FF32" s="3">
        <v>338295.1</v>
      </c>
      <c r="FG32" s="3">
        <v>0</v>
      </c>
      <c r="FH32" s="3">
        <v>0</v>
      </c>
      <c r="FI32" s="3">
        <v>0</v>
      </c>
      <c r="FJ32" s="3">
        <v>0</v>
      </c>
      <c r="FK32" s="3">
        <v>-11836447.890000001</v>
      </c>
      <c r="FL32" s="3">
        <v>-178196.88</v>
      </c>
      <c r="FM32" s="3">
        <v>0</v>
      </c>
      <c r="FN32" s="3">
        <v>0</v>
      </c>
      <c r="FO32" s="3">
        <v>0</v>
      </c>
      <c r="FP32" s="3">
        <v>-1460721.19</v>
      </c>
      <c r="FQ32" s="3">
        <v>-98099.41</v>
      </c>
      <c r="FR32" s="3">
        <v>-1262492.1100000001</v>
      </c>
      <c r="FS32" s="3">
        <v>0</v>
      </c>
      <c r="FT32" s="3">
        <v>-12863371.43</v>
      </c>
      <c r="FU32" s="3">
        <v>-2913442.31</v>
      </c>
      <c r="FV32" s="3">
        <v>0</v>
      </c>
      <c r="FW32" s="3">
        <v>0</v>
      </c>
      <c r="FX32" s="3">
        <v>219.7</v>
      </c>
      <c r="FY32" s="3">
        <v>0</v>
      </c>
      <c r="FZ32" s="3">
        <v>0</v>
      </c>
      <c r="GA32" s="3">
        <v>0</v>
      </c>
      <c r="GB32" s="3">
        <v>0</v>
      </c>
      <c r="GD32" s="3">
        <v>0</v>
      </c>
      <c r="GE32" s="3">
        <v>0</v>
      </c>
      <c r="GF32" s="3">
        <v>0</v>
      </c>
      <c r="GG32" s="3">
        <v>0</v>
      </c>
      <c r="GH32" s="3">
        <v>0</v>
      </c>
      <c r="GI32" s="3">
        <v>0</v>
      </c>
      <c r="GJ32" s="3">
        <v>-39640.1</v>
      </c>
      <c r="GK32" s="3">
        <v>0</v>
      </c>
      <c r="GL32" s="3">
        <v>93187.41</v>
      </c>
      <c r="GN32" s="3">
        <v>0</v>
      </c>
      <c r="GO32" s="3">
        <v>-1134746.49</v>
      </c>
      <c r="GP32" s="3">
        <v>-195506.45</v>
      </c>
      <c r="GQ32" s="3">
        <v>0</v>
      </c>
      <c r="GR32" s="3">
        <v>0</v>
      </c>
      <c r="GS32" s="3">
        <v>0</v>
      </c>
      <c r="GT32" s="3">
        <v>0</v>
      </c>
      <c r="GU32" s="3">
        <v>1423018.96</v>
      </c>
      <c r="GV32" s="3">
        <v>0</v>
      </c>
      <c r="GX32" s="3">
        <v>0</v>
      </c>
      <c r="GY32" s="3">
        <v>0</v>
      </c>
      <c r="GZ32" s="3">
        <v>0</v>
      </c>
      <c r="HA32" s="3">
        <v>0</v>
      </c>
      <c r="HB32" s="3">
        <v>-1082278</v>
      </c>
      <c r="HC32" s="3">
        <v>0</v>
      </c>
      <c r="HD32" s="3">
        <v>0</v>
      </c>
      <c r="HE32" s="3">
        <v>0</v>
      </c>
      <c r="HF32" s="3">
        <v>0</v>
      </c>
      <c r="HG32" s="3">
        <v>0</v>
      </c>
      <c r="HH32" s="3">
        <v>-5675095.8799999999</v>
      </c>
      <c r="HI32" s="3">
        <v>0</v>
      </c>
      <c r="HJ32" s="3">
        <v>0</v>
      </c>
      <c r="HK32" s="3">
        <v>0</v>
      </c>
      <c r="HL32" s="3">
        <v>0</v>
      </c>
      <c r="HM32" s="3">
        <v>-21639679.800000001</v>
      </c>
      <c r="HO32" s="3">
        <v>-10880619.41</v>
      </c>
      <c r="HP32" s="3">
        <v>-12380617.41</v>
      </c>
      <c r="HQ32" s="3">
        <v>0</v>
      </c>
      <c r="HR32" s="3">
        <v>0</v>
      </c>
      <c r="HS32" s="3">
        <v>0</v>
      </c>
      <c r="HT32" s="3">
        <v>0</v>
      </c>
      <c r="HU32" s="3">
        <v>0</v>
      </c>
      <c r="HV32" s="3">
        <v>0</v>
      </c>
      <c r="HW32" s="3">
        <v>0</v>
      </c>
      <c r="HX32" s="3">
        <v>0</v>
      </c>
      <c r="HY32" s="3">
        <v>-17826079.859999999</v>
      </c>
      <c r="HZ32" s="3">
        <v>-2459092.8600000101</v>
      </c>
      <c r="IA32" s="3">
        <v>0</v>
      </c>
      <c r="IB32" s="3">
        <v>0</v>
      </c>
      <c r="IC32" s="3">
        <v>800000</v>
      </c>
      <c r="ID32" s="3">
        <v>0</v>
      </c>
      <c r="IE32" s="3">
        <v>0</v>
      </c>
      <c r="IF32" s="3">
        <v>0</v>
      </c>
      <c r="IG32" s="3">
        <v>0</v>
      </c>
      <c r="IH32" s="3">
        <v>0</v>
      </c>
      <c r="II32" s="3">
        <v>11777.04</v>
      </c>
      <c r="IJ32" s="3">
        <v>-16557455.51</v>
      </c>
      <c r="IK32" s="3">
        <v>-33043692.359999999</v>
      </c>
      <c r="IL32" s="3">
        <v>0</v>
      </c>
      <c r="IM32" s="3">
        <v>-10388373.689999999</v>
      </c>
      <c r="IN32" s="3">
        <v>-235180.36</v>
      </c>
      <c r="IO32" s="3">
        <v>0</v>
      </c>
      <c r="IP32" s="3">
        <v>0</v>
      </c>
      <c r="IQ32" s="3">
        <v>0</v>
      </c>
      <c r="IR32" s="3">
        <v>0</v>
      </c>
      <c r="IS32" s="3">
        <v>-7295063.3600000003</v>
      </c>
      <c r="IT32" s="3">
        <v>0</v>
      </c>
      <c r="IU32" s="3">
        <v>-2560617.27</v>
      </c>
      <c r="IV32" s="3">
        <v>0</v>
      </c>
      <c r="IW32" s="3">
        <v>-4556113.7300000004</v>
      </c>
      <c r="IX32" s="3">
        <v>-4117048.53</v>
      </c>
      <c r="IY32" s="3">
        <v>-940054.78</v>
      </c>
      <c r="IZ32" s="3">
        <v>-183973.56</v>
      </c>
      <c r="JA32" s="3">
        <v>-12464880.189999999</v>
      </c>
      <c r="JB32" s="3">
        <v>-16745.599999999999</v>
      </c>
      <c r="JC32" s="3">
        <v>-2533.44</v>
      </c>
      <c r="JD32" s="3">
        <v>0</v>
      </c>
      <c r="JE32" s="3">
        <v>0</v>
      </c>
      <c r="JF32" s="3">
        <v>0</v>
      </c>
      <c r="JG32" s="3">
        <v>0</v>
      </c>
      <c r="JH32" s="3">
        <v>0</v>
      </c>
      <c r="JI32" s="3">
        <v>-175754.37</v>
      </c>
      <c r="JJ32" s="3">
        <v>0</v>
      </c>
      <c r="JK32" s="3">
        <v>0</v>
      </c>
      <c r="JL32" s="3">
        <v>-44385.09</v>
      </c>
      <c r="JM32" s="3">
        <v>0</v>
      </c>
      <c r="JN32" s="3">
        <v>-174321.79</v>
      </c>
      <c r="JO32" s="3">
        <v>0</v>
      </c>
      <c r="JP32" s="3">
        <v>-133875.87</v>
      </c>
      <c r="JQ32" s="3">
        <v>0</v>
      </c>
      <c r="JR32" s="3">
        <v>0</v>
      </c>
      <c r="JS32" s="3">
        <v>0</v>
      </c>
      <c r="JT32" s="3">
        <v>0</v>
      </c>
      <c r="JU32" s="3">
        <v>0</v>
      </c>
      <c r="JV32" s="3">
        <v>-3420</v>
      </c>
      <c r="JW32" s="3">
        <v>0</v>
      </c>
      <c r="JX32" s="3">
        <v>0</v>
      </c>
      <c r="JY32" s="3">
        <v>0</v>
      </c>
      <c r="JZ32" s="3">
        <v>0</v>
      </c>
      <c r="KA32" s="3">
        <v>0</v>
      </c>
      <c r="KB32" s="3">
        <v>0</v>
      </c>
      <c r="KC32" s="3">
        <v>0</v>
      </c>
      <c r="KD32" s="3">
        <v>0</v>
      </c>
      <c r="KE32" s="3">
        <v>0</v>
      </c>
      <c r="KF32" s="3">
        <v>0</v>
      </c>
      <c r="KG32" s="3">
        <v>0</v>
      </c>
      <c r="KH32" s="3">
        <v>-1490196.55</v>
      </c>
      <c r="KI32" s="3">
        <v>1198954.02</v>
      </c>
      <c r="KJ32" s="3">
        <v>0</v>
      </c>
      <c r="KK32" s="3">
        <v>-51773.37</v>
      </c>
      <c r="KL32" s="3">
        <v>0</v>
      </c>
      <c r="KM32" s="3">
        <v>0</v>
      </c>
      <c r="KN32" s="3">
        <v>-106887.87</v>
      </c>
      <c r="KO32" s="3">
        <v>0</v>
      </c>
      <c r="KP32" s="3">
        <v>0</v>
      </c>
      <c r="KQ32" s="3">
        <v>0</v>
      </c>
      <c r="KR32" s="3">
        <v>0</v>
      </c>
      <c r="KS32" s="3">
        <v>0</v>
      </c>
      <c r="KT32" s="3">
        <v>0</v>
      </c>
      <c r="KU32" s="3">
        <v>0</v>
      </c>
      <c r="KV32" s="3">
        <v>0</v>
      </c>
      <c r="KW32" s="3">
        <v>0</v>
      </c>
      <c r="KX32" s="3">
        <v>0</v>
      </c>
      <c r="KY32" s="3">
        <v>0</v>
      </c>
      <c r="KZ32" s="3">
        <v>0</v>
      </c>
      <c r="LA32" s="3">
        <v>0</v>
      </c>
      <c r="LB32" s="3">
        <v>0</v>
      </c>
      <c r="LC32" s="3">
        <v>0</v>
      </c>
      <c r="LD32" s="3">
        <v>0</v>
      </c>
      <c r="LE32" s="3">
        <v>0</v>
      </c>
      <c r="LF32" s="3">
        <v>0</v>
      </c>
      <c r="LG32" s="3">
        <v>0</v>
      </c>
      <c r="LH32" s="3">
        <v>0</v>
      </c>
      <c r="LI32" s="3">
        <v>0</v>
      </c>
      <c r="LJ32" s="3">
        <v>0</v>
      </c>
      <c r="LK32" s="3">
        <v>0</v>
      </c>
      <c r="LL32" s="3">
        <v>0</v>
      </c>
      <c r="LM32" s="3">
        <v>34201059.57</v>
      </c>
      <c r="LN32" s="3">
        <v>33318705.620000001</v>
      </c>
      <c r="LO32" s="3">
        <v>2560617.27</v>
      </c>
      <c r="LP32" s="3">
        <v>0</v>
      </c>
      <c r="LQ32" s="3">
        <v>0</v>
      </c>
      <c r="LR32" s="3">
        <v>4556113.7300000004</v>
      </c>
      <c r="LS32" s="3">
        <v>0</v>
      </c>
      <c r="LT32" s="3">
        <v>4117048.53</v>
      </c>
      <c r="LU32" s="3">
        <v>0</v>
      </c>
      <c r="LW32" s="3">
        <v>940054.78</v>
      </c>
      <c r="LX32" s="3">
        <v>183973.56</v>
      </c>
      <c r="LY32" s="3">
        <v>0</v>
      </c>
      <c r="LZ32" s="3">
        <v>0</v>
      </c>
      <c r="MA32" s="3">
        <v>0</v>
      </c>
      <c r="MB32" s="3">
        <v>0</v>
      </c>
      <c r="MC32" s="3">
        <v>0</v>
      </c>
      <c r="MD32" s="3">
        <v>0</v>
      </c>
      <c r="ME32" s="3">
        <v>0</v>
      </c>
      <c r="MF32" s="3">
        <v>0</v>
      </c>
      <c r="MG32" s="3">
        <v>0</v>
      </c>
      <c r="MH32" s="3">
        <v>0</v>
      </c>
      <c r="MI32" s="3">
        <v>0</v>
      </c>
      <c r="MJ32" s="3">
        <v>0</v>
      </c>
      <c r="MK32" s="3">
        <v>0</v>
      </c>
      <c r="ML32" s="3">
        <v>0</v>
      </c>
      <c r="MM32" s="3">
        <v>0</v>
      </c>
      <c r="MN32" s="3">
        <v>0</v>
      </c>
      <c r="MO32" s="3">
        <v>0</v>
      </c>
      <c r="MP32" s="3">
        <v>0</v>
      </c>
      <c r="MQ32" s="3">
        <v>0</v>
      </c>
      <c r="MR32" s="3">
        <v>0</v>
      </c>
      <c r="MS32" s="3">
        <v>145872.04</v>
      </c>
      <c r="MT32" s="3">
        <v>439690.21</v>
      </c>
      <c r="MU32" s="3">
        <v>117811.2</v>
      </c>
      <c r="MV32" s="3">
        <v>0</v>
      </c>
      <c r="MW32" s="3">
        <v>0</v>
      </c>
      <c r="MX32" s="3">
        <v>90229.15</v>
      </c>
      <c r="MY32" s="3">
        <v>20905.96</v>
      </c>
      <c r="MZ32" s="3">
        <v>152754.69</v>
      </c>
      <c r="NA32" s="3">
        <v>35053.089999999997</v>
      </c>
      <c r="NB32" s="3">
        <v>0</v>
      </c>
      <c r="NC32" s="3">
        <v>6367.93</v>
      </c>
      <c r="ND32" s="3">
        <v>49922.59</v>
      </c>
      <c r="NE32" s="3">
        <v>24367.93</v>
      </c>
      <c r="NF32" s="3">
        <v>0</v>
      </c>
      <c r="NG32" s="3">
        <v>764.78</v>
      </c>
      <c r="NH32" s="3">
        <v>0</v>
      </c>
      <c r="NI32" s="3">
        <v>457673.83</v>
      </c>
      <c r="NJ32" s="3">
        <v>180785.6</v>
      </c>
      <c r="NK32" s="3">
        <v>26758.63</v>
      </c>
      <c r="NL32" s="3">
        <v>303578.82</v>
      </c>
      <c r="NM32" s="3">
        <v>0</v>
      </c>
      <c r="NN32" s="3">
        <v>56091.45</v>
      </c>
      <c r="NO32" s="3">
        <v>0</v>
      </c>
      <c r="NP32" s="3">
        <v>54163.98</v>
      </c>
      <c r="NQ32" s="3">
        <v>86038.01</v>
      </c>
      <c r="NR32" s="3">
        <v>0</v>
      </c>
      <c r="NS32" s="3">
        <v>203478.35</v>
      </c>
      <c r="NT32" s="3">
        <v>65738.2</v>
      </c>
      <c r="NU32" s="3">
        <v>263332.83</v>
      </c>
      <c r="NV32" s="3">
        <v>90899.08</v>
      </c>
      <c r="NW32" s="3">
        <v>306438.67</v>
      </c>
      <c r="NX32" s="3">
        <v>35584.61</v>
      </c>
      <c r="NY32" s="3">
        <v>117450.83</v>
      </c>
      <c r="NZ32" s="3">
        <v>79272.17</v>
      </c>
      <c r="OA32" s="3">
        <v>50910.05</v>
      </c>
      <c r="OB32" s="3">
        <v>0</v>
      </c>
      <c r="OC32" s="3">
        <v>0</v>
      </c>
      <c r="OD32" s="3">
        <v>0</v>
      </c>
      <c r="OE32" s="3">
        <v>6995</v>
      </c>
      <c r="OF32" s="3">
        <v>0</v>
      </c>
      <c r="OK32" s="3">
        <v>0</v>
      </c>
      <c r="OL32" s="3">
        <v>0</v>
      </c>
      <c r="OM32" s="3">
        <v>0</v>
      </c>
      <c r="ON32" s="3">
        <v>0</v>
      </c>
      <c r="OO32" s="3">
        <v>0</v>
      </c>
      <c r="OP32" s="3">
        <v>194487.54</v>
      </c>
      <c r="OQ32" s="3">
        <v>356988.57</v>
      </c>
      <c r="OR32" s="3">
        <v>174975.21</v>
      </c>
      <c r="OS32" s="3">
        <v>0</v>
      </c>
      <c r="OT32" s="3">
        <v>0</v>
      </c>
      <c r="OU32" s="3">
        <v>59535.54</v>
      </c>
      <c r="OV32" s="3">
        <v>0</v>
      </c>
      <c r="OW32" s="3">
        <v>0</v>
      </c>
      <c r="OX32" s="3">
        <v>0</v>
      </c>
      <c r="OY32" s="3">
        <v>60101.79</v>
      </c>
      <c r="OZ32" s="3">
        <v>5508.92</v>
      </c>
      <c r="PA32" s="3">
        <v>246388.74</v>
      </c>
      <c r="PB32" s="3">
        <v>0</v>
      </c>
      <c r="PC32" s="3">
        <v>0</v>
      </c>
      <c r="PD32" s="3">
        <v>0</v>
      </c>
      <c r="PE32" s="3">
        <v>0</v>
      </c>
      <c r="PF32" s="3">
        <v>182959.8</v>
      </c>
      <c r="PG32" s="3">
        <v>93134.73</v>
      </c>
      <c r="PH32" s="3">
        <v>649231.81000000006</v>
      </c>
      <c r="PI32" s="3">
        <v>51017.7</v>
      </c>
      <c r="PJ32" s="3">
        <v>0</v>
      </c>
      <c r="PK32" s="3">
        <v>522659.13</v>
      </c>
      <c r="PL32" s="3">
        <v>211275.58</v>
      </c>
      <c r="PM32" s="3">
        <v>69533.14</v>
      </c>
      <c r="PN32" s="3">
        <v>20965.689999999999</v>
      </c>
      <c r="PO32" s="3">
        <v>0</v>
      </c>
      <c r="PP32" s="3">
        <v>0</v>
      </c>
      <c r="PQ32" s="3">
        <v>0</v>
      </c>
      <c r="PR32" s="3">
        <v>201039.86</v>
      </c>
      <c r="PS32" s="3">
        <v>3027.69</v>
      </c>
      <c r="PT32" s="3">
        <v>138271.53</v>
      </c>
      <c r="PU32" s="3">
        <v>242427.64</v>
      </c>
      <c r="PV32" s="3">
        <v>0</v>
      </c>
      <c r="PW32" s="3">
        <v>118554.05</v>
      </c>
      <c r="PX32" s="3">
        <v>12140</v>
      </c>
      <c r="PY32" s="3">
        <v>0</v>
      </c>
      <c r="PZ32" s="3">
        <v>0</v>
      </c>
      <c r="QA32" s="3">
        <v>0</v>
      </c>
      <c r="QB32" s="3">
        <v>2255469.1</v>
      </c>
      <c r="QC32" s="3">
        <v>0</v>
      </c>
      <c r="QD32" s="3">
        <v>0</v>
      </c>
      <c r="QE32" s="3">
        <v>0</v>
      </c>
      <c r="QF32" s="3">
        <v>0</v>
      </c>
      <c r="QG32" s="3">
        <v>0</v>
      </c>
      <c r="QI32" s="3">
        <v>0</v>
      </c>
      <c r="QJ32" s="3">
        <v>722948.67</v>
      </c>
      <c r="QK32" s="3">
        <v>0</v>
      </c>
      <c r="QL32" s="3">
        <v>0</v>
      </c>
      <c r="QM32" s="3">
        <v>0</v>
      </c>
      <c r="QN32" s="3">
        <v>0</v>
      </c>
      <c r="QO32" s="3">
        <v>638692.31999999995</v>
      </c>
      <c r="QP32" s="3">
        <v>23789.919999999998</v>
      </c>
      <c r="QQ32" s="3">
        <v>0</v>
      </c>
      <c r="QR32" s="3">
        <v>0</v>
      </c>
      <c r="QS32" s="3">
        <v>0</v>
      </c>
      <c r="QT32" s="3">
        <v>111166.32</v>
      </c>
      <c r="QU32" s="3">
        <v>161035.68</v>
      </c>
      <c r="QV32" s="3">
        <v>-6869</v>
      </c>
      <c r="QW32" s="3">
        <v>17340</v>
      </c>
      <c r="QX32" s="3">
        <v>0</v>
      </c>
      <c r="QY32" s="3">
        <v>0</v>
      </c>
      <c r="QZ32" s="3">
        <v>0</v>
      </c>
      <c r="RA32" s="3">
        <v>0</v>
      </c>
      <c r="RB32" s="3">
        <v>0</v>
      </c>
      <c r="RC32" s="3">
        <v>0</v>
      </c>
      <c r="RD32" s="3">
        <v>0</v>
      </c>
      <c r="RE32" s="3">
        <v>0</v>
      </c>
      <c r="RF32" s="3">
        <v>0</v>
      </c>
      <c r="RG32" s="3">
        <v>0</v>
      </c>
      <c r="RH32" s="3">
        <v>0</v>
      </c>
      <c r="RI32" s="3">
        <v>0</v>
      </c>
      <c r="RJ32" s="3">
        <v>0</v>
      </c>
      <c r="RK32" s="3">
        <v>0</v>
      </c>
    </row>
    <row r="33" spans="1:479" x14ac:dyDescent="0.25">
      <c r="A33" t="s">
        <v>32</v>
      </c>
      <c r="B33" s="1">
        <v>2019</v>
      </c>
      <c r="C33" s="3">
        <v>13354153.27</v>
      </c>
      <c r="D33" s="3">
        <v>3119.59</v>
      </c>
      <c r="E33" s="4"/>
      <c r="F33" s="3">
        <v>0</v>
      </c>
      <c r="G33" s="3">
        <v>0</v>
      </c>
      <c r="H33" s="3">
        <v>0</v>
      </c>
      <c r="I33" s="3">
        <v>0</v>
      </c>
      <c r="J33" s="3">
        <v>0</v>
      </c>
      <c r="K33" s="3">
        <v>15179475.59</v>
      </c>
      <c r="L33" s="3">
        <v>-97419.15</v>
      </c>
      <c r="M33" s="3">
        <v>236399.46</v>
      </c>
      <c r="N33" s="3">
        <v>0</v>
      </c>
      <c r="O33" s="3">
        <v>1952455.16</v>
      </c>
      <c r="P33" s="4"/>
      <c r="Q33" s="3">
        <v>27648392.420000002</v>
      </c>
      <c r="R33" s="3">
        <v>-250000</v>
      </c>
      <c r="S33" s="3">
        <v>37034.85</v>
      </c>
      <c r="T33" s="3">
        <v>0</v>
      </c>
      <c r="U33" s="3">
        <v>0</v>
      </c>
      <c r="V33" s="3">
        <v>1346731.07</v>
      </c>
      <c r="W33" s="3">
        <v>367990.18</v>
      </c>
      <c r="X33" s="3">
        <v>347191.69</v>
      </c>
      <c r="Y33" s="3">
        <v>0</v>
      </c>
      <c r="Z33" s="3">
        <v>9950.2099999999991</v>
      </c>
      <c r="AA33" s="3">
        <v>1920727.61</v>
      </c>
      <c r="AB33" s="3">
        <v>0</v>
      </c>
      <c r="AC33" s="3">
        <v>0</v>
      </c>
      <c r="AD33" s="3">
        <v>0</v>
      </c>
      <c r="AE33" s="3">
        <v>0</v>
      </c>
      <c r="AF33" s="3">
        <v>0</v>
      </c>
      <c r="AG33" s="3">
        <v>0</v>
      </c>
      <c r="AH33" s="3">
        <v>0</v>
      </c>
      <c r="AI33" s="3">
        <v>0</v>
      </c>
      <c r="AJ33" s="3">
        <v>0</v>
      </c>
      <c r="AK33" s="3">
        <v>0</v>
      </c>
      <c r="AL33" s="3">
        <v>0</v>
      </c>
      <c r="AP33" s="3">
        <v>0</v>
      </c>
      <c r="AQ33" s="3">
        <v>0</v>
      </c>
      <c r="AR33" s="3">
        <v>0</v>
      </c>
      <c r="AS33" s="3">
        <v>0</v>
      </c>
      <c r="AT33" s="3">
        <v>5791056.9299999997</v>
      </c>
      <c r="AU33" s="3">
        <v>0</v>
      </c>
      <c r="AV33" s="3">
        <v>396336.76</v>
      </c>
      <c r="AW33" s="4"/>
      <c r="AX33" s="3">
        <v>0</v>
      </c>
      <c r="AY33" s="3">
        <v>0</v>
      </c>
      <c r="AZ33" s="3">
        <v>0</v>
      </c>
      <c r="BA33" s="3">
        <v>36110.21</v>
      </c>
      <c r="BB33" s="3">
        <v>0</v>
      </c>
      <c r="BC33" s="3">
        <v>-3110.68</v>
      </c>
      <c r="BD33" s="3">
        <v>0</v>
      </c>
      <c r="BE33" s="3">
        <v>0</v>
      </c>
      <c r="BF33" s="3">
        <v>0</v>
      </c>
      <c r="BG33" s="3">
        <v>104592.9</v>
      </c>
      <c r="BH33" s="3">
        <v>0</v>
      </c>
      <c r="BI33" s="3">
        <v>0</v>
      </c>
      <c r="BJ33" s="3">
        <v>0</v>
      </c>
      <c r="BK33" s="3">
        <v>0</v>
      </c>
      <c r="BL33" s="3">
        <v>0</v>
      </c>
      <c r="BM33" s="3">
        <v>36760.83</v>
      </c>
      <c r="BN33" s="3">
        <v>0</v>
      </c>
      <c r="BO33" s="3">
        <v>-123475.54</v>
      </c>
      <c r="BP33" s="3">
        <v>13029.78</v>
      </c>
      <c r="BQ33" s="3">
        <v>0</v>
      </c>
      <c r="BR33" s="3">
        <v>0</v>
      </c>
      <c r="BT33" s="3">
        <v>0</v>
      </c>
      <c r="BU33" s="3">
        <v>836677.81</v>
      </c>
      <c r="BV33" s="3">
        <v>-378976.65</v>
      </c>
      <c r="BW33" s="3">
        <v>0</v>
      </c>
      <c r="BX33" s="3">
        <v>0</v>
      </c>
      <c r="BY33" s="3">
        <v>0</v>
      </c>
      <c r="BZ33" s="3">
        <v>-916337.64</v>
      </c>
      <c r="CA33" s="3">
        <v>0</v>
      </c>
      <c r="CB33" s="3">
        <v>616984.66</v>
      </c>
      <c r="CC33" s="3">
        <v>135766.65</v>
      </c>
      <c r="CD33" s="3">
        <v>-16260.23</v>
      </c>
      <c r="CE33" s="3">
        <v>484675.66</v>
      </c>
      <c r="CF33" s="3">
        <v>-550487.46</v>
      </c>
      <c r="CG33" s="3">
        <v>629732.75</v>
      </c>
      <c r="CH33" s="3">
        <v>0</v>
      </c>
      <c r="CI33" s="3">
        <v>0</v>
      </c>
      <c r="CJ33" s="3">
        <v>0</v>
      </c>
      <c r="CK33" s="3">
        <v>0</v>
      </c>
      <c r="CL33" s="3">
        <v>6062867.0300000003</v>
      </c>
      <c r="CM33" s="3">
        <v>265448.5</v>
      </c>
      <c r="CN33" s="3">
        <v>0</v>
      </c>
      <c r="CO33" s="3">
        <v>0</v>
      </c>
      <c r="CP33" s="3">
        <v>0</v>
      </c>
      <c r="CQ33" s="3">
        <v>0</v>
      </c>
      <c r="CR33" s="3">
        <v>0</v>
      </c>
      <c r="CS33" s="3">
        <v>0</v>
      </c>
      <c r="CT33" s="3">
        <v>0</v>
      </c>
      <c r="CU33" s="3">
        <v>0</v>
      </c>
      <c r="CV33" s="3">
        <v>0</v>
      </c>
      <c r="CW33" s="3">
        <v>0</v>
      </c>
      <c r="CX33" s="3">
        <v>0</v>
      </c>
      <c r="CY33" s="3">
        <v>0</v>
      </c>
      <c r="CZ33" s="3">
        <v>0</v>
      </c>
      <c r="DA33" s="3">
        <v>0</v>
      </c>
      <c r="DB33" s="3">
        <v>0</v>
      </c>
      <c r="DC33" s="3">
        <v>0</v>
      </c>
      <c r="DD33" s="3">
        <v>0</v>
      </c>
      <c r="DE33" s="3">
        <v>0</v>
      </c>
      <c r="DF33" s="3">
        <v>0</v>
      </c>
      <c r="DG33" s="3">
        <v>0</v>
      </c>
      <c r="DH33" s="3">
        <v>0</v>
      </c>
      <c r="DI33" s="3">
        <v>0</v>
      </c>
      <c r="DJ33" s="3">
        <v>0</v>
      </c>
      <c r="DK33" s="3">
        <v>0</v>
      </c>
      <c r="DL33" s="3">
        <v>0</v>
      </c>
      <c r="DM33" s="3">
        <v>0</v>
      </c>
      <c r="DN33" s="3">
        <v>2339957.5299999998</v>
      </c>
      <c r="DP33" s="3">
        <v>9653382.8399999999</v>
      </c>
      <c r="DQ33" s="3">
        <v>0</v>
      </c>
      <c r="DR33" s="3">
        <v>67093525.689999998</v>
      </c>
      <c r="DS33" s="3">
        <v>2906054.76</v>
      </c>
      <c r="DT33" s="3">
        <v>0</v>
      </c>
      <c r="DU33" s="3">
        <v>53171148.25</v>
      </c>
      <c r="DV33" s="3">
        <v>52490419.350000001</v>
      </c>
      <c r="DW33" s="3">
        <v>42529979.280000001</v>
      </c>
      <c r="DX33" s="3">
        <v>58988825.170000002</v>
      </c>
      <c r="DY33" s="3">
        <v>73920565.909999996</v>
      </c>
      <c r="DZ33" s="3">
        <v>64476600.710000001</v>
      </c>
      <c r="EA33" s="3">
        <v>19112353.039999999</v>
      </c>
      <c r="EB33" s="3">
        <v>0</v>
      </c>
      <c r="EC33" s="3">
        <v>0</v>
      </c>
      <c r="ED33" s="3">
        <v>0</v>
      </c>
      <c r="EE33" s="3">
        <v>1395299.94</v>
      </c>
      <c r="EG33" s="3">
        <v>18202425.539999999</v>
      </c>
      <c r="EH33" s="3">
        <v>0</v>
      </c>
      <c r="EI33" s="3">
        <v>903059.99</v>
      </c>
      <c r="EJ33" s="3">
        <v>2250060.92</v>
      </c>
      <c r="EL33" s="3">
        <v>10402134.73</v>
      </c>
      <c r="EM33" s="3">
        <v>35489.230000000003</v>
      </c>
      <c r="EN33" s="3">
        <v>1031634.09</v>
      </c>
      <c r="EO33" s="3">
        <v>473409.28000000003</v>
      </c>
      <c r="EP33" s="3">
        <v>992680.45</v>
      </c>
      <c r="EQ33" s="3">
        <v>1083134.1399999999</v>
      </c>
      <c r="ER33" s="3">
        <v>18611.169999999998</v>
      </c>
      <c r="ET33" s="3">
        <v>0</v>
      </c>
      <c r="EU33" s="3">
        <v>0</v>
      </c>
      <c r="EV33" s="3">
        <v>37778.400000000001</v>
      </c>
      <c r="EW33" s="3">
        <v>0</v>
      </c>
      <c r="EX33" s="3">
        <v>0</v>
      </c>
      <c r="EY33" s="3">
        <v>-53977844.740000002</v>
      </c>
      <c r="EZ33" s="3">
        <v>0</v>
      </c>
      <c r="FA33" s="3">
        <v>0</v>
      </c>
      <c r="FB33" s="3">
        <v>0</v>
      </c>
      <c r="FC33" s="3">
        <v>0</v>
      </c>
      <c r="FD33" s="3">
        <v>0</v>
      </c>
      <c r="FE33" s="3">
        <v>0</v>
      </c>
      <c r="FF33" s="3">
        <v>5488530.4100000001</v>
      </c>
      <c r="FG33" s="3">
        <v>0</v>
      </c>
      <c r="FH33" s="3">
        <v>0</v>
      </c>
      <c r="FI33" s="3">
        <v>4221890.38</v>
      </c>
      <c r="FJ33" s="3">
        <v>110906.92</v>
      </c>
      <c r="FK33" s="3">
        <v>-205024086.18000001</v>
      </c>
      <c r="FL33" s="3">
        <v>-265448.5</v>
      </c>
      <c r="FM33" s="3">
        <v>0</v>
      </c>
      <c r="FN33" s="3">
        <v>20184567.440000001</v>
      </c>
      <c r="FO33" s="3">
        <v>-82650.850000000006</v>
      </c>
      <c r="FP33" s="3">
        <v>-44945348.950000003</v>
      </c>
      <c r="FQ33" s="3">
        <v>-393090.68</v>
      </c>
      <c r="FR33" s="3">
        <v>-9365523.9600000009</v>
      </c>
      <c r="FS33" s="3">
        <v>0</v>
      </c>
      <c r="FT33" s="3">
        <v>-3069590.34</v>
      </c>
      <c r="FU33" s="3">
        <v>0</v>
      </c>
      <c r="FV33" s="3">
        <v>0</v>
      </c>
      <c r="FW33" s="3">
        <v>0</v>
      </c>
      <c r="FX33" s="3">
        <v>-4358.1899999999996</v>
      </c>
      <c r="FY33" s="3">
        <v>0</v>
      </c>
      <c r="FZ33" s="3">
        <v>0</v>
      </c>
      <c r="GA33" s="3">
        <v>18620159.879999999</v>
      </c>
      <c r="GB33" s="3">
        <v>-606873.61</v>
      </c>
      <c r="GD33" s="3">
        <v>0</v>
      </c>
      <c r="GE33" s="3">
        <v>0</v>
      </c>
      <c r="GF33" s="3">
        <v>-15103.95</v>
      </c>
      <c r="GG33" s="3">
        <v>0</v>
      </c>
      <c r="GH33" s="3">
        <v>0</v>
      </c>
      <c r="GI33" s="3">
        <v>0</v>
      </c>
      <c r="GJ33" s="3">
        <v>0</v>
      </c>
      <c r="GK33" s="3">
        <v>-144963.17000000001</v>
      </c>
      <c r="GL33" s="3">
        <v>130837</v>
      </c>
      <c r="GN33" s="3">
        <v>0</v>
      </c>
      <c r="GO33" s="3">
        <v>-5857507.1399999997</v>
      </c>
      <c r="GP33" s="3">
        <v>0</v>
      </c>
      <c r="GQ33" s="3">
        <v>0</v>
      </c>
      <c r="GR33" s="3">
        <v>0</v>
      </c>
      <c r="GS33" s="3">
        <v>0</v>
      </c>
      <c r="GT33" s="3">
        <v>0</v>
      </c>
      <c r="GU33" s="3">
        <v>0</v>
      </c>
      <c r="GV33" s="3">
        <v>0</v>
      </c>
      <c r="GX33" s="3">
        <v>-6187828.1100000003</v>
      </c>
      <c r="GY33" s="3">
        <v>0</v>
      </c>
      <c r="GZ33" s="3">
        <v>0</v>
      </c>
      <c r="HA33" s="3">
        <v>0</v>
      </c>
      <c r="HB33" s="3">
        <v>-4071098.84</v>
      </c>
      <c r="HC33" s="3">
        <v>0</v>
      </c>
      <c r="HD33" s="3">
        <v>0</v>
      </c>
      <c r="HE33" s="3">
        <v>0</v>
      </c>
      <c r="HF33" s="3">
        <v>0</v>
      </c>
      <c r="HG33" s="3">
        <v>0</v>
      </c>
      <c r="HH33" s="3">
        <v>-37337236.530000001</v>
      </c>
      <c r="HI33" s="3">
        <v>0</v>
      </c>
      <c r="HJ33" s="3">
        <v>0</v>
      </c>
      <c r="HK33" s="3">
        <v>0</v>
      </c>
      <c r="HL33" s="3">
        <v>0</v>
      </c>
      <c r="HM33" s="3">
        <v>0</v>
      </c>
      <c r="HO33" s="3">
        <v>-76962142</v>
      </c>
      <c r="HP33" s="3">
        <v>-63689499</v>
      </c>
      <c r="HQ33" s="3">
        <v>0</v>
      </c>
      <c r="HR33" s="3">
        <v>0</v>
      </c>
      <c r="HS33" s="3">
        <v>0</v>
      </c>
      <c r="HT33" s="3">
        <v>0</v>
      </c>
      <c r="HU33" s="3">
        <v>0</v>
      </c>
      <c r="HV33" s="3">
        <v>0</v>
      </c>
      <c r="HW33" s="3">
        <v>0</v>
      </c>
      <c r="HX33" s="3">
        <v>0</v>
      </c>
      <c r="HY33" s="3">
        <v>-85565921.980000004</v>
      </c>
      <c r="HZ33" s="3">
        <v>-10797386.460000001</v>
      </c>
      <c r="IA33" s="3">
        <v>0</v>
      </c>
      <c r="IB33" s="3">
        <v>0</v>
      </c>
      <c r="IC33" s="3">
        <v>0</v>
      </c>
      <c r="ID33" s="3">
        <v>0</v>
      </c>
      <c r="IE33" s="3">
        <v>0</v>
      </c>
      <c r="IF33" s="3">
        <v>0</v>
      </c>
      <c r="IG33" s="3">
        <v>0</v>
      </c>
      <c r="IH33" s="3">
        <v>0</v>
      </c>
      <c r="II33" s="3">
        <v>620486.52</v>
      </c>
      <c r="IJ33" s="3">
        <v>-55390838.170000002</v>
      </c>
      <c r="IK33" s="3">
        <v>0</v>
      </c>
      <c r="IL33" s="3">
        <v>0</v>
      </c>
      <c r="IM33" s="3">
        <v>-921972.12</v>
      </c>
      <c r="IN33" s="3">
        <v>-917809.46</v>
      </c>
      <c r="IO33" s="3">
        <v>0</v>
      </c>
      <c r="IP33" s="3">
        <v>-90833574.849999994</v>
      </c>
      <c r="IQ33" s="3">
        <v>0</v>
      </c>
      <c r="IR33" s="3">
        <v>-5230089.5</v>
      </c>
      <c r="IS33" s="3">
        <v>-27993021.329999998</v>
      </c>
      <c r="IT33" s="3">
        <v>0</v>
      </c>
      <c r="IU33" s="3">
        <v>-6481239.9199999999</v>
      </c>
      <c r="IV33" s="3">
        <v>0</v>
      </c>
      <c r="IW33" s="3">
        <v>-11349247.029999999</v>
      </c>
      <c r="IX33" s="3">
        <v>-3369379.18</v>
      </c>
      <c r="IY33" s="3">
        <v>0</v>
      </c>
      <c r="IZ33" s="3">
        <v>-640747.96</v>
      </c>
      <c r="JA33" s="3">
        <v>-41972678.890000001</v>
      </c>
      <c r="JB33" s="3">
        <v>-41918.879999999997</v>
      </c>
      <c r="JC33" s="3">
        <v>-1803</v>
      </c>
      <c r="JD33" s="3">
        <v>-285880.25</v>
      </c>
      <c r="JE33" s="3">
        <v>0</v>
      </c>
      <c r="JF33" s="3">
        <v>0</v>
      </c>
      <c r="JG33" s="3">
        <v>0</v>
      </c>
      <c r="JH33" s="3">
        <v>0</v>
      </c>
      <c r="JI33" s="3">
        <v>-547585.27</v>
      </c>
      <c r="JJ33" s="3">
        <v>0</v>
      </c>
      <c r="JK33" s="3">
        <v>-71294.7</v>
      </c>
      <c r="JL33" s="3">
        <v>-202611.46</v>
      </c>
      <c r="JM33" s="3">
        <v>0</v>
      </c>
      <c r="JN33" s="3">
        <v>-347209.99</v>
      </c>
      <c r="JO33" s="3">
        <v>0</v>
      </c>
      <c r="JP33" s="3">
        <v>-908405.09</v>
      </c>
      <c r="JQ33" s="3">
        <v>0</v>
      </c>
      <c r="JR33" s="3">
        <v>0</v>
      </c>
      <c r="JS33" s="3">
        <v>0</v>
      </c>
      <c r="JT33" s="3">
        <v>0</v>
      </c>
      <c r="JU33" s="3">
        <v>0</v>
      </c>
      <c r="JV33" s="3">
        <v>0</v>
      </c>
      <c r="JW33" s="3">
        <v>0</v>
      </c>
      <c r="JX33" s="3">
        <v>0</v>
      </c>
      <c r="JY33" s="3">
        <v>0</v>
      </c>
      <c r="JZ33" s="3">
        <v>0</v>
      </c>
      <c r="KA33" s="3">
        <v>0</v>
      </c>
      <c r="KB33" s="3">
        <v>-36118.949999999997</v>
      </c>
      <c r="KC33" s="3">
        <v>0</v>
      </c>
      <c r="KD33" s="3">
        <v>0</v>
      </c>
      <c r="KE33" s="3">
        <v>0</v>
      </c>
      <c r="KF33" s="3">
        <v>0</v>
      </c>
      <c r="KG33" s="3">
        <v>0</v>
      </c>
      <c r="KH33" s="3">
        <v>-2681852.56</v>
      </c>
      <c r="KI33" s="3">
        <v>2669168.08</v>
      </c>
      <c r="KJ33" s="3">
        <v>0</v>
      </c>
      <c r="KK33" s="3">
        <v>-245257.02</v>
      </c>
      <c r="KL33" s="3">
        <v>0</v>
      </c>
      <c r="KM33" s="3">
        <v>1081.42</v>
      </c>
      <c r="KN33" s="3">
        <v>-553667.11</v>
      </c>
      <c r="KO33" s="3">
        <v>0</v>
      </c>
      <c r="KP33" s="3">
        <v>0</v>
      </c>
      <c r="KQ33" s="3">
        <v>0</v>
      </c>
      <c r="KR33" s="3">
        <v>0</v>
      </c>
      <c r="KS33" s="3">
        <v>0</v>
      </c>
      <c r="KT33" s="3">
        <v>0</v>
      </c>
      <c r="KU33" s="3">
        <v>0</v>
      </c>
      <c r="KV33" s="3">
        <v>0</v>
      </c>
      <c r="KW33" s="3">
        <v>0</v>
      </c>
      <c r="KX33" s="3">
        <v>0</v>
      </c>
      <c r="KY33" s="3">
        <v>0</v>
      </c>
      <c r="KZ33" s="3">
        <v>0</v>
      </c>
      <c r="LA33" s="3">
        <v>0</v>
      </c>
      <c r="LB33" s="3">
        <v>0</v>
      </c>
      <c r="LC33" s="3">
        <v>0</v>
      </c>
      <c r="LD33" s="3">
        <v>0</v>
      </c>
      <c r="LE33" s="3">
        <v>0</v>
      </c>
      <c r="LF33" s="3">
        <v>0</v>
      </c>
      <c r="LG33" s="3">
        <v>0</v>
      </c>
      <c r="LH33" s="3">
        <v>0</v>
      </c>
      <c r="LI33" s="3">
        <v>0</v>
      </c>
      <c r="LJ33" s="3">
        <v>0</v>
      </c>
      <c r="LK33" s="3">
        <v>0</v>
      </c>
      <c r="LL33" s="3">
        <v>0</v>
      </c>
      <c r="LM33" s="3">
        <v>105280940.18000001</v>
      </c>
      <c r="LN33" s="3">
        <v>76006365.260000005</v>
      </c>
      <c r="LO33" s="3">
        <v>6481239.9100000001</v>
      </c>
      <c r="LP33" s="3">
        <v>0</v>
      </c>
      <c r="LQ33" s="3">
        <v>0</v>
      </c>
      <c r="LR33" s="3">
        <v>11349247.029999999</v>
      </c>
      <c r="LS33" s="3">
        <v>0</v>
      </c>
      <c r="LT33" s="3">
        <v>3369379.18</v>
      </c>
      <c r="LU33" s="3">
        <v>0</v>
      </c>
      <c r="LW33" s="3">
        <v>0</v>
      </c>
      <c r="LX33" s="3">
        <v>640747.96</v>
      </c>
      <c r="LY33" s="3">
        <v>0</v>
      </c>
      <c r="LZ33" s="3">
        <v>0</v>
      </c>
      <c r="MA33" s="3">
        <v>0</v>
      </c>
      <c r="MB33" s="3">
        <v>0</v>
      </c>
      <c r="MC33" s="3">
        <v>0</v>
      </c>
      <c r="MD33" s="3">
        <v>0</v>
      </c>
      <c r="ME33" s="3">
        <v>0</v>
      </c>
      <c r="MF33" s="3">
        <v>0</v>
      </c>
      <c r="MG33" s="3">
        <v>0</v>
      </c>
      <c r="MH33" s="3">
        <v>0</v>
      </c>
      <c r="MI33" s="3">
        <v>0</v>
      </c>
      <c r="MJ33" s="3">
        <v>0</v>
      </c>
      <c r="MK33" s="3">
        <v>0</v>
      </c>
      <c r="ML33" s="3">
        <v>0</v>
      </c>
      <c r="MM33" s="3">
        <v>0</v>
      </c>
      <c r="MN33" s="3">
        <v>0</v>
      </c>
      <c r="MO33" s="3">
        <v>0</v>
      </c>
      <c r="MP33" s="3">
        <v>0</v>
      </c>
      <c r="MQ33" s="3">
        <v>0</v>
      </c>
      <c r="MR33" s="3">
        <v>0</v>
      </c>
      <c r="MS33" s="3">
        <v>2015445.79</v>
      </c>
      <c r="MT33" s="3">
        <v>723027.26</v>
      </c>
      <c r="MU33" s="3">
        <v>0</v>
      </c>
      <c r="MV33" s="3">
        <v>335929.37</v>
      </c>
      <c r="MW33" s="3">
        <v>541062.14</v>
      </c>
      <c r="MX33" s="3">
        <v>2529.66</v>
      </c>
      <c r="MY33" s="3">
        <v>9339.74</v>
      </c>
      <c r="MZ33" s="3">
        <v>17619.099999999999</v>
      </c>
      <c r="NA33" s="3">
        <v>114261.88</v>
      </c>
      <c r="NB33" s="3">
        <v>0</v>
      </c>
      <c r="NC33" s="3">
        <v>0</v>
      </c>
      <c r="ND33" s="3">
        <v>405305.79</v>
      </c>
      <c r="NE33" s="3">
        <v>425388.06</v>
      </c>
      <c r="NF33" s="3">
        <v>0</v>
      </c>
      <c r="NG33" s="3">
        <v>0</v>
      </c>
      <c r="NH33" s="3">
        <v>0</v>
      </c>
      <c r="NI33" s="3">
        <v>789338.05</v>
      </c>
      <c r="NJ33" s="3">
        <v>14044.44</v>
      </c>
      <c r="NK33" s="3">
        <v>18028.72</v>
      </c>
      <c r="NL33" s="3">
        <v>8333.33</v>
      </c>
      <c r="NM33" s="3">
        <v>6866.96</v>
      </c>
      <c r="NN33" s="3">
        <v>20776</v>
      </c>
      <c r="NO33" s="3">
        <v>0</v>
      </c>
      <c r="NP33" s="3">
        <v>0</v>
      </c>
      <c r="NQ33" s="3">
        <v>304206.94</v>
      </c>
      <c r="NR33" s="3">
        <v>845828.08</v>
      </c>
      <c r="NS33" s="3">
        <v>101646.35</v>
      </c>
      <c r="NT33" s="3">
        <v>347050.62</v>
      </c>
      <c r="NU33" s="3">
        <v>1170686.92</v>
      </c>
      <c r="NV33" s="3">
        <v>812651.38</v>
      </c>
      <c r="NW33" s="3">
        <v>1082452.58</v>
      </c>
      <c r="NX33" s="3">
        <v>164384.24</v>
      </c>
      <c r="NY33" s="3">
        <v>821109.12</v>
      </c>
      <c r="NZ33" s="3">
        <v>282155.63</v>
      </c>
      <c r="OA33" s="3">
        <v>332120.65999999997</v>
      </c>
      <c r="OB33" s="3">
        <v>0</v>
      </c>
      <c r="OC33" s="3">
        <v>0</v>
      </c>
      <c r="OD33" s="3">
        <v>0</v>
      </c>
      <c r="OE33" s="3">
        <v>0</v>
      </c>
      <c r="OF33" s="3">
        <v>0</v>
      </c>
      <c r="OK33" s="3">
        <v>0</v>
      </c>
      <c r="OL33" s="3">
        <v>0</v>
      </c>
      <c r="OM33" s="3">
        <v>0</v>
      </c>
      <c r="ON33" s="3">
        <v>0</v>
      </c>
      <c r="OO33" s="3">
        <v>601797.93000000005</v>
      </c>
      <c r="OP33" s="3">
        <v>895921.26</v>
      </c>
      <c r="OQ33" s="3">
        <v>2297047.35</v>
      </c>
      <c r="OR33" s="3">
        <v>704203.39</v>
      </c>
      <c r="OS33" s="3">
        <v>-14</v>
      </c>
      <c r="OT33" s="3">
        <v>0</v>
      </c>
      <c r="OU33" s="3">
        <v>44029.73</v>
      </c>
      <c r="OV33" s="3">
        <v>0</v>
      </c>
      <c r="OW33" s="3">
        <v>0</v>
      </c>
      <c r="OX33" s="3">
        <v>159536.95000000001</v>
      </c>
      <c r="OY33" s="3">
        <v>0</v>
      </c>
      <c r="OZ33" s="3">
        <v>111391.03999999999</v>
      </c>
      <c r="PA33" s="3">
        <v>0</v>
      </c>
      <c r="PB33" s="3">
        <v>0</v>
      </c>
      <c r="PC33" s="3">
        <v>0</v>
      </c>
      <c r="PD33" s="3">
        <v>0</v>
      </c>
      <c r="PE33" s="3">
        <v>0</v>
      </c>
      <c r="PF33" s="3">
        <v>56155.03</v>
      </c>
      <c r="PG33" s="3">
        <v>715395.8</v>
      </c>
      <c r="PH33" s="3">
        <v>500183.77</v>
      </c>
      <c r="PI33" s="3">
        <v>164699.12</v>
      </c>
      <c r="PJ33" s="3">
        <v>-355962.01</v>
      </c>
      <c r="PK33" s="3">
        <v>88642.32</v>
      </c>
      <c r="PL33" s="3">
        <v>188135.94</v>
      </c>
      <c r="PM33" s="3">
        <v>226738.22</v>
      </c>
      <c r="PN33" s="3">
        <v>5073.25</v>
      </c>
      <c r="PO33" s="3">
        <v>0</v>
      </c>
      <c r="PP33" s="3">
        <v>0</v>
      </c>
      <c r="PQ33" s="3">
        <v>0</v>
      </c>
      <c r="PR33" s="3">
        <v>702244.66</v>
      </c>
      <c r="PS33" s="3">
        <v>0</v>
      </c>
      <c r="PT33" s="3">
        <v>106546.2</v>
      </c>
      <c r="PU33" s="3">
        <v>0</v>
      </c>
      <c r="PV33" s="3">
        <v>0</v>
      </c>
      <c r="PW33" s="3">
        <v>322197.82</v>
      </c>
      <c r="PX33" s="3">
        <v>43145.8</v>
      </c>
      <c r="PY33" s="3">
        <v>0</v>
      </c>
      <c r="PZ33" s="3">
        <v>0</v>
      </c>
      <c r="QA33" s="3">
        <v>-2007</v>
      </c>
      <c r="QB33" s="3">
        <v>9159308.0199999996</v>
      </c>
      <c r="QC33" s="3">
        <v>0</v>
      </c>
      <c r="QD33" s="3">
        <v>0</v>
      </c>
      <c r="QE33" s="3">
        <v>0</v>
      </c>
      <c r="QF33" s="3">
        <v>0</v>
      </c>
      <c r="QG33" s="3">
        <v>0</v>
      </c>
      <c r="QI33" s="3">
        <v>403850.3</v>
      </c>
      <c r="QJ33" s="3">
        <v>3815411.38</v>
      </c>
      <c r="QK33" s="3">
        <v>0</v>
      </c>
      <c r="QL33" s="3">
        <v>0</v>
      </c>
      <c r="QM33" s="3">
        <v>0</v>
      </c>
      <c r="QN33" s="3">
        <v>0</v>
      </c>
      <c r="QO33" s="3">
        <v>0</v>
      </c>
      <c r="QP33" s="3">
        <v>406126.83</v>
      </c>
      <c r="QQ33" s="3">
        <v>0</v>
      </c>
      <c r="QR33" s="3">
        <v>0</v>
      </c>
      <c r="QS33" s="3">
        <v>0</v>
      </c>
      <c r="QT33" s="3">
        <v>419920.49</v>
      </c>
      <c r="QU33" s="3">
        <v>934803</v>
      </c>
      <c r="QV33" s="3">
        <v>-47264.19</v>
      </c>
      <c r="QW33" s="3">
        <v>49800</v>
      </c>
      <c r="QX33" s="3">
        <v>0</v>
      </c>
      <c r="QY33" s="3">
        <v>0</v>
      </c>
      <c r="QZ33" s="3">
        <v>0</v>
      </c>
      <c r="RA33" s="3">
        <v>0</v>
      </c>
      <c r="RB33" s="3">
        <v>0</v>
      </c>
      <c r="RC33" s="3">
        <v>0</v>
      </c>
      <c r="RD33" s="3">
        <v>0</v>
      </c>
      <c r="RE33" s="3">
        <v>0</v>
      </c>
      <c r="RF33" s="3">
        <v>0</v>
      </c>
      <c r="RG33" s="3">
        <v>0</v>
      </c>
      <c r="RH33" s="3">
        <v>465284</v>
      </c>
      <c r="RI33" s="3">
        <v>0</v>
      </c>
      <c r="RJ33" s="3">
        <v>-123300.26</v>
      </c>
      <c r="RK33" s="3">
        <v>0</v>
      </c>
    </row>
    <row r="34" spans="1:479" x14ac:dyDescent="0.25">
      <c r="A34" t="s">
        <v>33</v>
      </c>
      <c r="B34" s="1">
        <v>2019</v>
      </c>
      <c r="C34" s="3">
        <v>489495.94</v>
      </c>
      <c r="D34" s="3">
        <v>0</v>
      </c>
      <c r="E34" s="4"/>
      <c r="F34" s="3">
        <v>0</v>
      </c>
      <c r="G34" s="3">
        <v>0</v>
      </c>
      <c r="H34" s="3">
        <v>0</v>
      </c>
      <c r="I34" s="3">
        <v>0</v>
      </c>
      <c r="J34" s="3">
        <v>0</v>
      </c>
      <c r="K34" s="3">
        <v>2654706.13</v>
      </c>
      <c r="L34" s="3">
        <v>0</v>
      </c>
      <c r="M34" s="3">
        <v>0</v>
      </c>
      <c r="N34" s="3">
        <v>258941.91</v>
      </c>
      <c r="O34" s="3">
        <v>0.2</v>
      </c>
      <c r="P34" s="4"/>
      <c r="Q34" s="3">
        <v>3545288.34</v>
      </c>
      <c r="R34" s="3">
        <v>-20000</v>
      </c>
      <c r="S34" s="3">
        <v>0</v>
      </c>
      <c r="T34" s="3">
        <v>0</v>
      </c>
      <c r="U34" s="3">
        <v>0</v>
      </c>
      <c r="V34" s="3">
        <v>114014.04</v>
      </c>
      <c r="W34" s="3">
        <v>0</v>
      </c>
      <c r="X34" s="3">
        <v>0</v>
      </c>
      <c r="Y34" s="3">
        <v>0</v>
      </c>
      <c r="Z34" s="3">
        <v>0</v>
      </c>
      <c r="AA34" s="3">
        <v>431949.91</v>
      </c>
      <c r="AB34" s="3">
        <v>956.34</v>
      </c>
      <c r="AC34" s="3">
        <v>0</v>
      </c>
      <c r="AD34" s="3">
        <v>0</v>
      </c>
      <c r="AE34" s="3">
        <v>0</v>
      </c>
      <c r="AF34" s="3">
        <v>0</v>
      </c>
      <c r="AG34" s="3">
        <v>0</v>
      </c>
      <c r="AH34" s="3">
        <v>0</v>
      </c>
      <c r="AI34" s="3">
        <v>0</v>
      </c>
      <c r="AJ34" s="3">
        <v>0</v>
      </c>
      <c r="AK34" s="3">
        <v>0</v>
      </c>
      <c r="AL34" s="3">
        <v>0</v>
      </c>
      <c r="AP34" s="3">
        <v>0</v>
      </c>
      <c r="AQ34" s="3">
        <v>0</v>
      </c>
      <c r="AR34" s="3">
        <v>0</v>
      </c>
      <c r="AS34" s="3">
        <v>0</v>
      </c>
      <c r="AT34" s="3">
        <v>0</v>
      </c>
      <c r="AU34" s="3">
        <v>0</v>
      </c>
      <c r="AV34" s="3">
        <v>-24151.21</v>
      </c>
      <c r="AW34" s="4"/>
      <c r="AX34" s="3">
        <v>0</v>
      </c>
      <c r="AY34" s="3">
        <v>0</v>
      </c>
      <c r="AZ34" s="3">
        <v>0</v>
      </c>
      <c r="BA34" s="3">
        <v>15081.81</v>
      </c>
      <c r="BB34" s="3">
        <v>-82.22</v>
      </c>
      <c r="BC34" s="3">
        <v>0</v>
      </c>
      <c r="BD34" s="3">
        <v>0</v>
      </c>
      <c r="BE34" s="3">
        <v>0</v>
      </c>
      <c r="BF34" s="3">
        <v>0</v>
      </c>
      <c r="BG34" s="3">
        <v>0</v>
      </c>
      <c r="BH34" s="3">
        <v>0</v>
      </c>
      <c r="BI34" s="3">
        <v>0</v>
      </c>
      <c r="BJ34" s="3">
        <v>0</v>
      </c>
      <c r="BK34" s="3">
        <v>0</v>
      </c>
      <c r="BL34" s="3">
        <v>0</v>
      </c>
      <c r="BM34" s="3">
        <v>17074.34</v>
      </c>
      <c r="BN34" s="3">
        <v>1659999.44</v>
      </c>
      <c r="BO34" s="3">
        <v>-12164.78</v>
      </c>
      <c r="BP34" s="3">
        <v>0</v>
      </c>
      <c r="BQ34" s="3">
        <v>0</v>
      </c>
      <c r="BR34" s="3">
        <v>0</v>
      </c>
      <c r="BT34" s="3">
        <v>0</v>
      </c>
      <c r="BU34" s="3">
        <v>0</v>
      </c>
      <c r="BV34" s="3">
        <v>0</v>
      </c>
      <c r="BW34" s="3">
        <v>0</v>
      </c>
      <c r="BX34" s="3">
        <v>0</v>
      </c>
      <c r="BY34" s="3">
        <v>0</v>
      </c>
      <c r="BZ34" s="3">
        <v>-707099.77</v>
      </c>
      <c r="CA34" s="3">
        <v>0</v>
      </c>
      <c r="CB34" s="3">
        <v>107726.14</v>
      </c>
      <c r="CC34" s="3">
        <v>191743.06</v>
      </c>
      <c r="CD34" s="3">
        <v>-292144.38</v>
      </c>
      <c r="CE34" s="3">
        <v>-1084833.56</v>
      </c>
      <c r="CF34" s="3">
        <v>-32755.83</v>
      </c>
      <c r="CG34" s="3">
        <v>-20827.07</v>
      </c>
      <c r="CH34" s="3">
        <v>0</v>
      </c>
      <c r="CI34" s="3">
        <v>0</v>
      </c>
      <c r="CJ34" s="3">
        <v>0</v>
      </c>
      <c r="CK34" s="3">
        <v>0</v>
      </c>
      <c r="CL34" s="3">
        <v>452123.21</v>
      </c>
      <c r="CM34" s="3">
        <v>0</v>
      </c>
      <c r="CN34" s="3">
        <v>0</v>
      </c>
      <c r="CO34" s="3">
        <v>0</v>
      </c>
      <c r="CP34" s="3">
        <v>0</v>
      </c>
      <c r="CQ34" s="3">
        <v>0</v>
      </c>
      <c r="CR34" s="3">
        <v>0</v>
      </c>
      <c r="CS34" s="3">
        <v>0</v>
      </c>
      <c r="CT34" s="3">
        <v>0</v>
      </c>
      <c r="CU34" s="3">
        <v>0</v>
      </c>
      <c r="CV34" s="3">
        <v>0</v>
      </c>
      <c r="CW34" s="3">
        <v>0</v>
      </c>
      <c r="CX34" s="3">
        <v>0</v>
      </c>
      <c r="CY34" s="3">
        <v>0</v>
      </c>
      <c r="CZ34" s="3">
        <v>0</v>
      </c>
      <c r="DA34" s="3">
        <v>0</v>
      </c>
      <c r="DB34" s="3">
        <v>0</v>
      </c>
      <c r="DC34" s="3">
        <v>0</v>
      </c>
      <c r="DD34" s="3">
        <v>0</v>
      </c>
      <c r="DE34" s="3">
        <v>0</v>
      </c>
      <c r="DF34" s="3">
        <v>0</v>
      </c>
      <c r="DG34" s="3">
        <v>0</v>
      </c>
      <c r="DH34" s="3">
        <v>0</v>
      </c>
      <c r="DI34" s="3">
        <v>0</v>
      </c>
      <c r="DJ34" s="3">
        <v>0</v>
      </c>
      <c r="DK34" s="3">
        <v>0</v>
      </c>
      <c r="DL34" s="3">
        <v>0</v>
      </c>
      <c r="DM34" s="3">
        <v>0</v>
      </c>
      <c r="DN34" s="3">
        <v>219283.87</v>
      </c>
      <c r="DP34" s="3">
        <v>1099984.06</v>
      </c>
      <c r="DQ34" s="3">
        <v>0</v>
      </c>
      <c r="DR34" s="3">
        <v>0</v>
      </c>
      <c r="DS34" s="3">
        <v>3602407.37</v>
      </c>
      <c r="DT34" s="3">
        <v>0</v>
      </c>
      <c r="DU34" s="3">
        <v>3757506.47</v>
      </c>
      <c r="DV34" s="3">
        <v>5823161.71</v>
      </c>
      <c r="DW34" s="3">
        <v>878487.47</v>
      </c>
      <c r="DX34" s="3">
        <v>2023126.36</v>
      </c>
      <c r="DY34" s="3">
        <v>3701076.15</v>
      </c>
      <c r="DZ34" s="3">
        <v>1166931.99</v>
      </c>
      <c r="EA34" s="3">
        <v>2524906.36</v>
      </c>
      <c r="EB34" s="3">
        <v>806.79</v>
      </c>
      <c r="EC34" s="3">
        <v>0</v>
      </c>
      <c r="ED34" s="3">
        <v>0</v>
      </c>
      <c r="EE34" s="3">
        <v>0</v>
      </c>
      <c r="EG34" s="3">
        <v>0</v>
      </c>
      <c r="EH34" s="3">
        <v>0</v>
      </c>
      <c r="EI34" s="3">
        <v>77051.98</v>
      </c>
      <c r="EJ34" s="3">
        <v>168090.25</v>
      </c>
      <c r="EL34" s="3">
        <v>1024986.22</v>
      </c>
      <c r="EM34" s="3">
        <v>0</v>
      </c>
      <c r="EN34" s="3">
        <v>526910.09</v>
      </c>
      <c r="EO34" s="3">
        <v>15571.68</v>
      </c>
      <c r="EP34" s="3">
        <v>0</v>
      </c>
      <c r="EQ34" s="3">
        <v>0</v>
      </c>
      <c r="ER34" s="3">
        <v>349735.72</v>
      </c>
      <c r="ET34" s="3">
        <v>0</v>
      </c>
      <c r="EU34" s="3">
        <v>0</v>
      </c>
      <c r="EV34" s="3">
        <v>394110.81</v>
      </c>
      <c r="EW34" s="3">
        <v>0</v>
      </c>
      <c r="EX34" s="3">
        <v>0</v>
      </c>
      <c r="EY34" s="3">
        <v>-3188074.52</v>
      </c>
      <c r="EZ34" s="3">
        <v>0</v>
      </c>
      <c r="FA34" s="3">
        <v>0</v>
      </c>
      <c r="FB34" s="3">
        <v>0</v>
      </c>
      <c r="FC34" s="3">
        <v>0</v>
      </c>
      <c r="FD34" s="3">
        <v>0</v>
      </c>
      <c r="FE34" s="3">
        <v>0</v>
      </c>
      <c r="FF34" s="3">
        <v>479661.92</v>
      </c>
      <c r="FG34" s="3">
        <v>0</v>
      </c>
      <c r="FH34" s="3">
        <v>0</v>
      </c>
      <c r="FI34" s="3">
        <v>0</v>
      </c>
      <c r="FJ34" s="3">
        <v>36217.79</v>
      </c>
      <c r="FK34" s="3">
        <v>-5785956.21</v>
      </c>
      <c r="FL34" s="3">
        <v>0</v>
      </c>
      <c r="FM34" s="3">
        <v>0</v>
      </c>
      <c r="FN34" s="3">
        <v>0</v>
      </c>
      <c r="FO34" s="3">
        <v>-8450.82</v>
      </c>
      <c r="FP34" s="3">
        <v>-3632427.15</v>
      </c>
      <c r="FQ34" s="3">
        <v>-227087.07</v>
      </c>
      <c r="FR34" s="3">
        <v>-26196.7</v>
      </c>
      <c r="FS34" s="3">
        <v>0</v>
      </c>
      <c r="FT34" s="3">
        <v>-77374.31</v>
      </c>
      <c r="FU34" s="3">
        <v>0</v>
      </c>
      <c r="FV34" s="3">
        <v>-1207179.25</v>
      </c>
      <c r="FW34" s="3">
        <v>0</v>
      </c>
      <c r="FX34" s="3">
        <v>37.729999999999997</v>
      </c>
      <c r="FY34" s="3">
        <v>0</v>
      </c>
      <c r="FZ34" s="3">
        <v>0</v>
      </c>
      <c r="GA34" s="3">
        <v>0</v>
      </c>
      <c r="GB34" s="3">
        <v>-250575.45</v>
      </c>
      <c r="GD34" s="3">
        <v>0</v>
      </c>
      <c r="GE34" s="3">
        <v>0</v>
      </c>
      <c r="GF34" s="3">
        <v>0</v>
      </c>
      <c r="GG34" s="3">
        <v>0</v>
      </c>
      <c r="GH34" s="3">
        <v>0</v>
      </c>
      <c r="GI34" s="3">
        <v>0</v>
      </c>
      <c r="GJ34" s="3">
        <v>13539.34</v>
      </c>
      <c r="GK34" s="3">
        <v>0</v>
      </c>
      <c r="GL34" s="3">
        <v>-263831.08</v>
      </c>
      <c r="GN34" s="3">
        <v>0</v>
      </c>
      <c r="GO34" s="3">
        <v>-419141</v>
      </c>
      <c r="GP34" s="3">
        <v>0</v>
      </c>
      <c r="GQ34" s="3">
        <v>0</v>
      </c>
      <c r="GR34" s="3">
        <v>0</v>
      </c>
      <c r="GS34" s="3">
        <v>0</v>
      </c>
      <c r="GT34" s="3">
        <v>0</v>
      </c>
      <c r="GU34" s="3">
        <v>0</v>
      </c>
      <c r="GV34" s="3">
        <v>0</v>
      </c>
      <c r="GX34" s="3">
        <v>-261032.29</v>
      </c>
      <c r="GY34" s="3">
        <v>0</v>
      </c>
      <c r="GZ34" s="3">
        <v>0</v>
      </c>
      <c r="HA34" s="3">
        <v>0</v>
      </c>
      <c r="HB34" s="3">
        <v>0</v>
      </c>
      <c r="HC34" s="3">
        <v>56066.89</v>
      </c>
      <c r="HD34" s="3">
        <v>0</v>
      </c>
      <c r="HE34" s="3">
        <v>0</v>
      </c>
      <c r="HF34" s="3">
        <v>0</v>
      </c>
      <c r="HG34" s="3">
        <v>0</v>
      </c>
      <c r="HH34" s="3">
        <v>0</v>
      </c>
      <c r="HI34" s="3">
        <v>-3148400.48</v>
      </c>
      <c r="HJ34" s="3">
        <v>0</v>
      </c>
      <c r="HK34" s="3">
        <v>0</v>
      </c>
      <c r="HL34" s="3">
        <v>-7000000</v>
      </c>
      <c r="HM34" s="3">
        <v>0</v>
      </c>
      <c r="HO34" s="3">
        <v>0</v>
      </c>
      <c r="HP34" s="3">
        <v>-5293375.74</v>
      </c>
      <c r="HQ34" s="3">
        <v>0</v>
      </c>
      <c r="HR34" s="3">
        <v>0</v>
      </c>
      <c r="HS34" s="3">
        <v>0</v>
      </c>
      <c r="HT34" s="3">
        <v>0</v>
      </c>
      <c r="HU34" s="3">
        <v>0</v>
      </c>
      <c r="HV34" s="3">
        <v>0</v>
      </c>
      <c r="HW34" s="3">
        <v>0</v>
      </c>
      <c r="HX34" s="3">
        <v>86432.22</v>
      </c>
      <c r="HY34" s="3">
        <v>-4692541</v>
      </c>
      <c r="HZ34" s="3">
        <v>-269142.15999998897</v>
      </c>
      <c r="IA34" s="3">
        <v>0</v>
      </c>
      <c r="IB34" s="3">
        <v>0</v>
      </c>
      <c r="IC34" s="3">
        <v>0</v>
      </c>
      <c r="ID34" s="3">
        <v>0</v>
      </c>
      <c r="IE34" s="3">
        <v>0</v>
      </c>
      <c r="IF34" s="3">
        <v>0</v>
      </c>
      <c r="IG34" s="3">
        <v>0</v>
      </c>
      <c r="IH34" s="3">
        <v>0</v>
      </c>
      <c r="II34" s="3">
        <v>-20348</v>
      </c>
      <c r="IJ34" s="3">
        <v>-6718460.2699999996</v>
      </c>
      <c r="IK34" s="3">
        <v>-3489944.89</v>
      </c>
      <c r="IL34" s="3">
        <v>-329212.17</v>
      </c>
      <c r="IM34" s="3">
        <v>0</v>
      </c>
      <c r="IN34" s="3">
        <v>-133254.44</v>
      </c>
      <c r="IO34" s="3">
        <v>-4033.55</v>
      </c>
      <c r="IP34" s="3">
        <v>-14132519.640000001</v>
      </c>
      <c r="IQ34" s="3">
        <v>0</v>
      </c>
      <c r="IR34" s="3">
        <v>0</v>
      </c>
      <c r="IS34" s="3">
        <v>-976586.03</v>
      </c>
      <c r="IT34" s="3">
        <v>0</v>
      </c>
      <c r="IU34" s="3">
        <v>-917740.71</v>
      </c>
      <c r="IV34" s="3">
        <v>0</v>
      </c>
      <c r="IW34" s="3">
        <v>-1369525.69</v>
      </c>
      <c r="IX34" s="3">
        <v>-1086695.67</v>
      </c>
      <c r="IY34" s="3">
        <v>-304520.83</v>
      </c>
      <c r="IZ34" s="3">
        <v>-69140.039999999994</v>
      </c>
      <c r="JA34" s="3">
        <v>-4367080.53</v>
      </c>
      <c r="JB34" s="3">
        <v>-9909</v>
      </c>
      <c r="JC34" s="3">
        <v>-2616.0500000000002</v>
      </c>
      <c r="JD34" s="3">
        <v>-38720.68</v>
      </c>
      <c r="JE34" s="3">
        <v>0</v>
      </c>
      <c r="JF34" s="3">
        <v>0</v>
      </c>
      <c r="JG34" s="3">
        <v>0</v>
      </c>
      <c r="JH34" s="3">
        <v>-53004</v>
      </c>
      <c r="JI34" s="3">
        <v>-61781.27</v>
      </c>
      <c r="JJ34" s="3">
        <v>0</v>
      </c>
      <c r="JK34" s="3">
        <v>0</v>
      </c>
      <c r="JL34" s="3">
        <v>-40863.21</v>
      </c>
      <c r="JM34" s="3">
        <v>0</v>
      </c>
      <c r="JN34" s="3">
        <v>-243694.11</v>
      </c>
      <c r="JO34" s="3">
        <v>0</v>
      </c>
      <c r="JP34" s="3">
        <v>0</v>
      </c>
      <c r="JQ34" s="3">
        <v>0</v>
      </c>
      <c r="JR34" s="3">
        <v>0</v>
      </c>
      <c r="JS34" s="3">
        <v>0</v>
      </c>
      <c r="JT34" s="3">
        <v>0</v>
      </c>
      <c r="JU34" s="3">
        <v>0</v>
      </c>
      <c r="JV34" s="3">
        <v>0</v>
      </c>
      <c r="JW34" s="3">
        <v>0</v>
      </c>
      <c r="JX34" s="3">
        <v>0</v>
      </c>
      <c r="JY34" s="3">
        <v>0</v>
      </c>
      <c r="JZ34" s="3">
        <v>0</v>
      </c>
      <c r="KA34" s="3">
        <v>0</v>
      </c>
      <c r="KB34" s="3">
        <v>0</v>
      </c>
      <c r="KC34" s="3">
        <v>0</v>
      </c>
      <c r="KD34" s="3">
        <v>0</v>
      </c>
      <c r="KE34" s="3">
        <v>0</v>
      </c>
      <c r="KF34" s="3">
        <v>0</v>
      </c>
      <c r="KG34" s="3">
        <v>0</v>
      </c>
      <c r="KH34" s="3">
        <v>-384152.88</v>
      </c>
      <c r="KI34" s="3">
        <v>333801.39</v>
      </c>
      <c r="KJ34" s="3">
        <v>0</v>
      </c>
      <c r="KK34" s="3">
        <v>0</v>
      </c>
      <c r="KL34" s="3">
        <v>0</v>
      </c>
      <c r="KM34" s="3">
        <v>-8635.4</v>
      </c>
      <c r="KN34" s="3">
        <v>-51626.61</v>
      </c>
      <c r="KO34" s="3">
        <v>0</v>
      </c>
      <c r="KP34" s="3">
        <v>0</v>
      </c>
      <c r="KQ34" s="3">
        <v>0</v>
      </c>
      <c r="KR34" s="3">
        <v>0</v>
      </c>
      <c r="KS34" s="3">
        <v>0</v>
      </c>
      <c r="KT34" s="3">
        <v>0</v>
      </c>
      <c r="KU34" s="3">
        <v>0</v>
      </c>
      <c r="KV34" s="3">
        <v>0</v>
      </c>
      <c r="KW34" s="3">
        <v>0</v>
      </c>
      <c r="KX34" s="3">
        <v>0</v>
      </c>
      <c r="KY34" s="3">
        <v>0</v>
      </c>
      <c r="KZ34" s="3">
        <v>0</v>
      </c>
      <c r="LA34" s="3">
        <v>0</v>
      </c>
      <c r="LB34" s="3">
        <v>0</v>
      </c>
      <c r="LC34" s="3">
        <v>0</v>
      </c>
      <c r="LD34" s="3">
        <v>0</v>
      </c>
      <c r="LE34" s="3">
        <v>0</v>
      </c>
      <c r="LF34" s="3">
        <v>0</v>
      </c>
      <c r="LG34" s="3">
        <v>0</v>
      </c>
      <c r="LH34" s="3">
        <v>0</v>
      </c>
      <c r="LI34" s="3">
        <v>0</v>
      </c>
      <c r="LJ34" s="3">
        <v>0</v>
      </c>
      <c r="LK34" s="3">
        <v>0</v>
      </c>
      <c r="LL34" s="3">
        <v>0</v>
      </c>
      <c r="LM34" s="3">
        <v>12678046.93</v>
      </c>
      <c r="LN34" s="3">
        <v>13105964.060000001</v>
      </c>
      <c r="LO34" s="3">
        <v>917740.71</v>
      </c>
      <c r="LP34" s="3">
        <v>0</v>
      </c>
      <c r="LQ34" s="3">
        <v>0</v>
      </c>
      <c r="LR34" s="3">
        <v>1369525.69</v>
      </c>
      <c r="LS34" s="3">
        <v>0</v>
      </c>
      <c r="LT34" s="3">
        <v>1086695.68</v>
      </c>
      <c r="LU34" s="3">
        <v>0</v>
      </c>
      <c r="LW34" s="3">
        <v>304520.83</v>
      </c>
      <c r="LX34" s="3">
        <v>69140.039999999994</v>
      </c>
      <c r="LY34" s="3">
        <v>0</v>
      </c>
      <c r="LZ34" s="3">
        <v>0</v>
      </c>
      <c r="MA34" s="3">
        <v>0</v>
      </c>
      <c r="MB34" s="3">
        <v>0</v>
      </c>
      <c r="MC34" s="3">
        <v>0</v>
      </c>
      <c r="MD34" s="3">
        <v>0</v>
      </c>
      <c r="ME34" s="3">
        <v>0</v>
      </c>
      <c r="MF34" s="3">
        <v>0</v>
      </c>
      <c r="MG34" s="3">
        <v>0</v>
      </c>
      <c r="MH34" s="3">
        <v>0</v>
      </c>
      <c r="MI34" s="3">
        <v>0</v>
      </c>
      <c r="MJ34" s="3">
        <v>0</v>
      </c>
      <c r="MK34" s="3">
        <v>0</v>
      </c>
      <c r="ML34" s="3">
        <v>0</v>
      </c>
      <c r="MM34" s="3">
        <v>0</v>
      </c>
      <c r="MN34" s="3">
        <v>0</v>
      </c>
      <c r="MO34" s="3">
        <v>0</v>
      </c>
      <c r="MP34" s="3">
        <v>0</v>
      </c>
      <c r="MQ34" s="3">
        <v>0</v>
      </c>
      <c r="MR34" s="3">
        <v>0</v>
      </c>
      <c r="MS34" s="3">
        <v>130477.19</v>
      </c>
      <c r="MT34" s="3">
        <v>16697.71</v>
      </c>
      <c r="MU34" s="3">
        <v>0</v>
      </c>
      <c r="MV34" s="3">
        <v>0</v>
      </c>
      <c r="MW34" s="3">
        <v>0</v>
      </c>
      <c r="MX34" s="3">
        <v>60715.24</v>
      </c>
      <c r="MY34" s="3">
        <v>4540</v>
      </c>
      <c r="MZ34" s="3">
        <v>215759.17</v>
      </c>
      <c r="NA34" s="3">
        <v>94675.19</v>
      </c>
      <c r="NB34" s="3">
        <v>0</v>
      </c>
      <c r="NC34" s="3">
        <v>0</v>
      </c>
      <c r="ND34" s="3">
        <v>35156.17</v>
      </c>
      <c r="NE34" s="3">
        <v>3827.91</v>
      </c>
      <c r="NF34" s="3">
        <v>0</v>
      </c>
      <c r="NG34" s="3">
        <v>0</v>
      </c>
      <c r="NH34" s="3">
        <v>0</v>
      </c>
      <c r="NI34" s="3">
        <v>0</v>
      </c>
      <c r="NJ34" s="3">
        <v>89187.82</v>
      </c>
      <c r="NK34" s="3">
        <v>0</v>
      </c>
      <c r="NL34" s="3">
        <v>29200.99</v>
      </c>
      <c r="NM34" s="3">
        <v>0</v>
      </c>
      <c r="NN34" s="3">
        <v>0</v>
      </c>
      <c r="NO34" s="3">
        <v>0</v>
      </c>
      <c r="NP34" s="3">
        <v>0</v>
      </c>
      <c r="NQ34" s="3">
        <v>0</v>
      </c>
      <c r="NR34" s="3">
        <v>0</v>
      </c>
      <c r="NS34" s="3">
        <v>0</v>
      </c>
      <c r="NT34" s="3">
        <v>0</v>
      </c>
      <c r="NU34" s="3">
        <v>0</v>
      </c>
      <c r="NV34" s="3">
        <v>109845.09</v>
      </c>
      <c r="NW34" s="3">
        <v>52817.440000000002</v>
      </c>
      <c r="NX34" s="3">
        <v>0</v>
      </c>
      <c r="NY34" s="3">
        <v>0</v>
      </c>
      <c r="NZ34" s="3">
        <v>56250.13</v>
      </c>
      <c r="OA34" s="3">
        <v>25080.42</v>
      </c>
      <c r="OB34" s="3">
        <v>0</v>
      </c>
      <c r="OC34" s="3">
        <v>0</v>
      </c>
      <c r="OD34" s="3">
        <v>0</v>
      </c>
      <c r="OE34" s="3">
        <v>61450.68</v>
      </c>
      <c r="OF34" s="3">
        <v>0</v>
      </c>
      <c r="OK34" s="3">
        <v>0</v>
      </c>
      <c r="OL34" s="3">
        <v>0</v>
      </c>
      <c r="OM34" s="3">
        <v>0</v>
      </c>
      <c r="ON34" s="3">
        <v>0</v>
      </c>
      <c r="OO34" s="3">
        <v>0</v>
      </c>
      <c r="OP34" s="3">
        <v>220902.45</v>
      </c>
      <c r="OQ34" s="3">
        <v>231749.47</v>
      </c>
      <c r="OR34" s="3">
        <v>25404.6</v>
      </c>
      <c r="OS34" s="3">
        <v>-577.80999999999995</v>
      </c>
      <c r="OT34" s="3">
        <v>6059.36</v>
      </c>
      <c r="OU34" s="3">
        <v>-1679.69</v>
      </c>
      <c r="OV34" s="3">
        <v>49225.17</v>
      </c>
      <c r="OW34" s="3">
        <v>0</v>
      </c>
      <c r="OX34" s="3">
        <v>16140.66</v>
      </c>
      <c r="OY34" s="3">
        <v>0</v>
      </c>
      <c r="OZ34" s="3">
        <v>0</v>
      </c>
      <c r="PA34" s="3">
        <v>0</v>
      </c>
      <c r="PB34" s="3">
        <v>0</v>
      </c>
      <c r="PC34" s="3">
        <v>0</v>
      </c>
      <c r="PD34" s="3">
        <v>0</v>
      </c>
      <c r="PE34" s="3">
        <v>0</v>
      </c>
      <c r="PF34" s="3">
        <v>41029.24</v>
      </c>
      <c r="PG34" s="3">
        <v>128654.67</v>
      </c>
      <c r="PH34" s="3">
        <v>359699.14</v>
      </c>
      <c r="PI34" s="3">
        <v>94709.48</v>
      </c>
      <c r="PJ34" s="3">
        <v>0</v>
      </c>
      <c r="PK34" s="3">
        <v>213087.35</v>
      </c>
      <c r="PL34" s="3">
        <v>36327.42</v>
      </c>
      <c r="PM34" s="3">
        <v>33475.26</v>
      </c>
      <c r="PN34" s="3">
        <v>0</v>
      </c>
      <c r="PO34" s="3">
        <v>0</v>
      </c>
      <c r="PP34" s="3">
        <v>0</v>
      </c>
      <c r="PQ34" s="3">
        <v>0</v>
      </c>
      <c r="PR34" s="3">
        <v>70867.48</v>
      </c>
      <c r="PS34" s="3">
        <v>2817.57</v>
      </c>
      <c r="PT34" s="3">
        <v>43930.559999999998</v>
      </c>
      <c r="PU34" s="3">
        <v>0</v>
      </c>
      <c r="PV34" s="3">
        <v>0</v>
      </c>
      <c r="PW34" s="3">
        <v>61930.46</v>
      </c>
      <c r="PX34" s="3">
        <v>0</v>
      </c>
      <c r="PY34" s="3">
        <v>0</v>
      </c>
      <c r="PZ34" s="3">
        <v>0</v>
      </c>
      <c r="QA34" s="3">
        <v>0</v>
      </c>
      <c r="QB34" s="3">
        <v>1100193.58</v>
      </c>
      <c r="QC34" s="3">
        <v>0</v>
      </c>
      <c r="QD34" s="3">
        <v>0</v>
      </c>
      <c r="QE34" s="3">
        <v>0</v>
      </c>
      <c r="QF34" s="3">
        <v>0</v>
      </c>
      <c r="QG34" s="3">
        <v>0</v>
      </c>
      <c r="QI34" s="3">
        <v>0</v>
      </c>
      <c r="QJ34" s="3">
        <v>507500.04</v>
      </c>
      <c r="QK34" s="3">
        <v>0</v>
      </c>
      <c r="QL34" s="3">
        <v>0</v>
      </c>
      <c r="QM34" s="3">
        <v>0</v>
      </c>
      <c r="QN34" s="3">
        <v>0</v>
      </c>
      <c r="QO34" s="3">
        <v>0</v>
      </c>
      <c r="QP34" s="3">
        <v>269421.55</v>
      </c>
      <c r="QQ34" s="3">
        <v>0</v>
      </c>
      <c r="QR34" s="3">
        <v>0</v>
      </c>
      <c r="QS34" s="3">
        <v>0</v>
      </c>
      <c r="QT34" s="3">
        <v>56399.02</v>
      </c>
      <c r="QU34" s="3">
        <v>0</v>
      </c>
      <c r="QV34" s="3">
        <v>100267</v>
      </c>
      <c r="QW34" s="3">
        <v>5925</v>
      </c>
      <c r="QX34" s="3">
        <v>0</v>
      </c>
      <c r="QY34" s="3">
        <v>0</v>
      </c>
      <c r="QZ34" s="3">
        <v>0</v>
      </c>
      <c r="RA34" s="3">
        <v>0</v>
      </c>
      <c r="RB34" s="3">
        <v>0</v>
      </c>
      <c r="RC34" s="3">
        <v>0</v>
      </c>
      <c r="RD34" s="3">
        <v>0</v>
      </c>
      <c r="RE34" s="3">
        <v>0</v>
      </c>
      <c r="RF34" s="3">
        <v>0</v>
      </c>
      <c r="RG34" s="3">
        <v>0</v>
      </c>
      <c r="RH34" s="3">
        <v>0</v>
      </c>
      <c r="RI34" s="3">
        <v>0</v>
      </c>
      <c r="RJ34" s="3">
        <v>0</v>
      </c>
      <c r="RK34" s="3">
        <v>0</v>
      </c>
    </row>
    <row r="35" spans="1:479" x14ac:dyDescent="0.25">
      <c r="A35" t="s">
        <v>34</v>
      </c>
      <c r="B35" s="1">
        <v>2019</v>
      </c>
      <c r="C35" s="3">
        <v>1840775.41</v>
      </c>
      <c r="D35" s="3">
        <v>0</v>
      </c>
      <c r="E35" s="4"/>
      <c r="F35" s="3">
        <v>0</v>
      </c>
      <c r="G35" s="3">
        <v>0</v>
      </c>
      <c r="H35" s="3">
        <v>0</v>
      </c>
      <c r="I35" s="3">
        <v>0</v>
      </c>
      <c r="J35" s="3">
        <v>0</v>
      </c>
      <c r="K35" s="3">
        <v>4186839.37</v>
      </c>
      <c r="L35" s="3">
        <v>-21242.97</v>
      </c>
      <c r="M35" s="3">
        <v>538796.72</v>
      </c>
      <c r="N35" s="3">
        <v>0</v>
      </c>
      <c r="O35" s="3">
        <v>0</v>
      </c>
      <c r="P35" s="4"/>
      <c r="Q35" s="3">
        <v>4705385.3499999996</v>
      </c>
      <c r="R35" s="3">
        <v>-40278.699999999997</v>
      </c>
      <c r="S35" s="3">
        <v>5107.75</v>
      </c>
      <c r="T35" s="3">
        <v>0</v>
      </c>
      <c r="U35" s="3">
        <v>0</v>
      </c>
      <c r="V35" s="3">
        <v>412544.68</v>
      </c>
      <c r="W35" s="3">
        <v>67022.67</v>
      </c>
      <c r="X35" s="3">
        <v>31529.63</v>
      </c>
      <c r="Y35" s="3">
        <v>0</v>
      </c>
      <c r="Z35" s="3">
        <v>0</v>
      </c>
      <c r="AA35" s="3">
        <v>300736.51</v>
      </c>
      <c r="AB35" s="3">
        <v>0</v>
      </c>
      <c r="AC35" s="3">
        <v>0</v>
      </c>
      <c r="AD35" s="3">
        <v>0</v>
      </c>
      <c r="AE35" s="3">
        <v>0</v>
      </c>
      <c r="AF35" s="3">
        <v>0</v>
      </c>
      <c r="AG35" s="3">
        <v>0</v>
      </c>
      <c r="AH35" s="3">
        <v>0</v>
      </c>
      <c r="AI35" s="3">
        <v>0</v>
      </c>
      <c r="AJ35" s="3">
        <v>0</v>
      </c>
      <c r="AK35" s="3">
        <v>0</v>
      </c>
      <c r="AL35" s="3">
        <v>0</v>
      </c>
      <c r="AP35" s="3">
        <v>0</v>
      </c>
      <c r="AQ35" s="3">
        <v>0</v>
      </c>
      <c r="AR35" s="3">
        <v>0</v>
      </c>
      <c r="AS35" s="3">
        <v>0</v>
      </c>
      <c r="AT35" s="3">
        <v>323902</v>
      </c>
      <c r="AU35" s="3">
        <v>0</v>
      </c>
      <c r="AV35" s="3">
        <v>-56114.34</v>
      </c>
      <c r="AW35" s="4"/>
      <c r="AX35" s="3">
        <v>0</v>
      </c>
      <c r="AY35" s="3">
        <v>0</v>
      </c>
      <c r="AZ35" s="3">
        <v>0</v>
      </c>
      <c r="BA35" s="3">
        <v>3552.58</v>
      </c>
      <c r="BB35" s="3">
        <v>0</v>
      </c>
      <c r="BC35" s="3">
        <v>0</v>
      </c>
      <c r="BD35" s="3">
        <v>0</v>
      </c>
      <c r="BE35" s="3">
        <v>0</v>
      </c>
      <c r="BF35" s="3">
        <v>257558.07</v>
      </c>
      <c r="BG35" s="3">
        <v>0</v>
      </c>
      <c r="BH35" s="3">
        <v>0</v>
      </c>
      <c r="BI35" s="3">
        <v>0</v>
      </c>
      <c r="BJ35" s="3">
        <v>0</v>
      </c>
      <c r="BK35" s="3">
        <v>0</v>
      </c>
      <c r="BL35" s="3">
        <v>0</v>
      </c>
      <c r="BM35" s="3">
        <v>-385.16</v>
      </c>
      <c r="BN35" s="3">
        <v>330028.7</v>
      </c>
      <c r="BO35" s="3">
        <v>-10521.72</v>
      </c>
      <c r="BP35" s="3">
        <v>0</v>
      </c>
      <c r="BQ35" s="3">
        <v>0</v>
      </c>
      <c r="BR35" s="3">
        <v>0</v>
      </c>
      <c r="BT35" s="3">
        <v>0</v>
      </c>
      <c r="BU35" s="3">
        <v>348529.15</v>
      </c>
      <c r="BV35" s="3">
        <v>0</v>
      </c>
      <c r="BW35" s="3">
        <v>0</v>
      </c>
      <c r="BX35" s="3">
        <v>0</v>
      </c>
      <c r="BY35" s="3">
        <v>-40197.21</v>
      </c>
      <c r="BZ35" s="3">
        <v>-359063.35</v>
      </c>
      <c r="CA35" s="3">
        <v>0</v>
      </c>
      <c r="CB35" s="3">
        <v>-31103.96</v>
      </c>
      <c r="CC35" s="3">
        <v>18048.03</v>
      </c>
      <c r="CD35" s="3">
        <v>-247504.6</v>
      </c>
      <c r="CE35" s="3">
        <v>7515.95</v>
      </c>
      <c r="CF35" s="3">
        <v>-19.54</v>
      </c>
      <c r="CG35" s="3">
        <v>-44313.88</v>
      </c>
      <c r="CH35" s="3">
        <v>0</v>
      </c>
      <c r="CI35" s="3">
        <v>0</v>
      </c>
      <c r="CJ35" s="3">
        <v>0</v>
      </c>
      <c r="CK35" s="3">
        <v>0</v>
      </c>
      <c r="CL35" s="3">
        <v>1027493.48</v>
      </c>
      <c r="CM35" s="3">
        <v>567930.87</v>
      </c>
      <c r="CN35" s="3">
        <v>0</v>
      </c>
      <c r="CO35" s="3">
        <v>0</v>
      </c>
      <c r="CP35" s="3">
        <v>0</v>
      </c>
      <c r="CQ35" s="3">
        <v>0</v>
      </c>
      <c r="CR35" s="3">
        <v>0</v>
      </c>
      <c r="CS35" s="3">
        <v>0</v>
      </c>
      <c r="CT35" s="3">
        <v>0</v>
      </c>
      <c r="CU35" s="3">
        <v>0</v>
      </c>
      <c r="CV35" s="3">
        <v>0</v>
      </c>
      <c r="CW35" s="3">
        <v>0</v>
      </c>
      <c r="CX35" s="3">
        <v>0</v>
      </c>
      <c r="CY35" s="3">
        <v>0</v>
      </c>
      <c r="CZ35" s="3">
        <v>0</v>
      </c>
      <c r="DA35" s="3">
        <v>0</v>
      </c>
      <c r="DB35" s="3">
        <v>0</v>
      </c>
      <c r="DC35" s="3">
        <v>0</v>
      </c>
      <c r="DD35" s="3">
        <v>0</v>
      </c>
      <c r="DE35" s="3">
        <v>0</v>
      </c>
      <c r="DF35" s="3">
        <v>0</v>
      </c>
      <c r="DG35" s="3">
        <v>0</v>
      </c>
      <c r="DH35" s="3">
        <v>0</v>
      </c>
      <c r="DI35" s="3">
        <v>0</v>
      </c>
      <c r="DJ35" s="3">
        <v>0</v>
      </c>
      <c r="DK35" s="3">
        <v>0</v>
      </c>
      <c r="DL35" s="3">
        <v>0</v>
      </c>
      <c r="DM35" s="3">
        <v>0</v>
      </c>
      <c r="DN35" s="3">
        <v>74304.52</v>
      </c>
      <c r="DP35" s="3">
        <v>2163837.0299999998</v>
      </c>
      <c r="DQ35" s="3">
        <v>0</v>
      </c>
      <c r="DR35" s="3">
        <v>0</v>
      </c>
      <c r="DS35" s="3">
        <v>6504751.1600000001</v>
      </c>
      <c r="DT35" s="3">
        <v>0</v>
      </c>
      <c r="DU35" s="3">
        <v>11814196.539999999</v>
      </c>
      <c r="DV35" s="3">
        <v>7306556.2800000003</v>
      </c>
      <c r="DW35" s="3">
        <v>5194695.3899999997</v>
      </c>
      <c r="DX35" s="3">
        <v>4096591.68</v>
      </c>
      <c r="DY35" s="3">
        <v>11643851.119999999</v>
      </c>
      <c r="DZ35" s="3">
        <v>2683982.4700000002</v>
      </c>
      <c r="EA35" s="3">
        <v>4513293.6900000004</v>
      </c>
      <c r="EB35" s="3">
        <v>0</v>
      </c>
      <c r="EC35" s="3">
        <v>0</v>
      </c>
      <c r="ED35" s="3">
        <v>0</v>
      </c>
      <c r="EE35" s="3">
        <v>303800.82</v>
      </c>
      <c r="EG35" s="3">
        <v>312798.46999999997</v>
      </c>
      <c r="EH35" s="3">
        <v>0</v>
      </c>
      <c r="EI35" s="3">
        <v>284132.32</v>
      </c>
      <c r="EJ35" s="3">
        <v>595343.39</v>
      </c>
      <c r="EL35" s="3">
        <v>1939362.07</v>
      </c>
      <c r="EM35" s="3">
        <v>75810.38</v>
      </c>
      <c r="EN35" s="3">
        <v>339021.26</v>
      </c>
      <c r="EO35" s="3">
        <v>0</v>
      </c>
      <c r="EP35" s="3">
        <v>0</v>
      </c>
      <c r="EQ35" s="3">
        <v>600244.4</v>
      </c>
      <c r="ER35" s="3">
        <v>0</v>
      </c>
      <c r="ET35" s="3">
        <v>0</v>
      </c>
      <c r="EU35" s="3">
        <v>0</v>
      </c>
      <c r="EV35" s="3">
        <v>341891.9</v>
      </c>
      <c r="EW35" s="3">
        <v>0</v>
      </c>
      <c r="EX35" s="3">
        <v>0</v>
      </c>
      <c r="EY35" s="3">
        <v>0</v>
      </c>
      <c r="EZ35" s="3">
        <v>0</v>
      </c>
      <c r="FA35" s="3">
        <v>0</v>
      </c>
      <c r="FB35" s="3">
        <v>0</v>
      </c>
      <c r="FC35" s="3">
        <v>0</v>
      </c>
      <c r="FD35" s="3">
        <v>0</v>
      </c>
      <c r="FE35" s="3">
        <v>0</v>
      </c>
      <c r="FF35" s="3">
        <v>0</v>
      </c>
      <c r="FG35" s="3">
        <v>1150014</v>
      </c>
      <c r="FH35" s="3">
        <v>0</v>
      </c>
      <c r="FI35" s="3">
        <v>0</v>
      </c>
      <c r="FJ35" s="3">
        <v>0</v>
      </c>
      <c r="FK35" s="3">
        <v>-26659149.420000002</v>
      </c>
      <c r="FL35" s="3">
        <v>-1004821.45</v>
      </c>
      <c r="FM35" s="3">
        <v>0</v>
      </c>
      <c r="FN35" s="3">
        <v>0</v>
      </c>
      <c r="FO35" s="3">
        <v>0</v>
      </c>
      <c r="FP35" s="3">
        <v>-2716606.59</v>
      </c>
      <c r="FQ35" s="3">
        <v>-513718.79</v>
      </c>
      <c r="FR35" s="3">
        <v>0</v>
      </c>
      <c r="FS35" s="3">
        <v>0</v>
      </c>
      <c r="FT35" s="3">
        <v>-2640745.56</v>
      </c>
      <c r="FU35" s="3">
        <v>0</v>
      </c>
      <c r="FV35" s="3">
        <v>-1353669.86</v>
      </c>
      <c r="FW35" s="3">
        <v>0</v>
      </c>
      <c r="FX35" s="3">
        <v>-6699.99</v>
      </c>
      <c r="FY35" s="3">
        <v>0</v>
      </c>
      <c r="FZ35" s="3">
        <v>0</v>
      </c>
      <c r="GA35" s="3">
        <v>0</v>
      </c>
      <c r="GB35" s="3">
        <v>0</v>
      </c>
      <c r="GD35" s="3">
        <v>0</v>
      </c>
      <c r="GE35" s="3">
        <v>0</v>
      </c>
      <c r="GF35" s="3">
        <v>0</v>
      </c>
      <c r="GG35" s="3">
        <v>0</v>
      </c>
      <c r="GH35" s="3">
        <v>0</v>
      </c>
      <c r="GI35" s="3">
        <v>0</v>
      </c>
      <c r="GJ35" s="3">
        <v>-143561.51999999999</v>
      </c>
      <c r="GK35" s="3">
        <v>-27579.63</v>
      </c>
      <c r="GL35" s="3">
        <v>270675</v>
      </c>
      <c r="GN35" s="3">
        <v>0</v>
      </c>
      <c r="GO35" s="3">
        <v>-92973.17</v>
      </c>
      <c r="GP35" s="3">
        <v>0</v>
      </c>
      <c r="GQ35" s="3">
        <v>0</v>
      </c>
      <c r="GR35" s="3">
        <v>0</v>
      </c>
      <c r="GS35" s="3">
        <v>0</v>
      </c>
      <c r="GT35" s="3">
        <v>0</v>
      </c>
      <c r="GU35" s="3">
        <v>-23100</v>
      </c>
      <c r="GV35" s="3">
        <v>0</v>
      </c>
      <c r="GX35" s="3">
        <v>-254834.75</v>
      </c>
      <c r="GY35" s="3">
        <v>0</v>
      </c>
      <c r="GZ35" s="3">
        <v>0</v>
      </c>
      <c r="HA35" s="3">
        <v>0</v>
      </c>
      <c r="HB35" s="3">
        <v>0</v>
      </c>
      <c r="HC35" s="3">
        <v>0</v>
      </c>
      <c r="HD35" s="3">
        <v>0</v>
      </c>
      <c r="HE35" s="3">
        <v>0</v>
      </c>
      <c r="HF35" s="3">
        <v>0</v>
      </c>
      <c r="HG35" s="3">
        <v>0</v>
      </c>
      <c r="HH35" s="3">
        <v>-7237833.29</v>
      </c>
      <c r="HI35" s="3">
        <v>0</v>
      </c>
      <c r="HJ35" s="3">
        <v>0</v>
      </c>
      <c r="HK35" s="3">
        <v>0</v>
      </c>
      <c r="HL35" s="3">
        <v>-18186386.609999999</v>
      </c>
      <c r="HM35" s="3">
        <v>0</v>
      </c>
      <c r="HO35" s="3">
        <v>0</v>
      </c>
      <c r="HP35" s="3">
        <v>-9226787.1799999997</v>
      </c>
      <c r="HQ35" s="3">
        <v>0</v>
      </c>
      <c r="HR35" s="3">
        <v>-4986710.88</v>
      </c>
      <c r="HS35" s="3">
        <v>0</v>
      </c>
      <c r="HT35" s="3">
        <v>0</v>
      </c>
      <c r="HU35" s="3">
        <v>0</v>
      </c>
      <c r="HV35" s="3">
        <v>0</v>
      </c>
      <c r="HW35" s="3">
        <v>0</v>
      </c>
      <c r="HX35" s="3">
        <v>0</v>
      </c>
      <c r="HY35" s="3">
        <v>-17197859.52</v>
      </c>
      <c r="HZ35" s="3">
        <v>-1349575.17</v>
      </c>
      <c r="IA35" s="3">
        <v>0</v>
      </c>
      <c r="IB35" s="3">
        <v>0</v>
      </c>
      <c r="IC35" s="3">
        <v>18265159</v>
      </c>
      <c r="ID35" s="3">
        <v>0</v>
      </c>
      <c r="IE35" s="3">
        <v>0</v>
      </c>
      <c r="IF35" s="3">
        <v>0</v>
      </c>
      <c r="IG35" s="3">
        <v>0</v>
      </c>
      <c r="IH35" s="3">
        <v>-918536</v>
      </c>
      <c r="II35" s="3">
        <v>-55715</v>
      </c>
      <c r="IJ35" s="3">
        <v>-10587106.57</v>
      </c>
      <c r="IK35" s="3">
        <v>0</v>
      </c>
      <c r="IL35" s="3">
        <v>0</v>
      </c>
      <c r="IM35" s="3">
        <v>0</v>
      </c>
      <c r="IN35" s="3">
        <v>-110755.02</v>
      </c>
      <c r="IO35" s="3">
        <v>-3073.35</v>
      </c>
      <c r="IP35" s="3">
        <v>-16220543.310000001</v>
      </c>
      <c r="IQ35" s="3">
        <v>0</v>
      </c>
      <c r="IR35" s="3">
        <v>0</v>
      </c>
      <c r="IS35" s="3">
        <v>-4689027.92</v>
      </c>
      <c r="IT35" s="3">
        <v>0</v>
      </c>
      <c r="IU35" s="3">
        <v>-1041237.17</v>
      </c>
      <c r="IV35" s="3">
        <v>0</v>
      </c>
      <c r="IW35" s="3">
        <v>-1602226.42</v>
      </c>
      <c r="IX35" s="3">
        <v>-1327300.08</v>
      </c>
      <c r="IY35" s="3">
        <v>-1019373.99</v>
      </c>
      <c r="IZ35" s="3">
        <v>-90206.81</v>
      </c>
      <c r="JA35" s="3">
        <v>-7979741.54</v>
      </c>
      <c r="JB35" s="3">
        <v>-13251.6</v>
      </c>
      <c r="JC35" s="3">
        <v>0</v>
      </c>
      <c r="JD35" s="3">
        <v>-47508.5</v>
      </c>
      <c r="JE35" s="3">
        <v>0</v>
      </c>
      <c r="JF35" s="3">
        <v>0</v>
      </c>
      <c r="JG35" s="3">
        <v>0</v>
      </c>
      <c r="JH35" s="3">
        <v>0</v>
      </c>
      <c r="JI35" s="3">
        <v>-341633.74</v>
      </c>
      <c r="JJ35" s="3">
        <v>0</v>
      </c>
      <c r="JK35" s="3">
        <v>0</v>
      </c>
      <c r="JL35" s="3">
        <v>-76717.19</v>
      </c>
      <c r="JM35" s="3">
        <v>0</v>
      </c>
      <c r="JN35" s="3">
        <v>-72303.63</v>
      </c>
      <c r="JO35" s="3">
        <v>0</v>
      </c>
      <c r="JP35" s="3">
        <v>-208153.56</v>
      </c>
      <c r="JQ35" s="3">
        <v>262292.64</v>
      </c>
      <c r="JR35" s="3">
        <v>0</v>
      </c>
      <c r="JS35" s="3">
        <v>0</v>
      </c>
      <c r="JT35" s="3">
        <v>0</v>
      </c>
      <c r="JU35" s="3">
        <v>0</v>
      </c>
      <c r="JV35" s="3">
        <v>0</v>
      </c>
      <c r="JW35" s="3">
        <v>0</v>
      </c>
      <c r="JX35" s="3">
        <v>0</v>
      </c>
      <c r="JY35" s="3">
        <v>0</v>
      </c>
      <c r="JZ35" s="3">
        <v>0</v>
      </c>
      <c r="KA35" s="3">
        <v>0</v>
      </c>
      <c r="KB35" s="3">
        <v>-807.19</v>
      </c>
      <c r="KC35" s="3">
        <v>0</v>
      </c>
      <c r="KD35" s="3">
        <v>0</v>
      </c>
      <c r="KE35" s="3">
        <v>0</v>
      </c>
      <c r="KF35" s="3">
        <v>0</v>
      </c>
      <c r="KG35" s="3">
        <v>0</v>
      </c>
      <c r="KH35" s="3">
        <v>-107291.23</v>
      </c>
      <c r="KI35" s="3">
        <v>104605.75999999999</v>
      </c>
      <c r="KJ35" s="3">
        <v>0</v>
      </c>
      <c r="KK35" s="3">
        <v>-107584.81</v>
      </c>
      <c r="KL35" s="3">
        <v>0</v>
      </c>
      <c r="KM35" s="3">
        <v>0</v>
      </c>
      <c r="KN35" s="3">
        <v>-125961.16</v>
      </c>
      <c r="KO35" s="3">
        <v>0</v>
      </c>
      <c r="KP35" s="3">
        <v>0</v>
      </c>
      <c r="KQ35" s="3">
        <v>0</v>
      </c>
      <c r="KR35" s="3">
        <v>0</v>
      </c>
      <c r="KS35" s="3">
        <v>0</v>
      </c>
      <c r="KT35" s="3">
        <v>0</v>
      </c>
      <c r="KU35" s="3">
        <v>0</v>
      </c>
      <c r="KV35" s="3">
        <v>0</v>
      </c>
      <c r="KW35" s="3">
        <v>0</v>
      </c>
      <c r="KX35" s="3">
        <v>0</v>
      </c>
      <c r="KY35" s="3">
        <v>0</v>
      </c>
      <c r="KZ35" s="3">
        <v>0</v>
      </c>
      <c r="LA35" s="3">
        <v>0</v>
      </c>
      <c r="LB35" s="3">
        <v>0</v>
      </c>
      <c r="LC35" s="3">
        <v>0</v>
      </c>
      <c r="LD35" s="3">
        <v>0</v>
      </c>
      <c r="LE35" s="3">
        <v>0</v>
      </c>
      <c r="LF35" s="3">
        <v>0</v>
      </c>
      <c r="LG35" s="3">
        <v>0</v>
      </c>
      <c r="LH35" s="3">
        <v>0</v>
      </c>
      <c r="LI35" s="3">
        <v>0</v>
      </c>
      <c r="LJ35" s="3">
        <v>0</v>
      </c>
      <c r="LK35" s="3">
        <v>0</v>
      </c>
      <c r="LL35" s="3">
        <v>0</v>
      </c>
      <c r="LM35" s="3">
        <v>18598237.460000001</v>
      </c>
      <c r="LN35" s="3">
        <v>13012268.710000001</v>
      </c>
      <c r="LO35" s="3">
        <v>1041237.17</v>
      </c>
      <c r="LP35" s="3">
        <v>0</v>
      </c>
      <c r="LQ35" s="3">
        <v>0</v>
      </c>
      <c r="LR35" s="3">
        <v>1602226.42</v>
      </c>
      <c r="LS35" s="3">
        <v>0</v>
      </c>
      <c r="LT35" s="3">
        <v>1327300.08</v>
      </c>
      <c r="LU35" s="3">
        <v>0</v>
      </c>
      <c r="LW35" s="3">
        <v>1019373.99</v>
      </c>
      <c r="LX35" s="3">
        <v>90206.81</v>
      </c>
      <c r="LY35" s="3">
        <v>0</v>
      </c>
      <c r="LZ35" s="3">
        <v>0</v>
      </c>
      <c r="MA35" s="3">
        <v>0</v>
      </c>
      <c r="MB35" s="3">
        <v>0</v>
      </c>
      <c r="MC35" s="3">
        <v>0</v>
      </c>
      <c r="MD35" s="3">
        <v>0</v>
      </c>
      <c r="ME35" s="3">
        <v>0</v>
      </c>
      <c r="MF35" s="3">
        <v>0</v>
      </c>
      <c r="MG35" s="3">
        <v>0</v>
      </c>
      <c r="MH35" s="3">
        <v>0</v>
      </c>
      <c r="MI35" s="3">
        <v>0</v>
      </c>
      <c r="MJ35" s="3">
        <v>0</v>
      </c>
      <c r="MK35" s="3">
        <v>0</v>
      </c>
      <c r="ML35" s="3">
        <v>0</v>
      </c>
      <c r="MM35" s="3">
        <v>0</v>
      </c>
      <c r="MN35" s="3">
        <v>0</v>
      </c>
      <c r="MO35" s="3">
        <v>0</v>
      </c>
      <c r="MP35" s="3">
        <v>0</v>
      </c>
      <c r="MQ35" s="3">
        <v>0</v>
      </c>
      <c r="MR35" s="3">
        <v>0</v>
      </c>
      <c r="MS35" s="3">
        <v>0</v>
      </c>
      <c r="MT35" s="3">
        <v>40455.480000000003</v>
      </c>
      <c r="MU35" s="3">
        <v>0</v>
      </c>
      <c r="MV35" s="3">
        <v>0</v>
      </c>
      <c r="MW35" s="3">
        <v>0</v>
      </c>
      <c r="MX35" s="3">
        <v>11780.11</v>
      </c>
      <c r="MY35" s="3">
        <v>0</v>
      </c>
      <c r="MZ35" s="3">
        <v>6524.47</v>
      </c>
      <c r="NA35" s="3">
        <v>6264.33</v>
      </c>
      <c r="NB35" s="3">
        <v>0</v>
      </c>
      <c r="NC35" s="3">
        <v>840.93</v>
      </c>
      <c r="ND35" s="3">
        <v>421.97</v>
      </c>
      <c r="NE35" s="3">
        <v>0</v>
      </c>
      <c r="NF35" s="3">
        <v>0</v>
      </c>
      <c r="NG35" s="3">
        <v>1303.44</v>
      </c>
      <c r="NH35" s="3">
        <v>0</v>
      </c>
      <c r="NI35" s="3">
        <v>67369.61</v>
      </c>
      <c r="NJ35" s="3">
        <v>0</v>
      </c>
      <c r="NK35" s="3">
        <v>0</v>
      </c>
      <c r="NL35" s="3">
        <v>133933.07</v>
      </c>
      <c r="NM35" s="3">
        <v>0</v>
      </c>
      <c r="NN35" s="3">
        <v>102044.83</v>
      </c>
      <c r="NO35" s="3">
        <v>0</v>
      </c>
      <c r="NP35" s="3">
        <v>341766.31</v>
      </c>
      <c r="NQ35" s="3">
        <v>0</v>
      </c>
      <c r="NR35" s="3">
        <v>0</v>
      </c>
      <c r="NS35" s="3">
        <v>55544.69</v>
      </c>
      <c r="NT35" s="3">
        <v>27053.82</v>
      </c>
      <c r="NU35" s="3">
        <v>81982.679999999993</v>
      </c>
      <c r="NV35" s="3">
        <v>407661.88</v>
      </c>
      <c r="NW35" s="3">
        <v>180424.19</v>
      </c>
      <c r="NX35" s="3">
        <v>0</v>
      </c>
      <c r="NY35" s="3">
        <v>39098.92</v>
      </c>
      <c r="NZ35" s="3">
        <v>119513.34</v>
      </c>
      <c r="OA35" s="3">
        <v>29725.08</v>
      </c>
      <c r="OB35" s="3">
        <v>0</v>
      </c>
      <c r="OC35" s="3">
        <v>0</v>
      </c>
      <c r="OD35" s="3">
        <v>0</v>
      </c>
      <c r="OE35" s="3">
        <v>56945.37</v>
      </c>
      <c r="OF35" s="3">
        <v>0</v>
      </c>
      <c r="OK35" s="3">
        <v>0</v>
      </c>
      <c r="OL35" s="3">
        <v>0</v>
      </c>
      <c r="OM35" s="3">
        <v>0</v>
      </c>
      <c r="ON35" s="3">
        <v>0</v>
      </c>
      <c r="OO35" s="3">
        <v>145763.76</v>
      </c>
      <c r="OP35" s="3">
        <v>44463.519999999997</v>
      </c>
      <c r="OQ35" s="3">
        <v>487052.78</v>
      </c>
      <c r="OR35" s="3">
        <v>109834.59</v>
      </c>
      <c r="OS35" s="3">
        <v>0</v>
      </c>
      <c r="OT35" s="3">
        <v>-7800</v>
      </c>
      <c r="OU35" s="3">
        <v>27674.74</v>
      </c>
      <c r="OV35" s="3">
        <v>129617.55</v>
      </c>
      <c r="OW35" s="3">
        <v>0</v>
      </c>
      <c r="OX35" s="3">
        <v>28570.94</v>
      </c>
      <c r="OY35" s="3">
        <v>0</v>
      </c>
      <c r="OZ35" s="3">
        <v>0</v>
      </c>
      <c r="PA35" s="3">
        <v>9865.5</v>
      </c>
      <c r="PB35" s="3">
        <v>0</v>
      </c>
      <c r="PC35" s="3">
        <v>0</v>
      </c>
      <c r="PD35" s="3">
        <v>0</v>
      </c>
      <c r="PE35" s="3">
        <v>0</v>
      </c>
      <c r="PF35" s="3">
        <v>43997.4</v>
      </c>
      <c r="PG35" s="3">
        <v>0</v>
      </c>
      <c r="PH35" s="3">
        <v>55001.98</v>
      </c>
      <c r="PI35" s="3">
        <v>143589.89000000001</v>
      </c>
      <c r="PJ35" s="3">
        <v>0</v>
      </c>
      <c r="PK35" s="3">
        <v>85780.74</v>
      </c>
      <c r="PL35" s="3">
        <v>56315.839999999997</v>
      </c>
      <c r="PM35" s="3">
        <v>1000</v>
      </c>
      <c r="PN35" s="3">
        <v>9969.0300000000007</v>
      </c>
      <c r="PO35" s="3">
        <v>-3227</v>
      </c>
      <c r="PP35" s="3">
        <v>0</v>
      </c>
      <c r="PQ35" s="3">
        <v>0</v>
      </c>
      <c r="PR35" s="3">
        <v>80024.960000000006</v>
      </c>
      <c r="PS35" s="3">
        <v>0</v>
      </c>
      <c r="PT35" s="3">
        <v>1062635.1599999999</v>
      </c>
      <c r="PU35" s="3">
        <v>0</v>
      </c>
      <c r="PV35" s="3">
        <v>0</v>
      </c>
      <c r="PW35" s="3">
        <v>519967.69</v>
      </c>
      <c r="PX35" s="3">
        <v>15380.88</v>
      </c>
      <c r="PY35" s="3">
        <v>0</v>
      </c>
      <c r="PZ35" s="3">
        <v>0</v>
      </c>
      <c r="QA35" s="3">
        <v>0</v>
      </c>
      <c r="QB35" s="3">
        <v>1464795.04</v>
      </c>
      <c r="QC35" s="3">
        <v>0</v>
      </c>
      <c r="QD35" s="3">
        <v>34297.35</v>
      </c>
      <c r="QE35" s="3">
        <v>0</v>
      </c>
      <c r="QF35" s="3">
        <v>0</v>
      </c>
      <c r="QG35" s="3">
        <v>0</v>
      </c>
      <c r="QI35" s="3">
        <v>0</v>
      </c>
      <c r="QJ35" s="3">
        <v>514706.6</v>
      </c>
      <c r="QK35" s="3">
        <v>0</v>
      </c>
      <c r="QL35" s="3">
        <v>0</v>
      </c>
      <c r="QM35" s="3">
        <v>0</v>
      </c>
      <c r="QN35" s="3">
        <v>0</v>
      </c>
      <c r="QO35" s="3">
        <v>0</v>
      </c>
      <c r="QP35" s="3">
        <v>50301.27</v>
      </c>
      <c r="QQ35" s="3">
        <v>0</v>
      </c>
      <c r="QR35" s="3">
        <v>0</v>
      </c>
      <c r="QS35" s="3">
        <v>0</v>
      </c>
      <c r="QT35" s="3">
        <v>57787.01</v>
      </c>
      <c r="QU35" s="3">
        <v>396697</v>
      </c>
      <c r="QV35" s="3">
        <v>68821</v>
      </c>
      <c r="QW35" s="3">
        <v>13050</v>
      </c>
      <c r="QX35" s="3">
        <v>0</v>
      </c>
      <c r="QY35" s="3">
        <v>0</v>
      </c>
      <c r="QZ35" s="3">
        <v>7890.84</v>
      </c>
      <c r="RA35" s="3">
        <v>0</v>
      </c>
      <c r="RB35" s="3">
        <v>0</v>
      </c>
      <c r="RC35" s="3">
        <v>0</v>
      </c>
      <c r="RD35" s="3">
        <v>0</v>
      </c>
      <c r="RE35" s="3">
        <v>0</v>
      </c>
      <c r="RF35" s="3">
        <v>0</v>
      </c>
      <c r="RG35" s="3">
        <v>0</v>
      </c>
      <c r="RH35" s="3">
        <v>38520</v>
      </c>
      <c r="RI35" s="3">
        <v>0</v>
      </c>
      <c r="RJ35" s="3">
        <v>-10208</v>
      </c>
      <c r="RK35" s="3">
        <v>0</v>
      </c>
    </row>
    <row r="36" spans="1:479" x14ac:dyDescent="0.25">
      <c r="A36" t="s">
        <v>35</v>
      </c>
      <c r="B36" s="1">
        <v>2019</v>
      </c>
      <c r="C36" s="3">
        <v>3427745.2</v>
      </c>
      <c r="D36" s="3">
        <v>0</v>
      </c>
      <c r="E36" s="4"/>
      <c r="F36" s="3">
        <v>0</v>
      </c>
      <c r="G36" s="3">
        <v>0</v>
      </c>
      <c r="H36" s="3">
        <v>0</v>
      </c>
      <c r="I36" s="3">
        <v>0</v>
      </c>
      <c r="J36" s="3">
        <v>0</v>
      </c>
      <c r="K36" s="3">
        <v>20503736.050000001</v>
      </c>
      <c r="L36" s="3">
        <v>0</v>
      </c>
      <c r="M36" s="3">
        <v>4796190.42</v>
      </c>
      <c r="N36" s="3">
        <v>0</v>
      </c>
      <c r="O36" s="3">
        <v>2382440.17</v>
      </c>
      <c r="P36" s="4"/>
      <c r="Q36" s="3">
        <v>43909747.509999998</v>
      </c>
      <c r="R36" s="3">
        <v>-2632520.17</v>
      </c>
      <c r="S36" s="3">
        <v>21219.88</v>
      </c>
      <c r="T36" s="3">
        <v>161540.60999999999</v>
      </c>
      <c r="U36" s="3">
        <v>0</v>
      </c>
      <c r="V36" s="3">
        <v>2338219.7000000002</v>
      </c>
      <c r="W36" s="3">
        <v>213925.35</v>
      </c>
      <c r="X36" s="3">
        <v>0</v>
      </c>
      <c r="Y36" s="3">
        <v>0</v>
      </c>
      <c r="Z36" s="3">
        <v>51917.77</v>
      </c>
      <c r="AA36" s="3">
        <v>366175.34</v>
      </c>
      <c r="AB36" s="3">
        <v>0</v>
      </c>
      <c r="AC36" s="3">
        <v>0</v>
      </c>
      <c r="AD36" s="3">
        <v>0</v>
      </c>
      <c r="AE36" s="3">
        <v>0</v>
      </c>
      <c r="AF36" s="3">
        <v>0</v>
      </c>
      <c r="AG36" s="3">
        <v>0</v>
      </c>
      <c r="AH36" s="3">
        <v>0</v>
      </c>
      <c r="AI36" s="3">
        <v>0</v>
      </c>
      <c r="AJ36" s="3">
        <v>0</v>
      </c>
      <c r="AK36" s="3">
        <v>0</v>
      </c>
      <c r="AL36" s="3">
        <v>0</v>
      </c>
      <c r="AP36" s="3">
        <v>0</v>
      </c>
      <c r="AQ36" s="3">
        <v>0</v>
      </c>
      <c r="AR36" s="3">
        <v>0</v>
      </c>
      <c r="AS36" s="3">
        <v>0</v>
      </c>
      <c r="AT36" s="3">
        <v>9417407</v>
      </c>
      <c r="AU36" s="3">
        <v>0</v>
      </c>
      <c r="AV36" s="3">
        <v>9484016.4199999999</v>
      </c>
      <c r="AW36" s="4"/>
      <c r="AX36" s="3">
        <v>0</v>
      </c>
      <c r="AY36" s="3">
        <v>0</v>
      </c>
      <c r="AZ36" s="3">
        <v>0</v>
      </c>
      <c r="BA36" s="3">
        <v>266152.88</v>
      </c>
      <c r="BB36" s="3">
        <v>0</v>
      </c>
      <c r="BC36" s="3">
        <v>0</v>
      </c>
      <c r="BD36" s="3">
        <v>0</v>
      </c>
      <c r="BE36" s="3">
        <v>0</v>
      </c>
      <c r="BF36" s="3">
        <v>0</v>
      </c>
      <c r="BG36" s="3">
        <v>0</v>
      </c>
      <c r="BH36" s="3">
        <v>0</v>
      </c>
      <c r="BI36" s="3">
        <v>0</v>
      </c>
      <c r="BJ36" s="3">
        <v>0</v>
      </c>
      <c r="BK36" s="3">
        <v>0</v>
      </c>
      <c r="BL36" s="3">
        <v>0</v>
      </c>
      <c r="BM36" s="3">
        <v>9906.19</v>
      </c>
      <c r="BN36" s="3">
        <v>0</v>
      </c>
      <c r="BO36" s="3">
        <v>-189009.45</v>
      </c>
      <c r="BP36" s="3">
        <v>0</v>
      </c>
      <c r="BQ36" s="3">
        <v>0</v>
      </c>
      <c r="BR36" s="3">
        <v>0</v>
      </c>
      <c r="BT36" s="3">
        <v>0</v>
      </c>
      <c r="BU36" s="3">
        <v>2185697.61</v>
      </c>
      <c r="BV36" s="3">
        <v>0</v>
      </c>
      <c r="BW36" s="3">
        <v>0</v>
      </c>
      <c r="BX36" s="3">
        <v>0</v>
      </c>
      <c r="BY36" s="3">
        <v>0</v>
      </c>
      <c r="BZ36" s="3">
        <v>-4593713.99</v>
      </c>
      <c r="CA36" s="3">
        <v>0</v>
      </c>
      <c r="CB36" s="3">
        <v>2206068.77</v>
      </c>
      <c r="CC36" s="3">
        <v>-48882.57</v>
      </c>
      <c r="CD36" s="3">
        <v>1004198.69</v>
      </c>
      <c r="CE36" s="3">
        <v>5645394.3099999996</v>
      </c>
      <c r="CF36" s="3">
        <v>-1549883</v>
      </c>
      <c r="CG36" s="3">
        <v>4448674.63</v>
      </c>
      <c r="CH36" s="3">
        <v>0</v>
      </c>
      <c r="CI36" s="3">
        <v>0</v>
      </c>
      <c r="CJ36" s="3">
        <v>0</v>
      </c>
      <c r="CK36" s="3">
        <v>1293406.49</v>
      </c>
      <c r="CL36" s="3">
        <v>23241788.66</v>
      </c>
      <c r="CM36" s="3">
        <v>571929.93999999994</v>
      </c>
      <c r="CN36" s="3">
        <v>0</v>
      </c>
      <c r="CO36" s="3">
        <v>0</v>
      </c>
      <c r="CP36" s="3">
        <v>0</v>
      </c>
      <c r="CQ36" s="3">
        <v>0</v>
      </c>
      <c r="CR36" s="3">
        <v>0</v>
      </c>
      <c r="CS36" s="3">
        <v>0</v>
      </c>
      <c r="CT36" s="3">
        <v>0</v>
      </c>
      <c r="CU36" s="3">
        <v>0</v>
      </c>
      <c r="CV36" s="3">
        <v>0</v>
      </c>
      <c r="CW36" s="3">
        <v>0</v>
      </c>
      <c r="CX36" s="3">
        <v>0</v>
      </c>
      <c r="CY36" s="3">
        <v>0</v>
      </c>
      <c r="CZ36" s="3">
        <v>0</v>
      </c>
      <c r="DA36" s="3">
        <v>0</v>
      </c>
      <c r="DB36" s="3">
        <v>0</v>
      </c>
      <c r="DC36" s="3">
        <v>0</v>
      </c>
      <c r="DD36" s="3">
        <v>0</v>
      </c>
      <c r="DE36" s="3">
        <v>0</v>
      </c>
      <c r="DF36" s="3">
        <v>0</v>
      </c>
      <c r="DG36" s="3">
        <v>0</v>
      </c>
      <c r="DH36" s="3">
        <v>0</v>
      </c>
      <c r="DI36" s="3">
        <v>0</v>
      </c>
      <c r="DJ36" s="3">
        <v>0</v>
      </c>
      <c r="DK36" s="3">
        <v>0</v>
      </c>
      <c r="DL36" s="3">
        <v>0</v>
      </c>
      <c r="DM36" s="3">
        <v>0</v>
      </c>
      <c r="DN36" s="3">
        <v>385689.89</v>
      </c>
      <c r="DP36" s="3">
        <v>1389995.06</v>
      </c>
      <c r="DQ36" s="3">
        <v>0</v>
      </c>
      <c r="DR36" s="3">
        <v>0</v>
      </c>
      <c r="DS36" s="3">
        <v>16347992.4</v>
      </c>
      <c r="DT36" s="3">
        <v>0</v>
      </c>
      <c r="DU36" s="3">
        <v>49945963.57</v>
      </c>
      <c r="DV36" s="3">
        <v>71711568.989999995</v>
      </c>
      <c r="DW36" s="3">
        <v>71563823.959999993</v>
      </c>
      <c r="DX36" s="3">
        <v>99423796.010000005</v>
      </c>
      <c r="DY36" s="3">
        <v>106352664.05</v>
      </c>
      <c r="DZ36" s="3">
        <v>46204229.240000002</v>
      </c>
      <c r="EA36" s="3">
        <v>32477169.09</v>
      </c>
      <c r="EB36" s="3">
        <v>0</v>
      </c>
      <c r="EC36" s="3">
        <v>0</v>
      </c>
      <c r="ED36" s="3">
        <v>0</v>
      </c>
      <c r="EE36" s="3">
        <v>0</v>
      </c>
      <c r="EG36" s="3">
        <v>26045376.719999999</v>
      </c>
      <c r="EH36" s="3">
        <v>0</v>
      </c>
      <c r="EI36" s="3">
        <v>1107401.52</v>
      </c>
      <c r="EJ36" s="3">
        <v>1200638.58</v>
      </c>
      <c r="EL36" s="3">
        <v>13307101.630000001</v>
      </c>
      <c r="EM36" s="3">
        <v>333637.53999999998</v>
      </c>
      <c r="EN36" s="3">
        <v>830909.03</v>
      </c>
      <c r="EO36" s="3">
        <v>1314549.77</v>
      </c>
      <c r="EP36" s="3">
        <v>1376824.43</v>
      </c>
      <c r="EQ36" s="3">
        <v>5093334.37</v>
      </c>
      <c r="ER36" s="3">
        <v>57659.79</v>
      </c>
      <c r="ET36" s="3">
        <v>0</v>
      </c>
      <c r="EU36" s="3">
        <v>0</v>
      </c>
      <c r="EV36" s="3">
        <v>5303054.22</v>
      </c>
      <c r="EW36" s="3">
        <v>0</v>
      </c>
      <c r="EX36" s="3">
        <v>0</v>
      </c>
      <c r="EY36" s="3">
        <v>-39262042.689999998</v>
      </c>
      <c r="EZ36" s="3">
        <v>2318969</v>
      </c>
      <c r="FA36" s="3">
        <v>0</v>
      </c>
      <c r="FB36" s="3">
        <v>0</v>
      </c>
      <c r="FC36" s="3">
        <v>0</v>
      </c>
      <c r="FD36" s="3">
        <v>0</v>
      </c>
      <c r="FE36" s="3">
        <v>0</v>
      </c>
      <c r="FF36" s="3">
        <v>15082855.1</v>
      </c>
      <c r="FG36" s="3">
        <v>0</v>
      </c>
      <c r="FH36" s="3">
        <v>0</v>
      </c>
      <c r="FI36" s="3">
        <v>0</v>
      </c>
      <c r="FJ36" s="3">
        <v>2523348.91</v>
      </c>
      <c r="FK36" s="3">
        <v>-198632012.31</v>
      </c>
      <c r="FL36" s="3">
        <v>-11333764.060000001</v>
      </c>
      <c r="FM36" s="3">
        <v>0</v>
      </c>
      <c r="FN36" s="3">
        <v>0</v>
      </c>
      <c r="FO36" s="3">
        <v>-925354.81</v>
      </c>
      <c r="FP36" s="3">
        <v>-42172195.329999998</v>
      </c>
      <c r="FQ36" s="3">
        <v>-705966.82</v>
      </c>
      <c r="FR36" s="3">
        <v>-2379162.31</v>
      </c>
      <c r="FS36" s="3">
        <v>0</v>
      </c>
      <c r="FT36" s="3">
        <v>-815532.43</v>
      </c>
      <c r="FU36" s="3">
        <v>0</v>
      </c>
      <c r="FV36" s="3">
        <v>-6952415.5800000001</v>
      </c>
      <c r="FW36" s="3">
        <v>0</v>
      </c>
      <c r="FX36" s="3">
        <v>0</v>
      </c>
      <c r="FY36" s="3">
        <v>0</v>
      </c>
      <c r="FZ36" s="3">
        <v>0</v>
      </c>
      <c r="GA36" s="3">
        <v>0</v>
      </c>
      <c r="GB36" s="3">
        <v>0</v>
      </c>
      <c r="GD36" s="3">
        <v>0</v>
      </c>
      <c r="GE36" s="3">
        <v>0</v>
      </c>
      <c r="GF36" s="3">
        <v>0</v>
      </c>
      <c r="GG36" s="3">
        <v>0</v>
      </c>
      <c r="GH36" s="3">
        <v>0</v>
      </c>
      <c r="GI36" s="3">
        <v>-32763</v>
      </c>
      <c r="GJ36" s="3">
        <v>-167001.68</v>
      </c>
      <c r="GK36" s="3">
        <v>-3381664.1</v>
      </c>
      <c r="GL36" s="3">
        <v>1171493</v>
      </c>
      <c r="GN36" s="3">
        <v>0</v>
      </c>
      <c r="GO36" s="3">
        <v>-15534600</v>
      </c>
      <c r="GP36" s="3">
        <v>0</v>
      </c>
      <c r="GQ36" s="3">
        <v>0</v>
      </c>
      <c r="GR36" s="3">
        <v>0</v>
      </c>
      <c r="GS36" s="3">
        <v>0</v>
      </c>
      <c r="GT36" s="3">
        <v>0</v>
      </c>
      <c r="GU36" s="3">
        <v>-1647288</v>
      </c>
      <c r="GV36" s="3">
        <v>-2223495</v>
      </c>
      <c r="GX36" s="3">
        <v>-13018034.529999999</v>
      </c>
      <c r="GY36" s="3">
        <v>0</v>
      </c>
      <c r="GZ36" s="3">
        <v>0</v>
      </c>
      <c r="HA36" s="3">
        <v>0</v>
      </c>
      <c r="HB36" s="3">
        <v>-8981831</v>
      </c>
      <c r="HC36" s="3">
        <v>0</v>
      </c>
      <c r="HD36" s="3">
        <v>0</v>
      </c>
      <c r="HE36" s="3">
        <v>0</v>
      </c>
      <c r="HF36" s="3">
        <v>0</v>
      </c>
      <c r="HG36" s="3">
        <v>0</v>
      </c>
      <c r="HH36" s="3">
        <v>-23332377.5</v>
      </c>
      <c r="HI36" s="3">
        <v>0</v>
      </c>
      <c r="HJ36" s="3">
        <v>0</v>
      </c>
      <c r="HK36" s="3">
        <v>0</v>
      </c>
      <c r="HL36" s="3">
        <v>-155000000</v>
      </c>
      <c r="HM36" s="3">
        <v>0</v>
      </c>
      <c r="HO36" s="3">
        <v>0</v>
      </c>
      <c r="HP36" s="3">
        <v>-62262550.689999998</v>
      </c>
      <c r="HQ36" s="3">
        <v>0</v>
      </c>
      <c r="HR36" s="3">
        <v>0</v>
      </c>
      <c r="HS36" s="3">
        <v>0</v>
      </c>
      <c r="HT36" s="3">
        <v>0</v>
      </c>
      <c r="HU36" s="3">
        <v>0</v>
      </c>
      <c r="HV36" s="3">
        <v>-39254284.950000003</v>
      </c>
      <c r="HW36" s="3">
        <v>0</v>
      </c>
      <c r="HX36" s="3">
        <v>0</v>
      </c>
      <c r="HY36" s="3">
        <v>-140823312.69999999</v>
      </c>
      <c r="HZ36" s="3">
        <v>-11969148.890000001</v>
      </c>
      <c r="IA36" s="3">
        <v>0</v>
      </c>
      <c r="IB36" s="3">
        <v>0</v>
      </c>
      <c r="IC36" s="3">
        <v>79000000</v>
      </c>
      <c r="ID36" s="3">
        <v>0</v>
      </c>
      <c r="IE36" s="3">
        <v>0</v>
      </c>
      <c r="IF36" s="3">
        <v>-583337.9</v>
      </c>
      <c r="IG36" s="3">
        <v>0</v>
      </c>
      <c r="IH36" s="3">
        <v>0</v>
      </c>
      <c r="II36" s="3">
        <v>586600</v>
      </c>
      <c r="IJ36" s="3">
        <v>-95177855.549999997</v>
      </c>
      <c r="IK36" s="3">
        <v>0</v>
      </c>
      <c r="IL36" s="3">
        <v>0</v>
      </c>
      <c r="IM36" s="3">
        <v>-8201972.8600000003</v>
      </c>
      <c r="IN36" s="3">
        <v>-2097229.29</v>
      </c>
      <c r="IO36" s="3">
        <v>-44739.68</v>
      </c>
      <c r="IP36" s="3">
        <v>-169191058.47</v>
      </c>
      <c r="IQ36" s="3">
        <v>0</v>
      </c>
      <c r="IR36" s="3">
        <v>-9685225.4800000004</v>
      </c>
      <c r="IS36" s="3">
        <v>-27893778.75</v>
      </c>
      <c r="IT36" s="3">
        <v>0</v>
      </c>
      <c r="IU36" s="3">
        <v>-11482200.57</v>
      </c>
      <c r="IV36" s="3">
        <v>0</v>
      </c>
      <c r="IW36" s="3">
        <v>-22597819.940000001</v>
      </c>
      <c r="IX36" s="3">
        <v>-20825856.579999998</v>
      </c>
      <c r="IY36" s="3">
        <v>0</v>
      </c>
      <c r="IZ36" s="3">
        <v>-1051087.79</v>
      </c>
      <c r="JA36" s="3">
        <v>-67574404.239999995</v>
      </c>
      <c r="JB36" s="3">
        <v>-80321.100000000006</v>
      </c>
      <c r="JC36" s="3">
        <v>-1435.25</v>
      </c>
      <c r="JD36" s="3">
        <v>-475084.32</v>
      </c>
      <c r="JE36" s="3">
        <v>0</v>
      </c>
      <c r="JF36" s="3">
        <v>0</v>
      </c>
      <c r="JG36" s="3">
        <v>0</v>
      </c>
      <c r="JH36" s="3">
        <v>0</v>
      </c>
      <c r="JI36" s="3">
        <v>-528654.07999999996</v>
      </c>
      <c r="JJ36" s="3">
        <v>0</v>
      </c>
      <c r="JK36" s="3">
        <v>0</v>
      </c>
      <c r="JL36" s="3">
        <v>-1698897.12</v>
      </c>
      <c r="JM36" s="3">
        <v>0</v>
      </c>
      <c r="JN36" s="3">
        <v>-1207707.51</v>
      </c>
      <c r="JO36" s="3">
        <v>0</v>
      </c>
      <c r="JP36" s="3">
        <v>-524628.51</v>
      </c>
      <c r="JQ36" s="3">
        <v>0</v>
      </c>
      <c r="JR36" s="3">
        <v>0</v>
      </c>
      <c r="JS36" s="3">
        <v>0</v>
      </c>
      <c r="JT36" s="3">
        <v>0</v>
      </c>
      <c r="JU36" s="3">
        <v>0</v>
      </c>
      <c r="JV36" s="3">
        <v>-227533.48</v>
      </c>
      <c r="JW36" s="3">
        <v>114853.34</v>
      </c>
      <c r="JX36" s="3">
        <v>419013</v>
      </c>
      <c r="JY36" s="3">
        <v>0</v>
      </c>
      <c r="JZ36" s="3">
        <v>0</v>
      </c>
      <c r="KA36" s="3">
        <v>0</v>
      </c>
      <c r="KB36" s="3">
        <v>-30880.47</v>
      </c>
      <c r="KC36" s="3">
        <v>0</v>
      </c>
      <c r="KD36" s="3">
        <v>0</v>
      </c>
      <c r="KE36" s="3">
        <v>0</v>
      </c>
      <c r="KF36" s="3">
        <v>0</v>
      </c>
      <c r="KG36" s="3">
        <v>0</v>
      </c>
      <c r="KH36" s="3">
        <v>-10967161.310000001</v>
      </c>
      <c r="KI36" s="3">
        <v>10749921.119999999</v>
      </c>
      <c r="KJ36" s="3">
        <v>0</v>
      </c>
      <c r="KK36" s="3">
        <v>-865098.58</v>
      </c>
      <c r="KL36" s="3">
        <v>0</v>
      </c>
      <c r="KM36" s="3">
        <v>11300.33</v>
      </c>
      <c r="KN36" s="3">
        <v>-783770.95</v>
      </c>
      <c r="KO36" s="3">
        <v>0</v>
      </c>
      <c r="KP36" s="3">
        <v>0</v>
      </c>
      <c r="KQ36" s="3">
        <v>0</v>
      </c>
      <c r="KR36" s="3">
        <v>0</v>
      </c>
      <c r="KS36" s="3">
        <v>0</v>
      </c>
      <c r="KT36" s="3">
        <v>0</v>
      </c>
      <c r="KU36" s="3">
        <v>0</v>
      </c>
      <c r="KV36" s="3">
        <v>0</v>
      </c>
      <c r="KW36" s="3">
        <v>0</v>
      </c>
      <c r="KX36" s="3">
        <v>0</v>
      </c>
      <c r="KY36" s="3">
        <v>0</v>
      </c>
      <c r="KZ36" s="3">
        <v>0</v>
      </c>
      <c r="LA36" s="3">
        <v>0</v>
      </c>
      <c r="LB36" s="3">
        <v>0</v>
      </c>
      <c r="LC36" s="3">
        <v>0</v>
      </c>
      <c r="LD36" s="3">
        <v>0</v>
      </c>
      <c r="LE36" s="3">
        <v>0</v>
      </c>
      <c r="LF36" s="3">
        <v>0</v>
      </c>
      <c r="LG36" s="3">
        <v>0</v>
      </c>
      <c r="LH36" s="3">
        <v>0</v>
      </c>
      <c r="LI36" s="3">
        <v>0</v>
      </c>
      <c r="LJ36" s="3">
        <v>0</v>
      </c>
      <c r="LK36" s="3">
        <v>0</v>
      </c>
      <c r="LL36" s="3">
        <v>0</v>
      </c>
      <c r="LM36" s="3">
        <v>174762988.68000001</v>
      </c>
      <c r="LN36" s="3">
        <v>137528871.40000001</v>
      </c>
      <c r="LO36" s="3">
        <v>11482200.57</v>
      </c>
      <c r="LP36" s="3">
        <v>0</v>
      </c>
      <c r="LQ36" s="3">
        <v>0</v>
      </c>
      <c r="LR36" s="3">
        <v>22597819.940000001</v>
      </c>
      <c r="LS36" s="3">
        <v>0</v>
      </c>
      <c r="LT36" s="3">
        <v>20825856.579999998</v>
      </c>
      <c r="LU36" s="3">
        <v>0</v>
      </c>
      <c r="LW36" s="3">
        <v>0</v>
      </c>
      <c r="LX36" s="3">
        <v>1051087.79</v>
      </c>
      <c r="LY36" s="3">
        <v>0</v>
      </c>
      <c r="LZ36" s="3">
        <v>0</v>
      </c>
      <c r="MA36" s="3">
        <v>0</v>
      </c>
      <c r="MB36" s="3">
        <v>0</v>
      </c>
      <c r="MC36" s="3">
        <v>0</v>
      </c>
      <c r="MD36" s="3">
        <v>0</v>
      </c>
      <c r="ME36" s="3">
        <v>0</v>
      </c>
      <c r="MF36" s="3">
        <v>0</v>
      </c>
      <c r="MG36" s="3">
        <v>0</v>
      </c>
      <c r="MH36" s="3">
        <v>0</v>
      </c>
      <c r="MI36" s="3">
        <v>0</v>
      </c>
      <c r="MJ36" s="3">
        <v>0</v>
      </c>
      <c r="MK36" s="3">
        <v>0</v>
      </c>
      <c r="ML36" s="3">
        <v>0</v>
      </c>
      <c r="MM36" s="3">
        <v>0</v>
      </c>
      <c r="MN36" s="3">
        <v>0</v>
      </c>
      <c r="MO36" s="3">
        <v>0</v>
      </c>
      <c r="MP36" s="3">
        <v>0</v>
      </c>
      <c r="MQ36" s="3">
        <v>0</v>
      </c>
      <c r="MR36" s="3">
        <v>0</v>
      </c>
      <c r="MS36" s="3">
        <v>2063763.58</v>
      </c>
      <c r="MT36" s="3">
        <v>2079769.02</v>
      </c>
      <c r="MU36" s="3">
        <v>414345.24</v>
      </c>
      <c r="MV36" s="3">
        <v>0</v>
      </c>
      <c r="MW36" s="3">
        <v>0</v>
      </c>
      <c r="MX36" s="3">
        <v>23218.799999999999</v>
      </c>
      <c r="MY36" s="3">
        <v>149211.69</v>
      </c>
      <c r="MZ36" s="3">
        <v>183535.84</v>
      </c>
      <c r="NA36" s="3">
        <v>314572.43</v>
      </c>
      <c r="NB36" s="3">
        <v>0</v>
      </c>
      <c r="NC36" s="3">
        <v>8301.48</v>
      </c>
      <c r="ND36" s="3">
        <v>48411.63</v>
      </c>
      <c r="NE36" s="3">
        <v>222606.94</v>
      </c>
      <c r="NF36" s="3">
        <v>0</v>
      </c>
      <c r="NG36" s="3">
        <v>190442.21</v>
      </c>
      <c r="NH36" s="3">
        <v>0</v>
      </c>
      <c r="NI36" s="3">
        <v>1704402.58</v>
      </c>
      <c r="NJ36" s="3">
        <v>0</v>
      </c>
      <c r="NK36" s="3">
        <v>0</v>
      </c>
      <c r="NL36" s="3">
        <v>3061014.35</v>
      </c>
      <c r="NM36" s="3">
        <v>0</v>
      </c>
      <c r="NN36" s="3">
        <v>161902.88</v>
      </c>
      <c r="NO36" s="3">
        <v>0</v>
      </c>
      <c r="NP36" s="3">
        <v>1654802.89</v>
      </c>
      <c r="NQ36" s="3">
        <v>70938.52</v>
      </c>
      <c r="NR36" s="3">
        <v>0</v>
      </c>
      <c r="NS36" s="3">
        <v>837868.75</v>
      </c>
      <c r="NT36" s="3">
        <v>640132.04</v>
      </c>
      <c r="NU36" s="3">
        <v>1501511.49</v>
      </c>
      <c r="NV36" s="3">
        <v>198457.55</v>
      </c>
      <c r="NW36" s="3">
        <v>1111828.2</v>
      </c>
      <c r="NX36" s="3">
        <v>238236.2</v>
      </c>
      <c r="NY36" s="3">
        <v>1075296</v>
      </c>
      <c r="NZ36" s="3">
        <v>899502.74</v>
      </c>
      <c r="OA36" s="3">
        <v>254623.03</v>
      </c>
      <c r="OB36" s="3">
        <v>0</v>
      </c>
      <c r="OC36" s="3">
        <v>0</v>
      </c>
      <c r="OD36" s="3">
        <v>0</v>
      </c>
      <c r="OE36" s="3">
        <v>36725.08</v>
      </c>
      <c r="OF36" s="3">
        <v>0</v>
      </c>
      <c r="OK36" s="3">
        <v>0</v>
      </c>
      <c r="OL36" s="3">
        <v>0</v>
      </c>
      <c r="OM36" s="3">
        <v>0</v>
      </c>
      <c r="ON36" s="3">
        <v>0</v>
      </c>
      <c r="OO36" s="3">
        <v>227357.86</v>
      </c>
      <c r="OP36" s="3">
        <v>1568598.57</v>
      </c>
      <c r="OQ36" s="3">
        <v>1866841.73</v>
      </c>
      <c r="OR36" s="3">
        <v>1149341.8799999999</v>
      </c>
      <c r="OS36" s="3">
        <v>0</v>
      </c>
      <c r="OT36" s="3">
        <v>-132084.5</v>
      </c>
      <c r="OU36" s="3">
        <v>737262.78</v>
      </c>
      <c r="OV36" s="3">
        <v>0</v>
      </c>
      <c r="OW36" s="3">
        <v>0</v>
      </c>
      <c r="OX36" s="3">
        <v>141089.46</v>
      </c>
      <c r="OY36" s="3">
        <v>-6084.9</v>
      </c>
      <c r="OZ36" s="3">
        <v>74505.899999999994</v>
      </c>
      <c r="PA36" s="3">
        <v>0</v>
      </c>
      <c r="PB36" s="3">
        <v>0</v>
      </c>
      <c r="PC36" s="3">
        <v>0</v>
      </c>
      <c r="PD36" s="3">
        <v>0</v>
      </c>
      <c r="PE36" s="3">
        <v>0</v>
      </c>
      <c r="PF36" s="3">
        <v>1316105.67</v>
      </c>
      <c r="PG36" s="3">
        <v>1971594.9</v>
      </c>
      <c r="PH36" s="3">
        <v>4066486.86</v>
      </c>
      <c r="PI36" s="3">
        <v>2013215.13</v>
      </c>
      <c r="PJ36" s="3">
        <v>0</v>
      </c>
      <c r="PK36" s="3">
        <v>1105787.22</v>
      </c>
      <c r="PL36" s="3">
        <v>484734.87</v>
      </c>
      <c r="PM36" s="3">
        <v>583226.47</v>
      </c>
      <c r="PN36" s="3">
        <v>81628.039999999994</v>
      </c>
      <c r="PO36" s="3">
        <v>0</v>
      </c>
      <c r="PP36" s="3">
        <v>0</v>
      </c>
      <c r="PQ36" s="3">
        <v>0</v>
      </c>
      <c r="PR36" s="3">
        <v>711160.01</v>
      </c>
      <c r="PS36" s="3">
        <v>840587.29</v>
      </c>
      <c r="PT36" s="3">
        <v>797757.38</v>
      </c>
      <c r="PU36" s="3">
        <v>0</v>
      </c>
      <c r="PV36" s="3">
        <v>0</v>
      </c>
      <c r="PW36" s="3">
        <v>658907.6</v>
      </c>
      <c r="PX36" s="3">
        <v>0</v>
      </c>
      <c r="PY36" s="3">
        <v>0</v>
      </c>
      <c r="PZ36" s="3">
        <v>0</v>
      </c>
      <c r="QA36" s="3">
        <v>0</v>
      </c>
      <c r="QB36" s="3">
        <v>13625630.359999999</v>
      </c>
      <c r="QC36" s="3">
        <v>0</v>
      </c>
      <c r="QD36" s="3">
        <v>4660734.7699999996</v>
      </c>
      <c r="QE36" s="3">
        <v>0</v>
      </c>
      <c r="QF36" s="3">
        <v>129183.19</v>
      </c>
      <c r="QG36" s="3">
        <v>0</v>
      </c>
      <c r="QI36" s="3">
        <v>0</v>
      </c>
      <c r="QJ36" s="3">
        <v>4216467.99</v>
      </c>
      <c r="QK36" s="3">
        <v>0</v>
      </c>
      <c r="QL36" s="3">
        <v>0</v>
      </c>
      <c r="QM36" s="3">
        <v>0</v>
      </c>
      <c r="QN36" s="3">
        <v>0</v>
      </c>
      <c r="QO36" s="3">
        <v>0</v>
      </c>
      <c r="QP36" s="3">
        <v>514610.46</v>
      </c>
      <c r="QQ36" s="3">
        <v>0</v>
      </c>
      <c r="QR36" s="3">
        <v>0</v>
      </c>
      <c r="QS36" s="3">
        <v>68184</v>
      </c>
      <c r="QT36" s="3">
        <v>543230.75</v>
      </c>
      <c r="QU36" s="3">
        <v>-1551362</v>
      </c>
      <c r="QV36" s="3">
        <v>-111038</v>
      </c>
      <c r="QW36" s="3">
        <v>202257.34</v>
      </c>
      <c r="QX36" s="3">
        <v>0</v>
      </c>
      <c r="QY36" s="3">
        <v>0</v>
      </c>
      <c r="QZ36" s="3">
        <v>0</v>
      </c>
      <c r="RA36" s="3">
        <v>0</v>
      </c>
      <c r="RB36" s="3">
        <v>0</v>
      </c>
      <c r="RC36" s="3">
        <v>0</v>
      </c>
      <c r="RD36" s="3">
        <v>0</v>
      </c>
      <c r="RE36" s="3">
        <v>0</v>
      </c>
      <c r="RF36" s="3">
        <v>0</v>
      </c>
      <c r="RG36" s="3">
        <v>0</v>
      </c>
      <c r="RH36" s="3">
        <v>0</v>
      </c>
      <c r="RI36" s="3">
        <v>0</v>
      </c>
      <c r="RJ36" s="3">
        <v>0</v>
      </c>
      <c r="RK36" s="3">
        <v>0</v>
      </c>
    </row>
    <row r="37" spans="1:479" x14ac:dyDescent="0.25">
      <c r="A37" t="s">
        <v>36</v>
      </c>
      <c r="B37" s="1">
        <v>2019</v>
      </c>
      <c r="C37" s="3">
        <v>10675141</v>
      </c>
      <c r="D37" s="3">
        <v>1065</v>
      </c>
      <c r="E37" s="4"/>
      <c r="F37" s="3">
        <v>0</v>
      </c>
      <c r="G37" s="3">
        <v>0</v>
      </c>
      <c r="H37" s="3">
        <v>0</v>
      </c>
      <c r="I37" s="3">
        <v>0</v>
      </c>
      <c r="J37" s="3">
        <v>0</v>
      </c>
      <c r="K37" s="3">
        <v>7403963</v>
      </c>
      <c r="L37" s="3">
        <v>-5731</v>
      </c>
      <c r="M37" s="3">
        <v>139345</v>
      </c>
      <c r="N37" s="3">
        <v>0</v>
      </c>
      <c r="O37" s="3">
        <v>2991768</v>
      </c>
      <c r="P37" s="4"/>
      <c r="Q37" s="3">
        <v>10991881</v>
      </c>
      <c r="R37" s="3">
        <v>-84369</v>
      </c>
      <c r="S37" s="3">
        <v>0</v>
      </c>
      <c r="T37" s="3">
        <v>0</v>
      </c>
      <c r="U37" s="3">
        <v>0</v>
      </c>
      <c r="V37" s="3">
        <v>797519</v>
      </c>
      <c r="W37" s="3">
        <v>0</v>
      </c>
      <c r="X37" s="3">
        <v>2834473</v>
      </c>
      <c r="Y37" s="3">
        <v>0</v>
      </c>
      <c r="Z37" s="3">
        <v>0</v>
      </c>
      <c r="AA37" s="3">
        <v>1548149</v>
      </c>
      <c r="AB37" s="3">
        <v>0</v>
      </c>
      <c r="AC37" s="3">
        <v>0</v>
      </c>
      <c r="AD37" s="3">
        <v>0</v>
      </c>
      <c r="AE37" s="3">
        <v>0</v>
      </c>
      <c r="AF37" s="3">
        <v>0</v>
      </c>
      <c r="AG37" s="3">
        <v>0</v>
      </c>
      <c r="AH37" s="3">
        <v>0</v>
      </c>
      <c r="AI37" s="3">
        <v>0</v>
      </c>
      <c r="AJ37" s="3">
        <v>0</v>
      </c>
      <c r="AK37" s="3">
        <v>0</v>
      </c>
      <c r="AL37" s="3">
        <v>0</v>
      </c>
      <c r="AP37" s="3">
        <v>0</v>
      </c>
      <c r="AQ37" s="3">
        <v>0</v>
      </c>
      <c r="AR37" s="3">
        <v>0</v>
      </c>
      <c r="AS37" s="3">
        <v>0</v>
      </c>
      <c r="AT37" s="3">
        <v>0</v>
      </c>
      <c r="AU37" s="3">
        <v>0</v>
      </c>
      <c r="AV37" s="3">
        <v>45336</v>
      </c>
      <c r="AW37" s="4"/>
      <c r="AX37" s="3">
        <v>0</v>
      </c>
      <c r="AY37" s="3">
        <v>0</v>
      </c>
      <c r="AZ37" s="3">
        <v>0</v>
      </c>
      <c r="BA37" s="3">
        <v>0</v>
      </c>
      <c r="BB37" s="3">
        <v>0</v>
      </c>
      <c r="BC37" s="3">
        <v>0</v>
      </c>
      <c r="BD37" s="3">
        <v>0</v>
      </c>
      <c r="BE37" s="3">
        <v>0</v>
      </c>
      <c r="BF37" s="3">
        <v>0</v>
      </c>
      <c r="BG37" s="3">
        <v>0</v>
      </c>
      <c r="BH37" s="3">
        <v>0</v>
      </c>
      <c r="BI37" s="3">
        <v>0</v>
      </c>
      <c r="BJ37" s="3">
        <v>0</v>
      </c>
      <c r="BK37" s="3">
        <v>0</v>
      </c>
      <c r="BL37" s="3">
        <v>0</v>
      </c>
      <c r="BM37" s="3">
        <v>0</v>
      </c>
      <c r="BN37" s="3">
        <v>346614</v>
      </c>
      <c r="BO37" s="3">
        <v>-48903</v>
      </c>
      <c r="BP37" s="3">
        <v>0</v>
      </c>
      <c r="BQ37" s="3">
        <v>0</v>
      </c>
      <c r="BR37" s="3">
        <v>0</v>
      </c>
      <c r="BT37" s="3">
        <v>0</v>
      </c>
      <c r="BU37" s="3">
        <v>0</v>
      </c>
      <c r="BV37" s="3">
        <v>0</v>
      </c>
      <c r="BW37" s="3">
        <v>0</v>
      </c>
      <c r="BX37" s="3">
        <v>173789</v>
      </c>
      <c r="BY37" s="3">
        <v>174417</v>
      </c>
      <c r="BZ37" s="3">
        <v>-470906</v>
      </c>
      <c r="CA37" s="3">
        <v>0</v>
      </c>
      <c r="CB37" s="3">
        <v>204461</v>
      </c>
      <c r="CC37" s="3">
        <v>81334</v>
      </c>
      <c r="CD37" s="3">
        <v>-1467070</v>
      </c>
      <c r="CE37" s="3">
        <v>392198</v>
      </c>
      <c r="CF37" s="3">
        <v>-242644</v>
      </c>
      <c r="CG37" s="3">
        <v>317852</v>
      </c>
      <c r="CH37" s="3">
        <v>0</v>
      </c>
      <c r="CI37" s="3">
        <v>0</v>
      </c>
      <c r="CJ37" s="3">
        <v>2087341</v>
      </c>
      <c r="CK37" s="3">
        <v>0</v>
      </c>
      <c r="CL37" s="3">
        <v>2785833</v>
      </c>
      <c r="CM37" s="3">
        <v>0</v>
      </c>
      <c r="CN37" s="3">
        <v>0</v>
      </c>
      <c r="CO37" s="3">
        <v>0</v>
      </c>
      <c r="CP37" s="3">
        <v>0</v>
      </c>
      <c r="CQ37" s="3">
        <v>0</v>
      </c>
      <c r="CR37" s="3">
        <v>0</v>
      </c>
      <c r="CS37" s="3">
        <v>0</v>
      </c>
      <c r="CT37" s="3">
        <v>0</v>
      </c>
      <c r="CU37" s="3">
        <v>0</v>
      </c>
      <c r="CV37" s="3">
        <v>0</v>
      </c>
      <c r="CW37" s="3">
        <v>0</v>
      </c>
      <c r="CX37" s="3">
        <v>0</v>
      </c>
      <c r="CY37" s="3">
        <v>0</v>
      </c>
      <c r="CZ37" s="3">
        <v>0</v>
      </c>
      <c r="DA37" s="3">
        <v>0</v>
      </c>
      <c r="DB37" s="3">
        <v>0</v>
      </c>
      <c r="DC37" s="3">
        <v>0</v>
      </c>
      <c r="DD37" s="3">
        <v>0</v>
      </c>
      <c r="DE37" s="3">
        <v>0</v>
      </c>
      <c r="DF37" s="3">
        <v>0</v>
      </c>
      <c r="DG37" s="3">
        <v>0</v>
      </c>
      <c r="DH37" s="3">
        <v>0</v>
      </c>
      <c r="DI37" s="3">
        <v>0</v>
      </c>
      <c r="DJ37" s="3">
        <v>0</v>
      </c>
      <c r="DK37" s="3">
        <v>0</v>
      </c>
      <c r="DL37" s="3">
        <v>0</v>
      </c>
      <c r="DM37" s="3">
        <v>0</v>
      </c>
      <c r="DN37" s="3">
        <v>69883</v>
      </c>
      <c r="DP37" s="3">
        <v>0</v>
      </c>
      <c r="DQ37" s="3">
        <v>0</v>
      </c>
      <c r="DR37" s="3">
        <v>0</v>
      </c>
      <c r="DS37" s="3">
        <v>1455992</v>
      </c>
      <c r="DT37" s="3">
        <v>0</v>
      </c>
      <c r="DU37" s="3">
        <v>36673730</v>
      </c>
      <c r="DV37" s="3">
        <v>26700278</v>
      </c>
      <c r="DW37" s="3">
        <v>33084573</v>
      </c>
      <c r="DX37" s="3">
        <v>23673666</v>
      </c>
      <c r="DY37" s="3">
        <v>47131421</v>
      </c>
      <c r="DZ37" s="3">
        <v>13935236</v>
      </c>
      <c r="EA37" s="3">
        <v>13891731</v>
      </c>
      <c r="EB37" s="3">
        <v>0</v>
      </c>
      <c r="EC37" s="3">
        <v>0</v>
      </c>
      <c r="ED37" s="3">
        <v>0</v>
      </c>
      <c r="EE37" s="3">
        <v>4040000</v>
      </c>
      <c r="EG37" s="3">
        <v>10737748</v>
      </c>
      <c r="EH37" s="3">
        <v>377009</v>
      </c>
      <c r="EI37" s="3">
        <v>1131655</v>
      </c>
      <c r="EJ37" s="3">
        <v>2363401</v>
      </c>
      <c r="EL37" s="3">
        <v>3777780</v>
      </c>
      <c r="EM37" s="3">
        <v>566175</v>
      </c>
      <c r="EN37" s="3">
        <v>698716</v>
      </c>
      <c r="EO37" s="3">
        <v>170763</v>
      </c>
      <c r="EP37" s="3">
        <v>0</v>
      </c>
      <c r="EQ37" s="3">
        <v>650853</v>
      </c>
      <c r="ER37" s="3">
        <v>0</v>
      </c>
      <c r="ET37" s="3">
        <v>0</v>
      </c>
      <c r="EU37" s="3">
        <v>0</v>
      </c>
      <c r="EV37" s="3">
        <v>1891796</v>
      </c>
      <c r="EW37" s="3">
        <v>0</v>
      </c>
      <c r="EX37" s="3">
        <v>133004</v>
      </c>
      <c r="EY37" s="3">
        <v>-47115669</v>
      </c>
      <c r="EZ37" s="3">
        <v>0</v>
      </c>
      <c r="FA37" s="3">
        <v>0</v>
      </c>
      <c r="FB37" s="3">
        <v>0</v>
      </c>
      <c r="FC37" s="3">
        <v>0</v>
      </c>
      <c r="FD37" s="3">
        <v>0</v>
      </c>
      <c r="FE37" s="3">
        <v>0</v>
      </c>
      <c r="FF37" s="3">
        <v>3733732</v>
      </c>
      <c r="FG37" s="3">
        <v>0</v>
      </c>
      <c r="FH37" s="3">
        <v>0</v>
      </c>
      <c r="FI37" s="3">
        <v>0</v>
      </c>
      <c r="FJ37" s="3">
        <v>0</v>
      </c>
      <c r="FK37" s="3">
        <v>-90557377</v>
      </c>
      <c r="FL37" s="3">
        <v>-1220142</v>
      </c>
      <c r="FM37" s="3">
        <v>0</v>
      </c>
      <c r="FN37" s="3">
        <v>18640713</v>
      </c>
      <c r="FO37" s="3">
        <v>0</v>
      </c>
      <c r="FP37" s="3">
        <v>-16761789</v>
      </c>
      <c r="FQ37" s="3">
        <v>-800475</v>
      </c>
      <c r="FR37" s="3">
        <v>0</v>
      </c>
      <c r="FS37" s="3">
        <v>0</v>
      </c>
      <c r="FT37" s="3">
        <v>-258340</v>
      </c>
      <c r="FU37" s="3">
        <v>0</v>
      </c>
      <c r="FV37" s="3">
        <v>-2562948</v>
      </c>
      <c r="FW37" s="3">
        <v>0</v>
      </c>
      <c r="FX37" s="3">
        <v>-1405</v>
      </c>
      <c r="FY37" s="3">
        <v>0</v>
      </c>
      <c r="FZ37" s="3">
        <v>0</v>
      </c>
      <c r="GA37" s="3">
        <v>0</v>
      </c>
      <c r="GB37" s="3">
        <v>-1532350</v>
      </c>
      <c r="GD37" s="3">
        <v>0</v>
      </c>
      <c r="GE37" s="3">
        <v>0</v>
      </c>
      <c r="GF37" s="3">
        <v>-382675</v>
      </c>
      <c r="GG37" s="3">
        <v>0</v>
      </c>
      <c r="GH37" s="3">
        <v>0</v>
      </c>
      <c r="GI37" s="3">
        <v>0</v>
      </c>
      <c r="GJ37" s="3">
        <v>-125540</v>
      </c>
      <c r="GK37" s="3">
        <v>-4233</v>
      </c>
      <c r="GL37" s="3">
        <v>-1445307</v>
      </c>
      <c r="GN37" s="3">
        <v>0</v>
      </c>
      <c r="GO37" s="3">
        <v>-509917</v>
      </c>
      <c r="GP37" s="3">
        <v>0</v>
      </c>
      <c r="GQ37" s="3">
        <v>0</v>
      </c>
      <c r="GR37" s="3">
        <v>0</v>
      </c>
      <c r="GS37" s="3">
        <v>0</v>
      </c>
      <c r="GT37" s="3">
        <v>0</v>
      </c>
      <c r="GU37" s="3">
        <v>3165414</v>
      </c>
      <c r="GV37" s="3">
        <v>0</v>
      </c>
      <c r="GX37" s="3">
        <v>-6269693</v>
      </c>
      <c r="GY37" s="3">
        <v>0</v>
      </c>
      <c r="GZ37" s="3">
        <v>0</v>
      </c>
      <c r="HA37" s="3">
        <v>0</v>
      </c>
      <c r="HB37" s="3">
        <v>-2989857</v>
      </c>
      <c r="HC37" s="3">
        <v>34353</v>
      </c>
      <c r="HD37" s="3">
        <v>0</v>
      </c>
      <c r="HE37" s="3">
        <v>0</v>
      </c>
      <c r="HF37" s="3">
        <v>0</v>
      </c>
      <c r="HG37" s="3">
        <v>0</v>
      </c>
      <c r="HH37" s="3">
        <v>-16330100</v>
      </c>
      <c r="HI37" s="3">
        <v>-41457886</v>
      </c>
      <c r="HJ37" s="3">
        <v>0</v>
      </c>
      <c r="HK37" s="3">
        <v>0</v>
      </c>
      <c r="HL37" s="3">
        <v>-14934210</v>
      </c>
      <c r="HM37" s="3">
        <v>0</v>
      </c>
      <c r="HO37" s="3">
        <v>0</v>
      </c>
      <c r="HP37" s="3">
        <v>-17008908</v>
      </c>
      <c r="HQ37" s="3">
        <v>0</v>
      </c>
      <c r="HR37" s="3">
        <v>0</v>
      </c>
      <c r="HS37" s="3">
        <v>0</v>
      </c>
      <c r="HT37" s="3">
        <v>0</v>
      </c>
      <c r="HU37" s="3">
        <v>0</v>
      </c>
      <c r="HV37" s="3">
        <v>0</v>
      </c>
      <c r="HW37" s="3">
        <v>0</v>
      </c>
      <c r="HX37" s="3">
        <v>0</v>
      </c>
      <c r="HY37" s="3">
        <v>-26135688</v>
      </c>
      <c r="HZ37" s="3">
        <v>-1997969</v>
      </c>
      <c r="IA37" s="3">
        <v>0</v>
      </c>
      <c r="IB37" s="3">
        <v>0</v>
      </c>
      <c r="IC37" s="3">
        <v>0</v>
      </c>
      <c r="ID37" s="3">
        <v>0</v>
      </c>
      <c r="IE37" s="3">
        <v>0</v>
      </c>
      <c r="IF37" s="3">
        <v>0</v>
      </c>
      <c r="IG37" s="3">
        <v>0</v>
      </c>
      <c r="IH37" s="3">
        <v>0</v>
      </c>
      <c r="II37" s="3">
        <v>0</v>
      </c>
      <c r="IJ37" s="3">
        <v>-27304108</v>
      </c>
      <c r="IK37" s="3">
        <v>0</v>
      </c>
      <c r="IL37" s="3">
        <v>0</v>
      </c>
      <c r="IM37" s="3">
        <v>-12325942</v>
      </c>
      <c r="IN37" s="3">
        <v>-866996</v>
      </c>
      <c r="IO37" s="3">
        <v>-11445</v>
      </c>
      <c r="IP37" s="3">
        <v>-42154501</v>
      </c>
      <c r="IQ37" s="3">
        <v>0</v>
      </c>
      <c r="IR37" s="3">
        <v>-1971738</v>
      </c>
      <c r="IS37" s="3">
        <v>-5637098</v>
      </c>
      <c r="IT37" s="3">
        <v>0</v>
      </c>
      <c r="IU37" s="3">
        <v>-3601796</v>
      </c>
      <c r="IV37" s="3">
        <v>0</v>
      </c>
      <c r="IW37" s="3">
        <v>-6225489</v>
      </c>
      <c r="IX37" s="3">
        <v>-5737954</v>
      </c>
      <c r="IY37" s="3">
        <v>-556605</v>
      </c>
      <c r="IZ37" s="3">
        <v>-272493</v>
      </c>
      <c r="JA37" s="3">
        <v>-17960829</v>
      </c>
      <c r="JB37" s="3">
        <v>-21651</v>
      </c>
      <c r="JC37" s="3">
        <v>-262</v>
      </c>
      <c r="JD37" s="3">
        <v>0</v>
      </c>
      <c r="JE37" s="3">
        <v>0</v>
      </c>
      <c r="JF37" s="3">
        <v>0</v>
      </c>
      <c r="JG37" s="3">
        <v>0</v>
      </c>
      <c r="JH37" s="3">
        <v>0</v>
      </c>
      <c r="JI37" s="3">
        <v>-179053</v>
      </c>
      <c r="JJ37" s="3">
        <v>0</v>
      </c>
      <c r="JK37" s="3">
        <v>0</v>
      </c>
      <c r="JL37" s="3">
        <v>-304211</v>
      </c>
      <c r="JM37" s="3">
        <v>0</v>
      </c>
      <c r="JN37" s="3">
        <v>-349701</v>
      </c>
      <c r="JO37" s="3">
        <v>0</v>
      </c>
      <c r="JP37" s="3">
        <v>-431291</v>
      </c>
      <c r="JQ37" s="3">
        <v>0</v>
      </c>
      <c r="JR37" s="3">
        <v>0</v>
      </c>
      <c r="JS37" s="3">
        <v>0</v>
      </c>
      <c r="JT37" s="3">
        <v>0</v>
      </c>
      <c r="JU37" s="3">
        <v>0</v>
      </c>
      <c r="JV37" s="3">
        <v>0</v>
      </c>
      <c r="JW37" s="3">
        <v>0</v>
      </c>
      <c r="JX37" s="3">
        <v>0</v>
      </c>
      <c r="JY37" s="3">
        <v>0</v>
      </c>
      <c r="JZ37" s="3">
        <v>0</v>
      </c>
      <c r="KA37" s="3">
        <v>0</v>
      </c>
      <c r="KB37" s="3">
        <v>-26549</v>
      </c>
      <c r="KC37" s="3">
        <v>0</v>
      </c>
      <c r="KD37" s="3">
        <v>2582</v>
      </c>
      <c r="KE37" s="3">
        <v>73258</v>
      </c>
      <c r="KF37" s="3">
        <v>0</v>
      </c>
      <c r="KG37" s="3">
        <v>0</v>
      </c>
      <c r="KH37" s="3">
        <v>-503434</v>
      </c>
      <c r="KI37" s="3">
        <v>503434</v>
      </c>
      <c r="KJ37" s="3">
        <v>0</v>
      </c>
      <c r="KK37" s="3">
        <v>-751650</v>
      </c>
      <c r="KL37" s="3">
        <v>0</v>
      </c>
      <c r="KM37" s="3">
        <v>0</v>
      </c>
      <c r="KN37" s="3">
        <v>-290705</v>
      </c>
      <c r="KO37" s="3">
        <v>0</v>
      </c>
      <c r="KP37" s="3">
        <v>0</v>
      </c>
      <c r="KQ37" s="3">
        <v>0</v>
      </c>
      <c r="KR37" s="3">
        <v>0</v>
      </c>
      <c r="KS37" s="3">
        <v>0</v>
      </c>
      <c r="KT37" s="3">
        <v>0</v>
      </c>
      <c r="KU37" s="3">
        <v>0</v>
      </c>
      <c r="KV37" s="3">
        <v>0</v>
      </c>
      <c r="KW37" s="3">
        <v>0</v>
      </c>
      <c r="KX37" s="3">
        <v>0</v>
      </c>
      <c r="KY37" s="3">
        <v>0</v>
      </c>
      <c r="KZ37" s="3">
        <v>0</v>
      </c>
      <c r="LA37" s="3">
        <v>0</v>
      </c>
      <c r="LB37" s="3">
        <v>0</v>
      </c>
      <c r="LC37" s="3">
        <v>0</v>
      </c>
      <c r="LD37" s="3">
        <v>0</v>
      </c>
      <c r="LE37" s="3">
        <v>0</v>
      </c>
      <c r="LF37" s="3">
        <v>0</v>
      </c>
      <c r="LG37" s="3">
        <v>0</v>
      </c>
      <c r="LH37" s="3">
        <v>0</v>
      </c>
      <c r="LI37" s="3">
        <v>0</v>
      </c>
      <c r="LJ37" s="3">
        <v>0</v>
      </c>
      <c r="LK37" s="3">
        <v>0</v>
      </c>
      <c r="LL37" s="3">
        <v>0</v>
      </c>
      <c r="LM37" s="3">
        <v>47312834</v>
      </c>
      <c r="LN37" s="3">
        <v>42958993</v>
      </c>
      <c r="LO37" s="3">
        <v>3601796</v>
      </c>
      <c r="LP37" s="3">
        <v>0</v>
      </c>
      <c r="LQ37" s="3">
        <v>0</v>
      </c>
      <c r="LR37" s="3">
        <v>6225489</v>
      </c>
      <c r="LS37" s="3">
        <v>0</v>
      </c>
      <c r="LT37" s="3">
        <v>5725109</v>
      </c>
      <c r="LU37" s="3">
        <v>0</v>
      </c>
      <c r="LW37" s="3">
        <v>569451</v>
      </c>
      <c r="LX37" s="3">
        <v>272493</v>
      </c>
      <c r="LY37" s="3">
        <v>0</v>
      </c>
      <c r="LZ37" s="3">
        <v>0</v>
      </c>
      <c r="MA37" s="3">
        <v>0</v>
      </c>
      <c r="MB37" s="3">
        <v>0</v>
      </c>
      <c r="MC37" s="3">
        <v>0</v>
      </c>
      <c r="MD37" s="3">
        <v>0</v>
      </c>
      <c r="ME37" s="3">
        <v>0</v>
      </c>
      <c r="MF37" s="3">
        <v>0</v>
      </c>
      <c r="MG37" s="3">
        <v>0</v>
      </c>
      <c r="MH37" s="3">
        <v>0</v>
      </c>
      <c r="MI37" s="3">
        <v>0</v>
      </c>
      <c r="MJ37" s="3">
        <v>0</v>
      </c>
      <c r="MK37" s="3">
        <v>0</v>
      </c>
      <c r="ML37" s="3">
        <v>0</v>
      </c>
      <c r="MM37" s="3">
        <v>0</v>
      </c>
      <c r="MN37" s="3">
        <v>0</v>
      </c>
      <c r="MO37" s="3">
        <v>0</v>
      </c>
      <c r="MP37" s="3">
        <v>0</v>
      </c>
      <c r="MQ37" s="3">
        <v>0</v>
      </c>
      <c r="MR37" s="3">
        <v>0</v>
      </c>
      <c r="MS37" s="3">
        <v>0</v>
      </c>
      <c r="MT37" s="3">
        <v>145025</v>
      </c>
      <c r="MU37" s="3">
        <v>0</v>
      </c>
      <c r="MV37" s="3">
        <v>0</v>
      </c>
      <c r="MW37" s="3">
        <v>0</v>
      </c>
      <c r="MX37" s="3">
        <v>13890</v>
      </c>
      <c r="MY37" s="3">
        <v>28276</v>
      </c>
      <c r="MZ37" s="3">
        <v>-646</v>
      </c>
      <c r="NA37" s="3">
        <v>0</v>
      </c>
      <c r="NB37" s="3">
        <v>0</v>
      </c>
      <c r="NC37" s="3">
        <v>0</v>
      </c>
      <c r="ND37" s="3">
        <v>360</v>
      </c>
      <c r="NE37" s="3">
        <v>383202</v>
      </c>
      <c r="NF37" s="3">
        <v>0</v>
      </c>
      <c r="NG37" s="3">
        <v>0</v>
      </c>
      <c r="NH37" s="3">
        <v>0</v>
      </c>
      <c r="NI37" s="3">
        <v>377906</v>
      </c>
      <c r="NJ37" s="3">
        <v>296641</v>
      </c>
      <c r="NK37" s="3">
        <v>63012</v>
      </c>
      <c r="NL37" s="3">
        <v>1153114</v>
      </c>
      <c r="NM37" s="3">
        <v>0</v>
      </c>
      <c r="NN37" s="3">
        <v>0</v>
      </c>
      <c r="NO37" s="3">
        <v>0</v>
      </c>
      <c r="NP37" s="3">
        <v>0</v>
      </c>
      <c r="NQ37" s="3">
        <v>0</v>
      </c>
      <c r="NR37" s="3">
        <v>0</v>
      </c>
      <c r="NS37" s="3">
        <v>0</v>
      </c>
      <c r="NT37" s="3">
        <v>334292</v>
      </c>
      <c r="NU37" s="3">
        <v>459960</v>
      </c>
      <c r="NV37" s="3">
        <v>0</v>
      </c>
      <c r="NW37" s="3">
        <v>325314</v>
      </c>
      <c r="NX37" s="3">
        <v>0</v>
      </c>
      <c r="NY37" s="3">
        <v>103220</v>
      </c>
      <c r="NZ37" s="3">
        <v>0</v>
      </c>
      <c r="OA37" s="3">
        <v>278315</v>
      </c>
      <c r="OB37" s="3">
        <v>0</v>
      </c>
      <c r="OC37" s="3">
        <v>0</v>
      </c>
      <c r="OD37" s="3">
        <v>0</v>
      </c>
      <c r="OE37" s="3">
        <v>11520</v>
      </c>
      <c r="OF37" s="3">
        <v>0</v>
      </c>
      <c r="OK37" s="3">
        <v>0</v>
      </c>
      <c r="OL37" s="3">
        <v>0</v>
      </c>
      <c r="OM37" s="3">
        <v>0</v>
      </c>
      <c r="ON37" s="3">
        <v>0</v>
      </c>
      <c r="OO37" s="3">
        <v>0</v>
      </c>
      <c r="OP37" s="3">
        <v>247126</v>
      </c>
      <c r="OQ37" s="3">
        <v>1476565</v>
      </c>
      <c r="OR37" s="3">
        <v>286368</v>
      </c>
      <c r="OS37" s="3">
        <v>-86</v>
      </c>
      <c r="OT37" s="3">
        <v>0</v>
      </c>
      <c r="OU37" s="3">
        <v>110897</v>
      </c>
      <c r="OV37" s="3">
        <v>0</v>
      </c>
      <c r="OW37" s="3">
        <v>0</v>
      </c>
      <c r="OX37" s="3">
        <v>9650</v>
      </c>
      <c r="OY37" s="3">
        <v>0</v>
      </c>
      <c r="OZ37" s="3">
        <v>0</v>
      </c>
      <c r="PA37" s="3">
        <v>0</v>
      </c>
      <c r="PB37" s="3">
        <v>0</v>
      </c>
      <c r="PC37" s="3">
        <v>0</v>
      </c>
      <c r="PD37" s="3">
        <v>0</v>
      </c>
      <c r="PE37" s="3">
        <v>0</v>
      </c>
      <c r="PF37" s="3">
        <v>95431</v>
      </c>
      <c r="PG37" s="3">
        <v>1107271</v>
      </c>
      <c r="PH37" s="3">
        <v>910082</v>
      </c>
      <c r="PI37" s="3">
        <v>242801</v>
      </c>
      <c r="PJ37" s="3">
        <v>-154136</v>
      </c>
      <c r="PK37" s="3">
        <v>527334</v>
      </c>
      <c r="PL37" s="3">
        <v>117026</v>
      </c>
      <c r="PM37" s="3">
        <v>0</v>
      </c>
      <c r="PN37" s="3">
        <v>18391</v>
      </c>
      <c r="PO37" s="3">
        <v>0</v>
      </c>
      <c r="PP37" s="3">
        <v>0</v>
      </c>
      <c r="PQ37" s="3">
        <v>0</v>
      </c>
      <c r="PR37" s="3">
        <v>119619</v>
      </c>
      <c r="PS37" s="3">
        <v>2647</v>
      </c>
      <c r="PT37" s="3">
        <v>439195</v>
      </c>
      <c r="PU37" s="3">
        <v>0</v>
      </c>
      <c r="PV37" s="3">
        <v>0</v>
      </c>
      <c r="PW37" s="3">
        <v>520376</v>
      </c>
      <c r="PX37" s="3">
        <v>0</v>
      </c>
      <c r="PY37" s="3">
        <v>0</v>
      </c>
      <c r="PZ37" s="3">
        <v>0</v>
      </c>
      <c r="QA37" s="3">
        <v>0</v>
      </c>
      <c r="QB37" s="3">
        <v>3712773</v>
      </c>
      <c r="QC37" s="3">
        <v>0</v>
      </c>
      <c r="QD37" s="3">
        <v>387908</v>
      </c>
      <c r="QE37" s="3">
        <v>0</v>
      </c>
      <c r="QF37" s="3">
        <v>0</v>
      </c>
      <c r="QG37" s="3">
        <v>0</v>
      </c>
      <c r="QI37" s="3">
        <v>0</v>
      </c>
      <c r="QJ37" s="3">
        <v>2595307</v>
      </c>
      <c r="QK37" s="3">
        <v>0</v>
      </c>
      <c r="QL37" s="3">
        <v>0</v>
      </c>
      <c r="QM37" s="3">
        <v>0</v>
      </c>
      <c r="QN37" s="3">
        <v>0</v>
      </c>
      <c r="QO37" s="3">
        <v>0</v>
      </c>
      <c r="QP37" s="3">
        <v>330663</v>
      </c>
      <c r="QQ37" s="3">
        <v>0</v>
      </c>
      <c r="QR37" s="3">
        <v>0</v>
      </c>
      <c r="QS37" s="3">
        <v>0</v>
      </c>
      <c r="QT37" s="3">
        <v>0</v>
      </c>
      <c r="QU37" s="3">
        <v>1560309</v>
      </c>
      <c r="QV37" s="3">
        <v>-426825</v>
      </c>
      <c r="QW37" s="3">
        <v>32000</v>
      </c>
      <c r="QX37" s="3">
        <v>0</v>
      </c>
      <c r="QY37" s="3">
        <v>0</v>
      </c>
      <c r="QZ37" s="3">
        <v>0</v>
      </c>
      <c r="RA37" s="3">
        <v>0</v>
      </c>
      <c r="RB37" s="3">
        <v>0</v>
      </c>
      <c r="RC37" s="3">
        <v>0</v>
      </c>
      <c r="RD37" s="3">
        <v>0</v>
      </c>
      <c r="RE37" s="3">
        <v>0</v>
      </c>
      <c r="RF37" s="3">
        <v>0</v>
      </c>
      <c r="RG37" s="3">
        <v>0</v>
      </c>
      <c r="RH37" s="3">
        <v>0</v>
      </c>
      <c r="RI37" s="3">
        <v>0</v>
      </c>
      <c r="RJ37" s="3">
        <v>0</v>
      </c>
      <c r="RK37" s="3">
        <v>0</v>
      </c>
    </row>
    <row r="38" spans="1:479" x14ac:dyDescent="0.25">
      <c r="A38" t="s">
        <v>37</v>
      </c>
      <c r="B38" s="1">
        <v>2019</v>
      </c>
      <c r="C38" s="3">
        <v>3409234.58</v>
      </c>
      <c r="D38" s="3">
        <v>6300</v>
      </c>
      <c r="E38" s="4"/>
      <c r="F38" s="3">
        <v>0</v>
      </c>
      <c r="G38" s="3">
        <v>0</v>
      </c>
      <c r="H38" s="3">
        <v>0</v>
      </c>
      <c r="I38" s="3">
        <v>0</v>
      </c>
      <c r="J38" s="3">
        <v>100</v>
      </c>
      <c r="K38" s="3">
        <v>13533253.23</v>
      </c>
      <c r="L38" s="3">
        <v>0</v>
      </c>
      <c r="M38" s="3">
        <v>374922.87</v>
      </c>
      <c r="N38" s="3">
        <v>0</v>
      </c>
      <c r="O38" s="3">
        <v>6385076.9400000004</v>
      </c>
      <c r="P38" s="4"/>
      <c r="Q38" s="3">
        <v>12167592.59</v>
      </c>
      <c r="R38" s="3">
        <v>-277308.40999999997</v>
      </c>
      <c r="S38" s="3">
        <v>0</v>
      </c>
      <c r="T38" s="3">
        <v>0</v>
      </c>
      <c r="U38" s="3">
        <v>0</v>
      </c>
      <c r="V38" s="3">
        <v>542754.78</v>
      </c>
      <c r="W38" s="3">
        <v>320</v>
      </c>
      <c r="X38" s="3">
        <v>0</v>
      </c>
      <c r="Y38" s="3">
        <v>0</v>
      </c>
      <c r="Z38" s="3">
        <v>0</v>
      </c>
      <c r="AA38" s="3">
        <v>1059687.76</v>
      </c>
      <c r="AB38" s="3">
        <v>0</v>
      </c>
      <c r="AC38" s="3">
        <v>0</v>
      </c>
      <c r="AD38" s="3">
        <v>0</v>
      </c>
      <c r="AE38" s="3">
        <v>0</v>
      </c>
      <c r="AF38" s="3">
        <v>0</v>
      </c>
      <c r="AG38" s="3">
        <v>0</v>
      </c>
      <c r="AH38" s="3">
        <v>0</v>
      </c>
      <c r="AI38" s="3">
        <v>0</v>
      </c>
      <c r="AJ38" s="3">
        <v>0</v>
      </c>
      <c r="AK38" s="3">
        <v>0</v>
      </c>
      <c r="AL38" s="3">
        <v>0</v>
      </c>
      <c r="AP38" s="3">
        <v>0</v>
      </c>
      <c r="AQ38" s="3">
        <v>0</v>
      </c>
      <c r="AR38" s="3">
        <v>0</v>
      </c>
      <c r="AS38" s="3">
        <v>0</v>
      </c>
      <c r="AT38" s="3">
        <v>2458132.2400000002</v>
      </c>
      <c r="AU38" s="3">
        <v>0</v>
      </c>
      <c r="AV38" s="3">
        <v>-74948.789999999994</v>
      </c>
      <c r="AW38" s="4"/>
      <c r="AX38" s="3">
        <v>0</v>
      </c>
      <c r="AY38" s="3">
        <v>0</v>
      </c>
      <c r="AZ38" s="3">
        <v>0</v>
      </c>
      <c r="BA38" s="3">
        <v>85600.68</v>
      </c>
      <c r="BB38" s="3">
        <v>0</v>
      </c>
      <c r="BC38" s="3">
        <v>0</v>
      </c>
      <c r="BD38" s="3">
        <v>0</v>
      </c>
      <c r="BE38" s="3">
        <v>0</v>
      </c>
      <c r="BF38" s="3">
        <v>0</v>
      </c>
      <c r="BG38" s="3">
        <v>0</v>
      </c>
      <c r="BH38" s="3">
        <v>0</v>
      </c>
      <c r="BI38" s="3">
        <v>0</v>
      </c>
      <c r="BJ38" s="3">
        <v>0</v>
      </c>
      <c r="BK38" s="3">
        <v>0</v>
      </c>
      <c r="BL38" s="3">
        <v>0</v>
      </c>
      <c r="BM38" s="3">
        <v>51464.88</v>
      </c>
      <c r="BN38" s="3">
        <v>895563.16</v>
      </c>
      <c r="BO38" s="3">
        <v>-87372.4</v>
      </c>
      <c r="BP38" s="3">
        <v>2066.2600000000002</v>
      </c>
      <c r="BQ38" s="3">
        <v>0</v>
      </c>
      <c r="BR38" s="3">
        <v>0</v>
      </c>
      <c r="BT38" s="3">
        <v>0</v>
      </c>
      <c r="BU38" s="3">
        <v>1106270.95</v>
      </c>
      <c r="BV38" s="3">
        <v>0</v>
      </c>
      <c r="BW38" s="3">
        <v>0</v>
      </c>
      <c r="BX38" s="3">
        <v>0</v>
      </c>
      <c r="BY38" s="3">
        <v>-1221289.96</v>
      </c>
      <c r="BZ38" s="3">
        <v>-347788.73</v>
      </c>
      <c r="CA38" s="3">
        <v>65676.97</v>
      </c>
      <c r="CB38" s="3">
        <v>-221836.91</v>
      </c>
      <c r="CC38" s="3">
        <v>253311.79</v>
      </c>
      <c r="CD38" s="3">
        <v>1242470.26</v>
      </c>
      <c r="CE38" s="3">
        <v>-993406.01</v>
      </c>
      <c r="CF38" s="3">
        <v>-62008.62</v>
      </c>
      <c r="CG38" s="3">
        <v>165976.16</v>
      </c>
      <c r="CH38" s="3">
        <v>13879650.85</v>
      </c>
      <c r="CI38" s="3">
        <v>0</v>
      </c>
      <c r="CJ38" s="3">
        <v>8180000</v>
      </c>
      <c r="CK38" s="3">
        <v>0</v>
      </c>
      <c r="CL38" s="3">
        <v>1082991.55</v>
      </c>
      <c r="CM38" s="3">
        <v>417870.09</v>
      </c>
      <c r="CN38" s="3">
        <v>0</v>
      </c>
      <c r="CO38" s="3">
        <v>0</v>
      </c>
      <c r="CP38" s="3">
        <v>0</v>
      </c>
      <c r="CQ38" s="3">
        <v>0</v>
      </c>
      <c r="CR38" s="3">
        <v>0</v>
      </c>
      <c r="CS38" s="3">
        <v>0</v>
      </c>
      <c r="CT38" s="3">
        <v>0</v>
      </c>
      <c r="CU38" s="3">
        <v>0</v>
      </c>
      <c r="CV38" s="3">
        <v>0</v>
      </c>
      <c r="CW38" s="3">
        <v>0</v>
      </c>
      <c r="CX38" s="3">
        <v>0</v>
      </c>
      <c r="CY38" s="3">
        <v>0</v>
      </c>
      <c r="CZ38" s="3">
        <v>0</v>
      </c>
      <c r="DA38" s="3">
        <v>0</v>
      </c>
      <c r="DB38" s="3">
        <v>0</v>
      </c>
      <c r="DC38" s="3">
        <v>0</v>
      </c>
      <c r="DD38" s="3">
        <v>0</v>
      </c>
      <c r="DE38" s="3">
        <v>0</v>
      </c>
      <c r="DF38" s="3">
        <v>0</v>
      </c>
      <c r="DG38" s="3">
        <v>0</v>
      </c>
      <c r="DH38" s="3">
        <v>0</v>
      </c>
      <c r="DI38" s="3">
        <v>0</v>
      </c>
      <c r="DJ38" s="3">
        <v>0</v>
      </c>
      <c r="DK38" s="3">
        <v>0</v>
      </c>
      <c r="DL38" s="3">
        <v>0</v>
      </c>
      <c r="DM38" s="3">
        <v>0</v>
      </c>
      <c r="DN38" s="3">
        <v>5576474.9500000002</v>
      </c>
      <c r="DP38" s="3">
        <v>0</v>
      </c>
      <c r="DQ38" s="3">
        <v>0</v>
      </c>
      <c r="DR38" s="3">
        <v>0</v>
      </c>
      <c r="DS38" s="3">
        <v>8711590.5600000005</v>
      </c>
      <c r="DT38" s="3">
        <v>0</v>
      </c>
      <c r="DU38" s="3">
        <v>25235893.25</v>
      </c>
      <c r="DV38" s="3">
        <v>17470500.399999999</v>
      </c>
      <c r="DW38" s="3">
        <v>8601943.8200000003</v>
      </c>
      <c r="DX38" s="3">
        <v>16905747.949999999</v>
      </c>
      <c r="DY38" s="3">
        <v>15772024.460000001</v>
      </c>
      <c r="DZ38" s="3">
        <v>10879832.59</v>
      </c>
      <c r="EA38" s="3">
        <v>8658607.4000000004</v>
      </c>
      <c r="EB38" s="3">
        <v>0</v>
      </c>
      <c r="EC38" s="3">
        <v>0</v>
      </c>
      <c r="ED38" s="3">
        <v>0</v>
      </c>
      <c r="EE38" s="3">
        <v>0</v>
      </c>
      <c r="EG38" s="3">
        <v>139692.84</v>
      </c>
      <c r="EH38" s="3">
        <v>4140708.92</v>
      </c>
      <c r="EI38" s="3">
        <v>430344.2</v>
      </c>
      <c r="EJ38" s="3">
        <v>1002015.34</v>
      </c>
      <c r="EL38" s="3">
        <v>2514006.46</v>
      </c>
      <c r="EM38" s="3">
        <v>42757.51</v>
      </c>
      <c r="EN38" s="3">
        <v>351489.11</v>
      </c>
      <c r="EO38" s="3">
        <v>34231.089999999997</v>
      </c>
      <c r="EP38" s="3">
        <v>0</v>
      </c>
      <c r="EQ38" s="3">
        <v>2528.66</v>
      </c>
      <c r="ER38" s="3">
        <v>0</v>
      </c>
      <c r="ET38" s="3">
        <v>0</v>
      </c>
      <c r="EU38" s="3">
        <v>0</v>
      </c>
      <c r="EV38" s="3">
        <v>408911.98</v>
      </c>
      <c r="EW38" s="3">
        <v>0</v>
      </c>
      <c r="EX38" s="3">
        <v>0</v>
      </c>
      <c r="EY38" s="3">
        <v>0</v>
      </c>
      <c r="EZ38" s="3">
        <v>0</v>
      </c>
      <c r="FA38" s="3">
        <v>0</v>
      </c>
      <c r="FB38" s="3">
        <v>0</v>
      </c>
      <c r="FC38" s="3">
        <v>0</v>
      </c>
      <c r="FD38" s="3">
        <v>0</v>
      </c>
      <c r="FE38" s="3">
        <v>0</v>
      </c>
      <c r="FF38" s="3">
        <v>4558709.5599999996</v>
      </c>
      <c r="FG38" s="3">
        <v>0</v>
      </c>
      <c r="FH38" s="3">
        <v>0</v>
      </c>
      <c r="FI38" s="3">
        <v>0</v>
      </c>
      <c r="FJ38" s="3">
        <v>0</v>
      </c>
      <c r="FK38" s="3">
        <v>-27170393.27</v>
      </c>
      <c r="FL38" s="3">
        <v>-1074840.0900000001</v>
      </c>
      <c r="FM38" s="3">
        <v>0</v>
      </c>
      <c r="FN38" s="3">
        <v>0</v>
      </c>
      <c r="FO38" s="3">
        <v>0</v>
      </c>
      <c r="FP38" s="3">
        <v>-15176176.189999999</v>
      </c>
      <c r="FQ38" s="3">
        <v>-1332925.78</v>
      </c>
      <c r="FR38" s="3">
        <v>-905815.93</v>
      </c>
      <c r="FS38" s="3">
        <v>0</v>
      </c>
      <c r="FT38" s="3">
        <v>-2161624</v>
      </c>
      <c r="FU38" s="3">
        <v>0</v>
      </c>
      <c r="FV38" s="3">
        <v>0</v>
      </c>
      <c r="FW38" s="3">
        <v>0</v>
      </c>
      <c r="FX38" s="3">
        <v>0</v>
      </c>
      <c r="FY38" s="3">
        <v>0</v>
      </c>
      <c r="FZ38" s="3">
        <v>0</v>
      </c>
      <c r="GA38" s="3">
        <v>0</v>
      </c>
      <c r="GB38" s="3">
        <v>-6986701</v>
      </c>
      <c r="GD38" s="3">
        <v>0</v>
      </c>
      <c r="GE38" s="3">
        <v>0</v>
      </c>
      <c r="GF38" s="3">
        <v>-29960.52</v>
      </c>
      <c r="GG38" s="3">
        <v>0</v>
      </c>
      <c r="GH38" s="3">
        <v>0</v>
      </c>
      <c r="GI38" s="3">
        <v>0</v>
      </c>
      <c r="GJ38" s="3">
        <v>-555900.99</v>
      </c>
      <c r="GK38" s="3">
        <v>3028.81</v>
      </c>
      <c r="GL38" s="3">
        <v>0</v>
      </c>
      <c r="GN38" s="3">
        <v>0</v>
      </c>
      <c r="GO38" s="3">
        <v>-1565894</v>
      </c>
      <c r="GP38" s="3">
        <v>0</v>
      </c>
      <c r="GQ38" s="3">
        <v>0</v>
      </c>
      <c r="GR38" s="3">
        <v>0</v>
      </c>
      <c r="GS38" s="3">
        <v>0</v>
      </c>
      <c r="GT38" s="3">
        <v>0</v>
      </c>
      <c r="GU38" s="3">
        <v>-2415359.34</v>
      </c>
      <c r="GV38" s="3">
        <v>-1857857.78</v>
      </c>
      <c r="GX38" s="3">
        <v>-2387981.98</v>
      </c>
      <c r="GY38" s="3">
        <v>0</v>
      </c>
      <c r="GZ38" s="3">
        <v>0</v>
      </c>
      <c r="HA38" s="3">
        <v>0</v>
      </c>
      <c r="HB38" s="3">
        <v>-1992925.39</v>
      </c>
      <c r="HC38" s="3">
        <v>0</v>
      </c>
      <c r="HD38" s="3">
        <v>0</v>
      </c>
      <c r="HE38" s="3">
        <v>0</v>
      </c>
      <c r="HF38" s="3">
        <v>41332.36</v>
      </c>
      <c r="HG38" s="3">
        <v>0</v>
      </c>
      <c r="HH38" s="3">
        <v>-37727228.609999999</v>
      </c>
      <c r="HI38" s="3">
        <v>-23172953.739999998</v>
      </c>
      <c r="HJ38" s="3">
        <v>0</v>
      </c>
      <c r="HK38" s="3">
        <v>0</v>
      </c>
      <c r="HL38" s="3">
        <v>-23742821</v>
      </c>
      <c r="HM38" s="3">
        <v>0</v>
      </c>
      <c r="HO38" s="3">
        <v>0</v>
      </c>
      <c r="HP38" s="3">
        <v>0</v>
      </c>
      <c r="HQ38" s="3">
        <v>0</v>
      </c>
      <c r="HR38" s="3">
        <v>0</v>
      </c>
      <c r="HS38" s="3">
        <v>0</v>
      </c>
      <c r="HT38" s="3">
        <v>0</v>
      </c>
      <c r="HU38" s="3">
        <v>0</v>
      </c>
      <c r="HV38" s="3">
        <v>-27140205.600000001</v>
      </c>
      <c r="HW38" s="3">
        <v>0</v>
      </c>
      <c r="HX38" s="3">
        <v>0</v>
      </c>
      <c r="HY38" s="3">
        <v>-18630227.969999999</v>
      </c>
      <c r="HZ38" s="3">
        <v>412609.900000036</v>
      </c>
      <c r="IA38" s="3">
        <v>0</v>
      </c>
      <c r="IB38" s="3">
        <v>0</v>
      </c>
      <c r="IC38" s="3">
        <v>0</v>
      </c>
      <c r="ID38" s="3">
        <v>0</v>
      </c>
      <c r="IE38" s="3">
        <v>0</v>
      </c>
      <c r="IF38" s="3">
        <v>0</v>
      </c>
      <c r="IG38" s="3">
        <v>0</v>
      </c>
      <c r="IH38" s="3">
        <v>0</v>
      </c>
      <c r="II38" s="3">
        <v>52482.3</v>
      </c>
      <c r="IJ38" s="3">
        <v>-34863656.159999996</v>
      </c>
      <c r="IK38" s="3">
        <v>-28842323.239999998</v>
      </c>
      <c r="IL38" s="3">
        <v>0</v>
      </c>
      <c r="IM38" s="3">
        <v>0</v>
      </c>
      <c r="IN38" s="3">
        <v>0</v>
      </c>
      <c r="IO38" s="3">
        <v>0</v>
      </c>
      <c r="IP38" s="3">
        <v>-23854887.359999999</v>
      </c>
      <c r="IQ38" s="3">
        <v>0</v>
      </c>
      <c r="IR38" s="3">
        <v>23256698.989999998</v>
      </c>
      <c r="IS38" s="3">
        <v>0</v>
      </c>
      <c r="IT38" s="3">
        <v>0</v>
      </c>
      <c r="IU38" s="3">
        <v>-3308358.97</v>
      </c>
      <c r="IV38" s="3">
        <v>0</v>
      </c>
      <c r="IW38" s="3">
        <v>-5893831.46</v>
      </c>
      <c r="IX38" s="3">
        <v>-5608970.4699999997</v>
      </c>
      <c r="IY38" s="3">
        <v>0</v>
      </c>
      <c r="IZ38" s="3">
        <v>-286340.13</v>
      </c>
      <c r="JA38" s="3">
        <v>-21070586.039999999</v>
      </c>
      <c r="JB38" s="3">
        <v>-38512.800000000003</v>
      </c>
      <c r="JC38" s="3">
        <v>7563.47</v>
      </c>
      <c r="JD38" s="3">
        <v>-146700.60999999999</v>
      </c>
      <c r="JE38" s="3">
        <v>0</v>
      </c>
      <c r="JF38" s="3">
        <v>0</v>
      </c>
      <c r="JG38" s="3">
        <v>0</v>
      </c>
      <c r="JH38" s="3">
        <v>0</v>
      </c>
      <c r="JI38" s="3">
        <v>-153227.88</v>
      </c>
      <c r="JJ38" s="3">
        <v>0</v>
      </c>
      <c r="JK38" s="3">
        <v>0</v>
      </c>
      <c r="JL38" s="3">
        <v>-244910.42</v>
      </c>
      <c r="JM38" s="3">
        <v>0</v>
      </c>
      <c r="JN38" s="3">
        <v>-282308.05</v>
      </c>
      <c r="JO38" s="3">
        <v>0</v>
      </c>
      <c r="JP38" s="3">
        <v>-852529.54</v>
      </c>
      <c r="JQ38" s="3">
        <v>0</v>
      </c>
      <c r="JR38" s="3">
        <v>0</v>
      </c>
      <c r="JS38" s="3">
        <v>0</v>
      </c>
      <c r="JT38" s="3">
        <v>0</v>
      </c>
      <c r="JU38" s="3">
        <v>0</v>
      </c>
      <c r="JV38" s="3">
        <v>-102424.05</v>
      </c>
      <c r="JW38" s="3">
        <v>100207.25</v>
      </c>
      <c r="JX38" s="3">
        <v>116360.32000000001</v>
      </c>
      <c r="JY38" s="3">
        <v>0</v>
      </c>
      <c r="JZ38" s="3">
        <v>0</v>
      </c>
      <c r="KA38" s="3">
        <v>0</v>
      </c>
      <c r="KB38" s="3">
        <v>204969.36</v>
      </c>
      <c r="KC38" s="3">
        <v>0</v>
      </c>
      <c r="KD38" s="3">
        <v>0</v>
      </c>
      <c r="KE38" s="3">
        <v>0</v>
      </c>
      <c r="KF38" s="3">
        <v>0</v>
      </c>
      <c r="KG38" s="3">
        <v>0</v>
      </c>
      <c r="KH38" s="3">
        <v>-2007232.36</v>
      </c>
      <c r="KI38" s="3">
        <v>1451052.67</v>
      </c>
      <c r="KJ38" s="3">
        <v>0</v>
      </c>
      <c r="KK38" s="3">
        <v>-267453.78000000003</v>
      </c>
      <c r="KL38" s="3">
        <v>0</v>
      </c>
      <c r="KM38" s="3">
        <v>0</v>
      </c>
      <c r="KN38" s="3">
        <v>-507382.53</v>
      </c>
      <c r="KO38" s="3">
        <v>0</v>
      </c>
      <c r="KP38" s="3">
        <v>0</v>
      </c>
      <c r="KQ38" s="3">
        <v>0</v>
      </c>
      <c r="KR38" s="3">
        <v>0</v>
      </c>
      <c r="KS38" s="3">
        <v>0</v>
      </c>
      <c r="KT38" s="3">
        <v>0</v>
      </c>
      <c r="KU38" s="3">
        <v>0</v>
      </c>
      <c r="KV38" s="3">
        <v>0</v>
      </c>
      <c r="KW38" s="3">
        <v>0</v>
      </c>
      <c r="KX38" s="3">
        <v>0</v>
      </c>
      <c r="KY38" s="3">
        <v>0</v>
      </c>
      <c r="KZ38" s="3">
        <v>0</v>
      </c>
      <c r="LA38" s="3">
        <v>0</v>
      </c>
      <c r="LB38" s="3">
        <v>0</v>
      </c>
      <c r="LC38" s="3">
        <v>0</v>
      </c>
      <c r="LD38" s="3">
        <v>0</v>
      </c>
      <c r="LE38" s="3">
        <v>0</v>
      </c>
      <c r="LF38" s="3">
        <v>0</v>
      </c>
      <c r="LG38" s="3">
        <v>0</v>
      </c>
      <c r="LH38" s="3">
        <v>0</v>
      </c>
      <c r="LI38" s="3">
        <v>0</v>
      </c>
      <c r="LJ38" s="3">
        <v>0</v>
      </c>
      <c r="LK38" s="3">
        <v>0</v>
      </c>
      <c r="LL38" s="3">
        <v>0</v>
      </c>
      <c r="LM38" s="3">
        <v>76962052.510000005</v>
      </c>
      <c r="LN38" s="3">
        <v>6000716.3899999997</v>
      </c>
      <c r="LO38" s="3">
        <v>3105744.73</v>
      </c>
      <c r="LP38" s="3">
        <v>-18773685.949999999</v>
      </c>
      <c r="LQ38" s="3">
        <v>8512.4699999999993</v>
      </c>
      <c r="LR38" s="3">
        <v>5760092.1600000001</v>
      </c>
      <c r="LS38" s="3">
        <v>0</v>
      </c>
      <c r="LT38" s="3">
        <v>5174183.8600000003</v>
      </c>
      <c r="LU38" s="3">
        <v>0</v>
      </c>
      <c r="LW38" s="3">
        <v>870513.98</v>
      </c>
      <c r="LX38" s="3">
        <v>287155.76</v>
      </c>
      <c r="LY38" s="3">
        <v>0</v>
      </c>
      <c r="LZ38" s="3">
        <v>0</v>
      </c>
      <c r="MA38" s="3">
        <v>0</v>
      </c>
      <c r="MB38" s="3">
        <v>0</v>
      </c>
      <c r="MC38" s="3">
        <v>0</v>
      </c>
      <c r="MD38" s="3">
        <v>0</v>
      </c>
      <c r="ME38" s="3">
        <v>0</v>
      </c>
      <c r="MF38" s="3">
        <v>0</v>
      </c>
      <c r="MG38" s="3">
        <v>0</v>
      </c>
      <c r="MH38" s="3">
        <v>0</v>
      </c>
      <c r="MI38" s="3">
        <v>0</v>
      </c>
      <c r="MJ38" s="3">
        <v>0</v>
      </c>
      <c r="MK38" s="3">
        <v>0</v>
      </c>
      <c r="ML38" s="3">
        <v>0</v>
      </c>
      <c r="MM38" s="3">
        <v>0</v>
      </c>
      <c r="MN38" s="3">
        <v>0</v>
      </c>
      <c r="MO38" s="3">
        <v>0</v>
      </c>
      <c r="MP38" s="3">
        <v>0</v>
      </c>
      <c r="MQ38" s="3">
        <v>0</v>
      </c>
      <c r="MR38" s="3">
        <v>0</v>
      </c>
      <c r="MS38" s="3">
        <v>785741.34</v>
      </c>
      <c r="MT38" s="3">
        <v>12158.96</v>
      </c>
      <c r="MU38" s="3">
        <v>44779.88</v>
      </c>
      <c r="MV38" s="3">
        <v>0</v>
      </c>
      <c r="MW38" s="3">
        <v>0</v>
      </c>
      <c r="MX38" s="3">
        <v>51796.4</v>
      </c>
      <c r="MY38" s="3">
        <v>54627.49</v>
      </c>
      <c r="MZ38" s="3">
        <v>42249.74</v>
      </c>
      <c r="NA38" s="3">
        <v>6049.57</v>
      </c>
      <c r="NB38" s="3">
        <v>0</v>
      </c>
      <c r="NC38" s="3">
        <v>16644.439999999999</v>
      </c>
      <c r="ND38" s="3">
        <v>280632.23</v>
      </c>
      <c r="NE38" s="3">
        <v>6600.43</v>
      </c>
      <c r="NF38" s="3">
        <v>0</v>
      </c>
      <c r="NG38" s="3">
        <v>3088.35</v>
      </c>
      <c r="NH38" s="3">
        <v>0</v>
      </c>
      <c r="NI38" s="3">
        <v>250904.35</v>
      </c>
      <c r="NJ38" s="3">
        <v>172334.8</v>
      </c>
      <c r="NK38" s="3">
        <v>787.23</v>
      </c>
      <c r="NL38" s="3">
        <v>789088.71</v>
      </c>
      <c r="NM38" s="3">
        <v>0</v>
      </c>
      <c r="NN38" s="3">
        <v>39171.97</v>
      </c>
      <c r="NO38" s="3">
        <v>0</v>
      </c>
      <c r="NP38" s="3">
        <v>177868.79999999999</v>
      </c>
      <c r="NQ38" s="3">
        <v>0</v>
      </c>
      <c r="NR38" s="3">
        <v>0</v>
      </c>
      <c r="NS38" s="3">
        <v>55226.57</v>
      </c>
      <c r="NT38" s="3">
        <v>112450.04</v>
      </c>
      <c r="NU38" s="3">
        <v>415703.59</v>
      </c>
      <c r="NV38" s="3">
        <v>37901.370000000003</v>
      </c>
      <c r="NW38" s="3">
        <v>218294.39999999999</v>
      </c>
      <c r="NX38" s="3">
        <v>1665.43</v>
      </c>
      <c r="NY38" s="3">
        <v>327788.65999999997</v>
      </c>
      <c r="NZ38" s="3">
        <v>165473.29</v>
      </c>
      <c r="OA38" s="3">
        <v>180645.62</v>
      </c>
      <c r="OB38" s="3">
        <v>35160.46</v>
      </c>
      <c r="OC38" s="3">
        <v>14782.36</v>
      </c>
      <c r="OD38" s="3">
        <v>0</v>
      </c>
      <c r="OE38" s="3">
        <v>185722.14</v>
      </c>
      <c r="OF38" s="3">
        <v>0</v>
      </c>
      <c r="OK38" s="3">
        <v>0</v>
      </c>
      <c r="OL38" s="3">
        <v>0</v>
      </c>
      <c r="OM38" s="3">
        <v>0</v>
      </c>
      <c r="ON38" s="3">
        <v>0</v>
      </c>
      <c r="OO38" s="3">
        <v>158147.35</v>
      </c>
      <c r="OP38" s="3">
        <v>489013.27</v>
      </c>
      <c r="OQ38" s="3">
        <v>815910.46</v>
      </c>
      <c r="OR38" s="3">
        <v>799246.9</v>
      </c>
      <c r="OS38" s="3">
        <v>356.67</v>
      </c>
      <c r="OT38" s="3">
        <v>0</v>
      </c>
      <c r="OU38" s="3">
        <v>321527.53999999998</v>
      </c>
      <c r="OV38" s="3">
        <v>5562.96</v>
      </c>
      <c r="OW38" s="3">
        <v>0</v>
      </c>
      <c r="OX38" s="3">
        <v>148270.51</v>
      </c>
      <c r="OY38" s="3">
        <v>0</v>
      </c>
      <c r="OZ38" s="3">
        <v>0</v>
      </c>
      <c r="PA38" s="3">
        <v>0</v>
      </c>
      <c r="PB38" s="3">
        <v>0</v>
      </c>
      <c r="PC38" s="3">
        <v>0</v>
      </c>
      <c r="PD38" s="3">
        <v>500</v>
      </c>
      <c r="PE38" s="3">
        <v>0</v>
      </c>
      <c r="PF38" s="3">
        <v>109610.14</v>
      </c>
      <c r="PG38" s="3">
        <v>1432220.98</v>
      </c>
      <c r="PH38" s="3">
        <v>1403233.76</v>
      </c>
      <c r="PI38" s="3">
        <v>240139.14</v>
      </c>
      <c r="PJ38" s="3">
        <v>0</v>
      </c>
      <c r="PK38" s="3">
        <v>901090.53</v>
      </c>
      <c r="PL38" s="3">
        <v>168112.68</v>
      </c>
      <c r="PM38" s="3">
        <v>23775.24</v>
      </c>
      <c r="PN38" s="3">
        <v>341749.46</v>
      </c>
      <c r="PO38" s="3">
        <v>0</v>
      </c>
      <c r="PP38" s="3">
        <v>0</v>
      </c>
      <c r="PQ38" s="3">
        <v>0</v>
      </c>
      <c r="PR38" s="3">
        <v>174707.95</v>
      </c>
      <c r="PS38" s="3">
        <v>0</v>
      </c>
      <c r="PT38" s="3">
        <v>196316.39</v>
      </c>
      <c r="PU38" s="3">
        <v>1018.3</v>
      </c>
      <c r="PV38" s="3">
        <v>0</v>
      </c>
      <c r="PW38" s="3">
        <v>479271.12</v>
      </c>
      <c r="PX38" s="3">
        <v>3412.2</v>
      </c>
      <c r="PY38" s="3">
        <v>0</v>
      </c>
      <c r="PZ38" s="3">
        <v>640.63</v>
      </c>
      <c r="QA38" s="3">
        <v>0</v>
      </c>
      <c r="QB38" s="3">
        <v>5242666.37</v>
      </c>
      <c r="QC38" s="3">
        <v>0</v>
      </c>
      <c r="QD38" s="3">
        <v>207626.95</v>
      </c>
      <c r="QE38" s="3">
        <v>0</v>
      </c>
      <c r="QF38" s="3">
        <v>0</v>
      </c>
      <c r="QG38" s="3">
        <v>0</v>
      </c>
      <c r="QI38" s="3">
        <v>0</v>
      </c>
      <c r="QJ38" s="3">
        <v>1025004.97</v>
      </c>
      <c r="QK38" s="3">
        <v>0</v>
      </c>
      <c r="QL38" s="3">
        <v>0</v>
      </c>
      <c r="QM38" s="3">
        <v>0</v>
      </c>
      <c r="QN38" s="3">
        <v>0</v>
      </c>
      <c r="QO38" s="3">
        <v>0</v>
      </c>
      <c r="QP38" s="3">
        <v>2771808.77</v>
      </c>
      <c r="QQ38" s="3">
        <v>0</v>
      </c>
      <c r="QR38" s="3">
        <v>0</v>
      </c>
      <c r="QS38" s="3">
        <v>0</v>
      </c>
      <c r="QT38" s="3">
        <v>209226.86</v>
      </c>
      <c r="QU38" s="3">
        <v>0</v>
      </c>
      <c r="QV38" s="3">
        <v>2024445.58</v>
      </c>
      <c r="QW38" s="3">
        <v>44950</v>
      </c>
      <c r="QX38" s="3">
        <v>0</v>
      </c>
      <c r="QY38" s="3">
        <v>-12794.52</v>
      </c>
      <c r="QZ38" s="3">
        <v>0</v>
      </c>
      <c r="RA38" s="3">
        <v>0</v>
      </c>
      <c r="RB38" s="3">
        <v>0</v>
      </c>
      <c r="RC38" s="3">
        <v>0</v>
      </c>
      <c r="RD38" s="3">
        <v>0</v>
      </c>
      <c r="RE38" s="3">
        <v>0</v>
      </c>
      <c r="RF38" s="3">
        <v>0</v>
      </c>
      <c r="RG38" s="3">
        <v>0</v>
      </c>
      <c r="RH38" s="3">
        <v>0</v>
      </c>
      <c r="RI38" s="3">
        <v>0</v>
      </c>
      <c r="RJ38" s="3">
        <v>0</v>
      </c>
      <c r="RK38" s="3">
        <v>0</v>
      </c>
    </row>
    <row r="39" spans="1:479" x14ac:dyDescent="0.25">
      <c r="A39" t="s">
        <v>38</v>
      </c>
      <c r="B39" s="1">
        <v>2019</v>
      </c>
      <c r="C39" s="3">
        <v>11883520.289999999</v>
      </c>
      <c r="D39" s="3">
        <v>2326.98</v>
      </c>
      <c r="E39" s="4"/>
      <c r="F39" s="3">
        <v>0</v>
      </c>
      <c r="G39" s="3">
        <v>0</v>
      </c>
      <c r="H39" s="3">
        <v>0</v>
      </c>
      <c r="I39" s="3">
        <v>0</v>
      </c>
      <c r="J39" s="3">
        <v>0</v>
      </c>
      <c r="K39" s="3">
        <v>16256759.800000001</v>
      </c>
      <c r="L39" s="3">
        <v>0</v>
      </c>
      <c r="M39" s="3">
        <v>1446411.79</v>
      </c>
      <c r="N39" s="3">
        <v>0</v>
      </c>
      <c r="O39" s="3">
        <v>1004417.56</v>
      </c>
      <c r="P39" s="4"/>
      <c r="Q39" s="3">
        <v>13805772.460000001</v>
      </c>
      <c r="R39" s="3">
        <v>-701019.03</v>
      </c>
      <c r="S39" s="3">
        <v>0</v>
      </c>
      <c r="T39" s="3">
        <v>0</v>
      </c>
      <c r="U39" s="3">
        <v>0</v>
      </c>
      <c r="V39" s="3">
        <v>1307763.1000000001</v>
      </c>
      <c r="W39" s="3">
        <v>0</v>
      </c>
      <c r="X39" s="3">
        <v>8655.91</v>
      </c>
      <c r="Y39" s="3">
        <v>0</v>
      </c>
      <c r="Z39" s="3">
        <v>0</v>
      </c>
      <c r="AA39" s="3">
        <v>1444522.97</v>
      </c>
      <c r="AB39" s="3">
        <v>0</v>
      </c>
      <c r="AC39" s="3">
        <v>0</v>
      </c>
      <c r="AD39" s="3">
        <v>0</v>
      </c>
      <c r="AE39" s="3">
        <v>0</v>
      </c>
      <c r="AF39" s="3">
        <v>0</v>
      </c>
      <c r="AG39" s="3">
        <v>0</v>
      </c>
      <c r="AH39" s="3">
        <v>0</v>
      </c>
      <c r="AI39" s="3">
        <v>0</v>
      </c>
      <c r="AJ39" s="3">
        <v>0</v>
      </c>
      <c r="AK39" s="3">
        <v>0</v>
      </c>
      <c r="AL39" s="3">
        <v>0</v>
      </c>
      <c r="AP39" s="3">
        <v>0</v>
      </c>
      <c r="AQ39" s="3">
        <v>0</v>
      </c>
      <c r="AR39" s="3">
        <v>0</v>
      </c>
      <c r="AS39" s="3">
        <v>0</v>
      </c>
      <c r="AT39" s="3">
        <v>15895547.140000001</v>
      </c>
      <c r="AU39" s="3">
        <v>0</v>
      </c>
      <c r="AV39" s="3">
        <v>-488566.94</v>
      </c>
      <c r="AW39" s="4"/>
      <c r="AX39" s="3">
        <v>0</v>
      </c>
      <c r="AY39" s="3">
        <v>0</v>
      </c>
      <c r="AZ39" s="3">
        <v>0</v>
      </c>
      <c r="BA39" s="3">
        <v>109953.45</v>
      </c>
      <c r="BB39" s="3">
        <v>0</v>
      </c>
      <c r="BC39" s="3">
        <v>-74.599999999999994</v>
      </c>
      <c r="BD39" s="3">
        <v>0</v>
      </c>
      <c r="BE39" s="3">
        <v>0</v>
      </c>
      <c r="BF39" s="3">
        <v>0</v>
      </c>
      <c r="BG39" s="3">
        <v>0</v>
      </c>
      <c r="BH39" s="3">
        <v>0</v>
      </c>
      <c r="BI39" s="3">
        <v>0</v>
      </c>
      <c r="BJ39" s="3">
        <v>0</v>
      </c>
      <c r="BK39" s="3">
        <v>0</v>
      </c>
      <c r="BL39" s="3">
        <v>0</v>
      </c>
      <c r="BM39" s="3">
        <v>374472.58</v>
      </c>
      <c r="BN39" s="3">
        <v>1961260.13</v>
      </c>
      <c r="BO39" s="3">
        <v>-32269.16</v>
      </c>
      <c r="BP39" s="3">
        <v>-24682.86</v>
      </c>
      <c r="BQ39" s="3">
        <v>0</v>
      </c>
      <c r="BR39" s="3">
        <v>83183.45</v>
      </c>
      <c r="BT39" s="3">
        <v>0</v>
      </c>
      <c r="BU39" s="3">
        <v>0</v>
      </c>
      <c r="BV39" s="3">
        <v>0</v>
      </c>
      <c r="BW39" s="3">
        <v>0</v>
      </c>
      <c r="BX39" s="3">
        <v>0</v>
      </c>
      <c r="BY39" s="3">
        <v>-160882.10999999999</v>
      </c>
      <c r="BZ39" s="3">
        <v>-776720.92</v>
      </c>
      <c r="CA39" s="3">
        <v>0</v>
      </c>
      <c r="CB39" s="3">
        <v>359953.97</v>
      </c>
      <c r="CC39" s="3">
        <v>87195.9</v>
      </c>
      <c r="CD39" s="3">
        <v>-1309174.1100000001</v>
      </c>
      <c r="CE39" s="3">
        <v>7714.38</v>
      </c>
      <c r="CF39" s="3">
        <v>0</v>
      </c>
      <c r="CG39" s="3">
        <v>-395258.49</v>
      </c>
      <c r="CH39" s="3">
        <v>1926.45</v>
      </c>
      <c r="CI39" s="3">
        <v>0</v>
      </c>
      <c r="CJ39" s="3">
        <v>0</v>
      </c>
      <c r="CK39" s="3">
        <v>0</v>
      </c>
      <c r="CL39" s="3">
        <v>5116350.8899999997</v>
      </c>
      <c r="CM39" s="3">
        <v>1604396.58</v>
      </c>
      <c r="CN39" s="3">
        <v>0</v>
      </c>
      <c r="CO39" s="3">
        <v>0</v>
      </c>
      <c r="CP39" s="3">
        <v>0</v>
      </c>
      <c r="CQ39" s="3">
        <v>0</v>
      </c>
      <c r="CR39" s="3">
        <v>0</v>
      </c>
      <c r="CS39" s="3">
        <v>0</v>
      </c>
      <c r="CT39" s="3">
        <v>0</v>
      </c>
      <c r="CU39" s="3">
        <v>0</v>
      </c>
      <c r="CV39" s="3">
        <v>0</v>
      </c>
      <c r="CW39" s="3">
        <v>0</v>
      </c>
      <c r="CX39" s="3">
        <v>0</v>
      </c>
      <c r="CY39" s="3">
        <v>0</v>
      </c>
      <c r="CZ39" s="3">
        <v>0</v>
      </c>
      <c r="DA39" s="3">
        <v>0</v>
      </c>
      <c r="DB39" s="3">
        <v>0</v>
      </c>
      <c r="DC39" s="3">
        <v>82347.02</v>
      </c>
      <c r="DD39" s="3">
        <v>0</v>
      </c>
      <c r="DE39" s="3">
        <v>3785228.83</v>
      </c>
      <c r="DF39" s="3">
        <v>0</v>
      </c>
      <c r="DG39" s="3">
        <v>3042173.68</v>
      </c>
      <c r="DH39" s="3">
        <v>0</v>
      </c>
      <c r="DI39" s="3">
        <v>0</v>
      </c>
      <c r="DJ39" s="3">
        <v>0</v>
      </c>
      <c r="DK39" s="3">
        <v>1090.5899999999999</v>
      </c>
      <c r="DL39" s="3">
        <v>138793.4</v>
      </c>
      <c r="DM39" s="3">
        <v>0</v>
      </c>
      <c r="DN39" s="3">
        <v>424925.77</v>
      </c>
      <c r="DP39" s="3">
        <v>111638.13</v>
      </c>
      <c r="DQ39" s="3">
        <v>0</v>
      </c>
      <c r="DR39" s="3">
        <v>77002.22</v>
      </c>
      <c r="DS39" s="3">
        <v>7119637.2000000002</v>
      </c>
      <c r="DT39" s="3">
        <v>0</v>
      </c>
      <c r="DU39" s="3">
        <v>55805804.340000004</v>
      </c>
      <c r="DV39" s="3">
        <v>40965808.68</v>
      </c>
      <c r="DW39" s="3">
        <v>14778417.24</v>
      </c>
      <c r="DX39" s="3">
        <v>84081172.780000001</v>
      </c>
      <c r="DY39" s="3">
        <v>47369900.049999997</v>
      </c>
      <c r="DZ39" s="3">
        <v>12779083.960000001</v>
      </c>
      <c r="EA39" s="3">
        <v>12633007.52</v>
      </c>
      <c r="EB39" s="3">
        <v>439.87</v>
      </c>
      <c r="EC39" s="3">
        <v>0</v>
      </c>
      <c r="ED39" s="3">
        <v>21835.21</v>
      </c>
      <c r="EE39" s="3">
        <v>508969.83</v>
      </c>
      <c r="EG39" s="3">
        <v>20717683.18</v>
      </c>
      <c r="EH39" s="3">
        <v>120252.32</v>
      </c>
      <c r="EI39" s="3">
        <v>1941662.29</v>
      </c>
      <c r="EJ39" s="3">
        <v>5395891.54</v>
      </c>
      <c r="EL39" s="3">
        <v>10321378.07</v>
      </c>
      <c r="EM39" s="3">
        <v>328494.5</v>
      </c>
      <c r="EN39" s="3">
        <v>2447550.25</v>
      </c>
      <c r="EO39" s="3">
        <v>204006.18</v>
      </c>
      <c r="EP39" s="3">
        <v>0</v>
      </c>
      <c r="EQ39" s="3">
        <v>1593239</v>
      </c>
      <c r="ER39" s="3">
        <v>72951.31</v>
      </c>
      <c r="ET39" s="3">
        <v>0</v>
      </c>
      <c r="EU39" s="3">
        <v>0</v>
      </c>
      <c r="EV39" s="3">
        <v>128960.64</v>
      </c>
      <c r="EW39" s="3">
        <v>0</v>
      </c>
      <c r="EX39" s="3">
        <v>0</v>
      </c>
      <c r="EY39" s="3">
        <v>-29323463.260000002</v>
      </c>
      <c r="EZ39" s="3">
        <v>143036</v>
      </c>
      <c r="FA39" s="3">
        <v>0</v>
      </c>
      <c r="FB39" s="3">
        <v>0</v>
      </c>
      <c r="FC39" s="3">
        <v>0</v>
      </c>
      <c r="FD39" s="3">
        <v>0</v>
      </c>
      <c r="FE39" s="3">
        <v>0</v>
      </c>
      <c r="FF39" s="3">
        <v>0</v>
      </c>
      <c r="FG39" s="3">
        <v>142276.6</v>
      </c>
      <c r="FH39" s="3">
        <v>0</v>
      </c>
      <c r="FI39" s="3">
        <v>0</v>
      </c>
      <c r="FJ39" s="3">
        <v>0</v>
      </c>
      <c r="FK39" s="3">
        <v>-152986820.30000001</v>
      </c>
      <c r="FL39" s="3">
        <v>-5655864.1200000001</v>
      </c>
      <c r="FM39" s="3">
        <v>-142276.6</v>
      </c>
      <c r="FN39" s="3">
        <v>0</v>
      </c>
      <c r="FO39" s="3">
        <v>0</v>
      </c>
      <c r="FP39" s="3">
        <v>-8323381.6799999997</v>
      </c>
      <c r="FQ39" s="3">
        <v>0</v>
      </c>
      <c r="FR39" s="3">
        <v>-1410029.02</v>
      </c>
      <c r="FS39" s="3">
        <v>0</v>
      </c>
      <c r="FT39" s="3">
        <v>0</v>
      </c>
      <c r="FU39" s="3">
        <v>0</v>
      </c>
      <c r="FV39" s="3">
        <v>0</v>
      </c>
      <c r="FW39" s="3">
        <v>0</v>
      </c>
      <c r="FX39" s="3">
        <v>0</v>
      </c>
      <c r="FY39" s="3">
        <v>0</v>
      </c>
      <c r="FZ39" s="3">
        <v>0</v>
      </c>
      <c r="GA39" s="3">
        <v>-11140317.310000001</v>
      </c>
      <c r="GB39" s="3">
        <v>-1044471.77</v>
      </c>
      <c r="GD39" s="3">
        <v>-193144.08</v>
      </c>
      <c r="GE39" s="3">
        <v>0</v>
      </c>
      <c r="GF39" s="3">
        <v>0</v>
      </c>
      <c r="GG39" s="3">
        <v>0</v>
      </c>
      <c r="GH39" s="3">
        <v>0</v>
      </c>
      <c r="GI39" s="3">
        <v>0</v>
      </c>
      <c r="GJ39" s="3">
        <v>1746185.77</v>
      </c>
      <c r="GK39" s="3">
        <v>-727.02</v>
      </c>
      <c r="GL39" s="3">
        <v>784449.5</v>
      </c>
      <c r="GN39" s="3">
        <v>0</v>
      </c>
      <c r="GO39" s="3">
        <v>-4780183.03</v>
      </c>
      <c r="GP39" s="3">
        <v>0</v>
      </c>
      <c r="GQ39" s="3">
        <v>-63841.86</v>
      </c>
      <c r="GR39" s="3">
        <v>0</v>
      </c>
      <c r="GS39" s="3">
        <v>0</v>
      </c>
      <c r="GT39" s="3">
        <v>0</v>
      </c>
      <c r="GU39" s="3">
        <v>-37334.17</v>
      </c>
      <c r="GV39" s="3">
        <v>0</v>
      </c>
      <c r="GX39" s="3">
        <v>0</v>
      </c>
      <c r="GY39" s="3">
        <v>0</v>
      </c>
      <c r="GZ39" s="3">
        <v>0</v>
      </c>
      <c r="HA39" s="3">
        <v>0</v>
      </c>
      <c r="HB39" s="3">
        <v>-13541389.189999999</v>
      </c>
      <c r="HC39" s="3">
        <v>-1518825.5</v>
      </c>
      <c r="HD39" s="3">
        <v>0</v>
      </c>
      <c r="HE39" s="3">
        <v>0</v>
      </c>
      <c r="HF39" s="3">
        <v>-1099095.1399999999</v>
      </c>
      <c r="HG39" s="3">
        <v>0</v>
      </c>
      <c r="HH39" s="3">
        <v>0</v>
      </c>
      <c r="HI39" s="3">
        <v>0</v>
      </c>
      <c r="HJ39" s="3">
        <v>0</v>
      </c>
      <c r="HK39" s="3">
        <v>0</v>
      </c>
      <c r="HL39" s="3">
        <v>0</v>
      </c>
      <c r="HM39" s="3">
        <v>-82834630.200000003</v>
      </c>
      <c r="HO39" s="3">
        <v>0</v>
      </c>
      <c r="HP39" s="3">
        <v>-31245882.02</v>
      </c>
      <c r="HQ39" s="3">
        <v>0</v>
      </c>
      <c r="HR39" s="3">
        <v>0</v>
      </c>
      <c r="HS39" s="3">
        <v>0</v>
      </c>
      <c r="HT39" s="3">
        <v>0</v>
      </c>
      <c r="HU39" s="3">
        <v>0</v>
      </c>
      <c r="HV39" s="3">
        <v>0</v>
      </c>
      <c r="HW39" s="3">
        <v>0</v>
      </c>
      <c r="HX39" s="3">
        <v>-45670877.25</v>
      </c>
      <c r="HY39" s="3">
        <v>0</v>
      </c>
      <c r="HZ39" s="3">
        <v>-2370892.5100000198</v>
      </c>
      <c r="IA39" s="3">
        <v>-6705305</v>
      </c>
      <c r="IB39" s="3">
        <v>0</v>
      </c>
      <c r="IC39" s="3">
        <v>1400000</v>
      </c>
      <c r="ID39" s="3">
        <v>0</v>
      </c>
      <c r="IE39" s="3">
        <v>0</v>
      </c>
      <c r="IF39" s="3">
        <v>0</v>
      </c>
      <c r="IG39" s="3">
        <v>0</v>
      </c>
      <c r="IH39" s="3">
        <v>0</v>
      </c>
      <c r="II39" s="3">
        <v>0</v>
      </c>
      <c r="IJ39" s="3">
        <v>-33875648.850000001</v>
      </c>
      <c r="IK39" s="3">
        <v>-13706262.32</v>
      </c>
      <c r="IL39" s="3">
        <v>0</v>
      </c>
      <c r="IM39" s="3">
        <v>0</v>
      </c>
      <c r="IN39" s="3">
        <v>-569523.62</v>
      </c>
      <c r="IO39" s="3">
        <v>-1405.14</v>
      </c>
      <c r="IP39" s="3">
        <v>-78115247.609999999</v>
      </c>
      <c r="IQ39" s="3">
        <v>0</v>
      </c>
      <c r="IR39" s="3">
        <v>0</v>
      </c>
      <c r="IS39" s="3">
        <v>0</v>
      </c>
      <c r="IT39" s="3">
        <v>0</v>
      </c>
      <c r="IU39" s="3">
        <v>-4923599.96</v>
      </c>
      <c r="IV39" s="3">
        <v>0</v>
      </c>
      <c r="IW39" s="3">
        <v>-8217712.8499999996</v>
      </c>
      <c r="IX39" s="3">
        <v>-6038759.8499999996</v>
      </c>
      <c r="IY39" s="3">
        <v>-535008.93000000005</v>
      </c>
      <c r="IZ39" s="3">
        <v>-375434.48</v>
      </c>
      <c r="JA39" s="3">
        <v>-30515032.93</v>
      </c>
      <c r="JB39" s="3">
        <v>-38661.599999999999</v>
      </c>
      <c r="JC39" s="3">
        <v>-585.5</v>
      </c>
      <c r="JD39" s="3">
        <v>-160439.85</v>
      </c>
      <c r="JE39" s="3">
        <v>0</v>
      </c>
      <c r="JF39" s="3">
        <v>0</v>
      </c>
      <c r="JG39" s="3">
        <v>0</v>
      </c>
      <c r="JH39" s="3">
        <v>0</v>
      </c>
      <c r="JI39" s="3">
        <v>0</v>
      </c>
      <c r="JJ39" s="3">
        <v>-19293.919999999998</v>
      </c>
      <c r="JK39" s="3">
        <v>0</v>
      </c>
      <c r="JL39" s="3">
        <v>-336173.09</v>
      </c>
      <c r="JM39" s="3">
        <v>0</v>
      </c>
      <c r="JN39" s="3">
        <v>-1659526.07</v>
      </c>
      <c r="JO39" s="3">
        <v>0</v>
      </c>
      <c r="JP39" s="3">
        <v>0</v>
      </c>
      <c r="JQ39" s="3">
        <v>0</v>
      </c>
      <c r="JR39" s="3">
        <v>0</v>
      </c>
      <c r="JS39" s="3">
        <v>0</v>
      </c>
      <c r="JT39" s="3">
        <v>0</v>
      </c>
      <c r="JU39" s="3">
        <v>0</v>
      </c>
      <c r="JV39" s="3">
        <v>0</v>
      </c>
      <c r="JW39" s="3">
        <v>0</v>
      </c>
      <c r="JX39" s="3">
        <v>0</v>
      </c>
      <c r="JY39" s="3">
        <v>0</v>
      </c>
      <c r="JZ39" s="3">
        <v>0</v>
      </c>
      <c r="KA39" s="3">
        <v>0</v>
      </c>
      <c r="KB39" s="3">
        <v>-265.49</v>
      </c>
      <c r="KC39" s="3">
        <v>0</v>
      </c>
      <c r="KD39" s="3">
        <v>68274.8</v>
      </c>
      <c r="KE39" s="3">
        <v>6135.26</v>
      </c>
      <c r="KF39" s="3">
        <v>0</v>
      </c>
      <c r="KG39" s="3">
        <v>0</v>
      </c>
      <c r="KH39" s="3">
        <v>-1604938.35</v>
      </c>
      <c r="KI39" s="3">
        <v>1604938.35</v>
      </c>
      <c r="KJ39" s="3">
        <v>0</v>
      </c>
      <c r="KK39" s="3">
        <v>-34166</v>
      </c>
      <c r="KL39" s="3">
        <v>0</v>
      </c>
      <c r="KM39" s="3">
        <v>0</v>
      </c>
      <c r="KN39" s="3">
        <v>-311867.81</v>
      </c>
      <c r="KO39" s="3">
        <v>0</v>
      </c>
      <c r="KP39" s="3">
        <v>0</v>
      </c>
      <c r="KQ39" s="3">
        <v>0</v>
      </c>
      <c r="KR39" s="3">
        <v>0</v>
      </c>
      <c r="KS39" s="3">
        <v>0</v>
      </c>
      <c r="KT39" s="3">
        <v>0</v>
      </c>
      <c r="KU39" s="3">
        <v>0</v>
      </c>
      <c r="KV39" s="3">
        <v>0</v>
      </c>
      <c r="KW39" s="3">
        <v>0</v>
      </c>
      <c r="KX39" s="3">
        <v>0</v>
      </c>
      <c r="KY39" s="3">
        <v>0</v>
      </c>
      <c r="KZ39" s="3">
        <v>0</v>
      </c>
      <c r="LA39" s="3">
        <v>0</v>
      </c>
      <c r="LB39" s="3">
        <v>0</v>
      </c>
      <c r="LC39" s="3">
        <v>0</v>
      </c>
      <c r="LD39" s="3">
        <v>0</v>
      </c>
      <c r="LE39" s="3">
        <v>0</v>
      </c>
      <c r="LF39" s="3">
        <v>0</v>
      </c>
      <c r="LG39" s="3">
        <v>0</v>
      </c>
      <c r="LH39" s="3">
        <v>0</v>
      </c>
      <c r="LI39" s="3">
        <v>0</v>
      </c>
      <c r="LJ39" s="3">
        <v>0</v>
      </c>
      <c r="LK39" s="3">
        <v>0</v>
      </c>
      <c r="LL39" s="3">
        <v>0</v>
      </c>
      <c r="LM39" s="3">
        <v>61169795.479999997</v>
      </c>
      <c r="LN39" s="3">
        <v>65098292.060000002</v>
      </c>
      <c r="LO39" s="3">
        <v>4923599.96</v>
      </c>
      <c r="LP39" s="3">
        <v>0</v>
      </c>
      <c r="LQ39" s="3">
        <v>0</v>
      </c>
      <c r="LR39" s="3">
        <v>8217712.8499999996</v>
      </c>
      <c r="LS39" s="3">
        <v>0</v>
      </c>
      <c r="LT39" s="3">
        <v>6038759.8499999996</v>
      </c>
      <c r="LU39" s="3">
        <v>0</v>
      </c>
      <c r="LW39" s="3">
        <v>535008.93000000005</v>
      </c>
      <c r="LX39" s="3">
        <v>375434.48</v>
      </c>
      <c r="LY39" s="3">
        <v>0</v>
      </c>
      <c r="LZ39" s="3">
        <v>0</v>
      </c>
      <c r="MA39" s="3">
        <v>0</v>
      </c>
      <c r="MB39" s="3">
        <v>0</v>
      </c>
      <c r="MC39" s="3">
        <v>0</v>
      </c>
      <c r="MD39" s="3">
        <v>0</v>
      </c>
      <c r="ME39" s="3">
        <v>0</v>
      </c>
      <c r="MF39" s="3">
        <v>0</v>
      </c>
      <c r="MG39" s="3">
        <v>0</v>
      </c>
      <c r="MH39" s="3">
        <v>0</v>
      </c>
      <c r="MI39" s="3">
        <v>0</v>
      </c>
      <c r="MJ39" s="3">
        <v>0</v>
      </c>
      <c r="MK39" s="3">
        <v>0</v>
      </c>
      <c r="ML39" s="3">
        <v>0</v>
      </c>
      <c r="MM39" s="3">
        <v>0</v>
      </c>
      <c r="MN39" s="3">
        <v>0</v>
      </c>
      <c r="MO39" s="3">
        <v>0</v>
      </c>
      <c r="MP39" s="3">
        <v>0</v>
      </c>
      <c r="MQ39" s="3">
        <v>0</v>
      </c>
      <c r="MR39" s="3">
        <v>0</v>
      </c>
      <c r="MS39" s="3">
        <v>990133.31</v>
      </c>
      <c r="MT39" s="3">
        <v>9123.75</v>
      </c>
      <c r="MU39" s="3">
        <v>147870</v>
      </c>
      <c r="MV39" s="3">
        <v>45103.86</v>
      </c>
      <c r="MW39" s="3">
        <v>163497.75</v>
      </c>
      <c r="MX39" s="3">
        <v>0</v>
      </c>
      <c r="MY39" s="3">
        <v>0</v>
      </c>
      <c r="MZ39" s="3">
        <v>293751.3</v>
      </c>
      <c r="NA39" s="3">
        <v>107226.32</v>
      </c>
      <c r="NB39" s="3">
        <v>0</v>
      </c>
      <c r="NC39" s="3">
        <v>0</v>
      </c>
      <c r="ND39" s="3">
        <v>199189.56</v>
      </c>
      <c r="NE39" s="3">
        <v>379342.57</v>
      </c>
      <c r="NF39" s="3">
        <v>0</v>
      </c>
      <c r="NG39" s="3">
        <v>0</v>
      </c>
      <c r="NH39" s="3">
        <v>0</v>
      </c>
      <c r="NI39" s="3">
        <v>397351.34</v>
      </c>
      <c r="NJ39" s="3">
        <v>131731.6</v>
      </c>
      <c r="NK39" s="3">
        <v>0</v>
      </c>
      <c r="NL39" s="3">
        <v>2121355.75</v>
      </c>
      <c r="NM39" s="3">
        <v>0</v>
      </c>
      <c r="NN39" s="3">
        <v>0</v>
      </c>
      <c r="NO39" s="3">
        <v>0</v>
      </c>
      <c r="NP39" s="3">
        <v>457769.37</v>
      </c>
      <c r="NQ39" s="3">
        <v>0</v>
      </c>
      <c r="NR39" s="3">
        <v>3949.71</v>
      </c>
      <c r="NS39" s="3">
        <v>22933.119999999999</v>
      </c>
      <c r="NT39" s="3">
        <v>117003.24</v>
      </c>
      <c r="NU39" s="3">
        <v>914429.03</v>
      </c>
      <c r="NV39" s="3">
        <v>271956.28000000003</v>
      </c>
      <c r="NW39" s="3">
        <v>371116.35</v>
      </c>
      <c r="NX39" s="3">
        <v>39289.46</v>
      </c>
      <c r="NY39" s="3">
        <v>220252.95</v>
      </c>
      <c r="NZ39" s="3">
        <v>177100.79999999999</v>
      </c>
      <c r="OA39" s="3">
        <v>82773.179999999993</v>
      </c>
      <c r="OB39" s="3">
        <v>0</v>
      </c>
      <c r="OC39" s="3">
        <v>0</v>
      </c>
      <c r="OD39" s="3">
        <v>0</v>
      </c>
      <c r="OE39" s="3">
        <v>0</v>
      </c>
      <c r="OF39" s="3">
        <v>0</v>
      </c>
      <c r="OK39" s="3">
        <v>0</v>
      </c>
      <c r="OL39" s="3">
        <v>0</v>
      </c>
      <c r="OM39" s="3">
        <v>0</v>
      </c>
      <c r="ON39" s="3">
        <v>0</v>
      </c>
      <c r="OO39" s="3">
        <v>1209734.1399999999</v>
      </c>
      <c r="OP39" s="3">
        <v>586734.21</v>
      </c>
      <c r="OQ39" s="3">
        <v>3147231.13</v>
      </c>
      <c r="OR39" s="3">
        <v>441420.21</v>
      </c>
      <c r="OS39" s="3">
        <v>-182.52</v>
      </c>
      <c r="OT39" s="3">
        <v>0</v>
      </c>
      <c r="OU39" s="3">
        <v>343782.55</v>
      </c>
      <c r="OV39" s="3">
        <v>237356.49</v>
      </c>
      <c r="OW39" s="3">
        <v>0</v>
      </c>
      <c r="OX39" s="3">
        <v>133275.75</v>
      </c>
      <c r="OY39" s="3">
        <v>0</v>
      </c>
      <c r="OZ39" s="3">
        <v>0</v>
      </c>
      <c r="PA39" s="3">
        <v>0</v>
      </c>
      <c r="PB39" s="3">
        <v>0</v>
      </c>
      <c r="PC39" s="3">
        <v>0</v>
      </c>
      <c r="PD39" s="3">
        <v>0</v>
      </c>
      <c r="PE39" s="3">
        <v>0</v>
      </c>
      <c r="PF39" s="3">
        <v>526832.92000000004</v>
      </c>
      <c r="PG39" s="3">
        <v>2501907.09</v>
      </c>
      <c r="PH39" s="3">
        <v>523112.47</v>
      </c>
      <c r="PI39" s="3">
        <v>84413.759999999995</v>
      </c>
      <c r="PJ39" s="3">
        <v>0</v>
      </c>
      <c r="PK39" s="3">
        <v>53000.04</v>
      </c>
      <c r="PL39" s="3">
        <v>304314.96999999997</v>
      </c>
      <c r="PM39" s="3">
        <v>0</v>
      </c>
      <c r="PN39" s="3">
        <v>0</v>
      </c>
      <c r="PO39" s="3">
        <v>0</v>
      </c>
      <c r="PP39" s="3">
        <v>0</v>
      </c>
      <c r="PQ39" s="3">
        <v>0</v>
      </c>
      <c r="PR39" s="3">
        <v>267824.34000000003</v>
      </c>
      <c r="PS39" s="3">
        <v>0</v>
      </c>
      <c r="PT39" s="3">
        <v>79372.59</v>
      </c>
      <c r="PU39" s="3">
        <v>0</v>
      </c>
      <c r="PV39" s="3">
        <v>0</v>
      </c>
      <c r="PW39" s="3">
        <v>710523.3</v>
      </c>
      <c r="PX39" s="3">
        <v>0</v>
      </c>
      <c r="PY39" s="3">
        <v>0</v>
      </c>
      <c r="PZ39" s="3">
        <v>0</v>
      </c>
      <c r="QA39" s="3">
        <v>0</v>
      </c>
      <c r="QB39" s="3">
        <v>7818837.4699999997</v>
      </c>
      <c r="QC39" s="3">
        <v>0</v>
      </c>
      <c r="QD39" s="3">
        <v>0</v>
      </c>
      <c r="QE39" s="3">
        <v>0</v>
      </c>
      <c r="QF39" s="3">
        <v>0</v>
      </c>
      <c r="QG39" s="3">
        <v>0</v>
      </c>
      <c r="QI39" s="3">
        <v>0</v>
      </c>
      <c r="QJ39" s="3">
        <v>1799900.41</v>
      </c>
      <c r="QK39" s="3">
        <v>0</v>
      </c>
      <c r="QL39" s="3">
        <v>0</v>
      </c>
      <c r="QM39" s="3">
        <v>0</v>
      </c>
      <c r="QN39" s="3">
        <v>0</v>
      </c>
      <c r="QO39" s="3">
        <v>712461.89</v>
      </c>
      <c r="QP39" s="3">
        <v>240891.93</v>
      </c>
      <c r="QQ39" s="3">
        <v>0</v>
      </c>
      <c r="QR39" s="3">
        <v>0</v>
      </c>
      <c r="QS39" s="3">
        <v>0</v>
      </c>
      <c r="QT39" s="3">
        <v>228722.39</v>
      </c>
      <c r="QU39" s="3">
        <v>-353819.07</v>
      </c>
      <c r="QV39" s="3">
        <v>1294774.6299999999</v>
      </c>
      <c r="QW39" s="3">
        <v>74036</v>
      </c>
      <c r="QX39" s="3">
        <v>0</v>
      </c>
      <c r="QY39" s="3">
        <v>0</v>
      </c>
      <c r="QZ39" s="3">
        <v>0</v>
      </c>
      <c r="RA39" s="3">
        <v>0</v>
      </c>
      <c r="RB39" s="3">
        <v>0</v>
      </c>
      <c r="RC39" s="3">
        <v>0</v>
      </c>
      <c r="RD39" s="3">
        <v>0</v>
      </c>
      <c r="RE39" s="3">
        <v>0</v>
      </c>
      <c r="RF39" s="3">
        <v>0</v>
      </c>
      <c r="RG39" s="3">
        <v>0</v>
      </c>
      <c r="RH39" s="3">
        <v>0</v>
      </c>
      <c r="RI39" s="3">
        <v>0</v>
      </c>
      <c r="RJ39" s="3">
        <v>0</v>
      </c>
      <c r="RK39" s="3">
        <v>0</v>
      </c>
    </row>
    <row r="40" spans="1:479" x14ac:dyDescent="0.25">
      <c r="A40" t="s">
        <v>39</v>
      </c>
      <c r="B40" s="1">
        <v>2019</v>
      </c>
      <c r="C40" s="3">
        <v>0</v>
      </c>
      <c r="D40" s="3">
        <v>0</v>
      </c>
      <c r="E40" s="4"/>
      <c r="F40" s="3">
        <v>0</v>
      </c>
      <c r="G40" s="3">
        <v>0</v>
      </c>
      <c r="H40" s="3">
        <v>0</v>
      </c>
      <c r="I40" s="3">
        <v>0</v>
      </c>
      <c r="J40" s="3">
        <v>0</v>
      </c>
      <c r="K40" s="3">
        <v>2421179.63</v>
      </c>
      <c r="L40" s="3">
        <v>-30741.26</v>
      </c>
      <c r="M40" s="3">
        <v>303603.96999999997</v>
      </c>
      <c r="N40" s="3">
        <v>0</v>
      </c>
      <c r="O40" s="3">
        <v>-799535.12</v>
      </c>
      <c r="P40" s="4"/>
      <c r="Q40" s="3">
        <v>3145782.16</v>
      </c>
      <c r="R40" s="3">
        <v>-64022.65</v>
      </c>
      <c r="S40" s="3">
        <v>0</v>
      </c>
      <c r="T40" s="3">
        <v>0</v>
      </c>
      <c r="U40" s="3">
        <v>0</v>
      </c>
      <c r="V40" s="3">
        <v>88334.53</v>
      </c>
      <c r="W40" s="3">
        <v>0</v>
      </c>
      <c r="X40" s="3">
        <v>0</v>
      </c>
      <c r="Y40" s="3">
        <v>0</v>
      </c>
      <c r="Z40" s="3">
        <v>0</v>
      </c>
      <c r="AA40" s="3">
        <v>331243.08</v>
      </c>
      <c r="AB40" s="3">
        <v>0</v>
      </c>
      <c r="AC40" s="3">
        <v>0</v>
      </c>
      <c r="AD40" s="3">
        <v>100</v>
      </c>
      <c r="AE40" s="3">
        <v>0</v>
      </c>
      <c r="AF40" s="3">
        <v>0</v>
      </c>
      <c r="AG40" s="3">
        <v>640524.73</v>
      </c>
      <c r="AH40" s="3">
        <v>0</v>
      </c>
      <c r="AI40" s="3">
        <v>0</v>
      </c>
      <c r="AJ40" s="3">
        <v>0</v>
      </c>
      <c r="AK40" s="3">
        <v>0</v>
      </c>
      <c r="AL40" s="3">
        <v>0</v>
      </c>
      <c r="AP40" s="3">
        <v>0</v>
      </c>
      <c r="AQ40" s="3">
        <v>0</v>
      </c>
      <c r="AR40" s="3">
        <v>0</v>
      </c>
      <c r="AS40" s="3">
        <v>0</v>
      </c>
      <c r="AT40" s="3">
        <v>0</v>
      </c>
      <c r="AU40" s="3">
        <v>0</v>
      </c>
      <c r="AV40" s="3">
        <v>1894208.42</v>
      </c>
      <c r="AW40" s="4"/>
      <c r="AX40" s="3">
        <v>0</v>
      </c>
      <c r="AY40" s="3">
        <v>0</v>
      </c>
      <c r="AZ40" s="3">
        <v>0</v>
      </c>
      <c r="BA40" s="3">
        <v>8866.34</v>
      </c>
      <c r="BB40" s="3">
        <v>0</v>
      </c>
      <c r="BC40" s="3">
        <v>-412.03</v>
      </c>
      <c r="BD40" s="3">
        <v>0</v>
      </c>
      <c r="BE40" s="3">
        <v>0</v>
      </c>
      <c r="BF40" s="3">
        <v>0</v>
      </c>
      <c r="BG40" s="3">
        <v>0</v>
      </c>
      <c r="BH40" s="3">
        <v>0</v>
      </c>
      <c r="BI40" s="3">
        <v>0</v>
      </c>
      <c r="BJ40" s="3">
        <v>0</v>
      </c>
      <c r="BK40" s="3">
        <v>0</v>
      </c>
      <c r="BL40" s="3">
        <v>0</v>
      </c>
      <c r="BM40" s="3">
        <v>10008.25</v>
      </c>
      <c r="BN40" s="3">
        <v>0</v>
      </c>
      <c r="BO40" s="3">
        <v>-12427.5</v>
      </c>
      <c r="BP40" s="3">
        <v>0</v>
      </c>
      <c r="BQ40" s="3">
        <v>0</v>
      </c>
      <c r="BR40" s="3">
        <v>0</v>
      </c>
      <c r="BT40" s="3">
        <v>0</v>
      </c>
      <c r="BU40" s="3">
        <v>0</v>
      </c>
      <c r="BV40" s="3">
        <v>0</v>
      </c>
      <c r="BW40" s="3">
        <v>0</v>
      </c>
      <c r="BX40" s="3">
        <v>0</v>
      </c>
      <c r="BY40" s="3">
        <v>116220.15</v>
      </c>
      <c r="BZ40" s="3">
        <v>-131286.67000000001</v>
      </c>
      <c r="CA40" s="3">
        <v>0</v>
      </c>
      <c r="CB40" s="3">
        <v>54139.39</v>
      </c>
      <c r="CC40" s="3">
        <v>-48704.57</v>
      </c>
      <c r="CD40" s="3">
        <v>15043.39</v>
      </c>
      <c r="CE40" s="3">
        <v>181393.58</v>
      </c>
      <c r="CF40" s="3">
        <v>0</v>
      </c>
      <c r="CG40" s="3">
        <v>219735.89</v>
      </c>
      <c r="CH40" s="3">
        <v>0</v>
      </c>
      <c r="CI40" s="3">
        <v>0</v>
      </c>
      <c r="CJ40" s="3">
        <v>0</v>
      </c>
      <c r="CK40" s="3">
        <v>0</v>
      </c>
      <c r="CL40" s="3">
        <v>2488424.84</v>
      </c>
      <c r="CM40" s="3">
        <v>0</v>
      </c>
      <c r="CN40" s="3">
        <v>0</v>
      </c>
      <c r="CO40" s="3">
        <v>0</v>
      </c>
      <c r="CP40" s="3">
        <v>0</v>
      </c>
      <c r="CQ40" s="3">
        <v>0</v>
      </c>
      <c r="CR40" s="3">
        <v>0</v>
      </c>
      <c r="CS40" s="3">
        <v>0</v>
      </c>
      <c r="CT40" s="3">
        <v>0</v>
      </c>
      <c r="CU40" s="3">
        <v>0</v>
      </c>
      <c r="CV40" s="3">
        <v>0</v>
      </c>
      <c r="CW40" s="3">
        <v>0</v>
      </c>
      <c r="CX40" s="3">
        <v>0</v>
      </c>
      <c r="CY40" s="3">
        <v>0</v>
      </c>
      <c r="CZ40" s="3">
        <v>0</v>
      </c>
      <c r="DA40" s="3">
        <v>0</v>
      </c>
      <c r="DB40" s="3">
        <v>0</v>
      </c>
      <c r="DC40" s="3">
        <v>0</v>
      </c>
      <c r="DD40" s="3">
        <v>0</v>
      </c>
      <c r="DE40" s="3">
        <v>0</v>
      </c>
      <c r="DF40" s="3">
        <v>0</v>
      </c>
      <c r="DG40" s="3">
        <v>0</v>
      </c>
      <c r="DH40" s="3">
        <v>0</v>
      </c>
      <c r="DI40" s="3">
        <v>0</v>
      </c>
      <c r="DJ40" s="3">
        <v>0</v>
      </c>
      <c r="DK40" s="3">
        <v>0</v>
      </c>
      <c r="DL40" s="3">
        <v>0</v>
      </c>
      <c r="DM40" s="3">
        <v>0</v>
      </c>
      <c r="DN40" s="3">
        <v>258134.21</v>
      </c>
      <c r="DP40" s="3">
        <v>0</v>
      </c>
      <c r="DQ40" s="3">
        <v>0</v>
      </c>
      <c r="DR40" s="3">
        <v>5576382.0700000003</v>
      </c>
      <c r="DS40" s="3">
        <v>0</v>
      </c>
      <c r="DT40" s="3">
        <v>0</v>
      </c>
      <c r="DU40" s="3">
        <v>6857181.9400000004</v>
      </c>
      <c r="DV40" s="3">
        <v>7770923.6500000004</v>
      </c>
      <c r="DW40" s="3">
        <v>6555598.8099999996</v>
      </c>
      <c r="DX40" s="3">
        <v>11481109.48</v>
      </c>
      <c r="DY40" s="3">
        <v>9725986.7799999993</v>
      </c>
      <c r="DZ40" s="3">
        <v>4557921.29</v>
      </c>
      <c r="EA40" s="3">
        <v>2984915.96</v>
      </c>
      <c r="EB40" s="3">
        <v>0</v>
      </c>
      <c r="EC40" s="3">
        <v>0</v>
      </c>
      <c r="ED40" s="3">
        <v>0</v>
      </c>
      <c r="EE40" s="3">
        <v>49000</v>
      </c>
      <c r="EG40" s="3">
        <v>1272014.98</v>
      </c>
      <c r="EH40" s="3">
        <v>0</v>
      </c>
      <c r="EI40" s="3">
        <v>236404.44</v>
      </c>
      <c r="EJ40" s="3">
        <v>540199.25</v>
      </c>
      <c r="EL40" s="3">
        <v>1347979.54</v>
      </c>
      <c r="EM40" s="3">
        <v>24683.61</v>
      </c>
      <c r="EN40" s="3">
        <v>555651.91</v>
      </c>
      <c r="EO40" s="3">
        <v>0</v>
      </c>
      <c r="EP40" s="3">
        <v>0</v>
      </c>
      <c r="EQ40" s="3">
        <v>54383.11</v>
      </c>
      <c r="ER40" s="3">
        <v>0</v>
      </c>
      <c r="ET40" s="3">
        <v>0</v>
      </c>
      <c r="EU40" s="3">
        <v>0</v>
      </c>
      <c r="EV40" s="3">
        <v>683767.24</v>
      </c>
      <c r="EW40" s="3">
        <v>0</v>
      </c>
      <c r="EX40" s="3">
        <v>0</v>
      </c>
      <c r="EY40" s="3">
        <v>-7524179.6100000003</v>
      </c>
      <c r="EZ40" s="3">
        <v>0</v>
      </c>
      <c r="FA40" s="3">
        <v>0</v>
      </c>
      <c r="FB40" s="3">
        <v>0</v>
      </c>
      <c r="FC40" s="3">
        <v>0</v>
      </c>
      <c r="FD40" s="3">
        <v>0</v>
      </c>
      <c r="FE40" s="3">
        <v>0</v>
      </c>
      <c r="FF40" s="3">
        <v>2407347.0099999998</v>
      </c>
      <c r="FG40" s="3">
        <v>0</v>
      </c>
      <c r="FH40" s="3">
        <v>0</v>
      </c>
      <c r="FI40" s="3">
        <v>0</v>
      </c>
      <c r="FJ40" s="3">
        <v>0</v>
      </c>
      <c r="FK40" s="3">
        <v>-24168596.309999999</v>
      </c>
      <c r="FL40" s="3">
        <v>-2454676.87</v>
      </c>
      <c r="FM40" s="3">
        <v>0</v>
      </c>
      <c r="FN40" s="3">
        <v>0</v>
      </c>
      <c r="FO40" s="3">
        <v>0</v>
      </c>
      <c r="FP40" s="3">
        <v>-1873694.26</v>
      </c>
      <c r="FQ40" s="3">
        <v>-9863.69</v>
      </c>
      <c r="FR40" s="3">
        <v>-414900</v>
      </c>
      <c r="FS40" s="3">
        <v>0.2</v>
      </c>
      <c r="FT40" s="3">
        <v>-178528.78</v>
      </c>
      <c r="FU40" s="3">
        <v>-892259.77</v>
      </c>
      <c r="FV40" s="3">
        <v>0</v>
      </c>
      <c r="FW40" s="3">
        <v>0</v>
      </c>
      <c r="FX40" s="3">
        <v>0</v>
      </c>
      <c r="FY40" s="3">
        <v>-162546.6</v>
      </c>
      <c r="FZ40" s="3">
        <v>0</v>
      </c>
      <c r="GA40" s="3">
        <v>-1617520.55</v>
      </c>
      <c r="GB40" s="3">
        <v>-4630679.25</v>
      </c>
      <c r="GD40" s="3">
        <v>0</v>
      </c>
      <c r="GE40" s="3">
        <v>0</v>
      </c>
      <c r="GF40" s="3">
        <v>-5611.9</v>
      </c>
      <c r="GG40" s="3">
        <v>0</v>
      </c>
      <c r="GH40" s="3">
        <v>0</v>
      </c>
      <c r="GI40" s="3">
        <v>0</v>
      </c>
      <c r="GJ40" s="3">
        <v>77134.070000000007</v>
      </c>
      <c r="GK40" s="3">
        <v>-7650</v>
      </c>
      <c r="GL40" s="3">
        <v>-67595.31</v>
      </c>
      <c r="GN40" s="3">
        <v>0</v>
      </c>
      <c r="GO40" s="3">
        <v>-579253.15</v>
      </c>
      <c r="GP40" s="3">
        <v>0</v>
      </c>
      <c r="GQ40" s="3">
        <v>0</v>
      </c>
      <c r="GR40" s="3">
        <v>0</v>
      </c>
      <c r="GS40" s="3">
        <v>0</v>
      </c>
      <c r="GT40" s="3">
        <v>0</v>
      </c>
      <c r="GU40" s="3">
        <v>187126.15</v>
      </c>
      <c r="GV40" s="3">
        <v>0</v>
      </c>
      <c r="GX40" s="3">
        <v>-654370.73</v>
      </c>
      <c r="GY40" s="3">
        <v>0</v>
      </c>
      <c r="GZ40" s="3">
        <v>0</v>
      </c>
      <c r="HA40" s="3">
        <v>0</v>
      </c>
      <c r="HB40" s="3">
        <v>-647460.87</v>
      </c>
      <c r="HC40" s="3">
        <v>0</v>
      </c>
      <c r="HD40" s="3">
        <v>0</v>
      </c>
      <c r="HE40" s="3">
        <v>0</v>
      </c>
      <c r="HF40" s="3">
        <v>-152017.1</v>
      </c>
      <c r="HG40" s="3">
        <v>0</v>
      </c>
      <c r="HH40" s="3">
        <v>-5180239.34</v>
      </c>
      <c r="HI40" s="3">
        <v>0</v>
      </c>
      <c r="HJ40" s="3">
        <v>0</v>
      </c>
      <c r="HK40" s="3">
        <v>0</v>
      </c>
      <c r="HL40" s="3">
        <v>0</v>
      </c>
      <c r="HM40" s="3">
        <v>-516666.7</v>
      </c>
      <c r="HO40" s="3">
        <v>-4256955.3499999996</v>
      </c>
      <c r="HP40" s="3">
        <v>-2632307.61</v>
      </c>
      <c r="HQ40" s="3">
        <v>0</v>
      </c>
      <c r="HR40" s="3">
        <v>0</v>
      </c>
      <c r="HS40" s="3">
        <v>0</v>
      </c>
      <c r="HT40" s="3">
        <v>-4269025.51</v>
      </c>
      <c r="HU40" s="3">
        <v>0</v>
      </c>
      <c r="HV40" s="3">
        <v>0</v>
      </c>
      <c r="HW40" s="3">
        <v>0</v>
      </c>
      <c r="HX40" s="3">
        <v>0</v>
      </c>
      <c r="HY40" s="3">
        <v>-12511629.73</v>
      </c>
      <c r="HZ40" s="3">
        <v>-1413879.26000001</v>
      </c>
      <c r="IA40" s="3">
        <v>0</v>
      </c>
      <c r="IB40" s="3">
        <v>0</v>
      </c>
      <c r="IC40" s="3">
        <v>2750000</v>
      </c>
      <c r="ID40" s="3">
        <v>0</v>
      </c>
      <c r="IE40" s="3">
        <v>0</v>
      </c>
      <c r="IF40" s="3">
        <v>0</v>
      </c>
      <c r="IG40" s="3">
        <v>0</v>
      </c>
      <c r="IH40" s="3">
        <v>0</v>
      </c>
      <c r="II40" s="3">
        <v>36584</v>
      </c>
      <c r="IJ40" s="3">
        <v>-7024980.46</v>
      </c>
      <c r="IK40" s="3">
        <v>0</v>
      </c>
      <c r="IL40" s="3">
        <v>0</v>
      </c>
      <c r="IM40" s="3">
        <v>-979810.33</v>
      </c>
      <c r="IN40" s="3">
        <v>-103768.87</v>
      </c>
      <c r="IO40" s="3">
        <v>0</v>
      </c>
      <c r="IP40" s="3">
        <v>-14931721.83</v>
      </c>
      <c r="IQ40" s="3">
        <v>0</v>
      </c>
      <c r="IR40" s="3">
        <v>0</v>
      </c>
      <c r="IS40" s="3">
        <v>-366791.21</v>
      </c>
      <c r="IT40" s="3">
        <v>0</v>
      </c>
      <c r="IU40" s="3">
        <v>-820512.77</v>
      </c>
      <c r="IV40" s="3">
        <v>0</v>
      </c>
      <c r="IW40" s="3">
        <v>-1583347.79</v>
      </c>
      <c r="IX40" s="3">
        <v>-446947.1</v>
      </c>
      <c r="IY40" s="3">
        <v>0</v>
      </c>
      <c r="IZ40" s="3">
        <v>-62520.76</v>
      </c>
      <c r="JA40" s="3">
        <v>-5445443.2699999996</v>
      </c>
      <c r="JB40" s="3">
        <v>-9852</v>
      </c>
      <c r="JC40" s="3">
        <v>-103.75</v>
      </c>
      <c r="JD40" s="3">
        <v>-28408.080000000002</v>
      </c>
      <c r="JE40" s="3">
        <v>0</v>
      </c>
      <c r="JF40" s="3">
        <v>0</v>
      </c>
      <c r="JG40" s="3">
        <v>0</v>
      </c>
      <c r="JH40" s="3">
        <v>0</v>
      </c>
      <c r="JI40" s="3">
        <v>-127664.93</v>
      </c>
      <c r="JJ40" s="3">
        <v>0</v>
      </c>
      <c r="JK40" s="3">
        <v>0</v>
      </c>
      <c r="JL40" s="3">
        <v>-49816.77</v>
      </c>
      <c r="JM40" s="3">
        <v>0</v>
      </c>
      <c r="JN40" s="3">
        <v>-213704.1</v>
      </c>
      <c r="JO40" s="3">
        <v>0</v>
      </c>
      <c r="JP40" s="3">
        <v>0</v>
      </c>
      <c r="JQ40" s="3">
        <v>119596.47</v>
      </c>
      <c r="JR40" s="3">
        <v>0</v>
      </c>
      <c r="JS40" s="3">
        <v>0</v>
      </c>
      <c r="JT40" s="3">
        <v>0</v>
      </c>
      <c r="JU40" s="3">
        <v>0</v>
      </c>
      <c r="JV40" s="3">
        <v>-62360.46</v>
      </c>
      <c r="JW40" s="3">
        <v>0</v>
      </c>
      <c r="JX40" s="3">
        <v>0</v>
      </c>
      <c r="JY40" s="3">
        <v>50364</v>
      </c>
      <c r="JZ40" s="3">
        <v>0</v>
      </c>
      <c r="KA40" s="3">
        <v>0</v>
      </c>
      <c r="KB40" s="3">
        <v>-15000</v>
      </c>
      <c r="KC40" s="3">
        <v>0</v>
      </c>
      <c r="KD40" s="3">
        <v>0</v>
      </c>
      <c r="KE40" s="3">
        <v>61710.78</v>
      </c>
      <c r="KF40" s="3">
        <v>0</v>
      </c>
      <c r="KG40" s="3">
        <v>0</v>
      </c>
      <c r="KH40" s="3">
        <v>-171642.6</v>
      </c>
      <c r="KI40" s="3">
        <v>192557.45</v>
      </c>
      <c r="KJ40" s="3">
        <v>0</v>
      </c>
      <c r="KK40" s="3">
        <v>-23972.87</v>
      </c>
      <c r="KL40" s="3">
        <v>0</v>
      </c>
      <c r="KM40" s="3">
        <v>0</v>
      </c>
      <c r="KN40" s="3">
        <v>-41383.620000000003</v>
      </c>
      <c r="KO40" s="3">
        <v>0</v>
      </c>
      <c r="KP40" s="3">
        <v>0</v>
      </c>
      <c r="KQ40" s="3">
        <v>0</v>
      </c>
      <c r="KR40" s="3">
        <v>0</v>
      </c>
      <c r="KS40" s="3">
        <v>0</v>
      </c>
      <c r="KT40" s="3">
        <v>0</v>
      </c>
      <c r="KU40" s="3">
        <v>0</v>
      </c>
      <c r="KV40" s="3">
        <v>0</v>
      </c>
      <c r="KW40" s="3">
        <v>0</v>
      </c>
      <c r="KX40" s="3">
        <v>0</v>
      </c>
      <c r="KY40" s="3">
        <v>0</v>
      </c>
      <c r="KZ40" s="3">
        <v>0</v>
      </c>
      <c r="LA40" s="3">
        <v>0</v>
      </c>
      <c r="LB40" s="3">
        <v>0</v>
      </c>
      <c r="LC40" s="3">
        <v>0</v>
      </c>
      <c r="LD40" s="3">
        <v>0</v>
      </c>
      <c r="LE40" s="3">
        <v>0</v>
      </c>
      <c r="LF40" s="3">
        <v>0</v>
      </c>
      <c r="LG40" s="3">
        <v>0</v>
      </c>
      <c r="LH40" s="3">
        <v>0</v>
      </c>
      <c r="LI40" s="3">
        <v>0</v>
      </c>
      <c r="LJ40" s="3">
        <v>0</v>
      </c>
      <c r="LK40" s="3">
        <v>0</v>
      </c>
      <c r="LL40" s="3">
        <v>0</v>
      </c>
      <c r="LM40" s="3">
        <v>13078378.51</v>
      </c>
      <c r="LN40" s="3">
        <v>10328694.18</v>
      </c>
      <c r="LO40" s="3">
        <v>820512.77</v>
      </c>
      <c r="LP40" s="3">
        <v>0</v>
      </c>
      <c r="LQ40" s="3">
        <v>0</v>
      </c>
      <c r="LR40" s="3">
        <v>1583347.79</v>
      </c>
      <c r="LS40" s="3">
        <v>0</v>
      </c>
      <c r="LT40" s="3">
        <v>446947.1</v>
      </c>
      <c r="LU40" s="3">
        <v>0</v>
      </c>
      <c r="LW40" s="3">
        <v>0</v>
      </c>
      <c r="LX40" s="3">
        <v>62520.76</v>
      </c>
      <c r="LY40" s="3">
        <v>0</v>
      </c>
      <c r="LZ40" s="3">
        <v>0</v>
      </c>
      <c r="MA40" s="3">
        <v>0</v>
      </c>
      <c r="MB40" s="3">
        <v>0</v>
      </c>
      <c r="MC40" s="3">
        <v>0</v>
      </c>
      <c r="MD40" s="3">
        <v>0</v>
      </c>
      <c r="ME40" s="3">
        <v>0</v>
      </c>
      <c r="MF40" s="3">
        <v>0</v>
      </c>
      <c r="MG40" s="3">
        <v>0</v>
      </c>
      <c r="MH40" s="3">
        <v>0</v>
      </c>
      <c r="MI40" s="3">
        <v>0</v>
      </c>
      <c r="MJ40" s="3">
        <v>0</v>
      </c>
      <c r="MK40" s="3">
        <v>0</v>
      </c>
      <c r="ML40" s="3">
        <v>0</v>
      </c>
      <c r="MM40" s="3">
        <v>0</v>
      </c>
      <c r="MN40" s="3">
        <v>0</v>
      </c>
      <c r="MO40" s="3">
        <v>0</v>
      </c>
      <c r="MP40" s="3">
        <v>0</v>
      </c>
      <c r="MQ40" s="3">
        <v>0</v>
      </c>
      <c r="MR40" s="3">
        <v>0</v>
      </c>
      <c r="MS40" s="3">
        <v>53421.51</v>
      </c>
      <c r="MT40" s="3">
        <v>46003.12</v>
      </c>
      <c r="MU40" s="3">
        <v>0</v>
      </c>
      <c r="MV40" s="3">
        <v>2986.01</v>
      </c>
      <c r="MW40" s="3">
        <v>0</v>
      </c>
      <c r="MX40" s="3">
        <v>0</v>
      </c>
      <c r="MY40" s="3">
        <v>0</v>
      </c>
      <c r="MZ40" s="3">
        <v>122254.92</v>
      </c>
      <c r="NA40" s="3">
        <v>66724.009999999995</v>
      </c>
      <c r="NB40" s="3">
        <v>0</v>
      </c>
      <c r="NC40" s="3">
        <v>0</v>
      </c>
      <c r="ND40" s="3">
        <v>0</v>
      </c>
      <c r="NE40" s="3">
        <v>4955.8</v>
      </c>
      <c r="NF40" s="3">
        <v>0</v>
      </c>
      <c r="NG40" s="3">
        <v>0</v>
      </c>
      <c r="NH40" s="3">
        <v>0</v>
      </c>
      <c r="NI40" s="3">
        <v>28684.880000000001</v>
      </c>
      <c r="NJ40" s="3">
        <v>30045.22</v>
      </c>
      <c r="NK40" s="3">
        <v>87226.55</v>
      </c>
      <c r="NL40" s="3">
        <v>148882.53</v>
      </c>
      <c r="NM40" s="3">
        <v>0</v>
      </c>
      <c r="NN40" s="3">
        <v>32022.69</v>
      </c>
      <c r="NO40" s="3">
        <v>0</v>
      </c>
      <c r="NP40" s="3">
        <v>8887.51</v>
      </c>
      <c r="NQ40" s="3">
        <v>0</v>
      </c>
      <c r="NR40" s="3">
        <v>27355.21</v>
      </c>
      <c r="NS40" s="3">
        <v>0</v>
      </c>
      <c r="NT40" s="3">
        <v>63527.27</v>
      </c>
      <c r="NU40" s="3">
        <v>49763.65</v>
      </c>
      <c r="NV40" s="3">
        <v>90026.92</v>
      </c>
      <c r="NW40" s="3">
        <v>76205.25</v>
      </c>
      <c r="NX40" s="3">
        <v>0</v>
      </c>
      <c r="NY40" s="3">
        <v>28066.05</v>
      </c>
      <c r="NZ40" s="3">
        <v>74471.899999999994</v>
      </c>
      <c r="OA40" s="3">
        <v>49575.4</v>
      </c>
      <c r="OB40" s="3">
        <v>0</v>
      </c>
      <c r="OC40" s="3">
        <v>0</v>
      </c>
      <c r="OD40" s="3">
        <v>0</v>
      </c>
      <c r="OE40" s="3">
        <v>53659.17</v>
      </c>
      <c r="OF40" s="3">
        <v>0</v>
      </c>
      <c r="OK40" s="3">
        <v>0</v>
      </c>
      <c r="OL40" s="3">
        <v>0</v>
      </c>
      <c r="OM40" s="3">
        <v>0</v>
      </c>
      <c r="ON40" s="3">
        <v>0</v>
      </c>
      <c r="OO40" s="3">
        <v>47859.8</v>
      </c>
      <c r="OP40" s="3">
        <v>100847.42</v>
      </c>
      <c r="OQ40" s="3">
        <v>286456.96000000002</v>
      </c>
      <c r="OR40" s="3">
        <v>61763.97</v>
      </c>
      <c r="OS40" s="3">
        <v>0.48</v>
      </c>
      <c r="OT40" s="3">
        <v>0</v>
      </c>
      <c r="OU40" s="3">
        <v>18000</v>
      </c>
      <c r="OV40" s="3">
        <v>5496.33</v>
      </c>
      <c r="OW40" s="3">
        <v>0</v>
      </c>
      <c r="OX40" s="3">
        <v>0</v>
      </c>
      <c r="OY40" s="3">
        <v>0</v>
      </c>
      <c r="OZ40" s="3">
        <v>0</v>
      </c>
      <c r="PA40" s="3">
        <v>656.49</v>
      </c>
      <c r="PB40" s="3">
        <v>0</v>
      </c>
      <c r="PC40" s="3">
        <v>0</v>
      </c>
      <c r="PD40" s="3">
        <v>0</v>
      </c>
      <c r="PE40" s="3">
        <v>0</v>
      </c>
      <c r="PF40" s="3">
        <v>387691.94</v>
      </c>
      <c r="PG40" s="3">
        <v>16413.03</v>
      </c>
      <c r="PH40" s="3">
        <v>149421.95000000001</v>
      </c>
      <c r="PI40" s="3">
        <v>22567.62</v>
      </c>
      <c r="PJ40" s="3">
        <v>0</v>
      </c>
      <c r="PK40" s="3">
        <v>45567.12</v>
      </c>
      <c r="PL40" s="3">
        <v>21898.91</v>
      </c>
      <c r="PM40" s="3">
        <v>27277.75</v>
      </c>
      <c r="PN40" s="3">
        <v>39756.379999999997</v>
      </c>
      <c r="PO40" s="3">
        <v>0</v>
      </c>
      <c r="PP40" s="3">
        <v>0</v>
      </c>
      <c r="PQ40" s="3">
        <v>0</v>
      </c>
      <c r="PR40" s="3">
        <v>182475.68</v>
      </c>
      <c r="PS40" s="3">
        <v>425</v>
      </c>
      <c r="PT40" s="3">
        <v>61184.639999999999</v>
      </c>
      <c r="PU40" s="3">
        <v>0</v>
      </c>
      <c r="PV40" s="3">
        <v>0</v>
      </c>
      <c r="PW40" s="3">
        <v>197669.71</v>
      </c>
      <c r="PX40" s="3">
        <v>5309</v>
      </c>
      <c r="PY40" s="3">
        <v>0</v>
      </c>
      <c r="PZ40" s="3">
        <v>0</v>
      </c>
      <c r="QA40" s="3">
        <v>0</v>
      </c>
      <c r="QB40" s="3">
        <v>816643.64</v>
      </c>
      <c r="QC40" s="3">
        <v>0</v>
      </c>
      <c r="QD40" s="3">
        <v>69563.740000000005</v>
      </c>
      <c r="QE40" s="3">
        <v>0</v>
      </c>
      <c r="QF40" s="3">
        <v>0</v>
      </c>
      <c r="QG40" s="3">
        <v>0</v>
      </c>
      <c r="QI40" s="3">
        <v>0</v>
      </c>
      <c r="QJ40" s="3">
        <v>390278.43</v>
      </c>
      <c r="QK40" s="3">
        <v>0</v>
      </c>
      <c r="QL40" s="3">
        <v>0</v>
      </c>
      <c r="QM40" s="3">
        <v>0</v>
      </c>
      <c r="QN40" s="3">
        <v>0</v>
      </c>
      <c r="QO40" s="3">
        <v>0</v>
      </c>
      <c r="QP40" s="3">
        <v>62215.91</v>
      </c>
      <c r="QQ40" s="3">
        <v>0</v>
      </c>
      <c r="QR40" s="3">
        <v>0</v>
      </c>
      <c r="QS40" s="3">
        <v>0</v>
      </c>
      <c r="QT40" s="3">
        <v>35494.69</v>
      </c>
      <c r="QU40" s="3">
        <v>84440</v>
      </c>
      <c r="QV40" s="3">
        <v>52997</v>
      </c>
      <c r="QW40" s="3">
        <v>16125.34</v>
      </c>
      <c r="QX40" s="3">
        <v>0</v>
      </c>
      <c r="QY40" s="3">
        <v>0</v>
      </c>
      <c r="QZ40" s="3">
        <v>0</v>
      </c>
      <c r="RA40" s="3">
        <v>0</v>
      </c>
      <c r="RB40" s="3">
        <v>0</v>
      </c>
      <c r="RC40" s="3">
        <v>0</v>
      </c>
      <c r="RD40" s="3">
        <v>0</v>
      </c>
      <c r="RE40" s="3">
        <v>0</v>
      </c>
      <c r="RF40" s="3">
        <v>0</v>
      </c>
      <c r="RG40" s="3">
        <v>0</v>
      </c>
      <c r="RH40" s="3">
        <v>0</v>
      </c>
      <c r="RI40" s="3">
        <v>0</v>
      </c>
      <c r="RJ40" s="3">
        <v>0</v>
      </c>
      <c r="RK40" s="3">
        <v>0</v>
      </c>
    </row>
    <row r="41" spans="1:479" x14ac:dyDescent="0.25">
      <c r="A41" t="s">
        <v>40</v>
      </c>
      <c r="B41" s="1">
        <v>2019</v>
      </c>
      <c r="C41" s="3">
        <v>11156339.939999999</v>
      </c>
      <c r="D41" s="3">
        <v>0</v>
      </c>
      <c r="E41" s="4"/>
      <c r="F41" s="3">
        <v>0</v>
      </c>
      <c r="G41" s="3">
        <v>0</v>
      </c>
      <c r="H41" s="3">
        <v>0</v>
      </c>
      <c r="I41" s="3">
        <v>0</v>
      </c>
      <c r="J41" s="3">
        <v>0</v>
      </c>
      <c r="K41" s="3">
        <v>5863222.3799999999</v>
      </c>
      <c r="L41" s="3">
        <v>-60066.36</v>
      </c>
      <c r="M41" s="3">
        <v>74006.59</v>
      </c>
      <c r="N41" s="3">
        <v>0</v>
      </c>
      <c r="O41" s="3">
        <v>2269687.91</v>
      </c>
      <c r="P41" s="4"/>
      <c r="Q41" s="3">
        <v>6010010.5099999998</v>
      </c>
      <c r="R41" s="3">
        <v>-131556.1</v>
      </c>
      <c r="S41" s="3">
        <v>0</v>
      </c>
      <c r="T41" s="3">
        <v>0</v>
      </c>
      <c r="U41" s="3">
        <v>0</v>
      </c>
      <c r="V41" s="3">
        <v>607996.17000000004</v>
      </c>
      <c r="W41" s="3">
        <v>0</v>
      </c>
      <c r="X41" s="3">
        <v>1853360.91</v>
      </c>
      <c r="Y41" s="3">
        <v>0</v>
      </c>
      <c r="Z41" s="3">
        <v>0</v>
      </c>
      <c r="AA41" s="3">
        <v>679184.04</v>
      </c>
      <c r="AB41" s="3">
        <v>0</v>
      </c>
      <c r="AC41" s="3">
        <v>0</v>
      </c>
      <c r="AD41" s="3">
        <v>513526.97</v>
      </c>
      <c r="AE41" s="3">
        <v>0</v>
      </c>
      <c r="AF41" s="3">
        <v>0</v>
      </c>
      <c r="AG41" s="3">
        <v>0</v>
      </c>
      <c r="AH41" s="3">
        <v>0</v>
      </c>
      <c r="AI41" s="3">
        <v>0</v>
      </c>
      <c r="AJ41" s="3">
        <v>0</v>
      </c>
      <c r="AK41" s="3">
        <v>0</v>
      </c>
      <c r="AL41" s="3">
        <v>-0.09</v>
      </c>
      <c r="AP41" s="3">
        <v>0</v>
      </c>
      <c r="AQ41" s="3">
        <v>0</v>
      </c>
      <c r="AR41" s="3">
        <v>360120.39</v>
      </c>
      <c r="AS41" s="3">
        <v>0</v>
      </c>
      <c r="AT41" s="3">
        <v>1325427</v>
      </c>
      <c r="AU41" s="3">
        <v>0</v>
      </c>
      <c r="AV41" s="3">
        <v>-120403.2</v>
      </c>
      <c r="AW41" s="4"/>
      <c r="AX41" s="3">
        <v>0</v>
      </c>
      <c r="AY41" s="3">
        <v>0</v>
      </c>
      <c r="AZ41" s="3">
        <v>0</v>
      </c>
      <c r="BA41" s="3">
        <v>-201111.81</v>
      </c>
      <c r="BB41" s="3">
        <v>0</v>
      </c>
      <c r="BC41" s="3">
        <v>0</v>
      </c>
      <c r="BD41" s="3">
        <v>0</v>
      </c>
      <c r="BE41" s="3">
        <v>0</v>
      </c>
      <c r="BF41" s="3">
        <v>0</v>
      </c>
      <c r="BG41" s="3">
        <v>0</v>
      </c>
      <c r="BH41" s="3">
        <v>0</v>
      </c>
      <c r="BI41" s="3">
        <v>0</v>
      </c>
      <c r="BJ41" s="3">
        <v>0</v>
      </c>
      <c r="BK41" s="3">
        <v>0</v>
      </c>
      <c r="BL41" s="3">
        <v>0</v>
      </c>
      <c r="BM41" s="3">
        <v>41125.74</v>
      </c>
      <c r="BN41" s="3">
        <v>79463.27</v>
      </c>
      <c r="BO41" s="3">
        <v>-24398.14</v>
      </c>
      <c r="BP41" s="3">
        <v>3120.26</v>
      </c>
      <c r="BQ41" s="3">
        <v>0</v>
      </c>
      <c r="BR41" s="3">
        <v>0</v>
      </c>
      <c r="BT41" s="3">
        <v>0</v>
      </c>
      <c r="BU41" s="3">
        <v>185986.39</v>
      </c>
      <c r="BV41" s="3">
        <v>0</v>
      </c>
      <c r="BW41" s="3">
        <v>0</v>
      </c>
      <c r="BX41" s="3">
        <v>7.0000000000000007E-2</v>
      </c>
      <c r="BY41" s="3">
        <v>-0.01</v>
      </c>
      <c r="BZ41" s="3">
        <v>-789852.02</v>
      </c>
      <c r="CA41" s="3">
        <v>0</v>
      </c>
      <c r="CB41" s="3">
        <v>219374.28</v>
      </c>
      <c r="CC41" s="3">
        <v>401979.86</v>
      </c>
      <c r="CD41" s="3">
        <v>-125138.16</v>
      </c>
      <c r="CE41" s="3">
        <v>191234.81</v>
      </c>
      <c r="CF41" s="3">
        <v>-177903.12</v>
      </c>
      <c r="CG41" s="3">
        <v>38629.74</v>
      </c>
      <c r="CH41" s="3">
        <v>0</v>
      </c>
      <c r="CI41" s="3">
        <v>0</v>
      </c>
      <c r="CJ41" s="3">
        <v>0</v>
      </c>
      <c r="CK41" s="3">
        <v>0</v>
      </c>
      <c r="CL41" s="3">
        <v>1662299.72</v>
      </c>
      <c r="CM41" s="3">
        <v>0</v>
      </c>
      <c r="CN41" s="3">
        <v>0</v>
      </c>
      <c r="CO41" s="3">
        <v>0</v>
      </c>
      <c r="CP41" s="3">
        <v>0</v>
      </c>
      <c r="CQ41" s="3">
        <v>0</v>
      </c>
      <c r="CR41" s="3">
        <v>0</v>
      </c>
      <c r="CS41" s="3">
        <v>0</v>
      </c>
      <c r="CT41" s="3">
        <v>0</v>
      </c>
      <c r="CU41" s="3">
        <v>0</v>
      </c>
      <c r="CV41" s="3">
        <v>0</v>
      </c>
      <c r="CW41" s="3">
        <v>0</v>
      </c>
      <c r="CX41" s="3">
        <v>0</v>
      </c>
      <c r="CY41" s="3">
        <v>0</v>
      </c>
      <c r="CZ41" s="3">
        <v>0</v>
      </c>
      <c r="DA41" s="3">
        <v>0</v>
      </c>
      <c r="DB41" s="3">
        <v>0</v>
      </c>
      <c r="DC41" s="3">
        <v>0</v>
      </c>
      <c r="DD41" s="3">
        <v>0</v>
      </c>
      <c r="DE41" s="3">
        <v>0</v>
      </c>
      <c r="DF41" s="3">
        <v>0</v>
      </c>
      <c r="DG41" s="3">
        <v>0</v>
      </c>
      <c r="DH41" s="3">
        <v>0</v>
      </c>
      <c r="DI41" s="3">
        <v>0</v>
      </c>
      <c r="DJ41" s="3">
        <v>0</v>
      </c>
      <c r="DK41" s="3">
        <v>0</v>
      </c>
      <c r="DL41" s="3">
        <v>0</v>
      </c>
      <c r="DM41" s="3">
        <v>0</v>
      </c>
      <c r="DN41" s="3">
        <v>505305.02</v>
      </c>
      <c r="DP41" s="3">
        <v>966189.73</v>
      </c>
      <c r="DQ41" s="3">
        <v>0</v>
      </c>
      <c r="DR41" s="3">
        <v>0</v>
      </c>
      <c r="DS41" s="3">
        <v>21226263.149999999</v>
      </c>
      <c r="DT41" s="3">
        <v>0</v>
      </c>
      <c r="DU41" s="3">
        <v>26791701.390000001</v>
      </c>
      <c r="DV41" s="3">
        <v>19287927.91</v>
      </c>
      <c r="DW41" s="3">
        <v>1985393.96</v>
      </c>
      <c r="DX41" s="3">
        <v>7141618.1399999997</v>
      </c>
      <c r="DY41" s="3">
        <v>18221442.670000002</v>
      </c>
      <c r="DZ41" s="3">
        <v>20060596.34</v>
      </c>
      <c r="EA41" s="3">
        <v>6271745.7999999998</v>
      </c>
      <c r="EB41" s="3">
        <v>0</v>
      </c>
      <c r="EC41" s="3">
        <v>0</v>
      </c>
      <c r="ED41" s="3">
        <v>0</v>
      </c>
      <c r="EE41" s="3">
        <v>86550.51</v>
      </c>
      <c r="EG41" s="3">
        <v>3648164.79</v>
      </c>
      <c r="EH41" s="3">
        <v>0</v>
      </c>
      <c r="EI41" s="3">
        <v>393914.28</v>
      </c>
      <c r="EJ41" s="3">
        <v>1390643.84</v>
      </c>
      <c r="EL41" s="3">
        <v>3485796.58</v>
      </c>
      <c r="EM41" s="3">
        <v>142493.37</v>
      </c>
      <c r="EN41" s="3">
        <v>1473156.39</v>
      </c>
      <c r="EO41" s="3">
        <v>0</v>
      </c>
      <c r="EP41" s="3">
        <v>0</v>
      </c>
      <c r="EQ41" s="3">
        <v>204626.7</v>
      </c>
      <c r="ER41" s="3">
        <v>21009.52</v>
      </c>
      <c r="ET41" s="3">
        <v>403930.62</v>
      </c>
      <c r="EU41" s="3">
        <v>165151.45000000001</v>
      </c>
      <c r="EV41" s="3">
        <v>1944674.06</v>
      </c>
      <c r="EW41" s="3">
        <v>0</v>
      </c>
      <c r="EX41" s="3">
        <v>53060.28</v>
      </c>
      <c r="EY41" s="3">
        <v>0</v>
      </c>
      <c r="EZ41" s="3">
        <v>0</v>
      </c>
      <c r="FA41" s="3">
        <v>0</v>
      </c>
      <c r="FB41" s="3">
        <v>0</v>
      </c>
      <c r="FC41" s="3">
        <v>0</v>
      </c>
      <c r="FD41" s="3">
        <v>0</v>
      </c>
      <c r="FE41" s="3">
        <v>0</v>
      </c>
      <c r="FF41" s="3">
        <v>1334696.19</v>
      </c>
      <c r="FG41" s="3">
        <v>0</v>
      </c>
      <c r="FH41" s="3">
        <v>0</v>
      </c>
      <c r="FI41" s="3">
        <v>0</v>
      </c>
      <c r="FJ41" s="3">
        <v>293249.55</v>
      </c>
      <c r="FK41" s="3">
        <v>-65032574.009999998</v>
      </c>
      <c r="FL41" s="3">
        <v>-1568127.08</v>
      </c>
      <c r="FM41" s="3">
        <v>0</v>
      </c>
      <c r="FN41" s="3">
        <v>0</v>
      </c>
      <c r="FO41" s="3">
        <v>0</v>
      </c>
      <c r="FP41" s="3">
        <v>-7144075.0300000003</v>
      </c>
      <c r="FQ41" s="3">
        <v>-1707309.25</v>
      </c>
      <c r="FR41" s="3">
        <v>-94281.49</v>
      </c>
      <c r="FS41" s="3">
        <v>0</v>
      </c>
      <c r="FT41" s="3">
        <v>-1988079.95</v>
      </c>
      <c r="FU41" s="3">
        <v>-3660219.3</v>
      </c>
      <c r="FV41" s="3">
        <v>-273867.65999999997</v>
      </c>
      <c r="FW41" s="3">
        <v>0</v>
      </c>
      <c r="FX41" s="3">
        <v>205.49</v>
      </c>
      <c r="FY41" s="3">
        <v>0</v>
      </c>
      <c r="FZ41" s="3">
        <v>0</v>
      </c>
      <c r="GA41" s="3">
        <v>0</v>
      </c>
      <c r="GB41" s="3">
        <v>-350000</v>
      </c>
      <c r="GD41" s="3">
        <v>0</v>
      </c>
      <c r="GE41" s="3">
        <v>0</v>
      </c>
      <c r="GF41" s="3">
        <v>-74848.44</v>
      </c>
      <c r="GG41" s="3">
        <v>0</v>
      </c>
      <c r="GH41" s="3">
        <v>0</v>
      </c>
      <c r="GI41" s="3">
        <v>-792857.8</v>
      </c>
      <c r="GJ41" s="3">
        <v>-47926.74</v>
      </c>
      <c r="GK41" s="3">
        <v>-500973.17</v>
      </c>
      <c r="GL41" s="3">
        <v>-87718</v>
      </c>
      <c r="GN41" s="3">
        <v>0</v>
      </c>
      <c r="GO41" s="3">
        <v>-4316342.17</v>
      </c>
      <c r="GP41" s="3">
        <v>0</v>
      </c>
      <c r="GQ41" s="3">
        <v>-220400</v>
      </c>
      <c r="GR41" s="3">
        <v>0</v>
      </c>
      <c r="GS41" s="3">
        <v>0</v>
      </c>
      <c r="GT41" s="3">
        <v>0</v>
      </c>
      <c r="GU41" s="3">
        <v>0</v>
      </c>
      <c r="GV41" s="3">
        <v>0</v>
      </c>
      <c r="GX41" s="3">
        <v>-732674.37</v>
      </c>
      <c r="GY41" s="3">
        <v>0</v>
      </c>
      <c r="GZ41" s="3">
        <v>0</v>
      </c>
      <c r="HA41" s="3">
        <v>0</v>
      </c>
      <c r="HB41" s="3">
        <v>-1325427.04</v>
      </c>
      <c r="HC41" s="3">
        <v>0</v>
      </c>
      <c r="HD41" s="3">
        <v>0</v>
      </c>
      <c r="HE41" s="3">
        <v>0</v>
      </c>
      <c r="HF41" s="3">
        <v>0</v>
      </c>
      <c r="HG41" s="3">
        <v>0</v>
      </c>
      <c r="HH41" s="3">
        <v>-3890008.65</v>
      </c>
      <c r="HI41" s="3">
        <v>-116666.32</v>
      </c>
      <c r="HJ41" s="3">
        <v>0</v>
      </c>
      <c r="HK41" s="3">
        <v>0</v>
      </c>
      <c r="HL41" s="3">
        <v>-36311768.590000004</v>
      </c>
      <c r="HM41" s="3">
        <v>0</v>
      </c>
      <c r="HO41" s="3">
        <v>0</v>
      </c>
      <c r="HP41" s="3">
        <v>-19511601</v>
      </c>
      <c r="HQ41" s="3">
        <v>0</v>
      </c>
      <c r="HR41" s="3">
        <v>0</v>
      </c>
      <c r="HS41" s="3">
        <v>0</v>
      </c>
      <c r="HT41" s="3">
        <v>0</v>
      </c>
      <c r="HU41" s="3">
        <v>0</v>
      </c>
      <c r="HV41" s="3">
        <v>0</v>
      </c>
      <c r="HW41" s="3">
        <v>0</v>
      </c>
      <c r="HX41" s="3">
        <v>0</v>
      </c>
      <c r="HY41" s="3">
        <v>-19049526.25</v>
      </c>
      <c r="HZ41" s="3">
        <v>-2132502.24000001</v>
      </c>
      <c r="IA41" s="3">
        <v>0</v>
      </c>
      <c r="IB41" s="3">
        <v>0</v>
      </c>
      <c r="IC41" s="3">
        <v>1329025</v>
      </c>
      <c r="ID41" s="3">
        <v>0</v>
      </c>
      <c r="IE41" s="3">
        <v>0</v>
      </c>
      <c r="IF41" s="3">
        <v>-9824.85</v>
      </c>
      <c r="IG41" s="3">
        <v>0</v>
      </c>
      <c r="IH41" s="3">
        <v>0</v>
      </c>
      <c r="II41" s="3">
        <v>205398.73</v>
      </c>
      <c r="IJ41" s="3">
        <v>-17379984.920000002</v>
      </c>
      <c r="IK41" s="3">
        <v>-7765291.9400000004</v>
      </c>
      <c r="IL41" s="3">
        <v>0</v>
      </c>
      <c r="IM41" s="3">
        <v>0</v>
      </c>
      <c r="IN41" s="3">
        <v>-229154.99</v>
      </c>
      <c r="IO41" s="3">
        <v>-10335.11</v>
      </c>
      <c r="IP41" s="3">
        <v>-23344197.609999999</v>
      </c>
      <c r="IQ41" s="3">
        <v>0</v>
      </c>
      <c r="IR41" s="3">
        <v>0</v>
      </c>
      <c r="IS41" s="3">
        <v>-922681.65</v>
      </c>
      <c r="IT41" s="3">
        <v>0</v>
      </c>
      <c r="IU41" s="3">
        <v>-1880903.19</v>
      </c>
      <c r="IV41" s="3">
        <v>0</v>
      </c>
      <c r="IW41" s="3">
        <v>-3207040.66</v>
      </c>
      <c r="IX41" s="3">
        <v>-3013409.08</v>
      </c>
      <c r="IY41" s="3">
        <v>-34449.07</v>
      </c>
      <c r="IZ41" s="3">
        <v>-159569.60000000001</v>
      </c>
      <c r="JA41" s="3">
        <v>-12286497.550000001</v>
      </c>
      <c r="JB41" s="3">
        <v>0</v>
      </c>
      <c r="JC41" s="3">
        <v>0</v>
      </c>
      <c r="JD41" s="3">
        <v>-87409.87</v>
      </c>
      <c r="JE41" s="3">
        <v>0</v>
      </c>
      <c r="JF41" s="3">
        <v>0</v>
      </c>
      <c r="JG41" s="3">
        <v>0</v>
      </c>
      <c r="JH41" s="3">
        <v>0</v>
      </c>
      <c r="JI41" s="3">
        <v>-266287.89</v>
      </c>
      <c r="JJ41" s="3">
        <v>0</v>
      </c>
      <c r="JK41" s="3">
        <v>0</v>
      </c>
      <c r="JL41" s="3">
        <v>-134993.53</v>
      </c>
      <c r="JM41" s="3">
        <v>0</v>
      </c>
      <c r="JN41" s="3">
        <v>-214871.43</v>
      </c>
      <c r="JO41" s="3">
        <v>0</v>
      </c>
      <c r="JP41" s="3">
        <v>-93371.27</v>
      </c>
      <c r="JQ41" s="3">
        <v>0</v>
      </c>
      <c r="JR41" s="3">
        <v>0</v>
      </c>
      <c r="JS41" s="3">
        <v>0</v>
      </c>
      <c r="JT41" s="3">
        <v>0</v>
      </c>
      <c r="JU41" s="3">
        <v>0</v>
      </c>
      <c r="JV41" s="3">
        <v>0</v>
      </c>
      <c r="JW41" s="3">
        <v>0</v>
      </c>
      <c r="JX41" s="3">
        <v>681401</v>
      </c>
      <c r="JY41" s="3">
        <v>0</v>
      </c>
      <c r="JZ41" s="3">
        <v>0</v>
      </c>
      <c r="KA41" s="3">
        <v>0</v>
      </c>
      <c r="KB41" s="3">
        <v>-90253.35</v>
      </c>
      <c r="KC41" s="3">
        <v>0</v>
      </c>
      <c r="KD41" s="3">
        <v>0</v>
      </c>
      <c r="KE41" s="3">
        <v>180525.43</v>
      </c>
      <c r="KF41" s="3">
        <v>0</v>
      </c>
      <c r="KG41" s="3">
        <v>0</v>
      </c>
      <c r="KH41" s="3">
        <v>-864459</v>
      </c>
      <c r="KI41" s="3">
        <v>876802.04</v>
      </c>
      <c r="KJ41" s="3">
        <v>0</v>
      </c>
      <c r="KK41" s="3">
        <v>-3042.29</v>
      </c>
      <c r="KL41" s="3">
        <v>0</v>
      </c>
      <c r="KM41" s="3">
        <v>1406.14</v>
      </c>
      <c r="KN41" s="3">
        <v>-893411.06</v>
      </c>
      <c r="KO41" s="3">
        <v>0</v>
      </c>
      <c r="KP41" s="3">
        <v>0</v>
      </c>
      <c r="KQ41" s="3">
        <v>0</v>
      </c>
      <c r="KR41" s="3">
        <v>0</v>
      </c>
      <c r="KS41" s="3">
        <v>0</v>
      </c>
      <c r="KT41" s="3">
        <v>0</v>
      </c>
      <c r="KU41" s="3">
        <v>0</v>
      </c>
      <c r="KV41" s="3">
        <v>0</v>
      </c>
      <c r="KW41" s="3">
        <v>0</v>
      </c>
      <c r="KX41" s="3">
        <v>0</v>
      </c>
      <c r="KY41" s="3">
        <v>0</v>
      </c>
      <c r="KZ41" s="3">
        <v>0</v>
      </c>
      <c r="LA41" s="3">
        <v>0</v>
      </c>
      <c r="LB41" s="3">
        <v>0</v>
      </c>
      <c r="LC41" s="3">
        <v>0</v>
      </c>
      <c r="LD41" s="3">
        <v>0</v>
      </c>
      <c r="LE41" s="3">
        <v>0</v>
      </c>
      <c r="LF41" s="3">
        <v>0</v>
      </c>
      <c r="LG41" s="3">
        <v>0</v>
      </c>
      <c r="LH41" s="3">
        <v>0</v>
      </c>
      <c r="LI41" s="3">
        <v>0</v>
      </c>
      <c r="LJ41" s="3">
        <v>0</v>
      </c>
      <c r="LK41" s="3">
        <v>0</v>
      </c>
      <c r="LL41" s="3">
        <v>0</v>
      </c>
      <c r="LM41" s="3">
        <v>29045952.149999999</v>
      </c>
      <c r="LN41" s="3">
        <v>20605694.079999998</v>
      </c>
      <c r="LO41" s="3">
        <v>1870880.16</v>
      </c>
      <c r="LP41" s="3">
        <v>0</v>
      </c>
      <c r="LQ41" s="3">
        <v>0</v>
      </c>
      <c r="LR41" s="3">
        <v>3207040.67</v>
      </c>
      <c r="LS41" s="3">
        <v>0</v>
      </c>
      <c r="LT41" s="3">
        <v>3013409.08</v>
      </c>
      <c r="LU41" s="3">
        <v>0</v>
      </c>
      <c r="LW41" s="3">
        <v>44472.09</v>
      </c>
      <c r="LX41" s="3">
        <v>159569.57</v>
      </c>
      <c r="LY41" s="3">
        <v>0</v>
      </c>
      <c r="LZ41" s="3">
        <v>0</v>
      </c>
      <c r="MA41" s="3">
        <v>0</v>
      </c>
      <c r="MB41" s="3">
        <v>0</v>
      </c>
      <c r="MC41" s="3">
        <v>0</v>
      </c>
      <c r="MD41" s="3">
        <v>0</v>
      </c>
      <c r="ME41" s="3">
        <v>0</v>
      </c>
      <c r="MF41" s="3">
        <v>0</v>
      </c>
      <c r="MG41" s="3">
        <v>0</v>
      </c>
      <c r="MH41" s="3">
        <v>0</v>
      </c>
      <c r="MI41" s="3">
        <v>0</v>
      </c>
      <c r="MJ41" s="3">
        <v>0</v>
      </c>
      <c r="MK41" s="3">
        <v>0</v>
      </c>
      <c r="ML41" s="3">
        <v>0</v>
      </c>
      <c r="MM41" s="3">
        <v>0</v>
      </c>
      <c r="MN41" s="3">
        <v>0</v>
      </c>
      <c r="MO41" s="3">
        <v>0</v>
      </c>
      <c r="MP41" s="3">
        <v>0</v>
      </c>
      <c r="MQ41" s="3">
        <v>0</v>
      </c>
      <c r="MR41" s="3">
        <v>0</v>
      </c>
      <c r="MS41" s="3">
        <v>0.41</v>
      </c>
      <c r="MT41" s="3">
        <v>277279.96999999997</v>
      </c>
      <c r="MU41" s="3">
        <v>37442.339999999997</v>
      </c>
      <c r="MV41" s="3">
        <v>0</v>
      </c>
      <c r="MW41" s="3">
        <v>0</v>
      </c>
      <c r="MX41" s="3">
        <v>0</v>
      </c>
      <c r="MY41" s="3">
        <v>0</v>
      </c>
      <c r="MZ41" s="3">
        <v>10643.19</v>
      </c>
      <c r="NA41" s="3">
        <v>2791.64</v>
      </c>
      <c r="NB41" s="3">
        <v>215.91</v>
      </c>
      <c r="NC41" s="3">
        <v>0</v>
      </c>
      <c r="ND41" s="3">
        <v>245194.55</v>
      </c>
      <c r="NE41" s="3">
        <v>48738.879999999997</v>
      </c>
      <c r="NF41" s="3">
        <v>0</v>
      </c>
      <c r="NG41" s="3">
        <v>0</v>
      </c>
      <c r="NH41" s="3">
        <v>0</v>
      </c>
      <c r="NI41" s="3">
        <v>280002.32</v>
      </c>
      <c r="NJ41" s="3">
        <v>0</v>
      </c>
      <c r="NK41" s="3">
        <v>0</v>
      </c>
      <c r="NL41" s="3">
        <v>-36148.129999999997</v>
      </c>
      <c r="NM41" s="3">
        <v>0</v>
      </c>
      <c r="NN41" s="3">
        <v>59681.39</v>
      </c>
      <c r="NO41" s="3">
        <v>0</v>
      </c>
      <c r="NP41" s="3">
        <v>0</v>
      </c>
      <c r="NQ41" s="3">
        <v>53974.239999999998</v>
      </c>
      <c r="NR41" s="3">
        <v>0</v>
      </c>
      <c r="NS41" s="3">
        <v>127361.94</v>
      </c>
      <c r="NT41" s="3">
        <v>158575.56</v>
      </c>
      <c r="NU41" s="3">
        <v>274622.69</v>
      </c>
      <c r="NV41" s="3">
        <v>270093.49</v>
      </c>
      <c r="NW41" s="3">
        <v>550372.93999999994</v>
      </c>
      <c r="NX41" s="3">
        <v>2493.39</v>
      </c>
      <c r="NY41" s="3">
        <v>50473.760000000002</v>
      </c>
      <c r="NZ41" s="3">
        <v>183689.75</v>
      </c>
      <c r="OA41" s="3">
        <v>155198.20000000001</v>
      </c>
      <c r="OB41" s="3">
        <v>0</v>
      </c>
      <c r="OC41" s="3">
        <v>0</v>
      </c>
      <c r="OD41" s="3">
        <v>0</v>
      </c>
      <c r="OE41" s="3">
        <v>2310.04</v>
      </c>
      <c r="OF41" s="3">
        <v>0</v>
      </c>
      <c r="OK41" s="3">
        <v>0</v>
      </c>
      <c r="OL41" s="3">
        <v>0</v>
      </c>
      <c r="OM41" s="3">
        <v>0</v>
      </c>
      <c r="ON41" s="3">
        <v>0</v>
      </c>
      <c r="OO41" s="3">
        <v>0</v>
      </c>
      <c r="OP41" s="3">
        <v>296026.2</v>
      </c>
      <c r="OQ41" s="3">
        <v>383049.63</v>
      </c>
      <c r="OR41" s="3">
        <v>341820.92</v>
      </c>
      <c r="OS41" s="3">
        <v>1.88</v>
      </c>
      <c r="OT41" s="3">
        <v>0</v>
      </c>
      <c r="OU41" s="3">
        <v>121131.84</v>
      </c>
      <c r="OV41" s="3">
        <v>0</v>
      </c>
      <c r="OW41" s="3">
        <v>0</v>
      </c>
      <c r="OX41" s="3">
        <v>0</v>
      </c>
      <c r="OY41" s="3">
        <v>0</v>
      </c>
      <c r="OZ41" s="3">
        <v>0</v>
      </c>
      <c r="PA41" s="3">
        <v>0</v>
      </c>
      <c r="PB41" s="3">
        <v>0</v>
      </c>
      <c r="PC41" s="3">
        <v>0</v>
      </c>
      <c r="PD41" s="3">
        <v>0</v>
      </c>
      <c r="PE41" s="3">
        <v>0</v>
      </c>
      <c r="PF41" s="3">
        <v>0</v>
      </c>
      <c r="PG41" s="3">
        <v>941909.01</v>
      </c>
      <c r="PH41" s="3">
        <v>351351.19</v>
      </c>
      <c r="PI41" s="3">
        <v>2093.12</v>
      </c>
      <c r="PJ41" s="3">
        <v>0</v>
      </c>
      <c r="PK41" s="3">
        <v>271180.76</v>
      </c>
      <c r="PL41" s="3">
        <v>119272.42</v>
      </c>
      <c r="PM41" s="3">
        <v>0</v>
      </c>
      <c r="PN41" s="3">
        <v>408655.66</v>
      </c>
      <c r="PO41" s="3">
        <v>0</v>
      </c>
      <c r="PP41" s="3">
        <v>55900</v>
      </c>
      <c r="PQ41" s="3">
        <v>0</v>
      </c>
      <c r="PR41" s="3">
        <v>287175.78000000003</v>
      </c>
      <c r="PS41" s="3">
        <v>0</v>
      </c>
      <c r="PT41" s="3">
        <v>124514.43</v>
      </c>
      <c r="PU41" s="3">
        <v>0</v>
      </c>
      <c r="PV41" s="3">
        <v>0</v>
      </c>
      <c r="PW41" s="3">
        <v>217852.47</v>
      </c>
      <c r="PX41" s="3">
        <v>11938.04</v>
      </c>
      <c r="PY41" s="3">
        <v>0</v>
      </c>
      <c r="PZ41" s="3">
        <v>0</v>
      </c>
      <c r="QA41" s="3">
        <v>0</v>
      </c>
      <c r="QB41" s="3">
        <v>2945286.9</v>
      </c>
      <c r="QC41" s="3">
        <v>0</v>
      </c>
      <c r="QD41" s="3">
        <v>36553.97</v>
      </c>
      <c r="QE41" s="3">
        <v>0</v>
      </c>
      <c r="QF41" s="3">
        <v>0</v>
      </c>
      <c r="QG41" s="3">
        <v>0</v>
      </c>
      <c r="QI41" s="3">
        <v>0</v>
      </c>
      <c r="QJ41" s="3">
        <v>1036234.51</v>
      </c>
      <c r="QK41" s="3">
        <v>0</v>
      </c>
      <c r="QL41" s="3">
        <v>0</v>
      </c>
      <c r="QM41" s="3">
        <v>0</v>
      </c>
      <c r="QN41" s="3">
        <v>0</v>
      </c>
      <c r="QO41" s="3">
        <v>0</v>
      </c>
      <c r="QP41" s="3">
        <v>40932.300000000003</v>
      </c>
      <c r="QQ41" s="3">
        <v>0</v>
      </c>
      <c r="QR41" s="3">
        <v>0</v>
      </c>
      <c r="QS41" s="3">
        <v>0</v>
      </c>
      <c r="QT41" s="3">
        <v>87960.43</v>
      </c>
      <c r="QU41" s="3">
        <v>122584.04</v>
      </c>
      <c r="QV41" s="3">
        <v>70068.12</v>
      </c>
      <c r="QW41" s="3">
        <v>33458.32</v>
      </c>
      <c r="QX41" s="3">
        <v>0</v>
      </c>
      <c r="QY41" s="3">
        <v>0</v>
      </c>
      <c r="QZ41" s="3">
        <v>0</v>
      </c>
      <c r="RA41" s="3">
        <v>0</v>
      </c>
      <c r="RB41" s="3">
        <v>0</v>
      </c>
      <c r="RC41" s="3">
        <v>0</v>
      </c>
      <c r="RD41" s="3">
        <v>0</v>
      </c>
      <c r="RE41" s="3">
        <v>0</v>
      </c>
      <c r="RF41" s="3">
        <v>0</v>
      </c>
      <c r="RG41" s="3">
        <v>0</v>
      </c>
      <c r="RH41" s="3">
        <v>264408</v>
      </c>
      <c r="RI41" s="3">
        <v>0</v>
      </c>
      <c r="RJ41" s="3">
        <v>-70068.12</v>
      </c>
      <c r="RK41" s="3">
        <v>0</v>
      </c>
    </row>
    <row r="42" spans="1:479" x14ac:dyDescent="0.25">
      <c r="A42" t="s">
        <v>41</v>
      </c>
      <c r="B42" s="1">
        <v>2019</v>
      </c>
      <c r="C42" s="3">
        <v>87097.57</v>
      </c>
      <c r="D42" s="3">
        <v>0</v>
      </c>
      <c r="E42" s="4"/>
      <c r="F42" s="3">
        <v>0</v>
      </c>
      <c r="G42" s="3">
        <v>0</v>
      </c>
      <c r="H42" s="3">
        <v>0</v>
      </c>
      <c r="I42" s="3">
        <v>0</v>
      </c>
      <c r="J42" s="3">
        <v>0</v>
      </c>
      <c r="K42" s="3">
        <v>1870880.58</v>
      </c>
      <c r="L42" s="3">
        <v>-5186.25</v>
      </c>
      <c r="M42" s="3">
        <v>536.35</v>
      </c>
      <c r="N42" s="3">
        <v>0</v>
      </c>
      <c r="O42" s="3">
        <v>5482.97</v>
      </c>
      <c r="P42" s="4"/>
      <c r="Q42" s="3">
        <v>1817325.44</v>
      </c>
      <c r="R42" s="3">
        <v>-520481.19</v>
      </c>
      <c r="S42" s="3">
        <v>0</v>
      </c>
      <c r="T42" s="3">
        <v>0</v>
      </c>
      <c r="U42" s="3">
        <v>0</v>
      </c>
      <c r="V42" s="3">
        <v>143126.04</v>
      </c>
      <c r="W42" s="3">
        <v>0</v>
      </c>
      <c r="X42" s="3">
        <v>0</v>
      </c>
      <c r="Y42" s="3">
        <v>0</v>
      </c>
      <c r="Z42" s="3">
        <v>0</v>
      </c>
      <c r="AA42" s="3">
        <v>351493.45</v>
      </c>
      <c r="AB42" s="3">
        <v>0</v>
      </c>
      <c r="AC42" s="3">
        <v>0</v>
      </c>
      <c r="AD42" s="3">
        <v>0</v>
      </c>
      <c r="AE42" s="3">
        <v>0</v>
      </c>
      <c r="AF42" s="3">
        <v>0</v>
      </c>
      <c r="AG42" s="3">
        <v>0</v>
      </c>
      <c r="AH42" s="3">
        <v>0</v>
      </c>
      <c r="AI42" s="3">
        <v>0</v>
      </c>
      <c r="AJ42" s="3">
        <v>0</v>
      </c>
      <c r="AK42" s="3">
        <v>0</v>
      </c>
      <c r="AL42" s="3">
        <v>0</v>
      </c>
      <c r="AP42" s="3">
        <v>0</v>
      </c>
      <c r="AQ42" s="3">
        <v>0</v>
      </c>
      <c r="AR42" s="3">
        <v>0</v>
      </c>
      <c r="AS42" s="3">
        <v>0</v>
      </c>
      <c r="AT42" s="3">
        <v>0</v>
      </c>
      <c r="AU42" s="3">
        <v>0</v>
      </c>
      <c r="AV42" s="3">
        <v>-48987.82</v>
      </c>
      <c r="AW42" s="4"/>
      <c r="AX42" s="3">
        <v>0</v>
      </c>
      <c r="AY42" s="3">
        <v>0</v>
      </c>
      <c r="AZ42" s="3">
        <v>0</v>
      </c>
      <c r="BA42" s="3">
        <v>6017.5</v>
      </c>
      <c r="BB42" s="3">
        <v>0</v>
      </c>
      <c r="BC42" s="3">
        <v>0</v>
      </c>
      <c r="BD42" s="3">
        <v>0</v>
      </c>
      <c r="BE42" s="3">
        <v>0</v>
      </c>
      <c r="BF42" s="3">
        <v>0</v>
      </c>
      <c r="BG42" s="3">
        <v>0</v>
      </c>
      <c r="BH42" s="3">
        <v>0</v>
      </c>
      <c r="BI42" s="3">
        <v>0</v>
      </c>
      <c r="BJ42" s="3">
        <v>0</v>
      </c>
      <c r="BK42" s="3">
        <v>0</v>
      </c>
      <c r="BL42" s="3">
        <v>0</v>
      </c>
      <c r="BM42" s="3">
        <v>7183.97</v>
      </c>
      <c r="BN42" s="3">
        <v>-37354.89</v>
      </c>
      <c r="BO42" s="3">
        <v>-3314.13</v>
      </c>
      <c r="BP42" s="3">
        <v>0</v>
      </c>
      <c r="BQ42" s="3">
        <v>0</v>
      </c>
      <c r="BR42" s="3">
        <v>0</v>
      </c>
      <c r="BT42" s="3">
        <v>0</v>
      </c>
      <c r="BU42" s="3">
        <v>0</v>
      </c>
      <c r="BV42" s="3">
        <v>0</v>
      </c>
      <c r="BW42" s="3">
        <v>0</v>
      </c>
      <c r="BX42" s="3">
        <v>0</v>
      </c>
      <c r="BY42" s="3">
        <v>0</v>
      </c>
      <c r="BZ42" s="3">
        <v>-70561.98</v>
      </c>
      <c r="CA42" s="3">
        <v>0</v>
      </c>
      <c r="CB42" s="3">
        <v>-8989.08</v>
      </c>
      <c r="CC42" s="3">
        <v>2077.86</v>
      </c>
      <c r="CD42" s="3">
        <v>10715.59</v>
      </c>
      <c r="CE42" s="3">
        <v>-22017.59</v>
      </c>
      <c r="CF42" s="3">
        <v>-9531</v>
      </c>
      <c r="CG42" s="3">
        <v>-92483.76</v>
      </c>
      <c r="CH42" s="3">
        <v>0</v>
      </c>
      <c r="CI42" s="3">
        <v>0</v>
      </c>
      <c r="CJ42" s="3">
        <v>0</v>
      </c>
      <c r="CK42" s="3">
        <v>0</v>
      </c>
      <c r="CL42" s="3">
        <v>495381.43</v>
      </c>
      <c r="CM42" s="3">
        <v>0</v>
      </c>
      <c r="CN42" s="3">
        <v>0</v>
      </c>
      <c r="CO42" s="3">
        <v>0</v>
      </c>
      <c r="CP42" s="3">
        <v>0</v>
      </c>
      <c r="CQ42" s="3">
        <v>0</v>
      </c>
      <c r="CR42" s="3">
        <v>0</v>
      </c>
      <c r="CS42" s="3">
        <v>0</v>
      </c>
      <c r="CT42" s="3">
        <v>0</v>
      </c>
      <c r="CU42" s="3">
        <v>0</v>
      </c>
      <c r="CV42" s="3">
        <v>0</v>
      </c>
      <c r="CW42" s="3">
        <v>0</v>
      </c>
      <c r="CX42" s="3">
        <v>0</v>
      </c>
      <c r="CY42" s="3">
        <v>0</v>
      </c>
      <c r="CZ42" s="3">
        <v>0</v>
      </c>
      <c r="DA42" s="3">
        <v>0</v>
      </c>
      <c r="DB42" s="3">
        <v>0</v>
      </c>
      <c r="DC42" s="3">
        <v>0</v>
      </c>
      <c r="DD42" s="3">
        <v>0</v>
      </c>
      <c r="DE42" s="3">
        <v>0</v>
      </c>
      <c r="DF42" s="3">
        <v>0</v>
      </c>
      <c r="DG42" s="3">
        <v>0</v>
      </c>
      <c r="DH42" s="3">
        <v>0</v>
      </c>
      <c r="DI42" s="3">
        <v>0</v>
      </c>
      <c r="DJ42" s="3">
        <v>0</v>
      </c>
      <c r="DK42" s="3">
        <v>0</v>
      </c>
      <c r="DL42" s="3">
        <v>0</v>
      </c>
      <c r="DM42" s="3">
        <v>0</v>
      </c>
      <c r="DN42" s="3">
        <v>87700.35</v>
      </c>
      <c r="DP42" s="3">
        <v>462384.59</v>
      </c>
      <c r="DQ42" s="3">
        <v>0</v>
      </c>
      <c r="DR42" s="3">
        <v>0</v>
      </c>
      <c r="DS42" s="3">
        <v>418535.98</v>
      </c>
      <c r="DT42" s="3">
        <v>0</v>
      </c>
      <c r="DU42" s="3">
        <v>3000868.48</v>
      </c>
      <c r="DV42" s="3">
        <v>1944451.68</v>
      </c>
      <c r="DW42" s="3">
        <v>10686.77</v>
      </c>
      <c r="DX42" s="3">
        <v>8997.6200000000008</v>
      </c>
      <c r="DY42" s="3">
        <v>879549.46</v>
      </c>
      <c r="DZ42" s="3">
        <v>347728.23</v>
      </c>
      <c r="EA42" s="3">
        <v>713215.67</v>
      </c>
      <c r="EB42" s="3">
        <v>0</v>
      </c>
      <c r="EC42" s="3">
        <v>0</v>
      </c>
      <c r="ED42" s="3">
        <v>0</v>
      </c>
      <c r="EE42" s="3">
        <v>0</v>
      </c>
      <c r="EG42" s="3">
        <v>0</v>
      </c>
      <c r="EH42" s="3">
        <v>469.14</v>
      </c>
      <c r="EI42" s="3">
        <v>8225.34</v>
      </c>
      <c r="EJ42" s="3">
        <v>374288.11</v>
      </c>
      <c r="EL42" s="3">
        <v>1550616.02</v>
      </c>
      <c r="EM42" s="3">
        <v>875.87</v>
      </c>
      <c r="EN42" s="3">
        <v>91173.38</v>
      </c>
      <c r="EO42" s="3">
        <v>0</v>
      </c>
      <c r="EP42" s="3">
        <v>0</v>
      </c>
      <c r="EQ42" s="3">
        <v>15050.38</v>
      </c>
      <c r="ER42" s="3">
        <v>0</v>
      </c>
      <c r="ET42" s="3">
        <v>0</v>
      </c>
      <c r="EU42" s="3">
        <v>0</v>
      </c>
      <c r="EV42" s="3">
        <v>0</v>
      </c>
      <c r="EW42" s="3">
        <v>0</v>
      </c>
      <c r="EX42" s="3">
        <v>0</v>
      </c>
      <c r="EY42" s="3">
        <v>0</v>
      </c>
      <c r="EZ42" s="3">
        <v>0</v>
      </c>
      <c r="FA42" s="3">
        <v>0</v>
      </c>
      <c r="FB42" s="3">
        <v>0</v>
      </c>
      <c r="FC42" s="3">
        <v>0</v>
      </c>
      <c r="FD42" s="3">
        <v>0</v>
      </c>
      <c r="FE42" s="3">
        <v>0</v>
      </c>
      <c r="FF42" s="3">
        <v>232531.69</v>
      </c>
      <c r="FG42" s="3">
        <v>0</v>
      </c>
      <c r="FH42" s="3">
        <v>0</v>
      </c>
      <c r="FI42" s="3">
        <v>0</v>
      </c>
      <c r="FJ42" s="3">
        <v>0</v>
      </c>
      <c r="FK42" s="3">
        <v>-3498547.31</v>
      </c>
      <c r="FL42" s="3">
        <v>0</v>
      </c>
      <c r="FM42" s="3">
        <v>0</v>
      </c>
      <c r="FN42" s="3">
        <v>0</v>
      </c>
      <c r="FO42" s="3">
        <v>0</v>
      </c>
      <c r="FP42" s="3">
        <v>-2046150.69</v>
      </c>
      <c r="FQ42" s="3">
        <v>0</v>
      </c>
      <c r="FR42" s="3">
        <v>0</v>
      </c>
      <c r="FS42" s="3">
        <v>0</v>
      </c>
      <c r="FT42" s="3">
        <v>-44671.59</v>
      </c>
      <c r="FU42" s="3">
        <v>0</v>
      </c>
      <c r="FV42" s="3">
        <v>-6060.88</v>
      </c>
      <c r="FW42" s="3">
        <v>0</v>
      </c>
      <c r="FX42" s="3">
        <v>0</v>
      </c>
      <c r="FY42" s="3">
        <v>0</v>
      </c>
      <c r="FZ42" s="3">
        <v>0</v>
      </c>
      <c r="GA42" s="3">
        <v>0</v>
      </c>
      <c r="GB42" s="3">
        <v>-142977</v>
      </c>
      <c r="GD42" s="3">
        <v>0</v>
      </c>
      <c r="GE42" s="3">
        <v>0</v>
      </c>
      <c r="GF42" s="3">
        <v>0</v>
      </c>
      <c r="GG42" s="3">
        <v>0</v>
      </c>
      <c r="GH42" s="3">
        <v>0</v>
      </c>
      <c r="GI42" s="3">
        <v>0</v>
      </c>
      <c r="GJ42" s="3">
        <v>69751.83</v>
      </c>
      <c r="GK42" s="3">
        <v>0</v>
      </c>
      <c r="GL42" s="3">
        <v>-11931</v>
      </c>
      <c r="GN42" s="3">
        <v>0</v>
      </c>
      <c r="GO42" s="3">
        <v>-388161.71</v>
      </c>
      <c r="GP42" s="3">
        <v>0</v>
      </c>
      <c r="GQ42" s="3">
        <v>0</v>
      </c>
      <c r="GR42" s="3">
        <v>0</v>
      </c>
      <c r="GS42" s="3">
        <v>0</v>
      </c>
      <c r="GT42" s="3">
        <v>0</v>
      </c>
      <c r="GU42" s="3">
        <v>0</v>
      </c>
      <c r="GV42" s="3">
        <v>0</v>
      </c>
      <c r="GX42" s="3">
        <v>-278674.49</v>
      </c>
      <c r="GY42" s="3">
        <v>0</v>
      </c>
      <c r="GZ42" s="3">
        <v>0</v>
      </c>
      <c r="HA42" s="3">
        <v>0</v>
      </c>
      <c r="HB42" s="3">
        <v>-8600</v>
      </c>
      <c r="HC42" s="3">
        <v>0</v>
      </c>
      <c r="HD42" s="3">
        <v>0</v>
      </c>
      <c r="HE42" s="3">
        <v>0</v>
      </c>
      <c r="HF42" s="3">
        <v>0</v>
      </c>
      <c r="HG42" s="3">
        <v>0</v>
      </c>
      <c r="HH42" s="3">
        <v>-140160.09</v>
      </c>
      <c r="HI42" s="3">
        <v>0</v>
      </c>
      <c r="HJ42" s="3">
        <v>0</v>
      </c>
      <c r="HK42" s="3">
        <v>0</v>
      </c>
      <c r="HL42" s="3">
        <v>-3584302.65</v>
      </c>
      <c r="HM42" s="3">
        <v>0</v>
      </c>
      <c r="HO42" s="3">
        <v>0</v>
      </c>
      <c r="HP42" s="3">
        <v>-4106593.39</v>
      </c>
      <c r="HQ42" s="3">
        <v>0</v>
      </c>
      <c r="HR42" s="3">
        <v>0</v>
      </c>
      <c r="HS42" s="3">
        <v>0</v>
      </c>
      <c r="HT42" s="3">
        <v>0</v>
      </c>
      <c r="HU42" s="3">
        <v>0</v>
      </c>
      <c r="HV42" s="3">
        <v>0</v>
      </c>
      <c r="HW42" s="3">
        <v>0</v>
      </c>
      <c r="HX42" s="3">
        <v>0</v>
      </c>
      <c r="HY42" s="3">
        <v>238820.92</v>
      </c>
      <c r="HZ42" s="3">
        <v>-376021.769999996</v>
      </c>
      <c r="IA42" s="3">
        <v>0</v>
      </c>
      <c r="IB42" s="3">
        <v>0</v>
      </c>
      <c r="IC42" s="3">
        <v>122064</v>
      </c>
      <c r="ID42" s="3">
        <v>0</v>
      </c>
      <c r="IE42" s="3">
        <v>0</v>
      </c>
      <c r="IF42" s="3">
        <v>0</v>
      </c>
      <c r="IG42" s="3">
        <v>0</v>
      </c>
      <c r="IH42" s="3">
        <v>0</v>
      </c>
      <c r="II42" s="3">
        <v>76456</v>
      </c>
      <c r="IJ42" s="3">
        <v>-3595768.33</v>
      </c>
      <c r="IK42" s="3">
        <v>0</v>
      </c>
      <c r="IL42" s="3">
        <v>0</v>
      </c>
      <c r="IM42" s="3">
        <v>0</v>
      </c>
      <c r="IN42" s="3">
        <v>0</v>
      </c>
      <c r="IO42" s="3">
        <v>0</v>
      </c>
      <c r="IP42" s="3">
        <v>-8357361.0999999996</v>
      </c>
      <c r="IQ42" s="3">
        <v>0</v>
      </c>
      <c r="IR42" s="3">
        <v>-199098.08</v>
      </c>
      <c r="IS42" s="3">
        <v>-319321.25</v>
      </c>
      <c r="IT42" s="3">
        <v>0</v>
      </c>
      <c r="IU42" s="3">
        <v>-447735.99</v>
      </c>
      <c r="IV42" s="3">
        <v>0</v>
      </c>
      <c r="IW42" s="3">
        <v>-758589</v>
      </c>
      <c r="IX42" s="3">
        <v>-375497.79</v>
      </c>
      <c r="IY42" s="3">
        <v>-174915.63</v>
      </c>
      <c r="IZ42" s="3">
        <v>-39937.29</v>
      </c>
      <c r="JA42" s="3">
        <v>-3273093.77</v>
      </c>
      <c r="JB42" s="3">
        <v>-685.72</v>
      </c>
      <c r="JC42" s="3">
        <v>-150</v>
      </c>
      <c r="JD42" s="3">
        <v>0</v>
      </c>
      <c r="JE42" s="3">
        <v>0</v>
      </c>
      <c r="JF42" s="3">
        <v>0</v>
      </c>
      <c r="JG42" s="3">
        <v>0</v>
      </c>
      <c r="JH42" s="3">
        <v>0</v>
      </c>
      <c r="JI42" s="3">
        <v>-104340.86</v>
      </c>
      <c r="JJ42" s="3">
        <v>-2906.39</v>
      </c>
      <c r="JK42" s="3">
        <v>0</v>
      </c>
      <c r="JL42" s="3">
        <v>-89058.3</v>
      </c>
      <c r="JM42" s="3">
        <v>0</v>
      </c>
      <c r="JN42" s="3">
        <v>-196906</v>
      </c>
      <c r="JO42" s="3">
        <v>0</v>
      </c>
      <c r="JP42" s="3">
        <v>-3565.89</v>
      </c>
      <c r="JQ42" s="3">
        <v>0</v>
      </c>
      <c r="JR42" s="3">
        <v>0</v>
      </c>
      <c r="JS42" s="3">
        <v>0</v>
      </c>
      <c r="JT42" s="3">
        <v>0</v>
      </c>
      <c r="JU42" s="3">
        <v>0</v>
      </c>
      <c r="JV42" s="3">
        <v>-17795.14</v>
      </c>
      <c r="JW42" s="3">
        <v>0</v>
      </c>
      <c r="JX42" s="3">
        <v>0</v>
      </c>
      <c r="JY42" s="3">
        <v>0</v>
      </c>
      <c r="JZ42" s="3">
        <v>0</v>
      </c>
      <c r="KA42" s="3">
        <v>0</v>
      </c>
      <c r="KB42" s="3">
        <v>0</v>
      </c>
      <c r="KC42" s="3">
        <v>0</v>
      </c>
      <c r="KD42" s="3">
        <v>18509.46</v>
      </c>
      <c r="KE42" s="3">
        <v>0</v>
      </c>
      <c r="KF42" s="3">
        <v>0</v>
      </c>
      <c r="KG42" s="3">
        <v>0</v>
      </c>
      <c r="KH42" s="3">
        <v>-17152.03</v>
      </c>
      <c r="KI42" s="3">
        <v>0</v>
      </c>
      <c r="KJ42" s="3">
        <v>0</v>
      </c>
      <c r="KK42" s="3">
        <v>-25045.29</v>
      </c>
      <c r="KL42" s="3">
        <v>0</v>
      </c>
      <c r="KM42" s="3">
        <v>0</v>
      </c>
      <c r="KN42" s="3">
        <v>-11184.69</v>
      </c>
      <c r="KO42" s="3">
        <v>0</v>
      </c>
      <c r="KP42" s="3">
        <v>0</v>
      </c>
      <c r="KQ42" s="3">
        <v>0</v>
      </c>
      <c r="KR42" s="3">
        <v>0</v>
      </c>
      <c r="KS42" s="3">
        <v>0</v>
      </c>
      <c r="KT42" s="3">
        <v>0</v>
      </c>
      <c r="KU42" s="3">
        <v>0</v>
      </c>
      <c r="KV42" s="3">
        <v>0</v>
      </c>
      <c r="KW42" s="3">
        <v>0</v>
      </c>
      <c r="KX42" s="3">
        <v>0</v>
      </c>
      <c r="KY42" s="3">
        <v>0</v>
      </c>
      <c r="KZ42" s="3">
        <v>0</v>
      </c>
      <c r="LA42" s="3">
        <v>0</v>
      </c>
      <c r="LB42" s="3">
        <v>0</v>
      </c>
      <c r="LC42" s="3">
        <v>0</v>
      </c>
      <c r="LD42" s="3">
        <v>0</v>
      </c>
      <c r="LE42" s="3">
        <v>0</v>
      </c>
      <c r="LF42" s="3">
        <v>0</v>
      </c>
      <c r="LG42" s="3">
        <v>0</v>
      </c>
      <c r="LH42" s="3">
        <v>0</v>
      </c>
      <c r="LI42" s="3">
        <v>0</v>
      </c>
      <c r="LJ42" s="3">
        <v>0</v>
      </c>
      <c r="LK42" s="3">
        <v>0</v>
      </c>
      <c r="LL42" s="3">
        <v>0</v>
      </c>
      <c r="LM42" s="3">
        <v>6516422.5700000003</v>
      </c>
      <c r="LN42" s="3">
        <v>5955126.1900000004</v>
      </c>
      <c r="LO42" s="3">
        <v>447735.99</v>
      </c>
      <c r="LP42" s="3">
        <v>0</v>
      </c>
      <c r="LQ42" s="3">
        <v>0</v>
      </c>
      <c r="LR42" s="3">
        <v>758589</v>
      </c>
      <c r="LS42" s="3">
        <v>0</v>
      </c>
      <c r="LT42" s="3">
        <v>375497.79</v>
      </c>
      <c r="LU42" s="3">
        <v>0</v>
      </c>
      <c r="LW42" s="3">
        <v>174915.63</v>
      </c>
      <c r="LX42" s="3">
        <v>39937.29</v>
      </c>
      <c r="LY42" s="3">
        <v>0</v>
      </c>
      <c r="LZ42" s="3">
        <v>0</v>
      </c>
      <c r="MA42" s="3">
        <v>0</v>
      </c>
      <c r="MB42" s="3">
        <v>0</v>
      </c>
      <c r="MC42" s="3">
        <v>0</v>
      </c>
      <c r="MD42" s="3">
        <v>0</v>
      </c>
      <c r="ME42" s="3">
        <v>0</v>
      </c>
      <c r="MF42" s="3">
        <v>0</v>
      </c>
      <c r="MG42" s="3">
        <v>0</v>
      </c>
      <c r="MH42" s="3">
        <v>0</v>
      </c>
      <c r="MI42" s="3">
        <v>0</v>
      </c>
      <c r="MJ42" s="3">
        <v>0</v>
      </c>
      <c r="MK42" s="3">
        <v>0</v>
      </c>
      <c r="ML42" s="3">
        <v>0</v>
      </c>
      <c r="MM42" s="3">
        <v>0</v>
      </c>
      <c r="MN42" s="3">
        <v>0</v>
      </c>
      <c r="MO42" s="3">
        <v>0</v>
      </c>
      <c r="MP42" s="3">
        <v>0</v>
      </c>
      <c r="MQ42" s="3">
        <v>0</v>
      </c>
      <c r="MR42" s="3">
        <v>0</v>
      </c>
      <c r="MS42" s="3">
        <v>259611.91</v>
      </c>
      <c r="MT42" s="3">
        <v>1134.42</v>
      </c>
      <c r="MU42" s="3">
        <v>2470.5100000000002</v>
      </c>
      <c r="MV42" s="3">
        <v>0</v>
      </c>
      <c r="MW42" s="3">
        <v>0</v>
      </c>
      <c r="MX42" s="3">
        <v>594.97</v>
      </c>
      <c r="MY42" s="3">
        <v>18362.740000000002</v>
      </c>
      <c r="MZ42" s="3">
        <v>58076.59</v>
      </c>
      <c r="NA42" s="3">
        <v>2110.33</v>
      </c>
      <c r="NB42" s="3">
        <v>3642.89</v>
      </c>
      <c r="NC42" s="3">
        <v>16675</v>
      </c>
      <c r="ND42" s="3">
        <v>678.94</v>
      </c>
      <c r="NE42" s="3">
        <v>0</v>
      </c>
      <c r="NF42" s="3">
        <v>0</v>
      </c>
      <c r="NG42" s="3">
        <v>263.24</v>
      </c>
      <c r="NH42" s="3">
        <v>0</v>
      </c>
      <c r="NI42" s="3">
        <v>44295.22</v>
      </c>
      <c r="NJ42" s="3">
        <v>173571.01</v>
      </c>
      <c r="NK42" s="3">
        <v>95704.34</v>
      </c>
      <c r="NL42" s="3">
        <v>238498.87</v>
      </c>
      <c r="NM42" s="3">
        <v>0</v>
      </c>
      <c r="NN42" s="3">
        <v>11766.81</v>
      </c>
      <c r="NO42" s="3">
        <v>0</v>
      </c>
      <c r="NP42" s="3">
        <v>7756.62</v>
      </c>
      <c r="NQ42" s="3">
        <v>513.74</v>
      </c>
      <c r="NR42" s="3">
        <v>2663.81</v>
      </c>
      <c r="NS42" s="3">
        <v>6130.81</v>
      </c>
      <c r="NT42" s="3">
        <v>16974.23</v>
      </c>
      <c r="NU42" s="3">
        <v>121097.32</v>
      </c>
      <c r="NV42" s="3">
        <v>187142.68</v>
      </c>
      <c r="NW42" s="3">
        <v>94373.83</v>
      </c>
      <c r="NX42" s="3">
        <v>14414.66</v>
      </c>
      <c r="NY42" s="3">
        <v>11990.16</v>
      </c>
      <c r="NZ42" s="3">
        <v>3502.11</v>
      </c>
      <c r="OA42" s="3">
        <v>19928.169999999998</v>
      </c>
      <c r="OB42" s="3">
        <v>0</v>
      </c>
      <c r="OC42" s="3">
        <v>0</v>
      </c>
      <c r="OD42" s="3">
        <v>0</v>
      </c>
      <c r="OE42" s="3">
        <v>1995.5</v>
      </c>
      <c r="OF42" s="3">
        <v>0</v>
      </c>
      <c r="OK42" s="3">
        <v>0</v>
      </c>
      <c r="OL42" s="3">
        <v>0</v>
      </c>
      <c r="OM42" s="3">
        <v>0</v>
      </c>
      <c r="ON42" s="3">
        <v>0</v>
      </c>
      <c r="OO42" s="3">
        <v>131458.73000000001</v>
      </c>
      <c r="OP42" s="3">
        <v>223406.3</v>
      </c>
      <c r="OQ42" s="3">
        <v>234203.8</v>
      </c>
      <c r="OR42" s="3">
        <v>132946.51</v>
      </c>
      <c r="OS42" s="3">
        <v>-0.6</v>
      </c>
      <c r="OT42" s="3">
        <v>579.12</v>
      </c>
      <c r="OU42" s="3">
        <v>30775.040000000001</v>
      </c>
      <c r="OV42" s="3">
        <v>3978.84</v>
      </c>
      <c r="OW42" s="3">
        <v>0</v>
      </c>
      <c r="OX42" s="3">
        <v>0</v>
      </c>
      <c r="OY42" s="3">
        <v>0</v>
      </c>
      <c r="OZ42" s="3">
        <v>0</v>
      </c>
      <c r="PA42" s="3">
        <v>0</v>
      </c>
      <c r="PB42" s="3">
        <v>0</v>
      </c>
      <c r="PC42" s="3">
        <v>0</v>
      </c>
      <c r="PD42" s="3">
        <v>0</v>
      </c>
      <c r="PE42" s="3">
        <v>0</v>
      </c>
      <c r="PF42" s="3">
        <v>30059.9</v>
      </c>
      <c r="PG42" s="3">
        <v>157761.79</v>
      </c>
      <c r="PH42" s="3">
        <v>139634.39000000001</v>
      </c>
      <c r="PI42" s="3">
        <v>123458.9</v>
      </c>
      <c r="PJ42" s="3">
        <v>0</v>
      </c>
      <c r="PK42" s="3">
        <v>56275.98</v>
      </c>
      <c r="PL42" s="3">
        <v>39037.68</v>
      </c>
      <c r="PM42" s="3">
        <v>0</v>
      </c>
      <c r="PN42" s="3">
        <v>-8709</v>
      </c>
      <c r="PO42" s="3">
        <v>0</v>
      </c>
      <c r="PP42" s="3">
        <v>0</v>
      </c>
      <c r="PQ42" s="3">
        <v>0</v>
      </c>
      <c r="PR42" s="3">
        <v>33388.17</v>
      </c>
      <c r="PS42" s="3">
        <v>8486.4699999999993</v>
      </c>
      <c r="PT42" s="3">
        <v>11946.9</v>
      </c>
      <c r="PU42" s="3">
        <v>0</v>
      </c>
      <c r="PV42" s="3">
        <v>0</v>
      </c>
      <c r="PW42" s="3">
        <v>1666.53</v>
      </c>
      <c r="PX42" s="3">
        <v>3743.04</v>
      </c>
      <c r="PY42" s="3">
        <v>0</v>
      </c>
      <c r="PZ42" s="3">
        <v>0</v>
      </c>
      <c r="QA42" s="3">
        <v>0</v>
      </c>
      <c r="QB42" s="3">
        <v>365511.67999999999</v>
      </c>
      <c r="QC42" s="3">
        <v>0</v>
      </c>
      <c r="QD42" s="3">
        <v>0</v>
      </c>
      <c r="QE42" s="3">
        <v>0</v>
      </c>
      <c r="QF42" s="3">
        <v>0</v>
      </c>
      <c r="QG42" s="3">
        <v>0</v>
      </c>
      <c r="QI42" s="3">
        <v>0</v>
      </c>
      <c r="QJ42" s="3">
        <v>135600.07</v>
      </c>
      <c r="QK42" s="3">
        <v>0</v>
      </c>
      <c r="QL42" s="3">
        <v>0</v>
      </c>
      <c r="QM42" s="3">
        <v>0</v>
      </c>
      <c r="QN42" s="3">
        <v>0</v>
      </c>
      <c r="QO42" s="3">
        <v>0</v>
      </c>
      <c r="QP42" s="3">
        <v>19271.96</v>
      </c>
      <c r="QQ42" s="3">
        <v>0</v>
      </c>
      <c r="QR42" s="3">
        <v>0</v>
      </c>
      <c r="QS42" s="3">
        <v>0</v>
      </c>
      <c r="QT42" s="3">
        <v>2393.2199999999998</v>
      </c>
      <c r="QU42" s="3">
        <v>46018</v>
      </c>
      <c r="QV42" s="3">
        <v>4400</v>
      </c>
      <c r="QW42" s="3">
        <v>4118</v>
      </c>
      <c r="QX42" s="3">
        <v>0</v>
      </c>
      <c r="QY42" s="3">
        <v>0</v>
      </c>
      <c r="QZ42" s="3">
        <v>0</v>
      </c>
      <c r="RA42" s="3">
        <v>0</v>
      </c>
      <c r="RB42" s="3">
        <v>0</v>
      </c>
      <c r="RC42" s="3">
        <v>0</v>
      </c>
      <c r="RD42" s="3">
        <v>0</v>
      </c>
      <c r="RE42" s="3">
        <v>0</v>
      </c>
      <c r="RF42" s="3">
        <v>0</v>
      </c>
      <c r="RG42" s="3">
        <v>0</v>
      </c>
      <c r="RH42" s="3">
        <v>0</v>
      </c>
      <c r="RI42" s="3">
        <v>0</v>
      </c>
      <c r="RJ42" s="3">
        <v>0</v>
      </c>
      <c r="RK42" s="3">
        <v>0</v>
      </c>
    </row>
    <row r="43" spans="1:479" x14ac:dyDescent="0.25">
      <c r="A43" t="s">
        <v>42</v>
      </c>
      <c r="B43" s="1">
        <v>2019</v>
      </c>
      <c r="C43" s="3">
        <v>14171018.810000001</v>
      </c>
      <c r="D43" s="3">
        <v>200</v>
      </c>
      <c r="E43" s="4"/>
      <c r="F43" s="3">
        <v>0</v>
      </c>
      <c r="G43" s="3">
        <v>0</v>
      </c>
      <c r="H43" s="3">
        <v>7729509.3899999997</v>
      </c>
      <c r="I43" s="3">
        <v>0</v>
      </c>
      <c r="J43" s="3">
        <v>0</v>
      </c>
      <c r="K43" s="3">
        <v>9881860.0199999996</v>
      </c>
      <c r="L43" s="3">
        <v>0</v>
      </c>
      <c r="M43" s="3">
        <v>2745517.14</v>
      </c>
      <c r="N43" s="3">
        <v>0</v>
      </c>
      <c r="O43" s="3">
        <v>3754667.87</v>
      </c>
      <c r="P43" s="4"/>
      <c r="Q43" s="3">
        <v>22801244.02</v>
      </c>
      <c r="R43" s="3">
        <v>-1321264.1399999999</v>
      </c>
      <c r="S43" s="3">
        <v>0</v>
      </c>
      <c r="T43" s="3">
        <v>0</v>
      </c>
      <c r="U43" s="3">
        <v>0</v>
      </c>
      <c r="V43" s="3">
        <v>895583.96</v>
      </c>
      <c r="W43" s="3">
        <v>0</v>
      </c>
      <c r="X43" s="3">
        <v>0</v>
      </c>
      <c r="Y43" s="3">
        <v>0</v>
      </c>
      <c r="Z43" s="3">
        <v>0</v>
      </c>
      <c r="AA43" s="3">
        <v>4484041.18</v>
      </c>
      <c r="AB43" s="3">
        <v>0</v>
      </c>
      <c r="AC43" s="3">
        <v>6000</v>
      </c>
      <c r="AD43" s="3">
        <v>0</v>
      </c>
      <c r="AE43" s="3">
        <v>0</v>
      </c>
      <c r="AF43" s="3">
        <v>0</v>
      </c>
      <c r="AG43" s="3">
        <v>0</v>
      </c>
      <c r="AH43" s="3">
        <v>0</v>
      </c>
      <c r="AI43" s="3">
        <v>0</v>
      </c>
      <c r="AJ43" s="3">
        <v>0</v>
      </c>
      <c r="AK43" s="3">
        <v>0</v>
      </c>
      <c r="AL43" s="3">
        <v>546.09</v>
      </c>
      <c r="AP43" s="3">
        <v>0</v>
      </c>
      <c r="AQ43" s="3">
        <v>0</v>
      </c>
      <c r="AR43" s="3">
        <v>0</v>
      </c>
      <c r="AS43" s="3">
        <v>0</v>
      </c>
      <c r="AT43" s="3">
        <v>0</v>
      </c>
      <c r="AU43" s="3">
        <v>0</v>
      </c>
      <c r="AV43" s="3">
        <v>1229626.22</v>
      </c>
      <c r="AW43" s="4"/>
      <c r="AX43" s="3">
        <v>0</v>
      </c>
      <c r="AY43" s="3">
        <v>0</v>
      </c>
      <c r="AZ43" s="3">
        <v>0</v>
      </c>
      <c r="BA43" s="3">
        <v>254551.87</v>
      </c>
      <c r="BB43" s="3">
        <v>0</v>
      </c>
      <c r="BC43" s="3">
        <v>0</v>
      </c>
      <c r="BD43" s="3">
        <v>0</v>
      </c>
      <c r="BE43" s="3">
        <v>0</v>
      </c>
      <c r="BF43" s="3">
        <v>0</v>
      </c>
      <c r="BG43" s="3">
        <v>0</v>
      </c>
      <c r="BH43" s="3">
        <v>0</v>
      </c>
      <c r="BI43" s="3">
        <v>0</v>
      </c>
      <c r="BJ43" s="3">
        <v>32920.959999999999</v>
      </c>
      <c r="BK43" s="3">
        <v>0</v>
      </c>
      <c r="BL43" s="3">
        <v>0</v>
      </c>
      <c r="BM43" s="3">
        <v>-2158.6</v>
      </c>
      <c r="BN43" s="3">
        <v>862581.76000000001</v>
      </c>
      <c r="BO43" s="3">
        <v>-33971.72</v>
      </c>
      <c r="BP43" s="3">
        <v>-209350.84</v>
      </c>
      <c r="BQ43" s="3">
        <v>0</v>
      </c>
      <c r="BR43" s="3">
        <v>908291.84</v>
      </c>
      <c r="BT43" s="3">
        <v>0</v>
      </c>
      <c r="BU43" s="3">
        <v>1120960.24</v>
      </c>
      <c r="BV43" s="3">
        <v>0</v>
      </c>
      <c r="BW43" s="3">
        <v>0</v>
      </c>
      <c r="BX43" s="3">
        <v>0</v>
      </c>
      <c r="BY43" s="3">
        <v>8653.5400000000009</v>
      </c>
      <c r="BZ43" s="3">
        <v>-626540.88</v>
      </c>
      <c r="CA43" s="3">
        <v>0</v>
      </c>
      <c r="CB43" s="3">
        <v>-359012.26</v>
      </c>
      <c r="CC43" s="3">
        <v>186694.48</v>
      </c>
      <c r="CD43" s="3">
        <v>734731.26</v>
      </c>
      <c r="CE43" s="3">
        <v>635056.63</v>
      </c>
      <c r="CF43" s="3">
        <v>-1636.91</v>
      </c>
      <c r="CG43" s="3">
        <v>-118781.15</v>
      </c>
      <c r="CH43" s="3">
        <v>0</v>
      </c>
      <c r="CI43" s="3">
        <v>0</v>
      </c>
      <c r="CJ43" s="3">
        <v>0</v>
      </c>
      <c r="CK43" s="3">
        <v>0</v>
      </c>
      <c r="CL43" s="3">
        <v>4829254.2300000004</v>
      </c>
      <c r="CM43" s="3">
        <v>0</v>
      </c>
      <c r="CN43" s="3">
        <v>0</v>
      </c>
      <c r="CO43" s="3">
        <v>0</v>
      </c>
      <c r="CP43" s="3">
        <v>0</v>
      </c>
      <c r="CQ43" s="3">
        <v>0</v>
      </c>
      <c r="CR43" s="3">
        <v>0</v>
      </c>
      <c r="CS43" s="3">
        <v>0</v>
      </c>
      <c r="CT43" s="3">
        <v>0</v>
      </c>
      <c r="CU43" s="3">
        <v>0</v>
      </c>
      <c r="CV43" s="3">
        <v>0</v>
      </c>
      <c r="CW43" s="3">
        <v>0</v>
      </c>
      <c r="CX43" s="3">
        <v>0</v>
      </c>
      <c r="CY43" s="3">
        <v>0</v>
      </c>
      <c r="CZ43" s="3">
        <v>0</v>
      </c>
      <c r="DA43" s="3">
        <v>0</v>
      </c>
      <c r="DB43" s="3">
        <v>0</v>
      </c>
      <c r="DC43" s="3">
        <v>0</v>
      </c>
      <c r="DD43" s="3">
        <v>0</v>
      </c>
      <c r="DE43" s="3">
        <v>0</v>
      </c>
      <c r="DF43" s="3">
        <v>0</v>
      </c>
      <c r="DG43" s="3">
        <v>0</v>
      </c>
      <c r="DH43" s="3">
        <v>0</v>
      </c>
      <c r="DI43" s="3">
        <v>0</v>
      </c>
      <c r="DJ43" s="3">
        <v>0</v>
      </c>
      <c r="DK43" s="3">
        <v>0</v>
      </c>
      <c r="DL43" s="3">
        <v>0</v>
      </c>
      <c r="DM43" s="3">
        <v>0</v>
      </c>
      <c r="DN43" s="3">
        <v>1722053.55</v>
      </c>
      <c r="DP43" s="3">
        <v>5335282.93</v>
      </c>
      <c r="DQ43" s="3">
        <v>5033681.84</v>
      </c>
      <c r="DR43" s="3">
        <v>7312352.1500000004</v>
      </c>
      <c r="DS43" s="3">
        <v>16177491.33</v>
      </c>
      <c r="DT43" s="3">
        <v>0</v>
      </c>
      <c r="DU43" s="3">
        <v>30416484.210000001</v>
      </c>
      <c r="DV43" s="3">
        <v>28204464.780000001</v>
      </c>
      <c r="DW43" s="3">
        <v>66865236.32</v>
      </c>
      <c r="DX43" s="3">
        <v>52676847.310000002</v>
      </c>
      <c r="DY43" s="3">
        <v>36659955.950000003</v>
      </c>
      <c r="DZ43" s="3">
        <v>20716866.649999999</v>
      </c>
      <c r="EA43" s="3">
        <v>16272188.449999999</v>
      </c>
      <c r="EB43" s="3">
        <v>0</v>
      </c>
      <c r="EC43" s="3">
        <v>0</v>
      </c>
      <c r="ED43" s="3">
        <v>0</v>
      </c>
      <c r="EE43" s="3">
        <v>0</v>
      </c>
      <c r="EG43" s="3">
        <v>0</v>
      </c>
      <c r="EH43" s="3">
        <v>0</v>
      </c>
      <c r="EI43" s="3">
        <v>355273.55</v>
      </c>
      <c r="EJ43" s="3">
        <v>5206160.3499999996</v>
      </c>
      <c r="EL43" s="3">
        <v>4428711.2300000004</v>
      </c>
      <c r="EM43" s="3">
        <v>13521.43</v>
      </c>
      <c r="EN43" s="3">
        <v>437683.64</v>
      </c>
      <c r="EO43" s="3">
        <v>0</v>
      </c>
      <c r="EP43" s="3">
        <v>0</v>
      </c>
      <c r="EQ43" s="3">
        <v>0</v>
      </c>
      <c r="ER43" s="3">
        <v>4040.34</v>
      </c>
      <c r="ET43" s="3">
        <v>0</v>
      </c>
      <c r="EU43" s="3">
        <v>0</v>
      </c>
      <c r="EV43" s="3">
        <v>3742637.26</v>
      </c>
      <c r="EW43" s="3">
        <v>0</v>
      </c>
      <c r="EX43" s="3">
        <v>0</v>
      </c>
      <c r="EY43" s="3">
        <v>-36549043.82</v>
      </c>
      <c r="EZ43" s="3">
        <v>4738615.88</v>
      </c>
      <c r="FA43" s="3">
        <v>0</v>
      </c>
      <c r="FB43" s="3">
        <v>0</v>
      </c>
      <c r="FC43" s="3">
        <v>0</v>
      </c>
      <c r="FD43" s="3">
        <v>0</v>
      </c>
      <c r="FE43" s="3">
        <v>0</v>
      </c>
      <c r="FF43" s="3">
        <v>5167864.71</v>
      </c>
      <c r="FG43" s="3">
        <v>0</v>
      </c>
      <c r="FH43" s="3">
        <v>0</v>
      </c>
      <c r="FI43" s="3">
        <v>0</v>
      </c>
      <c r="FJ43" s="3">
        <v>16501</v>
      </c>
      <c r="FK43" s="3">
        <v>-52563363.289999999</v>
      </c>
      <c r="FL43" s="3">
        <v>0</v>
      </c>
      <c r="FM43" s="3">
        <v>0</v>
      </c>
      <c r="FN43" s="3">
        <v>0</v>
      </c>
      <c r="FO43" s="3">
        <v>0</v>
      </c>
      <c r="FP43" s="3">
        <v>-28967405.34</v>
      </c>
      <c r="FQ43" s="3">
        <v>-1902773.31</v>
      </c>
      <c r="FR43" s="3">
        <v>-8643832</v>
      </c>
      <c r="FS43" s="3">
        <v>0</v>
      </c>
      <c r="FT43" s="3">
        <v>-5570367.1200000001</v>
      </c>
      <c r="FU43" s="3">
        <v>0</v>
      </c>
      <c r="FV43" s="3">
        <v>-2239003.1</v>
      </c>
      <c r="FW43" s="3">
        <v>0</v>
      </c>
      <c r="FX43" s="3">
        <v>0</v>
      </c>
      <c r="FY43" s="3">
        <v>0</v>
      </c>
      <c r="FZ43" s="3">
        <v>0</v>
      </c>
      <c r="GA43" s="3">
        <v>0</v>
      </c>
      <c r="GB43" s="3">
        <v>-515800.55</v>
      </c>
      <c r="GD43" s="3">
        <v>0</v>
      </c>
      <c r="GE43" s="3">
        <v>0</v>
      </c>
      <c r="GF43" s="3">
        <v>-4139580.86</v>
      </c>
      <c r="GG43" s="3">
        <v>0</v>
      </c>
      <c r="GH43" s="3">
        <v>0</v>
      </c>
      <c r="GI43" s="3">
        <v>-647675.48</v>
      </c>
      <c r="GJ43" s="3">
        <v>540946.15</v>
      </c>
      <c r="GK43" s="3">
        <v>-45811.63</v>
      </c>
      <c r="GL43" s="3">
        <v>0</v>
      </c>
      <c r="GN43" s="3">
        <v>0</v>
      </c>
      <c r="GO43" s="3">
        <v>-12562562.07</v>
      </c>
      <c r="GP43" s="3">
        <v>0</v>
      </c>
      <c r="GQ43" s="3">
        <v>0</v>
      </c>
      <c r="GR43" s="3">
        <v>0</v>
      </c>
      <c r="GS43" s="3">
        <v>0</v>
      </c>
      <c r="GT43" s="3">
        <v>0</v>
      </c>
      <c r="GU43" s="3">
        <v>-5856584.8700000001</v>
      </c>
      <c r="GV43" s="3">
        <v>-9173687.3699999992</v>
      </c>
      <c r="GX43" s="3">
        <v>0</v>
      </c>
      <c r="GY43" s="3">
        <v>0</v>
      </c>
      <c r="GZ43" s="3">
        <v>0</v>
      </c>
      <c r="HA43" s="3">
        <v>0</v>
      </c>
      <c r="HB43" s="3">
        <v>5891655.5199999996</v>
      </c>
      <c r="HC43" s="3">
        <v>0</v>
      </c>
      <c r="HD43" s="3">
        <v>0</v>
      </c>
      <c r="HE43" s="3">
        <v>0</v>
      </c>
      <c r="HF43" s="3">
        <v>0</v>
      </c>
      <c r="HG43" s="3">
        <v>0</v>
      </c>
      <c r="HH43" s="3">
        <v>-37836015.939999998</v>
      </c>
      <c r="HI43" s="3">
        <v>0</v>
      </c>
      <c r="HJ43" s="3">
        <v>0</v>
      </c>
      <c r="HK43" s="3">
        <v>0</v>
      </c>
      <c r="HL43" s="3">
        <v>-18333300.629999999</v>
      </c>
      <c r="HM43" s="3">
        <v>0</v>
      </c>
      <c r="HO43" s="3">
        <v>-70184950.75</v>
      </c>
      <c r="HP43" s="3">
        <v>-76107887.810000002</v>
      </c>
      <c r="HQ43" s="3">
        <v>0</v>
      </c>
      <c r="HR43" s="3">
        <v>0</v>
      </c>
      <c r="HS43" s="3">
        <v>0</v>
      </c>
      <c r="HT43" s="3">
        <v>0</v>
      </c>
      <c r="HU43" s="3">
        <v>0</v>
      </c>
      <c r="HV43" s="3">
        <v>0</v>
      </c>
      <c r="HW43" s="3">
        <v>0</v>
      </c>
      <c r="HX43" s="3">
        <v>0</v>
      </c>
      <c r="HY43" s="3">
        <v>-15911517.310000001</v>
      </c>
      <c r="HZ43" s="3">
        <v>-7802052.4899999797</v>
      </c>
      <c r="IA43" s="3">
        <v>0</v>
      </c>
      <c r="IB43" s="3">
        <v>0</v>
      </c>
      <c r="IC43" s="3">
        <v>0</v>
      </c>
      <c r="ID43" s="3">
        <v>0</v>
      </c>
      <c r="IE43" s="3">
        <v>0</v>
      </c>
      <c r="IF43" s="3">
        <v>0</v>
      </c>
      <c r="IG43" s="3">
        <v>0</v>
      </c>
      <c r="IH43" s="3">
        <v>0</v>
      </c>
      <c r="II43" s="3">
        <v>3015904.2</v>
      </c>
      <c r="IJ43" s="3">
        <v>-34371934.899999999</v>
      </c>
      <c r="IK43" s="3">
        <v>-82404442.319999993</v>
      </c>
      <c r="IL43" s="3">
        <v>-20084748.789999999</v>
      </c>
      <c r="IM43" s="3">
        <v>-5273868.51</v>
      </c>
      <c r="IN43" s="3">
        <v>-685243.39</v>
      </c>
      <c r="IO43" s="3">
        <v>-9741.85</v>
      </c>
      <c r="IP43" s="3">
        <v>0</v>
      </c>
      <c r="IQ43" s="3">
        <v>0</v>
      </c>
      <c r="IR43" s="3">
        <v>0</v>
      </c>
      <c r="IS43" s="3">
        <v>-3304326.05</v>
      </c>
      <c r="IT43" s="3">
        <v>0</v>
      </c>
      <c r="IU43" s="3">
        <v>-4714230.6100000003</v>
      </c>
      <c r="IV43" s="3">
        <v>0</v>
      </c>
      <c r="IW43" s="3">
        <v>-10817334.35</v>
      </c>
      <c r="IX43" s="3">
        <v>-8242317.0300000003</v>
      </c>
      <c r="IY43" s="3">
        <v>-582131.62</v>
      </c>
      <c r="IZ43" s="3">
        <v>-385176.82</v>
      </c>
      <c r="JA43" s="3">
        <v>-41576490.060000002</v>
      </c>
      <c r="JB43" s="3">
        <v>0</v>
      </c>
      <c r="JC43" s="3">
        <v>0</v>
      </c>
      <c r="JD43" s="3">
        <v>-216673.7</v>
      </c>
      <c r="JE43" s="3">
        <v>0</v>
      </c>
      <c r="JF43" s="3">
        <v>0</v>
      </c>
      <c r="JG43" s="3">
        <v>0</v>
      </c>
      <c r="JH43" s="3">
        <v>0</v>
      </c>
      <c r="JI43" s="3">
        <v>-167106.89000000001</v>
      </c>
      <c r="JJ43" s="3">
        <v>0</v>
      </c>
      <c r="JK43" s="3">
        <v>1725.64</v>
      </c>
      <c r="JL43" s="3">
        <v>-218176.88</v>
      </c>
      <c r="JM43" s="3">
        <v>0</v>
      </c>
      <c r="JN43" s="3">
        <v>-361594.68</v>
      </c>
      <c r="JO43" s="3">
        <v>0</v>
      </c>
      <c r="JP43" s="3">
        <v>-827582.12</v>
      </c>
      <c r="JQ43" s="3">
        <v>0</v>
      </c>
      <c r="JR43" s="3">
        <v>0</v>
      </c>
      <c r="JS43" s="3">
        <v>0</v>
      </c>
      <c r="JT43" s="3">
        <v>0</v>
      </c>
      <c r="JU43" s="3">
        <v>0</v>
      </c>
      <c r="JV43" s="3">
        <v>0</v>
      </c>
      <c r="JW43" s="3">
        <v>0</v>
      </c>
      <c r="JX43" s="3">
        <v>0</v>
      </c>
      <c r="JY43" s="3">
        <v>0</v>
      </c>
      <c r="JZ43" s="3">
        <v>0</v>
      </c>
      <c r="KA43" s="3">
        <v>0</v>
      </c>
      <c r="KB43" s="3">
        <v>0</v>
      </c>
      <c r="KC43" s="3">
        <v>0</v>
      </c>
      <c r="KD43" s="3">
        <v>0</v>
      </c>
      <c r="KE43" s="3">
        <v>0</v>
      </c>
      <c r="KF43" s="3">
        <v>0</v>
      </c>
      <c r="KG43" s="3">
        <v>0</v>
      </c>
      <c r="KH43" s="3">
        <v>-50592.85</v>
      </c>
      <c r="KI43" s="3">
        <v>5132.63</v>
      </c>
      <c r="KJ43" s="3">
        <v>-36116.46</v>
      </c>
      <c r="KK43" s="3">
        <v>326276.40000000002</v>
      </c>
      <c r="KL43" s="3">
        <v>0</v>
      </c>
      <c r="KM43" s="3">
        <v>10567.4</v>
      </c>
      <c r="KN43" s="3">
        <v>-801416.43</v>
      </c>
      <c r="KO43" s="3">
        <v>0</v>
      </c>
      <c r="KP43" s="3">
        <v>0</v>
      </c>
      <c r="KQ43" s="3">
        <v>0</v>
      </c>
      <c r="KR43" s="3">
        <v>0</v>
      </c>
      <c r="KS43" s="3">
        <v>0</v>
      </c>
      <c r="KT43" s="3">
        <v>0</v>
      </c>
      <c r="KU43" s="3">
        <v>0</v>
      </c>
      <c r="KV43" s="3">
        <v>0</v>
      </c>
      <c r="KW43" s="3">
        <v>0</v>
      </c>
      <c r="KX43" s="3">
        <v>0</v>
      </c>
      <c r="KY43" s="3">
        <v>0</v>
      </c>
      <c r="KZ43" s="3">
        <v>0</v>
      </c>
      <c r="LA43" s="3">
        <v>0</v>
      </c>
      <c r="LB43" s="3">
        <v>0</v>
      </c>
      <c r="LC43" s="3">
        <v>0</v>
      </c>
      <c r="LD43" s="3">
        <v>0</v>
      </c>
      <c r="LE43" s="3">
        <v>0</v>
      </c>
      <c r="LF43" s="3">
        <v>0</v>
      </c>
      <c r="LG43" s="3">
        <v>0</v>
      </c>
      <c r="LH43" s="3">
        <v>0</v>
      </c>
      <c r="LI43" s="3">
        <v>0</v>
      </c>
      <c r="LJ43" s="3">
        <v>0</v>
      </c>
      <c r="LK43" s="3">
        <v>0</v>
      </c>
      <c r="LL43" s="3">
        <v>0</v>
      </c>
      <c r="LM43" s="3">
        <v>69711904.370000005</v>
      </c>
      <c r="LN43" s="3">
        <v>76418999.420000002</v>
      </c>
      <c r="LO43" s="3">
        <v>4717632.6900000004</v>
      </c>
      <c r="LP43" s="3">
        <v>0</v>
      </c>
      <c r="LQ43" s="3">
        <v>0</v>
      </c>
      <c r="LR43" s="3">
        <v>10817334.35</v>
      </c>
      <c r="LS43" s="3">
        <v>0</v>
      </c>
      <c r="LT43" s="3">
        <v>8242317.0300000003</v>
      </c>
      <c r="LU43" s="3">
        <v>0</v>
      </c>
      <c r="LW43" s="3">
        <v>582131.55000000005</v>
      </c>
      <c r="LX43" s="3">
        <v>385176.82</v>
      </c>
      <c r="LY43" s="3">
        <v>0</v>
      </c>
      <c r="LZ43" s="3">
        <v>0</v>
      </c>
      <c r="MA43" s="3">
        <v>0</v>
      </c>
      <c r="MB43" s="3">
        <v>0</v>
      </c>
      <c r="MC43" s="3">
        <v>0</v>
      </c>
      <c r="MD43" s="3">
        <v>0</v>
      </c>
      <c r="ME43" s="3">
        <v>0</v>
      </c>
      <c r="MF43" s="3">
        <v>0</v>
      </c>
      <c r="MG43" s="3">
        <v>0</v>
      </c>
      <c r="MH43" s="3">
        <v>0</v>
      </c>
      <c r="MI43" s="3">
        <v>0</v>
      </c>
      <c r="MJ43" s="3">
        <v>0</v>
      </c>
      <c r="MK43" s="3">
        <v>0</v>
      </c>
      <c r="ML43" s="3">
        <v>0</v>
      </c>
      <c r="MM43" s="3">
        <v>0</v>
      </c>
      <c r="MN43" s="3">
        <v>0</v>
      </c>
      <c r="MO43" s="3">
        <v>0</v>
      </c>
      <c r="MP43" s="3">
        <v>0</v>
      </c>
      <c r="MQ43" s="3">
        <v>0</v>
      </c>
      <c r="MR43" s="3">
        <v>0</v>
      </c>
      <c r="MS43" s="3">
        <v>2870736.65</v>
      </c>
      <c r="MT43" s="3">
        <v>782304.85</v>
      </c>
      <c r="MU43" s="3">
        <v>306882.76</v>
      </c>
      <c r="MV43" s="3">
        <v>104054.24</v>
      </c>
      <c r="MW43" s="3">
        <v>26279.1</v>
      </c>
      <c r="MX43" s="3">
        <v>38122.269999999997</v>
      </c>
      <c r="MY43" s="3">
        <v>9618.92</v>
      </c>
      <c r="MZ43" s="3">
        <v>354926.86</v>
      </c>
      <c r="NA43" s="3">
        <v>48135.57</v>
      </c>
      <c r="NB43" s="3">
        <v>0</v>
      </c>
      <c r="NC43" s="3">
        <v>52160.84</v>
      </c>
      <c r="ND43" s="3">
        <v>105239.53</v>
      </c>
      <c r="NE43" s="3">
        <v>16860.63</v>
      </c>
      <c r="NF43" s="3">
        <v>0</v>
      </c>
      <c r="NG43" s="3">
        <v>107003.26</v>
      </c>
      <c r="NH43" s="3">
        <v>0</v>
      </c>
      <c r="NI43" s="3">
        <v>718336.09</v>
      </c>
      <c r="NJ43" s="3">
        <v>1305751.3999999999</v>
      </c>
      <c r="NK43" s="3">
        <v>209953.05</v>
      </c>
      <c r="NL43" s="3">
        <v>315334.18</v>
      </c>
      <c r="NM43" s="3">
        <v>0</v>
      </c>
      <c r="NN43" s="3">
        <v>35439.81</v>
      </c>
      <c r="NO43" s="3">
        <v>0</v>
      </c>
      <c r="NP43" s="3">
        <v>273676.79999999999</v>
      </c>
      <c r="NQ43" s="3">
        <v>35904.660000000003</v>
      </c>
      <c r="NR43" s="3">
        <v>144854.56</v>
      </c>
      <c r="NS43" s="3">
        <v>17320.71</v>
      </c>
      <c r="NT43" s="3">
        <v>2201</v>
      </c>
      <c r="NU43" s="3">
        <v>59489.96</v>
      </c>
      <c r="NV43" s="3">
        <v>22598.12</v>
      </c>
      <c r="NW43" s="3">
        <v>396243.53</v>
      </c>
      <c r="NX43" s="3">
        <v>7349.18</v>
      </c>
      <c r="NY43" s="3">
        <v>240101.04</v>
      </c>
      <c r="NZ43" s="3">
        <v>13831.32</v>
      </c>
      <c r="OA43" s="3">
        <v>65973.11</v>
      </c>
      <c r="OB43" s="3">
        <v>0</v>
      </c>
      <c r="OC43" s="3">
        <v>0</v>
      </c>
      <c r="OD43" s="3">
        <v>0</v>
      </c>
      <c r="OE43" s="3">
        <v>0</v>
      </c>
      <c r="OF43" s="3">
        <v>0</v>
      </c>
      <c r="OK43" s="3">
        <v>0</v>
      </c>
      <c r="OL43" s="3">
        <v>0</v>
      </c>
      <c r="OM43" s="3">
        <v>0</v>
      </c>
      <c r="ON43" s="3">
        <v>0</v>
      </c>
      <c r="OO43" s="3">
        <v>564345.94999999995</v>
      </c>
      <c r="OP43" s="3">
        <v>643744.46</v>
      </c>
      <c r="OQ43" s="3">
        <v>1537686.42</v>
      </c>
      <c r="OR43" s="3">
        <v>150426.67000000001</v>
      </c>
      <c r="OS43" s="3">
        <v>0</v>
      </c>
      <c r="OT43" s="3">
        <v>-12589.95</v>
      </c>
      <c r="OU43" s="3">
        <v>170286.07</v>
      </c>
      <c r="OV43" s="3">
        <v>95343.64</v>
      </c>
      <c r="OW43" s="3">
        <v>0</v>
      </c>
      <c r="OX43" s="3">
        <v>128724.12</v>
      </c>
      <c r="OY43" s="3">
        <v>129904.29</v>
      </c>
      <c r="OZ43" s="3">
        <v>0</v>
      </c>
      <c r="PA43" s="3">
        <v>61.96</v>
      </c>
      <c r="PB43" s="3">
        <v>0</v>
      </c>
      <c r="PC43" s="3">
        <v>0</v>
      </c>
      <c r="PD43" s="3">
        <v>1200</v>
      </c>
      <c r="PE43" s="3">
        <v>0</v>
      </c>
      <c r="PF43" s="3">
        <v>0</v>
      </c>
      <c r="PG43" s="3">
        <v>1998021.93</v>
      </c>
      <c r="PH43" s="3">
        <v>0</v>
      </c>
      <c r="PI43" s="3">
        <v>227157.11</v>
      </c>
      <c r="PJ43" s="3">
        <v>-603336</v>
      </c>
      <c r="PK43" s="3">
        <v>503458.11</v>
      </c>
      <c r="PL43" s="3">
        <v>112863.48</v>
      </c>
      <c r="PM43" s="3">
        <v>228181.92</v>
      </c>
      <c r="PN43" s="3">
        <v>1921799.02</v>
      </c>
      <c r="PO43" s="3">
        <v>437700</v>
      </c>
      <c r="PP43" s="3">
        <v>0</v>
      </c>
      <c r="PQ43" s="3">
        <v>0</v>
      </c>
      <c r="PR43" s="3">
        <v>690593.96</v>
      </c>
      <c r="PS43" s="3">
        <v>0</v>
      </c>
      <c r="PT43" s="3">
        <v>332047.86</v>
      </c>
      <c r="PU43" s="3">
        <v>4292.0200000000004</v>
      </c>
      <c r="PV43" s="3">
        <v>0</v>
      </c>
      <c r="PW43" s="3">
        <v>497511.98</v>
      </c>
      <c r="PX43" s="3">
        <v>36230.85</v>
      </c>
      <c r="PY43" s="3">
        <v>0</v>
      </c>
      <c r="PZ43" s="3">
        <v>0</v>
      </c>
      <c r="QA43" s="3">
        <v>0</v>
      </c>
      <c r="QB43" s="3">
        <v>10249156.48</v>
      </c>
      <c r="QC43" s="3">
        <v>0</v>
      </c>
      <c r="QD43" s="3">
        <v>0</v>
      </c>
      <c r="QE43" s="3">
        <v>0</v>
      </c>
      <c r="QF43" s="3">
        <v>0</v>
      </c>
      <c r="QG43" s="3">
        <v>0</v>
      </c>
      <c r="QI43" s="3">
        <v>0</v>
      </c>
      <c r="QJ43" s="3">
        <v>4839866.12</v>
      </c>
      <c r="QK43" s="3">
        <v>0</v>
      </c>
      <c r="QL43" s="3">
        <v>0</v>
      </c>
      <c r="QM43" s="3">
        <v>0</v>
      </c>
      <c r="QN43" s="3">
        <v>0</v>
      </c>
      <c r="QO43" s="3">
        <v>0</v>
      </c>
      <c r="QP43" s="3">
        <v>197060.11</v>
      </c>
      <c r="QQ43" s="3">
        <v>0</v>
      </c>
      <c r="QR43" s="3">
        <v>0</v>
      </c>
      <c r="QS43" s="3">
        <v>873900.1</v>
      </c>
      <c r="QT43" s="3">
        <v>225025.74</v>
      </c>
      <c r="QU43" s="3">
        <v>748373</v>
      </c>
      <c r="QV43" s="3">
        <v>448674</v>
      </c>
      <c r="QW43" s="3">
        <v>45600.1</v>
      </c>
      <c r="QX43" s="3">
        <v>0</v>
      </c>
      <c r="QY43" s="3">
        <v>0</v>
      </c>
      <c r="QZ43" s="3">
        <v>0</v>
      </c>
      <c r="RA43" s="3">
        <v>0</v>
      </c>
      <c r="RB43" s="3">
        <v>0</v>
      </c>
      <c r="RC43" s="3">
        <v>0</v>
      </c>
      <c r="RD43" s="3">
        <v>0</v>
      </c>
      <c r="RE43" s="3">
        <v>0</v>
      </c>
      <c r="RF43" s="3">
        <v>0</v>
      </c>
      <c r="RG43" s="3">
        <v>0</v>
      </c>
      <c r="RH43" s="3">
        <v>591945.81000000006</v>
      </c>
      <c r="RI43" s="3">
        <v>0</v>
      </c>
      <c r="RJ43" s="3">
        <v>0</v>
      </c>
      <c r="RK43" s="3">
        <v>0</v>
      </c>
    </row>
    <row r="44" spans="1:479" x14ac:dyDescent="0.25">
      <c r="A44" t="s">
        <v>43</v>
      </c>
      <c r="B44" s="1">
        <v>2019</v>
      </c>
      <c r="C44" s="3">
        <v>655792.77</v>
      </c>
      <c r="D44" s="3">
        <v>900</v>
      </c>
      <c r="E44" s="4"/>
      <c r="F44" s="3">
        <v>0</v>
      </c>
      <c r="G44" s="3">
        <v>0</v>
      </c>
      <c r="H44" s="3">
        <v>0</v>
      </c>
      <c r="I44" s="3">
        <v>0</v>
      </c>
      <c r="J44" s="3">
        <v>0</v>
      </c>
      <c r="K44" s="3">
        <v>4192218.37</v>
      </c>
      <c r="L44" s="3">
        <v>-9640.83</v>
      </c>
      <c r="M44" s="3">
        <v>64826.7</v>
      </c>
      <c r="N44" s="3">
        <v>0</v>
      </c>
      <c r="O44" s="3">
        <v>1769.74</v>
      </c>
      <c r="P44" s="4"/>
      <c r="Q44" s="3">
        <v>2626067.27</v>
      </c>
      <c r="R44" s="3">
        <v>-42000</v>
      </c>
      <c r="S44" s="3">
        <v>0</v>
      </c>
      <c r="T44" s="3">
        <v>0</v>
      </c>
      <c r="U44" s="3">
        <v>0</v>
      </c>
      <c r="V44" s="3">
        <v>145623.37</v>
      </c>
      <c r="W44" s="3">
        <v>489.1</v>
      </c>
      <c r="X44" s="3">
        <v>0</v>
      </c>
      <c r="Y44" s="3">
        <v>0</v>
      </c>
      <c r="Z44" s="3">
        <v>0</v>
      </c>
      <c r="AA44" s="3">
        <v>291833.86</v>
      </c>
      <c r="AB44" s="3">
        <v>0</v>
      </c>
      <c r="AC44" s="3">
        <v>0</v>
      </c>
      <c r="AD44" s="3">
        <v>0</v>
      </c>
      <c r="AE44" s="3">
        <v>0</v>
      </c>
      <c r="AF44" s="3">
        <v>0</v>
      </c>
      <c r="AG44" s="3">
        <v>0</v>
      </c>
      <c r="AH44" s="3">
        <v>0</v>
      </c>
      <c r="AI44" s="3">
        <v>0</v>
      </c>
      <c r="AJ44" s="3">
        <v>0</v>
      </c>
      <c r="AK44" s="3">
        <v>0</v>
      </c>
      <c r="AL44" s="3">
        <v>0</v>
      </c>
      <c r="AP44" s="3">
        <v>0</v>
      </c>
      <c r="AQ44" s="3">
        <v>0</v>
      </c>
      <c r="AR44" s="3">
        <v>0</v>
      </c>
      <c r="AS44" s="3">
        <v>0</v>
      </c>
      <c r="AT44" s="3">
        <v>4000</v>
      </c>
      <c r="AU44" s="3">
        <v>0</v>
      </c>
      <c r="AV44" s="3">
        <v>44990.45</v>
      </c>
      <c r="AW44" s="4"/>
      <c r="AX44" s="3">
        <v>0</v>
      </c>
      <c r="AY44" s="3">
        <v>0</v>
      </c>
      <c r="AZ44" s="3">
        <v>0</v>
      </c>
      <c r="BA44" s="3">
        <v>166357.45000000001</v>
      </c>
      <c r="BB44" s="3">
        <v>0</v>
      </c>
      <c r="BC44" s="3">
        <v>0</v>
      </c>
      <c r="BD44" s="3">
        <v>0</v>
      </c>
      <c r="BE44" s="3">
        <v>0</v>
      </c>
      <c r="BF44" s="3">
        <v>0</v>
      </c>
      <c r="BG44" s="3">
        <v>0</v>
      </c>
      <c r="BH44" s="3">
        <v>0</v>
      </c>
      <c r="BI44" s="3">
        <v>0</v>
      </c>
      <c r="BJ44" s="3">
        <v>0</v>
      </c>
      <c r="BK44" s="3">
        <v>0</v>
      </c>
      <c r="BL44" s="3">
        <v>0</v>
      </c>
      <c r="BM44" s="3">
        <v>394.74</v>
      </c>
      <c r="BN44" s="3">
        <v>1229389.1000000001</v>
      </c>
      <c r="BO44" s="3">
        <v>-24789.51</v>
      </c>
      <c r="BP44" s="3">
        <v>-7267.96</v>
      </c>
      <c r="BQ44" s="3">
        <v>0</v>
      </c>
      <c r="BR44" s="3">
        <v>13091.94</v>
      </c>
      <c r="BT44" s="3">
        <v>5297.58</v>
      </c>
      <c r="BU44" s="3">
        <v>0</v>
      </c>
      <c r="BV44" s="3">
        <v>0</v>
      </c>
      <c r="BW44" s="3">
        <v>0</v>
      </c>
      <c r="BX44" s="3">
        <v>0</v>
      </c>
      <c r="BY44" s="3">
        <v>-20102.12</v>
      </c>
      <c r="BZ44" s="3">
        <v>-369892.11</v>
      </c>
      <c r="CA44" s="3">
        <v>0</v>
      </c>
      <c r="CB44" s="3">
        <v>-111345.76</v>
      </c>
      <c r="CC44" s="3">
        <v>-8508.69</v>
      </c>
      <c r="CD44" s="3">
        <v>626263.12</v>
      </c>
      <c r="CE44" s="3">
        <v>614976.34</v>
      </c>
      <c r="CF44" s="3">
        <v>-39194.54</v>
      </c>
      <c r="CG44" s="3">
        <v>39589.949999999997</v>
      </c>
      <c r="CH44" s="3">
        <v>0</v>
      </c>
      <c r="CI44" s="3">
        <v>0</v>
      </c>
      <c r="CJ44" s="3">
        <v>0</v>
      </c>
      <c r="CK44" s="3">
        <v>0</v>
      </c>
      <c r="CL44" s="3">
        <v>406539.72</v>
      </c>
      <c r="CM44" s="3">
        <v>135717.93</v>
      </c>
      <c r="CN44" s="3">
        <v>0</v>
      </c>
      <c r="CO44" s="3">
        <v>0</v>
      </c>
      <c r="CP44" s="3">
        <v>0</v>
      </c>
      <c r="CQ44" s="3">
        <v>0</v>
      </c>
      <c r="CR44" s="3">
        <v>0</v>
      </c>
      <c r="CS44" s="3">
        <v>0</v>
      </c>
      <c r="CT44" s="3">
        <v>0</v>
      </c>
      <c r="CU44" s="3">
        <v>0</v>
      </c>
      <c r="CV44" s="3">
        <v>0</v>
      </c>
      <c r="CW44" s="3">
        <v>0</v>
      </c>
      <c r="CX44" s="3">
        <v>0</v>
      </c>
      <c r="CY44" s="3">
        <v>0</v>
      </c>
      <c r="CZ44" s="3">
        <v>0</v>
      </c>
      <c r="DA44" s="3">
        <v>0</v>
      </c>
      <c r="DB44" s="3">
        <v>0</v>
      </c>
      <c r="DC44" s="3">
        <v>0</v>
      </c>
      <c r="DD44" s="3">
        <v>0</v>
      </c>
      <c r="DE44" s="3">
        <v>0</v>
      </c>
      <c r="DF44" s="3">
        <v>0</v>
      </c>
      <c r="DG44" s="3">
        <v>0</v>
      </c>
      <c r="DH44" s="3">
        <v>0</v>
      </c>
      <c r="DI44" s="3">
        <v>0</v>
      </c>
      <c r="DJ44" s="3">
        <v>0</v>
      </c>
      <c r="DK44" s="3">
        <v>0</v>
      </c>
      <c r="DL44" s="3">
        <v>0</v>
      </c>
      <c r="DM44" s="3">
        <v>0</v>
      </c>
      <c r="DN44" s="3">
        <v>22655.23</v>
      </c>
      <c r="DP44" s="3">
        <v>0</v>
      </c>
      <c r="DQ44" s="3">
        <v>0</v>
      </c>
      <c r="DR44" s="3">
        <v>0</v>
      </c>
      <c r="DS44" s="3">
        <v>518876.74</v>
      </c>
      <c r="DT44" s="3">
        <v>0</v>
      </c>
      <c r="DU44" s="3">
        <v>2265622.37</v>
      </c>
      <c r="DV44" s="3">
        <v>2264990.7000000002</v>
      </c>
      <c r="DW44" s="3">
        <v>4385586.49</v>
      </c>
      <c r="DX44" s="3">
        <v>4428631.4000000004</v>
      </c>
      <c r="DY44" s="3">
        <v>4712585.97</v>
      </c>
      <c r="DZ44" s="3">
        <v>1619430.51</v>
      </c>
      <c r="EA44" s="3">
        <v>1827384.92</v>
      </c>
      <c r="EB44" s="3">
        <v>0</v>
      </c>
      <c r="EC44" s="3">
        <v>0</v>
      </c>
      <c r="ED44" s="3">
        <v>0</v>
      </c>
      <c r="EE44" s="3">
        <v>110841.71</v>
      </c>
      <c r="EG44" s="3">
        <v>1959120.92</v>
      </c>
      <c r="EH44" s="3">
        <v>0</v>
      </c>
      <c r="EI44" s="3">
        <v>133934.35</v>
      </c>
      <c r="EJ44" s="3">
        <v>121838.51</v>
      </c>
      <c r="EL44" s="3">
        <v>934337.33</v>
      </c>
      <c r="EM44" s="3">
        <v>8110.63</v>
      </c>
      <c r="EN44" s="3">
        <v>61334.96</v>
      </c>
      <c r="EO44" s="3">
        <v>48197.48</v>
      </c>
      <c r="EP44" s="3">
        <v>0</v>
      </c>
      <c r="EQ44" s="3">
        <v>1775.12</v>
      </c>
      <c r="ER44" s="3">
        <v>124784.11</v>
      </c>
      <c r="ET44" s="3">
        <v>0</v>
      </c>
      <c r="EU44" s="3">
        <v>0</v>
      </c>
      <c r="EV44" s="3">
        <v>0</v>
      </c>
      <c r="EW44" s="3">
        <v>0</v>
      </c>
      <c r="EX44" s="3">
        <v>0</v>
      </c>
      <c r="EY44" s="3">
        <v>0.01</v>
      </c>
      <c r="EZ44" s="3">
        <v>0</v>
      </c>
      <c r="FA44" s="3">
        <v>0</v>
      </c>
      <c r="FB44" s="3">
        <v>0</v>
      </c>
      <c r="FC44" s="3">
        <v>0</v>
      </c>
      <c r="FD44" s="3">
        <v>0</v>
      </c>
      <c r="FE44" s="3">
        <v>0</v>
      </c>
      <c r="FF44" s="3">
        <v>849.46</v>
      </c>
      <c r="FG44" s="3">
        <v>0</v>
      </c>
      <c r="FH44" s="3">
        <v>0</v>
      </c>
      <c r="FI44" s="3">
        <v>0</v>
      </c>
      <c r="FJ44" s="3">
        <v>79295.460000000006</v>
      </c>
      <c r="FK44" s="3">
        <v>-4899841.71</v>
      </c>
      <c r="FL44" s="3">
        <v>-315480.93</v>
      </c>
      <c r="FM44" s="3">
        <v>0</v>
      </c>
      <c r="FN44" s="3">
        <v>0</v>
      </c>
      <c r="FO44" s="3">
        <v>-22131.279999999999</v>
      </c>
      <c r="FP44" s="3">
        <v>-519000.09</v>
      </c>
      <c r="FQ44" s="3">
        <v>-114903.72</v>
      </c>
      <c r="FR44" s="3">
        <v>-225000</v>
      </c>
      <c r="FS44" s="3">
        <v>0</v>
      </c>
      <c r="FT44" s="3">
        <v>-3144758.92</v>
      </c>
      <c r="FU44" s="3">
        <v>0</v>
      </c>
      <c r="FV44" s="3">
        <v>0</v>
      </c>
      <c r="FW44" s="3">
        <v>0</v>
      </c>
      <c r="FX44" s="3">
        <v>22.59</v>
      </c>
      <c r="FY44" s="3">
        <v>0</v>
      </c>
      <c r="FZ44" s="3">
        <v>0</v>
      </c>
      <c r="GA44" s="3">
        <v>0</v>
      </c>
      <c r="GB44" s="3">
        <v>-564844.73</v>
      </c>
      <c r="GD44" s="3">
        <v>0</v>
      </c>
      <c r="GE44" s="3">
        <v>0</v>
      </c>
      <c r="GF44" s="3">
        <v>-39719.08</v>
      </c>
      <c r="GG44" s="3">
        <v>0</v>
      </c>
      <c r="GH44" s="3">
        <v>0</v>
      </c>
      <c r="GI44" s="3">
        <v>0</v>
      </c>
      <c r="GJ44" s="3">
        <v>-5192.6400000000003</v>
      </c>
      <c r="GK44" s="3">
        <v>-12519.79</v>
      </c>
      <c r="GL44" s="3">
        <v>75291.83</v>
      </c>
      <c r="GN44" s="3">
        <v>0</v>
      </c>
      <c r="GO44" s="3">
        <v>-337688</v>
      </c>
      <c r="GP44" s="3">
        <v>0</v>
      </c>
      <c r="GQ44" s="3">
        <v>0</v>
      </c>
      <c r="GR44" s="3">
        <v>0</v>
      </c>
      <c r="GS44" s="3">
        <v>0</v>
      </c>
      <c r="GT44" s="3">
        <v>0</v>
      </c>
      <c r="GU44" s="3">
        <v>0</v>
      </c>
      <c r="GV44" s="3">
        <v>0</v>
      </c>
      <c r="GX44" s="3">
        <v>-499514.11</v>
      </c>
      <c r="GY44" s="3">
        <v>0</v>
      </c>
      <c r="GZ44" s="3">
        <v>0</v>
      </c>
      <c r="HA44" s="3">
        <v>0</v>
      </c>
      <c r="HB44" s="3">
        <v>-4000</v>
      </c>
      <c r="HC44" s="3">
        <v>0</v>
      </c>
      <c r="HD44" s="3">
        <v>0</v>
      </c>
      <c r="HE44" s="3">
        <v>0</v>
      </c>
      <c r="HF44" s="3">
        <v>0</v>
      </c>
      <c r="HG44" s="3">
        <v>0</v>
      </c>
      <c r="HH44" s="3">
        <v>-1859325.49</v>
      </c>
      <c r="HI44" s="3">
        <v>0</v>
      </c>
      <c r="HJ44" s="3">
        <v>0</v>
      </c>
      <c r="HK44" s="3">
        <v>0</v>
      </c>
      <c r="HL44" s="3">
        <v>0</v>
      </c>
      <c r="HM44" s="3">
        <v>-12444972.15</v>
      </c>
      <c r="HO44" s="3">
        <v>0</v>
      </c>
      <c r="HP44" s="3">
        <v>-8290713.9299999997</v>
      </c>
      <c r="HQ44" s="3">
        <v>0</v>
      </c>
      <c r="HR44" s="3">
        <v>0</v>
      </c>
      <c r="HS44" s="3">
        <v>0</v>
      </c>
      <c r="HT44" s="3">
        <v>0</v>
      </c>
      <c r="HU44" s="3">
        <v>0</v>
      </c>
      <c r="HV44" s="3">
        <v>0</v>
      </c>
      <c r="HW44" s="3">
        <v>0</v>
      </c>
      <c r="HX44" s="3">
        <v>0</v>
      </c>
      <c r="HY44" s="3">
        <v>-2111246.5499999998</v>
      </c>
      <c r="HZ44" s="3">
        <v>-901541.67000000202</v>
      </c>
      <c r="IA44" s="3">
        <v>0</v>
      </c>
      <c r="IB44" s="3">
        <v>0</v>
      </c>
      <c r="IC44" s="3">
        <v>0</v>
      </c>
      <c r="ID44" s="3">
        <v>0</v>
      </c>
      <c r="IE44" s="3">
        <v>0</v>
      </c>
      <c r="IF44" s="3">
        <v>20908.009999999998</v>
      </c>
      <c r="IG44" s="3">
        <v>0</v>
      </c>
      <c r="IH44" s="3">
        <v>0</v>
      </c>
      <c r="II44" s="3">
        <v>-47400</v>
      </c>
      <c r="IJ44" s="3">
        <v>-8196313.0800000001</v>
      </c>
      <c r="IK44" s="3">
        <v>0</v>
      </c>
      <c r="IL44" s="3">
        <v>-10837434.550000001</v>
      </c>
      <c r="IM44" s="3">
        <v>0</v>
      </c>
      <c r="IN44" s="3">
        <v>-107816.84</v>
      </c>
      <c r="IO44" s="3">
        <v>-9053.0300000000007</v>
      </c>
      <c r="IP44" s="3">
        <v>-2925873.5</v>
      </c>
      <c r="IQ44" s="3">
        <v>0</v>
      </c>
      <c r="IR44" s="3">
        <v>0</v>
      </c>
      <c r="IS44" s="3">
        <v>-3164324.82</v>
      </c>
      <c r="IT44" s="3">
        <v>0</v>
      </c>
      <c r="IU44" s="3">
        <v>-940892.03</v>
      </c>
      <c r="IV44" s="3">
        <v>0</v>
      </c>
      <c r="IW44" s="3">
        <v>-1564150.53</v>
      </c>
      <c r="IX44" s="3">
        <v>-868505.55</v>
      </c>
      <c r="IY44" s="3">
        <v>-386690.26</v>
      </c>
      <c r="IZ44" s="3">
        <v>-82727.850000000006</v>
      </c>
      <c r="JA44" s="3">
        <v>-5416468.6699999999</v>
      </c>
      <c r="JB44" s="3">
        <v>-12642.9</v>
      </c>
      <c r="JC44" s="3">
        <v>-162</v>
      </c>
      <c r="JD44" s="3">
        <v>-37475.9</v>
      </c>
      <c r="JE44" s="3">
        <v>0</v>
      </c>
      <c r="JF44" s="3">
        <v>0</v>
      </c>
      <c r="JG44" s="3">
        <v>0</v>
      </c>
      <c r="JH44" s="3">
        <v>0</v>
      </c>
      <c r="JI44" s="3">
        <v>-60002.95</v>
      </c>
      <c r="JJ44" s="3">
        <v>0</v>
      </c>
      <c r="JK44" s="3">
        <v>0</v>
      </c>
      <c r="JL44" s="3">
        <v>-46086.8</v>
      </c>
      <c r="JM44" s="3">
        <v>0</v>
      </c>
      <c r="JN44" s="3">
        <v>-69097.820000000007</v>
      </c>
      <c r="JO44" s="3">
        <v>0</v>
      </c>
      <c r="JP44" s="3">
        <v>-49035.41</v>
      </c>
      <c r="JQ44" s="3">
        <v>51214.080000000002</v>
      </c>
      <c r="JR44" s="3">
        <v>0</v>
      </c>
      <c r="JS44" s="3">
        <v>0</v>
      </c>
      <c r="JT44" s="3">
        <v>0</v>
      </c>
      <c r="JU44" s="3">
        <v>0</v>
      </c>
      <c r="JV44" s="3">
        <v>0</v>
      </c>
      <c r="JW44" s="3">
        <v>0</v>
      </c>
      <c r="JX44" s="3">
        <v>0</v>
      </c>
      <c r="JY44" s="3">
        <v>0</v>
      </c>
      <c r="JZ44" s="3">
        <v>0</v>
      </c>
      <c r="KA44" s="3">
        <v>0</v>
      </c>
      <c r="KB44" s="3">
        <v>-1000</v>
      </c>
      <c r="KC44" s="3">
        <v>0</v>
      </c>
      <c r="KD44" s="3">
        <v>0</v>
      </c>
      <c r="KE44" s="3">
        <v>39417.97</v>
      </c>
      <c r="KF44" s="3">
        <v>0</v>
      </c>
      <c r="KG44" s="3">
        <v>0</v>
      </c>
      <c r="KH44" s="3">
        <v>-483552.34</v>
      </c>
      <c r="KI44" s="3">
        <v>455995.56</v>
      </c>
      <c r="KJ44" s="3">
        <v>0</v>
      </c>
      <c r="KK44" s="3">
        <v>-8724.7800000000007</v>
      </c>
      <c r="KL44" s="3">
        <v>0</v>
      </c>
      <c r="KM44" s="3">
        <v>0</v>
      </c>
      <c r="KN44" s="3">
        <v>-101143.22</v>
      </c>
      <c r="KO44" s="3">
        <v>0</v>
      </c>
      <c r="KP44" s="3">
        <v>0</v>
      </c>
      <c r="KQ44" s="3">
        <v>0</v>
      </c>
      <c r="KR44" s="3">
        <v>0</v>
      </c>
      <c r="KS44" s="3">
        <v>0</v>
      </c>
      <c r="KT44" s="3">
        <v>0</v>
      </c>
      <c r="KU44" s="3">
        <v>0</v>
      </c>
      <c r="KV44" s="3">
        <v>0</v>
      </c>
      <c r="KW44" s="3">
        <v>0</v>
      </c>
      <c r="KX44" s="3">
        <v>0</v>
      </c>
      <c r="KY44" s="3">
        <v>0</v>
      </c>
      <c r="KZ44" s="3">
        <v>0</v>
      </c>
      <c r="LA44" s="3">
        <v>0</v>
      </c>
      <c r="LB44" s="3">
        <v>0</v>
      </c>
      <c r="LC44" s="3">
        <v>0</v>
      </c>
      <c r="LD44" s="3">
        <v>0</v>
      </c>
      <c r="LE44" s="3">
        <v>0</v>
      </c>
      <c r="LF44" s="3">
        <v>0</v>
      </c>
      <c r="LG44" s="3">
        <v>0</v>
      </c>
      <c r="LH44" s="3">
        <v>0</v>
      </c>
      <c r="LI44" s="3">
        <v>0</v>
      </c>
      <c r="LJ44" s="3">
        <v>0</v>
      </c>
      <c r="LK44" s="3">
        <v>0</v>
      </c>
      <c r="LL44" s="3">
        <v>0</v>
      </c>
      <c r="LM44" s="3">
        <v>14165804.210000001</v>
      </c>
      <c r="LN44" s="3">
        <v>11075011.65</v>
      </c>
      <c r="LO44" s="3">
        <v>940892.03</v>
      </c>
      <c r="LP44" s="3">
        <v>0</v>
      </c>
      <c r="LQ44" s="3">
        <v>0</v>
      </c>
      <c r="LR44" s="3">
        <v>1564150.53</v>
      </c>
      <c r="LS44" s="3">
        <v>0</v>
      </c>
      <c r="LT44" s="3">
        <v>868505.56</v>
      </c>
      <c r="LU44" s="3">
        <v>0</v>
      </c>
      <c r="LW44" s="3">
        <v>386690.26</v>
      </c>
      <c r="LX44" s="3">
        <v>82727.850000000006</v>
      </c>
      <c r="LY44" s="3">
        <v>0</v>
      </c>
      <c r="LZ44" s="3">
        <v>0</v>
      </c>
      <c r="MA44" s="3">
        <v>0</v>
      </c>
      <c r="MB44" s="3">
        <v>0</v>
      </c>
      <c r="MC44" s="3">
        <v>0</v>
      </c>
      <c r="MD44" s="3">
        <v>0</v>
      </c>
      <c r="ME44" s="3">
        <v>0</v>
      </c>
      <c r="MF44" s="3">
        <v>0</v>
      </c>
      <c r="MG44" s="3">
        <v>0</v>
      </c>
      <c r="MH44" s="3">
        <v>0</v>
      </c>
      <c r="MI44" s="3">
        <v>0</v>
      </c>
      <c r="MJ44" s="3">
        <v>0</v>
      </c>
      <c r="MK44" s="3">
        <v>0</v>
      </c>
      <c r="ML44" s="3">
        <v>0</v>
      </c>
      <c r="MM44" s="3">
        <v>0</v>
      </c>
      <c r="MN44" s="3">
        <v>0</v>
      </c>
      <c r="MO44" s="3">
        <v>0</v>
      </c>
      <c r="MP44" s="3">
        <v>0</v>
      </c>
      <c r="MQ44" s="3">
        <v>0</v>
      </c>
      <c r="MR44" s="3">
        <v>0</v>
      </c>
      <c r="MS44" s="3">
        <v>0</v>
      </c>
      <c r="MT44" s="3">
        <v>0</v>
      </c>
      <c r="MU44" s="3">
        <v>0</v>
      </c>
      <c r="MV44" s="3">
        <v>0</v>
      </c>
      <c r="MW44" s="3">
        <v>0</v>
      </c>
      <c r="MX44" s="3">
        <v>3728.36</v>
      </c>
      <c r="MY44" s="3">
        <v>29060.639999999999</v>
      </c>
      <c r="MZ44" s="3">
        <v>31221.3</v>
      </c>
      <c r="NA44" s="3">
        <v>20722.21</v>
      </c>
      <c r="NB44" s="3">
        <v>0</v>
      </c>
      <c r="NC44" s="3">
        <v>0</v>
      </c>
      <c r="ND44" s="3">
        <v>4727.8500000000004</v>
      </c>
      <c r="NE44" s="3">
        <v>1322.45</v>
      </c>
      <c r="NF44" s="3">
        <v>0</v>
      </c>
      <c r="NG44" s="3">
        <v>5827.5</v>
      </c>
      <c r="NH44" s="3">
        <v>0</v>
      </c>
      <c r="NI44" s="3">
        <v>66150.240000000005</v>
      </c>
      <c r="NJ44" s="3">
        <v>42271.57</v>
      </c>
      <c r="NK44" s="3">
        <v>86197.37</v>
      </c>
      <c r="NL44" s="3">
        <v>218075.09</v>
      </c>
      <c r="NM44" s="3">
        <v>0</v>
      </c>
      <c r="NN44" s="3">
        <v>0</v>
      </c>
      <c r="NO44" s="3">
        <v>16601.810000000001</v>
      </c>
      <c r="NP44" s="3">
        <v>132622.79</v>
      </c>
      <c r="NQ44" s="3">
        <v>0</v>
      </c>
      <c r="NR44" s="3">
        <v>0</v>
      </c>
      <c r="NS44" s="3">
        <v>12302.63</v>
      </c>
      <c r="NT44" s="3">
        <v>5360.55</v>
      </c>
      <c r="NU44" s="3">
        <v>38816.5</v>
      </c>
      <c r="NV44" s="3">
        <v>19078.919999999998</v>
      </c>
      <c r="NW44" s="3">
        <v>143971.97</v>
      </c>
      <c r="NX44" s="3">
        <v>416.77</v>
      </c>
      <c r="NY44" s="3">
        <v>4241.1000000000004</v>
      </c>
      <c r="NZ44" s="3">
        <v>65478.59</v>
      </c>
      <c r="OA44" s="3">
        <v>10794.76</v>
      </c>
      <c r="OB44" s="3">
        <v>0</v>
      </c>
      <c r="OC44" s="3">
        <v>0</v>
      </c>
      <c r="OD44" s="3">
        <v>0</v>
      </c>
      <c r="OE44" s="3">
        <v>0</v>
      </c>
      <c r="OF44" s="3">
        <v>0</v>
      </c>
      <c r="OK44" s="3">
        <v>0</v>
      </c>
      <c r="OL44" s="3">
        <v>0</v>
      </c>
      <c r="OM44" s="3">
        <v>0</v>
      </c>
      <c r="ON44" s="3">
        <v>0</v>
      </c>
      <c r="OO44" s="3">
        <v>80312.66</v>
      </c>
      <c r="OP44" s="3">
        <v>202549.99</v>
      </c>
      <c r="OQ44" s="3">
        <v>338150.34</v>
      </c>
      <c r="OR44" s="3">
        <v>134828.96</v>
      </c>
      <c r="OS44" s="3">
        <v>-63.12</v>
      </c>
      <c r="OT44" s="3">
        <v>0</v>
      </c>
      <c r="OU44" s="3">
        <v>51921.54</v>
      </c>
      <c r="OV44" s="3">
        <v>0</v>
      </c>
      <c r="OW44" s="3">
        <v>0</v>
      </c>
      <c r="OX44" s="3">
        <v>22928.57</v>
      </c>
      <c r="OY44" s="3">
        <v>0</v>
      </c>
      <c r="OZ44" s="3">
        <v>0</v>
      </c>
      <c r="PA44" s="3">
        <v>0</v>
      </c>
      <c r="PB44" s="3">
        <v>0</v>
      </c>
      <c r="PC44" s="3">
        <v>0</v>
      </c>
      <c r="PD44" s="3">
        <v>0</v>
      </c>
      <c r="PE44" s="3">
        <v>0</v>
      </c>
      <c r="PF44" s="3">
        <v>657871.09</v>
      </c>
      <c r="PG44" s="3">
        <v>206.38</v>
      </c>
      <c r="PH44" s="3">
        <v>287251.96000000002</v>
      </c>
      <c r="PI44" s="3">
        <v>60040.69</v>
      </c>
      <c r="PJ44" s="3">
        <v>0</v>
      </c>
      <c r="PK44" s="3">
        <v>200139.2</v>
      </c>
      <c r="PL44" s="3">
        <v>34883.26</v>
      </c>
      <c r="PM44" s="3">
        <v>24771.64</v>
      </c>
      <c r="PN44" s="3">
        <v>18883.66</v>
      </c>
      <c r="PO44" s="3">
        <v>0</v>
      </c>
      <c r="PP44" s="3">
        <v>0</v>
      </c>
      <c r="PQ44" s="3">
        <v>0</v>
      </c>
      <c r="PR44" s="3">
        <v>79448.3</v>
      </c>
      <c r="PS44" s="3">
        <v>0</v>
      </c>
      <c r="PT44" s="3">
        <v>205523.26</v>
      </c>
      <c r="PU44" s="3">
        <v>0</v>
      </c>
      <c r="PV44" s="3">
        <v>0</v>
      </c>
      <c r="PW44" s="3">
        <v>77175.03</v>
      </c>
      <c r="PX44" s="3">
        <v>0</v>
      </c>
      <c r="PY44" s="3">
        <v>0</v>
      </c>
      <c r="PZ44" s="3">
        <v>0</v>
      </c>
      <c r="QA44" s="3">
        <v>0</v>
      </c>
      <c r="QB44" s="3">
        <v>793303.03</v>
      </c>
      <c r="QC44" s="3">
        <v>0</v>
      </c>
      <c r="QD44" s="3">
        <v>38301.99</v>
      </c>
      <c r="QE44" s="3">
        <v>0</v>
      </c>
      <c r="QF44" s="3">
        <v>0</v>
      </c>
      <c r="QG44" s="3">
        <v>0</v>
      </c>
      <c r="QI44" s="3">
        <v>0</v>
      </c>
      <c r="QJ44" s="3">
        <v>473797.72</v>
      </c>
      <c r="QK44" s="3">
        <v>0</v>
      </c>
      <c r="QL44" s="3">
        <v>0</v>
      </c>
      <c r="QM44" s="3">
        <v>0</v>
      </c>
      <c r="QN44" s="3">
        <v>0</v>
      </c>
      <c r="QO44" s="3">
        <v>0</v>
      </c>
      <c r="QP44" s="3">
        <v>19614.900000000001</v>
      </c>
      <c r="QQ44" s="3">
        <v>0</v>
      </c>
      <c r="QR44" s="3">
        <v>0</v>
      </c>
      <c r="QS44" s="3">
        <v>0</v>
      </c>
      <c r="QT44" s="3">
        <v>36763.43</v>
      </c>
      <c r="QU44" s="3">
        <v>28369.41</v>
      </c>
      <c r="QV44" s="3">
        <v>0</v>
      </c>
      <c r="QW44" s="3">
        <v>11258.6</v>
      </c>
      <c r="QX44" s="3">
        <v>0</v>
      </c>
      <c r="QY44" s="3">
        <v>0</v>
      </c>
      <c r="QZ44" s="3">
        <v>0</v>
      </c>
      <c r="RA44" s="3">
        <v>0</v>
      </c>
      <c r="RB44" s="3">
        <v>0</v>
      </c>
      <c r="RC44" s="3">
        <v>0</v>
      </c>
      <c r="RD44" s="3">
        <v>0</v>
      </c>
      <c r="RE44" s="3">
        <v>0</v>
      </c>
      <c r="RF44" s="3">
        <v>0</v>
      </c>
      <c r="RG44" s="3">
        <v>0</v>
      </c>
      <c r="RH44" s="3">
        <v>0</v>
      </c>
      <c r="RI44" s="3">
        <v>0</v>
      </c>
      <c r="RJ44" s="3">
        <v>0</v>
      </c>
      <c r="RK44" s="3">
        <v>0</v>
      </c>
    </row>
    <row r="45" spans="1:479" x14ac:dyDescent="0.25">
      <c r="A45" t="s">
        <v>44</v>
      </c>
      <c r="B45" s="1">
        <v>2019</v>
      </c>
      <c r="C45" s="3">
        <v>2740484</v>
      </c>
      <c r="D45" s="3">
        <v>2011</v>
      </c>
      <c r="E45" s="4"/>
      <c r="F45" s="3">
        <v>0</v>
      </c>
      <c r="G45" s="3">
        <v>0</v>
      </c>
      <c r="H45" s="3">
        <v>0</v>
      </c>
      <c r="I45" s="3">
        <v>0</v>
      </c>
      <c r="J45" s="3">
        <v>0</v>
      </c>
      <c r="K45" s="3">
        <v>9938208</v>
      </c>
      <c r="L45" s="3">
        <v>0</v>
      </c>
      <c r="M45" s="3">
        <v>3596497</v>
      </c>
      <c r="N45" s="3">
        <v>1150</v>
      </c>
      <c r="O45" s="3">
        <v>-2969</v>
      </c>
      <c r="P45" s="4"/>
      <c r="Q45" s="3">
        <v>17367022</v>
      </c>
      <c r="R45" s="3">
        <v>-564476</v>
      </c>
      <c r="S45" s="3">
        <v>13931</v>
      </c>
      <c r="T45" s="3">
        <v>0</v>
      </c>
      <c r="U45" s="3">
        <v>0</v>
      </c>
      <c r="V45" s="3">
        <v>964670</v>
      </c>
      <c r="W45" s="3">
        <v>1127</v>
      </c>
      <c r="X45" s="3">
        <v>0</v>
      </c>
      <c r="Y45" s="3">
        <v>0</v>
      </c>
      <c r="Z45" s="3">
        <v>0</v>
      </c>
      <c r="AA45" s="3">
        <v>159310</v>
      </c>
      <c r="AB45" s="3">
        <v>306</v>
      </c>
      <c r="AC45" s="3">
        <v>0</v>
      </c>
      <c r="AD45" s="3">
        <v>0</v>
      </c>
      <c r="AE45" s="3">
        <v>0</v>
      </c>
      <c r="AF45" s="3">
        <v>0</v>
      </c>
      <c r="AG45" s="3">
        <v>0</v>
      </c>
      <c r="AH45" s="3">
        <v>0</v>
      </c>
      <c r="AI45" s="3">
        <v>0</v>
      </c>
      <c r="AJ45" s="3">
        <v>0</v>
      </c>
      <c r="AK45" s="3">
        <v>0</v>
      </c>
      <c r="AL45" s="3">
        <v>68092</v>
      </c>
      <c r="AP45" s="3">
        <v>0</v>
      </c>
      <c r="AQ45" s="3">
        <v>0</v>
      </c>
      <c r="AR45" s="3">
        <v>0</v>
      </c>
      <c r="AS45" s="3">
        <v>0</v>
      </c>
      <c r="AT45" s="3">
        <v>0</v>
      </c>
      <c r="AU45" s="3">
        <v>0</v>
      </c>
      <c r="AV45" s="3">
        <v>752442</v>
      </c>
      <c r="AW45" s="4"/>
      <c r="AX45" s="3">
        <v>0</v>
      </c>
      <c r="AY45" s="3">
        <v>0</v>
      </c>
      <c r="AZ45" s="3">
        <v>0</v>
      </c>
      <c r="BA45" s="3">
        <v>0</v>
      </c>
      <c r="BB45" s="3">
        <v>0</v>
      </c>
      <c r="BC45" s="3">
        <v>0</v>
      </c>
      <c r="BD45" s="3">
        <v>0</v>
      </c>
      <c r="BE45" s="3">
        <v>0</v>
      </c>
      <c r="BF45" s="3">
        <v>0</v>
      </c>
      <c r="BG45" s="3">
        <v>0</v>
      </c>
      <c r="BH45" s="3">
        <v>0</v>
      </c>
      <c r="BI45" s="3">
        <v>0</v>
      </c>
      <c r="BJ45" s="3">
        <v>0</v>
      </c>
      <c r="BK45" s="3">
        <v>0</v>
      </c>
      <c r="BL45" s="3">
        <v>0</v>
      </c>
      <c r="BM45" s="3">
        <v>0</v>
      </c>
      <c r="BN45" s="3">
        <v>0</v>
      </c>
      <c r="BO45" s="3">
        <v>-81278.33</v>
      </c>
      <c r="BP45" s="3">
        <v>-54603</v>
      </c>
      <c r="BQ45" s="3">
        <v>0</v>
      </c>
      <c r="BR45" s="3">
        <v>0</v>
      </c>
      <c r="BT45" s="3">
        <v>0</v>
      </c>
      <c r="BU45" s="3">
        <v>0</v>
      </c>
      <c r="BV45" s="3">
        <v>0</v>
      </c>
      <c r="BW45" s="3">
        <v>0</v>
      </c>
      <c r="BX45" s="3">
        <v>0</v>
      </c>
      <c r="BY45" s="3">
        <v>0</v>
      </c>
      <c r="BZ45" s="3">
        <v>-1760132</v>
      </c>
      <c r="CA45" s="3">
        <v>-1</v>
      </c>
      <c r="CB45" s="3">
        <v>3610519</v>
      </c>
      <c r="CC45" s="3">
        <v>-3760332</v>
      </c>
      <c r="CD45" s="3">
        <v>-2123389</v>
      </c>
      <c r="CE45" s="3">
        <v>-2272842.06</v>
      </c>
      <c r="CF45" s="3">
        <v>0</v>
      </c>
      <c r="CG45" s="3">
        <v>-198430</v>
      </c>
      <c r="CH45" s="3">
        <v>0</v>
      </c>
      <c r="CI45" s="3">
        <v>0</v>
      </c>
      <c r="CJ45" s="3">
        <v>4136709</v>
      </c>
      <c r="CK45" s="3">
        <v>0</v>
      </c>
      <c r="CL45" s="3">
        <v>2348223</v>
      </c>
      <c r="CM45" s="3">
        <v>0</v>
      </c>
      <c r="CN45" s="3">
        <v>0</v>
      </c>
      <c r="CO45" s="3">
        <v>0</v>
      </c>
      <c r="CP45" s="3">
        <v>0</v>
      </c>
      <c r="CQ45" s="3">
        <v>0</v>
      </c>
      <c r="CR45" s="3">
        <v>0</v>
      </c>
      <c r="CS45" s="3">
        <v>0</v>
      </c>
      <c r="CT45" s="3">
        <v>0</v>
      </c>
      <c r="CU45" s="3">
        <v>0</v>
      </c>
      <c r="CV45" s="3">
        <v>0</v>
      </c>
      <c r="CW45" s="3">
        <v>0</v>
      </c>
      <c r="CX45" s="3">
        <v>0</v>
      </c>
      <c r="CY45" s="3">
        <v>0</v>
      </c>
      <c r="CZ45" s="3">
        <v>0</v>
      </c>
      <c r="DA45" s="3">
        <v>0</v>
      </c>
      <c r="DB45" s="3">
        <v>0</v>
      </c>
      <c r="DC45" s="3">
        <v>0</v>
      </c>
      <c r="DD45" s="3">
        <v>0</v>
      </c>
      <c r="DE45" s="3">
        <v>0</v>
      </c>
      <c r="DF45" s="3">
        <v>0</v>
      </c>
      <c r="DG45" s="3">
        <v>0</v>
      </c>
      <c r="DH45" s="3">
        <v>0</v>
      </c>
      <c r="DI45" s="3">
        <v>0</v>
      </c>
      <c r="DJ45" s="3">
        <v>0</v>
      </c>
      <c r="DK45" s="3">
        <v>0</v>
      </c>
      <c r="DL45" s="3">
        <v>0</v>
      </c>
      <c r="DM45" s="3">
        <v>0</v>
      </c>
      <c r="DN45" s="3">
        <v>293875</v>
      </c>
      <c r="DP45" s="3">
        <v>5711005</v>
      </c>
      <c r="DQ45" s="3">
        <v>0</v>
      </c>
      <c r="DR45" s="3">
        <v>0</v>
      </c>
      <c r="DS45" s="3">
        <v>27046197</v>
      </c>
      <c r="DT45" s="3">
        <v>0</v>
      </c>
      <c r="DU45" s="3">
        <v>50321585</v>
      </c>
      <c r="DV45" s="3">
        <v>25691581</v>
      </c>
      <c r="DW45" s="3">
        <v>0</v>
      </c>
      <c r="DX45" s="3">
        <v>58204658</v>
      </c>
      <c r="DY45" s="3">
        <v>64189443</v>
      </c>
      <c r="DZ45" s="3">
        <v>0</v>
      </c>
      <c r="EA45" s="3">
        <v>13761150</v>
      </c>
      <c r="EB45" s="3">
        <v>0</v>
      </c>
      <c r="EC45" s="3">
        <v>0</v>
      </c>
      <c r="ED45" s="3">
        <v>0</v>
      </c>
      <c r="EE45" s="3">
        <v>0</v>
      </c>
      <c r="EG45" s="3">
        <v>0</v>
      </c>
      <c r="EH45" s="3">
        <v>1097705</v>
      </c>
      <c r="EI45" s="3">
        <v>800129</v>
      </c>
      <c r="EJ45" s="3">
        <v>3084226</v>
      </c>
      <c r="EL45" s="3">
        <v>5106219</v>
      </c>
      <c r="EM45" s="3">
        <v>30767</v>
      </c>
      <c r="EN45" s="3">
        <v>2793042</v>
      </c>
      <c r="EO45" s="3">
        <v>1313545</v>
      </c>
      <c r="EP45" s="3">
        <v>0</v>
      </c>
      <c r="EQ45" s="3">
        <v>611287</v>
      </c>
      <c r="ER45" s="3">
        <v>242998</v>
      </c>
      <c r="ET45" s="3">
        <v>107035</v>
      </c>
      <c r="EU45" s="3">
        <v>2366234</v>
      </c>
      <c r="EV45" s="3">
        <v>293582</v>
      </c>
      <c r="EW45" s="3">
        <v>0</v>
      </c>
      <c r="EX45" s="3">
        <v>0</v>
      </c>
      <c r="EY45" s="3">
        <v>-49648616</v>
      </c>
      <c r="EZ45" s="3">
        <v>0</v>
      </c>
      <c r="FA45" s="3">
        <v>0</v>
      </c>
      <c r="FB45" s="3">
        <v>0</v>
      </c>
      <c r="FC45" s="3">
        <v>0</v>
      </c>
      <c r="FD45" s="3">
        <v>0</v>
      </c>
      <c r="FE45" s="3">
        <v>0</v>
      </c>
      <c r="FF45" s="3">
        <v>4305210</v>
      </c>
      <c r="FG45" s="3">
        <v>0</v>
      </c>
      <c r="FH45" s="3">
        <v>0</v>
      </c>
      <c r="FI45" s="3">
        <v>0</v>
      </c>
      <c r="FJ45" s="3">
        <v>0</v>
      </c>
      <c r="FK45" s="3">
        <v>-96899032</v>
      </c>
      <c r="FL45" s="3">
        <v>-82734</v>
      </c>
      <c r="FM45" s="3">
        <v>0</v>
      </c>
      <c r="FN45" s="3">
        <v>0</v>
      </c>
      <c r="FO45" s="3">
        <v>0</v>
      </c>
      <c r="FP45" s="3">
        <v>-13919783.060000001</v>
      </c>
      <c r="FQ45" s="3">
        <v>-844127</v>
      </c>
      <c r="FR45" s="3">
        <v>-2031933.35</v>
      </c>
      <c r="FS45" s="3">
        <v>0</v>
      </c>
      <c r="FT45" s="3">
        <v>-4653263</v>
      </c>
      <c r="FU45" s="3">
        <v>0</v>
      </c>
      <c r="FV45" s="3">
        <v>-5765168</v>
      </c>
      <c r="FW45" s="3">
        <v>0</v>
      </c>
      <c r="FX45" s="3">
        <v>-23364</v>
      </c>
      <c r="FY45" s="3">
        <v>0</v>
      </c>
      <c r="FZ45" s="3">
        <v>0</v>
      </c>
      <c r="GA45" s="3">
        <v>0</v>
      </c>
      <c r="GB45" s="3">
        <v>0</v>
      </c>
      <c r="GD45" s="3">
        <v>0</v>
      </c>
      <c r="GE45" s="3">
        <v>0</v>
      </c>
      <c r="GF45" s="3">
        <v>0</v>
      </c>
      <c r="GG45" s="3">
        <v>0</v>
      </c>
      <c r="GH45" s="3">
        <v>0</v>
      </c>
      <c r="GI45" s="3">
        <v>0</v>
      </c>
      <c r="GJ45" s="3">
        <v>-70363</v>
      </c>
      <c r="GK45" s="3">
        <v>-138600</v>
      </c>
      <c r="GL45" s="3">
        <v>151548</v>
      </c>
      <c r="GN45" s="3">
        <v>0</v>
      </c>
      <c r="GO45" s="3">
        <v>-13120829</v>
      </c>
      <c r="GP45" s="3">
        <v>0</v>
      </c>
      <c r="GQ45" s="3">
        <v>0</v>
      </c>
      <c r="GR45" s="3">
        <v>0</v>
      </c>
      <c r="GS45" s="3">
        <v>0</v>
      </c>
      <c r="GT45" s="3">
        <v>0</v>
      </c>
      <c r="GU45" s="3">
        <v>0</v>
      </c>
      <c r="GV45" s="3">
        <v>0</v>
      </c>
      <c r="GX45" s="3">
        <v>-2876381.31</v>
      </c>
      <c r="GY45" s="3">
        <v>0</v>
      </c>
      <c r="GZ45" s="3">
        <v>0</v>
      </c>
      <c r="HA45" s="3">
        <v>0</v>
      </c>
      <c r="HB45" s="3">
        <v>0</v>
      </c>
      <c r="HC45" s="3">
        <v>0</v>
      </c>
      <c r="HD45" s="3">
        <v>0</v>
      </c>
      <c r="HE45" s="3">
        <v>0</v>
      </c>
      <c r="HF45" s="3">
        <v>0</v>
      </c>
      <c r="HG45" s="3">
        <v>0</v>
      </c>
      <c r="HH45" s="3">
        <v>0</v>
      </c>
      <c r="HI45" s="3">
        <v>0</v>
      </c>
      <c r="HJ45" s="3">
        <v>0</v>
      </c>
      <c r="HK45" s="3">
        <v>0</v>
      </c>
      <c r="HL45" s="3">
        <v>0</v>
      </c>
      <c r="HM45" s="3">
        <v>0</v>
      </c>
      <c r="HO45" s="3">
        <v>-60064000</v>
      </c>
      <c r="HP45" s="3">
        <v>-23063665</v>
      </c>
      <c r="HQ45" s="3">
        <v>0</v>
      </c>
      <c r="HR45" s="3">
        <v>0</v>
      </c>
      <c r="HS45" s="3">
        <v>0</v>
      </c>
      <c r="HT45" s="3">
        <v>0</v>
      </c>
      <c r="HU45" s="3">
        <v>0</v>
      </c>
      <c r="HV45" s="3">
        <v>0</v>
      </c>
      <c r="HW45" s="3">
        <v>0</v>
      </c>
      <c r="HX45" s="3">
        <v>0</v>
      </c>
      <c r="HY45" s="3">
        <v>-26489684</v>
      </c>
      <c r="HZ45" s="3">
        <v>-5213726.8899999904</v>
      </c>
      <c r="IA45" s="3">
        <v>0</v>
      </c>
      <c r="IB45" s="3">
        <v>0</v>
      </c>
      <c r="IC45" s="3">
        <v>2500000</v>
      </c>
      <c r="ID45" s="3">
        <v>0</v>
      </c>
      <c r="IE45" s="3">
        <v>0</v>
      </c>
      <c r="IF45" s="3">
        <v>0</v>
      </c>
      <c r="IG45" s="3">
        <v>0</v>
      </c>
      <c r="IH45" s="3">
        <v>0</v>
      </c>
      <c r="II45" s="3">
        <v>0</v>
      </c>
      <c r="IJ45" s="3">
        <v>-52734414.909999996</v>
      </c>
      <c r="IK45" s="3">
        <v>-2168855.33</v>
      </c>
      <c r="IL45" s="3">
        <v>-37978425</v>
      </c>
      <c r="IM45" s="3">
        <v>-6178948</v>
      </c>
      <c r="IN45" s="3">
        <v>-557918</v>
      </c>
      <c r="IO45" s="3">
        <v>0</v>
      </c>
      <c r="IP45" s="3">
        <v>0</v>
      </c>
      <c r="IQ45" s="3">
        <v>0</v>
      </c>
      <c r="IR45" s="3">
        <v>4212580</v>
      </c>
      <c r="IS45" s="3">
        <v>-1914650</v>
      </c>
      <c r="IT45" s="3">
        <v>0</v>
      </c>
      <c r="IU45" s="3">
        <v>-3436010</v>
      </c>
      <c r="IV45" s="3">
        <v>0</v>
      </c>
      <c r="IW45" s="3">
        <v>-6630533</v>
      </c>
      <c r="IX45" s="3">
        <v>-7103958</v>
      </c>
      <c r="IY45" s="3">
        <v>0</v>
      </c>
      <c r="IZ45" s="3">
        <v>-350615</v>
      </c>
      <c r="JA45" s="3">
        <v>-25169934.620000001</v>
      </c>
      <c r="JB45" s="3">
        <v>0</v>
      </c>
      <c r="JC45" s="3">
        <v>-494</v>
      </c>
      <c r="JD45" s="3">
        <v>-195617.56</v>
      </c>
      <c r="JE45" s="3">
        <v>0</v>
      </c>
      <c r="JF45" s="3">
        <v>0</v>
      </c>
      <c r="JG45" s="3">
        <v>0</v>
      </c>
      <c r="JH45" s="3">
        <v>0</v>
      </c>
      <c r="JI45" s="3">
        <v>-293620</v>
      </c>
      <c r="JJ45" s="3">
        <v>0</v>
      </c>
      <c r="JK45" s="3">
        <v>0</v>
      </c>
      <c r="JL45" s="3">
        <v>-247470</v>
      </c>
      <c r="JM45" s="3">
        <v>0</v>
      </c>
      <c r="JN45" s="3">
        <v>-469443</v>
      </c>
      <c r="JO45" s="3">
        <v>0</v>
      </c>
      <c r="JP45" s="3">
        <v>0</v>
      </c>
      <c r="JQ45" s="3">
        <v>0</v>
      </c>
      <c r="JR45" s="3">
        <v>0</v>
      </c>
      <c r="JS45" s="3">
        <v>0</v>
      </c>
      <c r="JT45" s="3">
        <v>0</v>
      </c>
      <c r="JU45" s="3">
        <v>0</v>
      </c>
      <c r="JV45" s="3">
        <v>-182826</v>
      </c>
      <c r="JW45" s="3">
        <v>199582</v>
      </c>
      <c r="JX45" s="3">
        <v>0</v>
      </c>
      <c r="JY45" s="3">
        <v>0</v>
      </c>
      <c r="JZ45" s="3">
        <v>0</v>
      </c>
      <c r="KA45" s="3">
        <v>0</v>
      </c>
      <c r="KB45" s="3">
        <v>-10400</v>
      </c>
      <c r="KC45" s="3">
        <v>0</v>
      </c>
      <c r="KD45" s="3">
        <v>-189483</v>
      </c>
      <c r="KE45" s="3">
        <v>0</v>
      </c>
      <c r="KF45" s="3">
        <v>0</v>
      </c>
      <c r="KG45" s="3">
        <v>0</v>
      </c>
      <c r="KH45" s="3">
        <v>-4098998.76</v>
      </c>
      <c r="KI45" s="3">
        <v>4097171.71</v>
      </c>
      <c r="KJ45" s="3">
        <v>0</v>
      </c>
      <c r="KK45" s="3">
        <v>-145804</v>
      </c>
      <c r="KL45" s="3">
        <v>0</v>
      </c>
      <c r="KM45" s="3">
        <v>0</v>
      </c>
      <c r="KN45" s="3">
        <v>-131553</v>
      </c>
      <c r="KO45" s="3">
        <v>0</v>
      </c>
      <c r="KP45" s="3">
        <v>0</v>
      </c>
      <c r="KQ45" s="3">
        <v>0</v>
      </c>
      <c r="KR45" s="3">
        <v>0</v>
      </c>
      <c r="KS45" s="3">
        <v>0</v>
      </c>
      <c r="KT45" s="3">
        <v>0</v>
      </c>
      <c r="KU45" s="3">
        <v>0</v>
      </c>
      <c r="KV45" s="3">
        <v>0</v>
      </c>
      <c r="KW45" s="3">
        <v>0</v>
      </c>
      <c r="KX45" s="3">
        <v>0</v>
      </c>
      <c r="KY45" s="3">
        <v>0</v>
      </c>
      <c r="KZ45" s="3">
        <v>0</v>
      </c>
      <c r="LA45" s="3">
        <v>0</v>
      </c>
      <c r="LB45" s="3">
        <v>0</v>
      </c>
      <c r="LC45" s="3">
        <v>0</v>
      </c>
      <c r="LD45" s="3">
        <v>0</v>
      </c>
      <c r="LE45" s="3">
        <v>0</v>
      </c>
      <c r="LF45" s="3">
        <v>0</v>
      </c>
      <c r="LG45" s="3">
        <v>0</v>
      </c>
      <c r="LH45" s="3">
        <v>0</v>
      </c>
      <c r="LI45" s="3">
        <v>0</v>
      </c>
      <c r="LJ45" s="3">
        <v>0</v>
      </c>
      <c r="LK45" s="3">
        <v>0</v>
      </c>
      <c r="LL45" s="3">
        <v>0</v>
      </c>
      <c r="LM45" s="3">
        <v>59002842.560000002</v>
      </c>
      <c r="LN45" s="3">
        <v>38317788.799999997</v>
      </c>
      <c r="LO45" s="3">
        <v>3436010</v>
      </c>
      <c r="LP45" s="3">
        <v>0</v>
      </c>
      <c r="LQ45" s="3">
        <v>0</v>
      </c>
      <c r="LR45" s="3">
        <v>6630533</v>
      </c>
      <c r="LS45" s="3">
        <v>0</v>
      </c>
      <c r="LT45" s="3">
        <v>7103958</v>
      </c>
      <c r="LU45" s="3">
        <v>0</v>
      </c>
      <c r="LW45" s="3">
        <v>0</v>
      </c>
      <c r="LX45" s="3">
        <v>350615</v>
      </c>
      <c r="LY45" s="3">
        <v>0</v>
      </c>
      <c r="LZ45" s="3">
        <v>0</v>
      </c>
      <c r="MA45" s="3">
        <v>0</v>
      </c>
      <c r="MB45" s="3">
        <v>0</v>
      </c>
      <c r="MC45" s="3">
        <v>0</v>
      </c>
      <c r="MD45" s="3">
        <v>0</v>
      </c>
      <c r="ME45" s="3">
        <v>0</v>
      </c>
      <c r="MF45" s="3">
        <v>0</v>
      </c>
      <c r="MG45" s="3">
        <v>0</v>
      </c>
      <c r="MH45" s="3">
        <v>0</v>
      </c>
      <c r="MI45" s="3">
        <v>0</v>
      </c>
      <c r="MJ45" s="3">
        <v>0</v>
      </c>
      <c r="MK45" s="3">
        <v>0</v>
      </c>
      <c r="ML45" s="3">
        <v>0</v>
      </c>
      <c r="MM45" s="3">
        <v>0</v>
      </c>
      <c r="MN45" s="3">
        <v>0</v>
      </c>
      <c r="MO45" s="3">
        <v>0</v>
      </c>
      <c r="MP45" s="3">
        <v>0</v>
      </c>
      <c r="MQ45" s="3">
        <v>0</v>
      </c>
      <c r="MR45" s="3">
        <v>0</v>
      </c>
      <c r="MS45" s="3">
        <v>813329</v>
      </c>
      <c r="MT45" s="3">
        <v>0</v>
      </c>
      <c r="MU45" s="3">
        <v>46046</v>
      </c>
      <c r="MV45" s="3">
        <v>0</v>
      </c>
      <c r="MW45" s="3">
        <v>0</v>
      </c>
      <c r="MX45" s="3">
        <v>0</v>
      </c>
      <c r="MY45" s="3">
        <v>0</v>
      </c>
      <c r="MZ45" s="3">
        <v>748270</v>
      </c>
      <c r="NA45" s="3">
        <v>-407467</v>
      </c>
      <c r="NB45" s="3">
        <v>0</v>
      </c>
      <c r="NC45" s="3">
        <v>0</v>
      </c>
      <c r="ND45" s="3">
        <v>35723</v>
      </c>
      <c r="NE45" s="3">
        <v>3182</v>
      </c>
      <c r="NF45" s="3">
        <v>0</v>
      </c>
      <c r="NG45" s="3">
        <v>0</v>
      </c>
      <c r="NH45" s="3">
        <v>0</v>
      </c>
      <c r="NI45" s="3">
        <v>651051</v>
      </c>
      <c r="NJ45" s="3">
        <v>0</v>
      </c>
      <c r="NK45" s="3">
        <v>0</v>
      </c>
      <c r="NL45" s="3">
        <v>104901</v>
      </c>
      <c r="NM45" s="3">
        <v>0</v>
      </c>
      <c r="NN45" s="3">
        <v>0</v>
      </c>
      <c r="NO45" s="3">
        <v>0</v>
      </c>
      <c r="NP45" s="3">
        <v>0</v>
      </c>
      <c r="NQ45" s="3">
        <v>6135</v>
      </c>
      <c r="NR45" s="3">
        <v>0</v>
      </c>
      <c r="NS45" s="3">
        <v>222637</v>
      </c>
      <c r="NT45" s="3">
        <v>473782</v>
      </c>
      <c r="NU45" s="3">
        <v>0</v>
      </c>
      <c r="NV45" s="3">
        <v>0</v>
      </c>
      <c r="NW45" s="3">
        <v>0</v>
      </c>
      <c r="NX45" s="3">
        <v>263546</v>
      </c>
      <c r="NY45" s="3">
        <v>0</v>
      </c>
      <c r="NZ45" s="3">
        <v>53728</v>
      </c>
      <c r="OA45" s="3">
        <v>0</v>
      </c>
      <c r="OB45" s="3">
        <v>0</v>
      </c>
      <c r="OC45" s="3">
        <v>0</v>
      </c>
      <c r="OD45" s="3">
        <v>0</v>
      </c>
      <c r="OE45" s="3">
        <v>0</v>
      </c>
      <c r="OF45" s="3">
        <v>0</v>
      </c>
      <c r="OK45" s="3">
        <v>0</v>
      </c>
      <c r="OL45" s="3">
        <v>0</v>
      </c>
      <c r="OM45" s="3">
        <v>0</v>
      </c>
      <c r="ON45" s="3">
        <v>0</v>
      </c>
      <c r="OO45" s="3">
        <v>146431.22</v>
      </c>
      <c r="OP45" s="3">
        <v>442134</v>
      </c>
      <c r="OQ45" s="3">
        <v>1138471</v>
      </c>
      <c r="OR45" s="3">
        <v>197590.68</v>
      </c>
      <c r="OS45" s="3">
        <v>0</v>
      </c>
      <c r="OT45" s="3">
        <v>0</v>
      </c>
      <c r="OU45" s="3">
        <v>251340.12</v>
      </c>
      <c r="OV45" s="3">
        <v>0</v>
      </c>
      <c r="OW45" s="3">
        <v>142301.87</v>
      </c>
      <c r="OX45" s="3">
        <v>174481</v>
      </c>
      <c r="OY45" s="3">
        <v>14991</v>
      </c>
      <c r="OZ45" s="3">
        <v>141415.26</v>
      </c>
      <c r="PA45" s="3">
        <v>693492.25</v>
      </c>
      <c r="PB45" s="3">
        <v>0</v>
      </c>
      <c r="PC45" s="3">
        <v>0</v>
      </c>
      <c r="PD45" s="3">
        <v>0</v>
      </c>
      <c r="PE45" s="3">
        <v>0</v>
      </c>
      <c r="PF45" s="3">
        <v>995134.22</v>
      </c>
      <c r="PG45" s="3">
        <v>1032197.02</v>
      </c>
      <c r="PH45" s="3">
        <v>968306</v>
      </c>
      <c r="PI45" s="3">
        <v>369892.76</v>
      </c>
      <c r="PJ45" s="3">
        <v>-198299</v>
      </c>
      <c r="PK45" s="3">
        <v>279563</v>
      </c>
      <c r="PL45" s="3">
        <v>101037</v>
      </c>
      <c r="PM45" s="3">
        <v>201481</v>
      </c>
      <c r="PN45" s="3">
        <v>922515</v>
      </c>
      <c r="PO45" s="3">
        <v>0</v>
      </c>
      <c r="PP45" s="3">
        <v>0</v>
      </c>
      <c r="PQ45" s="3">
        <v>0</v>
      </c>
      <c r="PR45" s="3">
        <v>403300</v>
      </c>
      <c r="PS45" s="3">
        <v>382</v>
      </c>
      <c r="PT45" s="3">
        <v>169994.82</v>
      </c>
      <c r="PU45" s="3">
        <v>329633</v>
      </c>
      <c r="PV45" s="3">
        <v>0</v>
      </c>
      <c r="PW45" s="3">
        <v>941314</v>
      </c>
      <c r="PX45" s="3">
        <v>0</v>
      </c>
      <c r="PY45" s="3">
        <v>0</v>
      </c>
      <c r="PZ45" s="3">
        <v>0</v>
      </c>
      <c r="QA45" s="3">
        <v>0</v>
      </c>
      <c r="QB45" s="3">
        <v>5620153</v>
      </c>
      <c r="QC45" s="3">
        <v>0</v>
      </c>
      <c r="QD45" s="3">
        <v>82734</v>
      </c>
      <c r="QE45" s="3">
        <v>0</v>
      </c>
      <c r="QF45" s="3">
        <v>0</v>
      </c>
      <c r="QG45" s="3">
        <v>0</v>
      </c>
      <c r="QI45" s="3">
        <v>0</v>
      </c>
      <c r="QJ45" s="3">
        <v>2187540</v>
      </c>
      <c r="QK45" s="3">
        <v>0</v>
      </c>
      <c r="QL45" s="3">
        <v>0</v>
      </c>
      <c r="QM45" s="3">
        <v>0</v>
      </c>
      <c r="QN45" s="3">
        <v>0</v>
      </c>
      <c r="QO45" s="3">
        <v>0</v>
      </c>
      <c r="QP45" s="3">
        <v>300429</v>
      </c>
      <c r="QQ45" s="3">
        <v>-356953</v>
      </c>
      <c r="QR45" s="3">
        <v>0</v>
      </c>
      <c r="QS45" s="3">
        <v>0</v>
      </c>
      <c r="QT45" s="3">
        <v>135660</v>
      </c>
      <c r="QU45" s="3">
        <v>749446</v>
      </c>
      <c r="QV45" s="3">
        <v>0</v>
      </c>
      <c r="QW45" s="3">
        <v>32192</v>
      </c>
      <c r="QX45" s="3">
        <v>0</v>
      </c>
      <c r="QY45" s="3">
        <v>0</v>
      </c>
      <c r="QZ45" s="3">
        <v>0</v>
      </c>
      <c r="RA45" s="3">
        <v>0</v>
      </c>
      <c r="RB45" s="3">
        <v>0</v>
      </c>
      <c r="RC45" s="3">
        <v>0</v>
      </c>
      <c r="RD45" s="3">
        <v>0</v>
      </c>
      <c r="RE45" s="3">
        <v>0</v>
      </c>
      <c r="RF45" s="3">
        <v>0</v>
      </c>
      <c r="RG45" s="3">
        <v>0</v>
      </c>
      <c r="RH45" s="3">
        <v>0</v>
      </c>
      <c r="RI45" s="3">
        <v>0</v>
      </c>
      <c r="RJ45" s="3">
        <v>0</v>
      </c>
      <c r="RK45" s="3">
        <v>0</v>
      </c>
    </row>
    <row r="46" spans="1:479" x14ac:dyDescent="0.25">
      <c r="A46" t="s">
        <v>45</v>
      </c>
      <c r="B46" s="1">
        <v>2019</v>
      </c>
      <c r="C46" s="3">
        <v>1076253.3500000001</v>
      </c>
      <c r="D46" s="3">
        <v>1688.9</v>
      </c>
      <c r="E46" s="4"/>
      <c r="F46" s="3">
        <v>0</v>
      </c>
      <c r="G46" s="3">
        <v>0</v>
      </c>
      <c r="H46" s="3">
        <v>0</v>
      </c>
      <c r="I46" s="3">
        <v>0</v>
      </c>
      <c r="J46" s="3">
        <v>0</v>
      </c>
      <c r="K46" s="3">
        <v>2167669.23</v>
      </c>
      <c r="L46" s="3">
        <v>0</v>
      </c>
      <c r="M46" s="3">
        <v>204667.83</v>
      </c>
      <c r="N46" s="3">
        <v>0</v>
      </c>
      <c r="O46" s="3">
        <v>696945.55</v>
      </c>
      <c r="P46" s="4"/>
      <c r="Q46" s="3">
        <v>4002625.57</v>
      </c>
      <c r="R46" s="3">
        <v>-99382.13</v>
      </c>
      <c r="S46" s="3">
        <v>0</v>
      </c>
      <c r="T46" s="3">
        <v>0</v>
      </c>
      <c r="U46" s="3">
        <v>0</v>
      </c>
      <c r="V46" s="3">
        <v>230702.64</v>
      </c>
      <c r="W46" s="3">
        <v>0</v>
      </c>
      <c r="X46" s="3">
        <v>339312.93</v>
      </c>
      <c r="Y46" s="3">
        <v>0</v>
      </c>
      <c r="Z46" s="3">
        <v>0</v>
      </c>
      <c r="AA46" s="3">
        <v>491988.14</v>
      </c>
      <c r="AB46" s="3">
        <v>0</v>
      </c>
      <c r="AC46" s="3">
        <v>0</v>
      </c>
      <c r="AD46" s="3">
        <v>0</v>
      </c>
      <c r="AE46" s="3">
        <v>0</v>
      </c>
      <c r="AF46" s="3">
        <v>0</v>
      </c>
      <c r="AG46" s="3">
        <v>0</v>
      </c>
      <c r="AH46" s="3">
        <v>0</v>
      </c>
      <c r="AI46" s="3">
        <v>0</v>
      </c>
      <c r="AJ46" s="3">
        <v>0</v>
      </c>
      <c r="AK46" s="3">
        <v>0</v>
      </c>
      <c r="AL46" s="3">
        <v>88772.23</v>
      </c>
      <c r="AP46" s="3">
        <v>0</v>
      </c>
      <c r="AQ46" s="3">
        <v>0</v>
      </c>
      <c r="AR46" s="3">
        <v>0</v>
      </c>
      <c r="AS46" s="3">
        <v>0</v>
      </c>
      <c r="AT46" s="3">
        <v>845115</v>
      </c>
      <c r="AU46" s="3">
        <v>0</v>
      </c>
      <c r="AV46" s="3">
        <v>1235724.3400000001</v>
      </c>
      <c r="AW46" s="4"/>
      <c r="AX46" s="3">
        <v>0</v>
      </c>
      <c r="AY46" s="3">
        <v>0</v>
      </c>
      <c r="AZ46" s="3">
        <v>0</v>
      </c>
      <c r="BA46" s="3">
        <v>0</v>
      </c>
      <c r="BB46" s="3">
        <v>0</v>
      </c>
      <c r="BC46" s="3">
        <v>0</v>
      </c>
      <c r="BD46" s="3">
        <v>0</v>
      </c>
      <c r="BE46" s="3">
        <v>0</v>
      </c>
      <c r="BF46" s="3">
        <v>0</v>
      </c>
      <c r="BG46" s="3">
        <v>0</v>
      </c>
      <c r="BH46" s="3">
        <v>0</v>
      </c>
      <c r="BI46" s="3">
        <v>0</v>
      </c>
      <c r="BJ46" s="3">
        <v>0</v>
      </c>
      <c r="BK46" s="3">
        <v>0</v>
      </c>
      <c r="BL46" s="3">
        <v>0</v>
      </c>
      <c r="BM46" s="3">
        <v>0</v>
      </c>
      <c r="BN46" s="3">
        <v>769606.02</v>
      </c>
      <c r="BO46" s="3">
        <v>-11986.18</v>
      </c>
      <c r="BP46" s="3">
        <v>0</v>
      </c>
      <c r="BQ46" s="3">
        <v>0</v>
      </c>
      <c r="BR46" s="3">
        <v>0</v>
      </c>
      <c r="BT46" s="3">
        <v>0</v>
      </c>
      <c r="BU46" s="3">
        <v>0</v>
      </c>
      <c r="BV46" s="3">
        <v>0</v>
      </c>
      <c r="BW46" s="3">
        <v>0</v>
      </c>
      <c r="BX46" s="3">
        <v>0</v>
      </c>
      <c r="BY46" s="3">
        <v>0</v>
      </c>
      <c r="BZ46" s="3">
        <v>-205851.08</v>
      </c>
      <c r="CA46" s="3">
        <v>0</v>
      </c>
      <c r="CB46" s="3">
        <v>-189580.06</v>
      </c>
      <c r="CC46" s="3">
        <v>-67054.73</v>
      </c>
      <c r="CD46" s="3">
        <v>-1111502.67</v>
      </c>
      <c r="CE46" s="3">
        <v>109623.38</v>
      </c>
      <c r="CF46" s="3">
        <v>0</v>
      </c>
      <c r="CG46" s="3">
        <v>246824.88</v>
      </c>
      <c r="CH46" s="3">
        <v>0</v>
      </c>
      <c r="CI46" s="3">
        <v>0</v>
      </c>
      <c r="CJ46" s="3">
        <v>0</v>
      </c>
      <c r="CK46" s="3">
        <v>0</v>
      </c>
      <c r="CL46" s="3">
        <v>286016.31</v>
      </c>
      <c r="CM46" s="3">
        <v>2747.84</v>
      </c>
      <c r="CN46" s="3">
        <v>0</v>
      </c>
      <c r="CO46" s="3">
        <v>0</v>
      </c>
      <c r="CP46" s="3">
        <v>0</v>
      </c>
      <c r="CQ46" s="3">
        <v>0</v>
      </c>
      <c r="CR46" s="3">
        <v>0</v>
      </c>
      <c r="CS46" s="3">
        <v>0</v>
      </c>
      <c r="CT46" s="3">
        <v>0</v>
      </c>
      <c r="CU46" s="3">
        <v>0</v>
      </c>
      <c r="CV46" s="3">
        <v>0</v>
      </c>
      <c r="CW46" s="3">
        <v>0</v>
      </c>
      <c r="CX46" s="3">
        <v>0</v>
      </c>
      <c r="CY46" s="3">
        <v>0</v>
      </c>
      <c r="CZ46" s="3">
        <v>0</v>
      </c>
      <c r="DA46" s="3">
        <v>0</v>
      </c>
      <c r="DB46" s="3">
        <v>0</v>
      </c>
      <c r="DC46" s="3">
        <v>0</v>
      </c>
      <c r="DD46" s="3">
        <v>0</v>
      </c>
      <c r="DE46" s="3">
        <v>0</v>
      </c>
      <c r="DF46" s="3">
        <v>0</v>
      </c>
      <c r="DG46" s="3">
        <v>0</v>
      </c>
      <c r="DH46" s="3">
        <v>0</v>
      </c>
      <c r="DI46" s="3">
        <v>0</v>
      </c>
      <c r="DJ46" s="3">
        <v>0</v>
      </c>
      <c r="DK46" s="3">
        <v>0</v>
      </c>
      <c r="DL46" s="3">
        <v>0</v>
      </c>
      <c r="DM46" s="3">
        <v>0</v>
      </c>
      <c r="DN46" s="3">
        <v>258350.32</v>
      </c>
      <c r="DP46" s="3">
        <v>171369.87</v>
      </c>
      <c r="DQ46" s="3">
        <v>291302.69</v>
      </c>
      <c r="DR46" s="3">
        <v>0</v>
      </c>
      <c r="DS46" s="3">
        <v>1502144.41</v>
      </c>
      <c r="DT46" s="3">
        <v>0</v>
      </c>
      <c r="DU46" s="3">
        <v>2762259.27</v>
      </c>
      <c r="DV46" s="3">
        <v>3762299.97</v>
      </c>
      <c r="DW46" s="3">
        <v>792872.78</v>
      </c>
      <c r="DX46" s="3">
        <v>1207234.67</v>
      </c>
      <c r="DY46" s="3">
        <v>2930695.52</v>
      </c>
      <c r="DZ46" s="3">
        <v>1574990.48</v>
      </c>
      <c r="EA46" s="3">
        <v>2084981.28</v>
      </c>
      <c r="EB46" s="3">
        <v>0</v>
      </c>
      <c r="EC46" s="3">
        <v>0</v>
      </c>
      <c r="ED46" s="3">
        <v>0</v>
      </c>
      <c r="EE46" s="3">
        <v>0</v>
      </c>
      <c r="EG46" s="3">
        <v>0</v>
      </c>
      <c r="EH46" s="3">
        <v>0</v>
      </c>
      <c r="EI46" s="3">
        <v>45377.72</v>
      </c>
      <c r="EJ46" s="3">
        <v>111869.61</v>
      </c>
      <c r="EL46" s="3">
        <v>1455034.04</v>
      </c>
      <c r="EM46" s="3">
        <v>0</v>
      </c>
      <c r="EN46" s="3">
        <v>93969.42</v>
      </c>
      <c r="EO46" s="3">
        <v>27817.05</v>
      </c>
      <c r="EP46" s="3">
        <v>0</v>
      </c>
      <c r="EQ46" s="3">
        <v>26170.959999999999</v>
      </c>
      <c r="ER46" s="3">
        <v>11498.8</v>
      </c>
      <c r="ET46" s="3">
        <v>0</v>
      </c>
      <c r="EU46" s="3">
        <v>0</v>
      </c>
      <c r="EV46" s="3">
        <v>50971.12</v>
      </c>
      <c r="EW46" s="3">
        <v>0</v>
      </c>
      <c r="EX46" s="3">
        <v>0</v>
      </c>
      <c r="EY46" s="3">
        <v>-1526788.8</v>
      </c>
      <c r="EZ46" s="3">
        <v>0</v>
      </c>
      <c r="FA46" s="3">
        <v>0</v>
      </c>
      <c r="FB46" s="3">
        <v>0</v>
      </c>
      <c r="FC46" s="3">
        <v>0</v>
      </c>
      <c r="FD46" s="3">
        <v>0</v>
      </c>
      <c r="FE46" s="3">
        <v>0</v>
      </c>
      <c r="FF46" s="3">
        <v>0</v>
      </c>
      <c r="FG46" s="3">
        <v>0</v>
      </c>
      <c r="FH46" s="3">
        <v>0</v>
      </c>
      <c r="FI46" s="3">
        <v>0</v>
      </c>
      <c r="FJ46" s="3">
        <v>0</v>
      </c>
      <c r="FK46" s="3">
        <v>-5356283.3499999996</v>
      </c>
      <c r="FL46" s="3">
        <v>-262759.09000000003</v>
      </c>
      <c r="FM46" s="3">
        <v>0</v>
      </c>
      <c r="FN46" s="3">
        <v>0</v>
      </c>
      <c r="FO46" s="3">
        <v>0</v>
      </c>
      <c r="FP46" s="3">
        <v>-3881428.24</v>
      </c>
      <c r="FQ46" s="3">
        <v>-538988.77</v>
      </c>
      <c r="FR46" s="3">
        <v>-95865.37</v>
      </c>
      <c r="FS46" s="3">
        <v>0</v>
      </c>
      <c r="FT46" s="3">
        <v>-304889.26</v>
      </c>
      <c r="FU46" s="3">
        <v>-1619506.99</v>
      </c>
      <c r="FV46" s="3">
        <v>0</v>
      </c>
      <c r="FW46" s="3">
        <v>0</v>
      </c>
      <c r="FX46" s="3">
        <v>0</v>
      </c>
      <c r="FY46" s="3">
        <v>0</v>
      </c>
      <c r="FZ46" s="3">
        <v>0</v>
      </c>
      <c r="GA46" s="3">
        <v>0</v>
      </c>
      <c r="GB46" s="3">
        <v>0</v>
      </c>
      <c r="GD46" s="3">
        <v>0</v>
      </c>
      <c r="GE46" s="3">
        <v>0</v>
      </c>
      <c r="GF46" s="3">
        <v>-77734.570000000007</v>
      </c>
      <c r="GG46" s="3">
        <v>0</v>
      </c>
      <c r="GH46" s="3">
        <v>0</v>
      </c>
      <c r="GI46" s="3">
        <v>0</v>
      </c>
      <c r="GJ46" s="3">
        <v>144860.35</v>
      </c>
      <c r="GK46" s="3">
        <v>-5630.03</v>
      </c>
      <c r="GL46" s="3">
        <v>83296</v>
      </c>
      <c r="GN46" s="3">
        <v>0</v>
      </c>
      <c r="GO46" s="3">
        <v>-377700</v>
      </c>
      <c r="GP46" s="3">
        <v>0</v>
      </c>
      <c r="GQ46" s="3">
        <v>0</v>
      </c>
      <c r="GR46" s="3">
        <v>0</v>
      </c>
      <c r="GS46" s="3">
        <v>0</v>
      </c>
      <c r="GT46" s="3">
        <v>0</v>
      </c>
      <c r="GU46" s="3">
        <v>0</v>
      </c>
      <c r="GV46" s="3">
        <v>0</v>
      </c>
      <c r="GX46" s="3">
        <v>0</v>
      </c>
      <c r="GY46" s="3">
        <v>0</v>
      </c>
      <c r="GZ46" s="3">
        <v>0</v>
      </c>
      <c r="HA46" s="3">
        <v>0</v>
      </c>
      <c r="HB46" s="3">
        <v>-845115</v>
      </c>
      <c r="HC46" s="3">
        <v>0</v>
      </c>
      <c r="HD46" s="3">
        <v>0</v>
      </c>
      <c r="HE46" s="3">
        <v>0</v>
      </c>
      <c r="HF46" s="3">
        <v>0</v>
      </c>
      <c r="HG46" s="3">
        <v>0</v>
      </c>
      <c r="HH46" s="3">
        <v>-1033625.99</v>
      </c>
      <c r="HI46" s="3">
        <v>0</v>
      </c>
      <c r="HJ46" s="3">
        <v>0</v>
      </c>
      <c r="HK46" s="3">
        <v>0</v>
      </c>
      <c r="HL46" s="3">
        <v>-5585838</v>
      </c>
      <c r="HM46" s="3">
        <v>0</v>
      </c>
      <c r="HO46" s="3">
        <v>0</v>
      </c>
      <c r="HP46" s="3">
        <v>-5591406</v>
      </c>
      <c r="HQ46" s="3">
        <v>0</v>
      </c>
      <c r="HR46" s="3">
        <v>0</v>
      </c>
      <c r="HS46" s="3">
        <v>0</v>
      </c>
      <c r="HT46" s="3">
        <v>0</v>
      </c>
      <c r="HU46" s="3">
        <v>0</v>
      </c>
      <c r="HV46" s="3">
        <v>0</v>
      </c>
      <c r="HW46" s="3">
        <v>0</v>
      </c>
      <c r="HX46" s="3">
        <v>0</v>
      </c>
      <c r="HY46" s="3">
        <v>-2880250.99</v>
      </c>
      <c r="HZ46" s="3">
        <v>-715269.17000000202</v>
      </c>
      <c r="IA46" s="3">
        <v>0</v>
      </c>
      <c r="IB46" s="3">
        <v>0</v>
      </c>
      <c r="IC46" s="3">
        <v>0</v>
      </c>
      <c r="ID46" s="3">
        <v>0</v>
      </c>
      <c r="IE46" s="3">
        <v>0</v>
      </c>
      <c r="IF46" s="3">
        <v>0</v>
      </c>
      <c r="IG46" s="3">
        <v>0</v>
      </c>
      <c r="IH46" s="3">
        <v>0</v>
      </c>
      <c r="II46" s="3">
        <v>198786</v>
      </c>
      <c r="IJ46" s="3">
        <v>-6206923.5099999998</v>
      </c>
      <c r="IK46" s="3">
        <v>-2313451.7599999998</v>
      </c>
      <c r="IL46" s="3">
        <v>-9278440.5</v>
      </c>
      <c r="IM46" s="3">
        <v>0</v>
      </c>
      <c r="IN46" s="3">
        <v>-19346.05</v>
      </c>
      <c r="IO46" s="3">
        <v>-14508.21</v>
      </c>
      <c r="IP46" s="3">
        <v>0</v>
      </c>
      <c r="IQ46" s="3">
        <v>0</v>
      </c>
      <c r="IR46" s="3">
        <v>0</v>
      </c>
      <c r="IS46" s="3">
        <v>-442736.68</v>
      </c>
      <c r="IT46" s="3">
        <v>0</v>
      </c>
      <c r="IU46" s="3">
        <v>-646853.74</v>
      </c>
      <c r="IV46" s="3">
        <v>0</v>
      </c>
      <c r="IW46" s="3">
        <v>-1170326.1200000001</v>
      </c>
      <c r="IX46" s="3">
        <v>-889272.61</v>
      </c>
      <c r="IY46" s="3">
        <v>-150400.42000000001</v>
      </c>
      <c r="IZ46" s="3">
        <v>-73968.22</v>
      </c>
      <c r="JA46" s="3">
        <v>-4907215.05</v>
      </c>
      <c r="JB46" s="3">
        <v>-11640.1</v>
      </c>
      <c r="JC46" s="3">
        <v>-30.25</v>
      </c>
      <c r="JD46" s="3">
        <v>-32916.44</v>
      </c>
      <c r="JE46" s="3">
        <v>0</v>
      </c>
      <c r="JF46" s="3">
        <v>0</v>
      </c>
      <c r="JG46" s="3">
        <v>0</v>
      </c>
      <c r="JH46" s="3">
        <v>0</v>
      </c>
      <c r="JI46" s="3">
        <v>-44436.01</v>
      </c>
      <c r="JJ46" s="3">
        <v>0</v>
      </c>
      <c r="JK46" s="3">
        <v>0</v>
      </c>
      <c r="JL46" s="3">
        <v>-47920.46</v>
      </c>
      <c r="JM46" s="3">
        <v>0</v>
      </c>
      <c r="JN46" s="3">
        <v>-51647.33</v>
      </c>
      <c r="JO46" s="3">
        <v>0</v>
      </c>
      <c r="JP46" s="3">
        <v>0</v>
      </c>
      <c r="JQ46" s="3">
        <v>0</v>
      </c>
      <c r="JR46" s="3">
        <v>0</v>
      </c>
      <c r="JS46" s="3">
        <v>0</v>
      </c>
      <c r="JT46" s="3">
        <v>0</v>
      </c>
      <c r="JU46" s="3">
        <v>0</v>
      </c>
      <c r="JV46" s="3">
        <v>0</v>
      </c>
      <c r="JW46" s="3">
        <v>0</v>
      </c>
      <c r="JX46" s="3">
        <v>0</v>
      </c>
      <c r="JY46" s="3">
        <v>0</v>
      </c>
      <c r="JZ46" s="3">
        <v>0</v>
      </c>
      <c r="KA46" s="3">
        <v>0</v>
      </c>
      <c r="KB46" s="3">
        <v>-43872</v>
      </c>
      <c r="KC46" s="3">
        <v>0</v>
      </c>
      <c r="KD46" s="3">
        <v>0</v>
      </c>
      <c r="KE46" s="3">
        <v>0</v>
      </c>
      <c r="KF46" s="3">
        <v>0</v>
      </c>
      <c r="KG46" s="3">
        <v>0</v>
      </c>
      <c r="KH46" s="3">
        <v>-769422.36</v>
      </c>
      <c r="KI46" s="3">
        <v>682198.15</v>
      </c>
      <c r="KJ46" s="3">
        <v>0</v>
      </c>
      <c r="KK46" s="3">
        <v>-1284.47</v>
      </c>
      <c r="KL46" s="3">
        <v>0</v>
      </c>
      <c r="KM46" s="3">
        <v>0</v>
      </c>
      <c r="KN46" s="3">
        <v>-53014.49</v>
      </c>
      <c r="KO46" s="3">
        <v>0</v>
      </c>
      <c r="KP46" s="3">
        <v>0</v>
      </c>
      <c r="KQ46" s="3">
        <v>0</v>
      </c>
      <c r="KR46" s="3">
        <v>0</v>
      </c>
      <c r="KS46" s="3">
        <v>0</v>
      </c>
      <c r="KT46" s="3">
        <v>0</v>
      </c>
      <c r="KU46" s="3">
        <v>0</v>
      </c>
      <c r="KV46" s="3">
        <v>0</v>
      </c>
      <c r="KW46" s="3">
        <v>0</v>
      </c>
      <c r="KX46" s="3">
        <v>0</v>
      </c>
      <c r="KY46" s="3">
        <v>0</v>
      </c>
      <c r="KZ46" s="3">
        <v>0</v>
      </c>
      <c r="LA46" s="3">
        <v>0</v>
      </c>
      <c r="LB46" s="3">
        <v>0</v>
      </c>
      <c r="LC46" s="3">
        <v>0</v>
      </c>
      <c r="LD46" s="3">
        <v>0</v>
      </c>
      <c r="LE46" s="3">
        <v>0</v>
      </c>
      <c r="LF46" s="3">
        <v>0</v>
      </c>
      <c r="LG46" s="3">
        <v>0</v>
      </c>
      <c r="LH46" s="3">
        <v>0</v>
      </c>
      <c r="LI46" s="3">
        <v>0</v>
      </c>
      <c r="LJ46" s="3">
        <v>0</v>
      </c>
      <c r="LK46" s="3">
        <v>0</v>
      </c>
      <c r="LL46" s="3">
        <v>0</v>
      </c>
      <c r="LM46" s="3">
        <v>11163089.779999999</v>
      </c>
      <c r="LN46" s="3">
        <v>7112316.9299999997</v>
      </c>
      <c r="LO46" s="3">
        <v>647073.49</v>
      </c>
      <c r="LP46" s="3">
        <v>0</v>
      </c>
      <c r="LQ46" s="3">
        <v>0</v>
      </c>
      <c r="LR46" s="3">
        <v>1170326.1200000001</v>
      </c>
      <c r="LS46" s="3">
        <v>0</v>
      </c>
      <c r="LT46" s="3">
        <v>889272.61</v>
      </c>
      <c r="LU46" s="3">
        <v>0</v>
      </c>
      <c r="LW46" s="3">
        <v>150180.67000000001</v>
      </c>
      <c r="LX46" s="3">
        <v>73968.22</v>
      </c>
      <c r="LY46" s="3">
        <v>0</v>
      </c>
      <c r="LZ46" s="3">
        <v>0</v>
      </c>
      <c r="MA46" s="3">
        <v>0</v>
      </c>
      <c r="MB46" s="3">
        <v>0</v>
      </c>
      <c r="MC46" s="3">
        <v>0</v>
      </c>
      <c r="MD46" s="3">
        <v>0</v>
      </c>
      <c r="ME46" s="3">
        <v>0</v>
      </c>
      <c r="MF46" s="3">
        <v>0</v>
      </c>
      <c r="MG46" s="3">
        <v>0</v>
      </c>
      <c r="MH46" s="3">
        <v>0</v>
      </c>
      <c r="MI46" s="3">
        <v>0</v>
      </c>
      <c r="MJ46" s="3">
        <v>0</v>
      </c>
      <c r="MK46" s="3">
        <v>0</v>
      </c>
      <c r="ML46" s="3">
        <v>0</v>
      </c>
      <c r="MM46" s="3">
        <v>0</v>
      </c>
      <c r="MN46" s="3">
        <v>0</v>
      </c>
      <c r="MO46" s="3">
        <v>0</v>
      </c>
      <c r="MP46" s="3">
        <v>0</v>
      </c>
      <c r="MQ46" s="3">
        <v>0</v>
      </c>
      <c r="MR46" s="3">
        <v>0</v>
      </c>
      <c r="MS46" s="3">
        <v>96865.72</v>
      </c>
      <c r="MT46" s="3">
        <v>5417.5</v>
      </c>
      <c r="MU46" s="3">
        <v>66000.990000000005</v>
      </c>
      <c r="MV46" s="3">
        <v>0</v>
      </c>
      <c r="MW46" s="3">
        <v>0</v>
      </c>
      <c r="MX46" s="3">
        <v>113.77</v>
      </c>
      <c r="MY46" s="3">
        <v>8203.32</v>
      </c>
      <c r="MZ46" s="3">
        <v>1490.25</v>
      </c>
      <c r="NA46" s="3">
        <v>993.31</v>
      </c>
      <c r="NB46" s="3">
        <v>0</v>
      </c>
      <c r="NC46" s="3">
        <v>105.2</v>
      </c>
      <c r="ND46" s="3">
        <v>0</v>
      </c>
      <c r="NE46" s="3">
        <v>0</v>
      </c>
      <c r="NF46" s="3">
        <v>0</v>
      </c>
      <c r="NG46" s="3">
        <v>49.85</v>
      </c>
      <c r="NH46" s="3">
        <v>0</v>
      </c>
      <c r="NI46" s="3">
        <v>143923.53</v>
      </c>
      <c r="NJ46" s="3">
        <v>94926.27</v>
      </c>
      <c r="NK46" s="3">
        <v>484.79</v>
      </c>
      <c r="NL46" s="3">
        <v>93652.79</v>
      </c>
      <c r="NM46" s="3">
        <v>0</v>
      </c>
      <c r="NN46" s="3">
        <v>0</v>
      </c>
      <c r="NO46" s="3">
        <v>1100</v>
      </c>
      <c r="NP46" s="3">
        <v>2599.62</v>
      </c>
      <c r="NQ46" s="3">
        <v>8566.36</v>
      </c>
      <c r="NR46" s="3">
        <v>0</v>
      </c>
      <c r="NS46" s="3">
        <v>104681.31</v>
      </c>
      <c r="NT46" s="3">
        <v>4648.87</v>
      </c>
      <c r="NU46" s="3">
        <v>135076.67000000001</v>
      </c>
      <c r="NV46" s="3">
        <v>74832.679999999993</v>
      </c>
      <c r="NW46" s="3">
        <v>217305.15</v>
      </c>
      <c r="NX46" s="3">
        <v>0</v>
      </c>
      <c r="NY46" s="3">
        <v>11377.09</v>
      </c>
      <c r="NZ46" s="3">
        <v>23294.62</v>
      </c>
      <c r="OA46" s="3">
        <v>61738.98</v>
      </c>
      <c r="OB46" s="3">
        <v>0</v>
      </c>
      <c r="OC46" s="3">
        <v>0</v>
      </c>
      <c r="OD46" s="3">
        <v>0</v>
      </c>
      <c r="OE46" s="3">
        <v>1445.86</v>
      </c>
      <c r="OF46" s="3">
        <v>0</v>
      </c>
      <c r="OK46" s="3">
        <v>0</v>
      </c>
      <c r="OL46" s="3">
        <v>0</v>
      </c>
      <c r="OM46" s="3">
        <v>0</v>
      </c>
      <c r="ON46" s="3">
        <v>0</v>
      </c>
      <c r="OO46" s="3">
        <v>0</v>
      </c>
      <c r="OP46" s="3">
        <v>52758.28</v>
      </c>
      <c r="OQ46" s="3">
        <v>441086.32</v>
      </c>
      <c r="OR46" s="3">
        <v>160340.6</v>
      </c>
      <c r="OS46" s="3">
        <v>-10.1</v>
      </c>
      <c r="OT46" s="3">
        <v>-10775</v>
      </c>
      <c r="OU46" s="3">
        <v>105150.88</v>
      </c>
      <c r="OV46" s="3">
        <v>-326.79000000000002</v>
      </c>
      <c r="OW46" s="3">
        <v>0</v>
      </c>
      <c r="OX46" s="3">
        <v>28477.75</v>
      </c>
      <c r="OY46" s="3">
        <v>0</v>
      </c>
      <c r="OZ46" s="3">
        <v>35779.199999999997</v>
      </c>
      <c r="PA46" s="3">
        <v>0</v>
      </c>
      <c r="PB46" s="3">
        <v>0</v>
      </c>
      <c r="PC46" s="3">
        <v>0</v>
      </c>
      <c r="PD46" s="3">
        <v>0</v>
      </c>
      <c r="PE46" s="3">
        <v>0</v>
      </c>
      <c r="PF46" s="3">
        <v>48402.559999999998</v>
      </c>
      <c r="PG46" s="3">
        <v>287263.61</v>
      </c>
      <c r="PH46" s="3">
        <v>248142.84</v>
      </c>
      <c r="PI46" s="3">
        <v>86444.75</v>
      </c>
      <c r="PJ46" s="3">
        <v>0</v>
      </c>
      <c r="PK46" s="3">
        <v>20380.48</v>
      </c>
      <c r="PL46" s="3">
        <v>9655.52</v>
      </c>
      <c r="PM46" s="3">
        <v>0</v>
      </c>
      <c r="PN46" s="3">
        <v>22763.599999999999</v>
      </c>
      <c r="PO46" s="3">
        <v>0</v>
      </c>
      <c r="PP46" s="3">
        <v>152949.31</v>
      </c>
      <c r="PQ46" s="3">
        <v>0</v>
      </c>
      <c r="PR46" s="3">
        <v>173231.78</v>
      </c>
      <c r="PS46" s="3">
        <v>0</v>
      </c>
      <c r="PT46" s="3">
        <v>80658.2</v>
      </c>
      <c r="PU46" s="3">
        <v>15000</v>
      </c>
      <c r="PV46" s="3">
        <v>0</v>
      </c>
      <c r="PW46" s="3">
        <v>231262.04</v>
      </c>
      <c r="PX46" s="3">
        <v>7404.52</v>
      </c>
      <c r="PY46" s="3">
        <v>0</v>
      </c>
      <c r="PZ46" s="3">
        <v>0</v>
      </c>
      <c r="QA46" s="3">
        <v>0</v>
      </c>
      <c r="QB46" s="3">
        <v>735042.08</v>
      </c>
      <c r="QC46" s="3">
        <v>0</v>
      </c>
      <c r="QD46" s="3">
        <v>21741.57</v>
      </c>
      <c r="QE46" s="3">
        <v>0</v>
      </c>
      <c r="QF46" s="3">
        <v>0</v>
      </c>
      <c r="QG46" s="3">
        <v>0</v>
      </c>
      <c r="QI46" s="3">
        <v>0</v>
      </c>
      <c r="QJ46" s="3">
        <v>300060</v>
      </c>
      <c r="QK46" s="3">
        <v>0</v>
      </c>
      <c r="QL46" s="3">
        <v>0</v>
      </c>
      <c r="QM46" s="3">
        <v>0</v>
      </c>
      <c r="QN46" s="3">
        <v>0</v>
      </c>
      <c r="QO46" s="3">
        <v>0</v>
      </c>
      <c r="QP46" s="3">
        <v>-50718.82</v>
      </c>
      <c r="QQ46" s="3">
        <v>0</v>
      </c>
      <c r="QR46" s="3">
        <v>0</v>
      </c>
      <c r="QS46" s="3">
        <v>0</v>
      </c>
      <c r="QT46" s="3">
        <v>0</v>
      </c>
      <c r="QU46" s="3">
        <v>199672</v>
      </c>
      <c r="QV46" s="3">
        <v>0</v>
      </c>
      <c r="QW46" s="3">
        <v>5199.96</v>
      </c>
      <c r="QX46" s="3">
        <v>0</v>
      </c>
      <c r="QY46" s="3">
        <v>0</v>
      </c>
      <c r="QZ46" s="3">
        <v>0</v>
      </c>
      <c r="RA46" s="3">
        <v>0</v>
      </c>
      <c r="RB46" s="3">
        <v>0</v>
      </c>
      <c r="RC46" s="3">
        <v>0</v>
      </c>
      <c r="RD46" s="3">
        <v>0</v>
      </c>
      <c r="RE46" s="3">
        <v>0</v>
      </c>
      <c r="RF46" s="3">
        <v>0</v>
      </c>
      <c r="RG46" s="3">
        <v>0</v>
      </c>
      <c r="RH46" s="3">
        <v>198786</v>
      </c>
      <c r="RI46" s="3">
        <v>0</v>
      </c>
      <c r="RJ46" s="3">
        <v>0</v>
      </c>
      <c r="RK46" s="3">
        <v>0</v>
      </c>
    </row>
    <row r="47" spans="1:479" x14ac:dyDescent="0.25">
      <c r="A47" t="s">
        <v>46</v>
      </c>
      <c r="B47" s="1">
        <v>2019</v>
      </c>
      <c r="C47" s="3">
        <v>585387.17000000004</v>
      </c>
      <c r="D47" s="3">
        <v>0</v>
      </c>
      <c r="E47" s="4"/>
      <c r="F47" s="3">
        <v>0</v>
      </c>
      <c r="G47" s="3">
        <v>0</v>
      </c>
      <c r="H47" s="3">
        <v>0</v>
      </c>
      <c r="I47" s="3">
        <v>0</v>
      </c>
      <c r="J47" s="3">
        <v>0</v>
      </c>
      <c r="K47" s="3">
        <v>4645138.6900000004</v>
      </c>
      <c r="L47" s="3">
        <v>0</v>
      </c>
      <c r="M47" s="3">
        <v>491190.01</v>
      </c>
      <c r="N47" s="3">
        <v>0</v>
      </c>
      <c r="O47" s="3">
        <v>297447.11</v>
      </c>
      <c r="P47" s="4"/>
      <c r="Q47" s="3">
        <v>12098243.65</v>
      </c>
      <c r="R47" s="3">
        <v>0</v>
      </c>
      <c r="S47" s="3">
        <v>0</v>
      </c>
      <c r="T47" s="3">
        <v>0</v>
      </c>
      <c r="U47" s="3">
        <v>0</v>
      </c>
      <c r="V47" s="3">
        <v>65216.66</v>
      </c>
      <c r="W47" s="3">
        <v>0</v>
      </c>
      <c r="X47" s="3">
        <v>0</v>
      </c>
      <c r="Y47" s="3">
        <v>0</v>
      </c>
      <c r="Z47" s="3">
        <v>0</v>
      </c>
      <c r="AA47" s="3">
        <v>1729484.23</v>
      </c>
      <c r="AB47" s="3">
        <v>0</v>
      </c>
      <c r="AC47" s="3">
        <v>0</v>
      </c>
      <c r="AD47" s="3">
        <v>0</v>
      </c>
      <c r="AE47" s="3">
        <v>0</v>
      </c>
      <c r="AF47" s="3">
        <v>0</v>
      </c>
      <c r="AG47" s="3">
        <v>0</v>
      </c>
      <c r="AH47" s="3">
        <v>0</v>
      </c>
      <c r="AI47" s="3">
        <v>0</v>
      </c>
      <c r="AJ47" s="3">
        <v>0</v>
      </c>
      <c r="AK47" s="3">
        <v>0</v>
      </c>
      <c r="AL47" s="3">
        <v>150000</v>
      </c>
      <c r="AP47" s="3">
        <v>0</v>
      </c>
      <c r="AQ47" s="3">
        <v>0</v>
      </c>
      <c r="AR47" s="3">
        <v>0</v>
      </c>
      <c r="AS47" s="3">
        <v>0</v>
      </c>
      <c r="AT47" s="3">
        <v>816000</v>
      </c>
      <c r="AU47" s="3">
        <v>0</v>
      </c>
      <c r="AV47" s="3">
        <v>117519.24</v>
      </c>
      <c r="AW47" s="4"/>
      <c r="AX47" s="3">
        <v>0</v>
      </c>
      <c r="AY47" s="3">
        <v>0</v>
      </c>
      <c r="AZ47" s="3">
        <v>0</v>
      </c>
      <c r="BA47" s="3">
        <v>-64534.91</v>
      </c>
      <c r="BB47" s="3">
        <v>0</v>
      </c>
      <c r="BC47" s="3">
        <v>0</v>
      </c>
      <c r="BD47" s="3">
        <v>0</v>
      </c>
      <c r="BE47" s="3">
        <v>0</v>
      </c>
      <c r="BF47" s="3">
        <v>0</v>
      </c>
      <c r="BG47" s="3">
        <v>0</v>
      </c>
      <c r="BH47" s="3">
        <v>0</v>
      </c>
      <c r="BI47" s="3">
        <v>0</v>
      </c>
      <c r="BJ47" s="3">
        <v>0</v>
      </c>
      <c r="BK47" s="3">
        <v>0</v>
      </c>
      <c r="BL47" s="3">
        <v>0</v>
      </c>
      <c r="BM47" s="3">
        <v>31759.03</v>
      </c>
      <c r="BN47" s="3">
        <v>0</v>
      </c>
      <c r="BO47" s="3">
        <v>-23822.21</v>
      </c>
      <c r="BP47" s="3">
        <v>-34.340000000000003</v>
      </c>
      <c r="BQ47" s="3">
        <v>0</v>
      </c>
      <c r="BR47" s="3">
        <v>0</v>
      </c>
      <c r="BT47" s="3">
        <v>0</v>
      </c>
      <c r="BU47" s="3">
        <v>307608.98</v>
      </c>
      <c r="BV47" s="3">
        <v>0</v>
      </c>
      <c r="BW47" s="3">
        <v>0</v>
      </c>
      <c r="BX47" s="3">
        <v>0</v>
      </c>
      <c r="BY47" s="3">
        <v>2</v>
      </c>
      <c r="BZ47" s="3">
        <v>-405734.84</v>
      </c>
      <c r="CA47" s="3">
        <v>0</v>
      </c>
      <c r="CB47" s="3">
        <v>150908.91</v>
      </c>
      <c r="CC47" s="3">
        <v>0</v>
      </c>
      <c r="CD47" s="3">
        <v>-533852.78</v>
      </c>
      <c r="CE47" s="3">
        <v>3287719.72</v>
      </c>
      <c r="CF47" s="3">
        <v>0</v>
      </c>
      <c r="CG47" s="3">
        <v>-1159202.8999999999</v>
      </c>
      <c r="CH47" s="3">
        <v>0</v>
      </c>
      <c r="CI47" s="3">
        <v>0</v>
      </c>
      <c r="CJ47" s="3">
        <v>0</v>
      </c>
      <c r="CK47" s="3">
        <v>0</v>
      </c>
      <c r="CL47" s="3">
        <v>0</v>
      </c>
      <c r="CM47" s="3">
        <v>203667.23</v>
      </c>
      <c r="CN47" s="3">
        <v>0</v>
      </c>
      <c r="CO47" s="3">
        <v>0</v>
      </c>
      <c r="CP47" s="3">
        <v>0</v>
      </c>
      <c r="CQ47" s="3">
        <v>0</v>
      </c>
      <c r="CR47" s="3">
        <v>0</v>
      </c>
      <c r="CS47" s="3">
        <v>0</v>
      </c>
      <c r="CT47" s="3">
        <v>0</v>
      </c>
      <c r="CU47" s="3">
        <v>0</v>
      </c>
      <c r="CV47" s="3">
        <v>0</v>
      </c>
      <c r="CW47" s="3">
        <v>0</v>
      </c>
      <c r="CX47" s="3">
        <v>0</v>
      </c>
      <c r="CY47" s="3">
        <v>0</v>
      </c>
      <c r="CZ47" s="3">
        <v>0</v>
      </c>
      <c r="DA47" s="3">
        <v>0</v>
      </c>
      <c r="DB47" s="3">
        <v>0</v>
      </c>
      <c r="DC47" s="3">
        <v>0</v>
      </c>
      <c r="DD47" s="3">
        <v>602307.44999999995</v>
      </c>
      <c r="DE47" s="3">
        <v>0</v>
      </c>
      <c r="DF47" s="3">
        <v>0</v>
      </c>
      <c r="DG47" s="3">
        <v>0</v>
      </c>
      <c r="DH47" s="3">
        <v>0</v>
      </c>
      <c r="DI47" s="3">
        <v>1604339.46</v>
      </c>
      <c r="DJ47" s="3">
        <v>63894.15</v>
      </c>
      <c r="DK47" s="3">
        <v>870020.36</v>
      </c>
      <c r="DL47" s="3">
        <v>215252.08</v>
      </c>
      <c r="DM47" s="3">
        <v>0</v>
      </c>
      <c r="DN47" s="3">
        <v>56415.3</v>
      </c>
      <c r="DP47" s="3">
        <v>25213350.530000001</v>
      </c>
      <c r="DQ47" s="3">
        <v>0</v>
      </c>
      <c r="DR47" s="3">
        <v>8188818.0199999996</v>
      </c>
      <c r="DS47" s="3">
        <v>11075368.57</v>
      </c>
      <c r="DT47" s="3">
        <v>13721.56</v>
      </c>
      <c r="DU47" s="3">
        <v>21610992.399999999</v>
      </c>
      <c r="DV47" s="3">
        <v>14585893.300000001</v>
      </c>
      <c r="DW47" s="3">
        <v>4562660.47</v>
      </c>
      <c r="DX47" s="3">
        <v>14072856.41</v>
      </c>
      <c r="DY47" s="3">
        <v>14877136.26</v>
      </c>
      <c r="DZ47" s="3">
        <v>7190881.3099999996</v>
      </c>
      <c r="EA47" s="3">
        <v>5061095.12</v>
      </c>
      <c r="EB47" s="3">
        <v>0</v>
      </c>
      <c r="EC47" s="3">
        <v>0</v>
      </c>
      <c r="ED47" s="3">
        <v>0</v>
      </c>
      <c r="EE47" s="3">
        <v>0</v>
      </c>
      <c r="EG47" s="3">
        <v>0</v>
      </c>
      <c r="EH47" s="3">
        <v>0</v>
      </c>
      <c r="EI47" s="3">
        <v>0</v>
      </c>
      <c r="EJ47" s="3">
        <v>0</v>
      </c>
      <c r="EL47" s="3">
        <v>0</v>
      </c>
      <c r="EM47" s="3">
        <v>0</v>
      </c>
      <c r="EN47" s="3">
        <v>0</v>
      </c>
      <c r="EO47" s="3">
        <v>0</v>
      </c>
      <c r="EP47" s="3">
        <v>0</v>
      </c>
      <c r="EQ47" s="3">
        <v>0</v>
      </c>
      <c r="ER47" s="3">
        <v>0</v>
      </c>
      <c r="ET47" s="3">
        <v>0</v>
      </c>
      <c r="EU47" s="3">
        <v>0</v>
      </c>
      <c r="EV47" s="3">
        <v>1823246.38</v>
      </c>
      <c r="EW47" s="3">
        <v>0</v>
      </c>
      <c r="EX47" s="3">
        <v>0</v>
      </c>
      <c r="EY47" s="3">
        <v>-15456687.039999999</v>
      </c>
      <c r="EZ47" s="3">
        <v>0</v>
      </c>
      <c r="FA47" s="3">
        <v>0</v>
      </c>
      <c r="FB47" s="3">
        <v>0</v>
      </c>
      <c r="FC47" s="3">
        <v>0</v>
      </c>
      <c r="FD47" s="3">
        <v>0</v>
      </c>
      <c r="FE47" s="3">
        <v>0</v>
      </c>
      <c r="FF47" s="3">
        <v>1275692.8999999999</v>
      </c>
      <c r="FG47" s="3">
        <v>0</v>
      </c>
      <c r="FH47" s="3">
        <v>0</v>
      </c>
      <c r="FI47" s="3">
        <v>0</v>
      </c>
      <c r="FJ47" s="3">
        <v>0</v>
      </c>
      <c r="FK47" s="3">
        <v>-21906011.91</v>
      </c>
      <c r="FL47" s="3">
        <v>0</v>
      </c>
      <c r="FM47" s="3">
        <v>0</v>
      </c>
      <c r="FN47" s="3">
        <v>0</v>
      </c>
      <c r="FO47" s="3">
        <v>0</v>
      </c>
      <c r="FP47" s="3">
        <v>-10962145.52</v>
      </c>
      <c r="FQ47" s="3">
        <v>-0.05</v>
      </c>
      <c r="FR47" s="3">
        <v>-1067552.1599999999</v>
      </c>
      <c r="FS47" s="3">
        <v>-900000</v>
      </c>
      <c r="FT47" s="3">
        <v>-51485.599999999999</v>
      </c>
      <c r="FU47" s="3">
        <v>0</v>
      </c>
      <c r="FV47" s="3">
        <v>0</v>
      </c>
      <c r="FW47" s="3">
        <v>-9041731.25</v>
      </c>
      <c r="FX47" s="3">
        <v>93.02</v>
      </c>
      <c r="FY47" s="3">
        <v>0</v>
      </c>
      <c r="FZ47" s="3">
        <v>0</v>
      </c>
      <c r="GA47" s="3">
        <v>0</v>
      </c>
      <c r="GB47" s="3">
        <v>0</v>
      </c>
      <c r="GD47" s="3">
        <v>0</v>
      </c>
      <c r="GE47" s="3">
        <v>0</v>
      </c>
      <c r="GF47" s="3">
        <v>0</v>
      </c>
      <c r="GG47" s="3">
        <v>0</v>
      </c>
      <c r="GH47" s="3">
        <v>0</v>
      </c>
      <c r="GI47" s="3">
        <v>0</v>
      </c>
      <c r="GJ47" s="3">
        <v>885730.5</v>
      </c>
      <c r="GK47" s="3">
        <v>0</v>
      </c>
      <c r="GL47" s="3">
        <v>-45036</v>
      </c>
      <c r="GN47" s="3">
        <v>0</v>
      </c>
      <c r="GO47" s="3">
        <v>0</v>
      </c>
      <c r="GP47" s="3">
        <v>0</v>
      </c>
      <c r="GQ47" s="3">
        <v>0</v>
      </c>
      <c r="GR47" s="3">
        <v>0</v>
      </c>
      <c r="GS47" s="3">
        <v>0</v>
      </c>
      <c r="GT47" s="3">
        <v>0</v>
      </c>
      <c r="GU47" s="3">
        <v>0</v>
      </c>
      <c r="GV47" s="3">
        <v>0</v>
      </c>
      <c r="GX47" s="3">
        <v>0</v>
      </c>
      <c r="GY47" s="3">
        <v>0</v>
      </c>
      <c r="GZ47" s="3">
        <v>0</v>
      </c>
      <c r="HA47" s="3">
        <v>0</v>
      </c>
      <c r="HB47" s="3">
        <v>-966000</v>
      </c>
      <c r="HC47" s="3">
        <v>0</v>
      </c>
      <c r="HD47" s="3">
        <v>0</v>
      </c>
      <c r="HE47" s="3">
        <v>0</v>
      </c>
      <c r="HF47" s="3">
        <v>-143800</v>
      </c>
      <c r="HG47" s="3">
        <v>0</v>
      </c>
      <c r="HH47" s="3">
        <v>0</v>
      </c>
      <c r="HI47" s="3">
        <v>0</v>
      </c>
      <c r="HJ47" s="3">
        <v>0</v>
      </c>
      <c r="HK47" s="3">
        <v>0</v>
      </c>
      <c r="HL47" s="3">
        <v>-34839627.689999998</v>
      </c>
      <c r="HM47" s="3">
        <v>0</v>
      </c>
      <c r="HO47" s="3">
        <v>-26534040</v>
      </c>
      <c r="HP47" s="3">
        <v>-20062106.649999999</v>
      </c>
      <c r="HQ47" s="3">
        <v>0</v>
      </c>
      <c r="HR47" s="3">
        <v>0</v>
      </c>
      <c r="HS47" s="3">
        <v>0</v>
      </c>
      <c r="HT47" s="3">
        <v>0</v>
      </c>
      <c r="HU47" s="3">
        <v>0</v>
      </c>
      <c r="HV47" s="3">
        <v>0</v>
      </c>
      <c r="HW47" s="3">
        <v>0</v>
      </c>
      <c r="HX47" s="3">
        <v>0</v>
      </c>
      <c r="HY47" s="3">
        <v>-11623440.880000001</v>
      </c>
      <c r="HZ47" s="3">
        <v>-3040211.45</v>
      </c>
      <c r="IA47" s="3">
        <v>0</v>
      </c>
      <c r="IB47" s="3">
        <v>0</v>
      </c>
      <c r="IC47" s="3">
        <v>0</v>
      </c>
      <c r="ID47" s="3">
        <v>0</v>
      </c>
      <c r="IE47" s="3">
        <v>0</v>
      </c>
      <c r="IF47" s="3">
        <v>0</v>
      </c>
      <c r="IG47" s="3">
        <v>0</v>
      </c>
      <c r="IH47" s="3">
        <v>0</v>
      </c>
      <c r="II47" s="3">
        <v>0</v>
      </c>
      <c r="IJ47" s="3">
        <v>-30805122.34</v>
      </c>
      <c r="IK47" s="3">
        <v>0</v>
      </c>
      <c r="IL47" s="3">
        <v>0</v>
      </c>
      <c r="IM47" s="3">
        <v>0</v>
      </c>
      <c r="IN47" s="3">
        <v>-316706.03000000003</v>
      </c>
      <c r="IO47" s="3">
        <v>-21128.03</v>
      </c>
      <c r="IP47" s="3">
        <v>-37114399.890000001</v>
      </c>
      <c r="IQ47" s="3">
        <v>0</v>
      </c>
      <c r="IR47" s="3">
        <v>0</v>
      </c>
      <c r="IS47" s="3">
        <v>-1276772.6399999999</v>
      </c>
      <c r="IT47" s="3">
        <v>0</v>
      </c>
      <c r="IU47" s="3">
        <v>-2183424.4300000002</v>
      </c>
      <c r="IV47" s="3">
        <v>0</v>
      </c>
      <c r="IW47" s="3">
        <v>-4029136.81</v>
      </c>
      <c r="IX47" s="3">
        <v>0</v>
      </c>
      <c r="IY47" s="3">
        <v>0</v>
      </c>
      <c r="IZ47" s="3">
        <v>-230059.37</v>
      </c>
      <c r="JA47" s="3">
        <v>-19195493.07</v>
      </c>
      <c r="JB47" s="3">
        <v>-25441.599999999999</v>
      </c>
      <c r="JC47" s="3">
        <v>-219.5</v>
      </c>
      <c r="JD47" s="3">
        <v>0</v>
      </c>
      <c r="JE47" s="3">
        <v>0</v>
      </c>
      <c r="JF47" s="3">
        <v>0</v>
      </c>
      <c r="JG47" s="3">
        <v>0</v>
      </c>
      <c r="JH47" s="3">
        <v>0</v>
      </c>
      <c r="JI47" s="3">
        <v>-2019859.85</v>
      </c>
      <c r="JJ47" s="3">
        <v>0</v>
      </c>
      <c r="JK47" s="3">
        <v>0</v>
      </c>
      <c r="JL47" s="3">
        <v>-173678.62</v>
      </c>
      <c r="JM47" s="3">
        <v>0</v>
      </c>
      <c r="JN47" s="3">
        <v>-161185.42000000001</v>
      </c>
      <c r="JO47" s="3">
        <v>0</v>
      </c>
      <c r="JP47" s="3">
        <v>0</v>
      </c>
      <c r="JQ47" s="3">
        <v>0</v>
      </c>
      <c r="JR47" s="3">
        <v>0</v>
      </c>
      <c r="JS47" s="3">
        <v>0</v>
      </c>
      <c r="JT47" s="3">
        <v>0</v>
      </c>
      <c r="JU47" s="3">
        <v>0</v>
      </c>
      <c r="JV47" s="3">
        <v>-94078.79</v>
      </c>
      <c r="JW47" s="3">
        <v>0</v>
      </c>
      <c r="JX47" s="3">
        <v>0</v>
      </c>
      <c r="JY47" s="3">
        <v>0</v>
      </c>
      <c r="JZ47" s="3">
        <v>0</v>
      </c>
      <c r="KA47" s="3">
        <v>0</v>
      </c>
      <c r="KB47" s="3">
        <v>-500</v>
      </c>
      <c r="KC47" s="3">
        <v>0</v>
      </c>
      <c r="KD47" s="3">
        <v>0</v>
      </c>
      <c r="KE47" s="3">
        <v>0</v>
      </c>
      <c r="KF47" s="3">
        <v>0</v>
      </c>
      <c r="KG47" s="3">
        <v>0</v>
      </c>
      <c r="KH47" s="3">
        <v>-4031627.51</v>
      </c>
      <c r="KI47" s="3">
        <v>4039776.84</v>
      </c>
      <c r="KJ47" s="3">
        <v>0</v>
      </c>
      <c r="KK47" s="3">
        <v>-14377.57</v>
      </c>
      <c r="KL47" s="3">
        <v>0</v>
      </c>
      <c r="KM47" s="3">
        <v>0</v>
      </c>
      <c r="KN47" s="3">
        <v>-2918.88</v>
      </c>
      <c r="KO47" s="3">
        <v>0</v>
      </c>
      <c r="KP47" s="3">
        <v>0</v>
      </c>
      <c r="KQ47" s="3">
        <v>0</v>
      </c>
      <c r="KR47" s="3">
        <v>0</v>
      </c>
      <c r="KS47" s="3">
        <v>0</v>
      </c>
      <c r="KT47" s="3">
        <v>0</v>
      </c>
      <c r="KU47" s="3">
        <v>0</v>
      </c>
      <c r="KV47" s="3">
        <v>0</v>
      </c>
      <c r="KW47" s="3">
        <v>0</v>
      </c>
      <c r="KX47" s="3">
        <v>0</v>
      </c>
      <c r="KY47" s="3">
        <v>0</v>
      </c>
      <c r="KZ47" s="3">
        <v>0</v>
      </c>
      <c r="LA47" s="3">
        <v>0</v>
      </c>
      <c r="LB47" s="3">
        <v>0</v>
      </c>
      <c r="LC47" s="3">
        <v>0</v>
      </c>
      <c r="LD47" s="3">
        <v>0</v>
      </c>
      <c r="LE47" s="3">
        <v>0</v>
      </c>
      <c r="LF47" s="3">
        <v>0</v>
      </c>
      <c r="LG47" s="3">
        <v>0</v>
      </c>
      <c r="LH47" s="3">
        <v>0</v>
      </c>
      <c r="LI47" s="3">
        <v>0</v>
      </c>
      <c r="LJ47" s="3">
        <v>0</v>
      </c>
      <c r="LK47" s="3">
        <v>0</v>
      </c>
      <c r="LL47" s="3">
        <v>0</v>
      </c>
      <c r="LM47" s="3">
        <v>69598321.280000001</v>
      </c>
      <c r="LN47" s="3">
        <v>-64192.35</v>
      </c>
      <c r="LO47" s="3">
        <v>2183424.4300000002</v>
      </c>
      <c r="LP47" s="3">
        <v>0</v>
      </c>
      <c r="LQ47" s="3">
        <v>0</v>
      </c>
      <c r="LR47" s="3">
        <v>4029136.81</v>
      </c>
      <c r="LS47" s="3">
        <v>0</v>
      </c>
      <c r="LT47" s="3">
        <v>0</v>
      </c>
      <c r="LU47" s="3">
        <v>0</v>
      </c>
      <c r="LW47" s="3">
        <v>0</v>
      </c>
      <c r="LX47" s="3">
        <v>230059.37</v>
      </c>
      <c r="LY47" s="3">
        <v>0</v>
      </c>
      <c r="LZ47" s="3">
        <v>0</v>
      </c>
      <c r="MA47" s="3">
        <v>10743.2</v>
      </c>
      <c r="MB47" s="3">
        <v>0</v>
      </c>
      <c r="MC47" s="3">
        <v>0</v>
      </c>
      <c r="MD47" s="3">
        <v>23.04</v>
      </c>
      <c r="ME47" s="3">
        <v>0</v>
      </c>
      <c r="MF47" s="3">
        <v>0</v>
      </c>
      <c r="MG47" s="3">
        <v>0</v>
      </c>
      <c r="MH47" s="3">
        <v>0</v>
      </c>
      <c r="MI47" s="3">
        <v>0</v>
      </c>
      <c r="MJ47" s="3">
        <v>0</v>
      </c>
      <c r="MK47" s="3">
        <v>0</v>
      </c>
      <c r="ML47" s="3">
        <v>48.24</v>
      </c>
      <c r="MM47" s="3">
        <v>0</v>
      </c>
      <c r="MN47" s="3">
        <v>0</v>
      </c>
      <c r="MO47" s="3">
        <v>0</v>
      </c>
      <c r="MP47" s="3">
        <v>0</v>
      </c>
      <c r="MQ47" s="3">
        <v>0</v>
      </c>
      <c r="MR47" s="3">
        <v>0</v>
      </c>
      <c r="MS47" s="3">
        <v>544133.03</v>
      </c>
      <c r="MT47" s="3">
        <v>385247.62</v>
      </c>
      <c r="MU47" s="3">
        <v>620180.16</v>
      </c>
      <c r="MV47" s="3">
        <v>31756.85</v>
      </c>
      <c r="MW47" s="3">
        <v>4507.03</v>
      </c>
      <c r="MX47" s="3">
        <v>90983.43</v>
      </c>
      <c r="MY47" s="3">
        <v>22610.11</v>
      </c>
      <c r="MZ47" s="3">
        <v>708178.92</v>
      </c>
      <c r="NA47" s="3">
        <v>263183.09999999998</v>
      </c>
      <c r="NB47" s="3">
        <v>4189.7</v>
      </c>
      <c r="NC47" s="3">
        <v>4652.03</v>
      </c>
      <c r="ND47" s="3">
        <v>231891.67</v>
      </c>
      <c r="NE47" s="3">
        <v>74128.460000000006</v>
      </c>
      <c r="NF47" s="3">
        <v>82.56</v>
      </c>
      <c r="NG47" s="3">
        <v>11540.57</v>
      </c>
      <c r="NH47" s="3">
        <v>0</v>
      </c>
      <c r="NI47" s="3">
        <v>265723.40000000002</v>
      </c>
      <c r="NJ47" s="3">
        <v>176632.23</v>
      </c>
      <c r="NK47" s="3">
        <v>29222.34</v>
      </c>
      <c r="NL47" s="3">
        <v>473409.82</v>
      </c>
      <c r="NM47" s="3">
        <v>54.44</v>
      </c>
      <c r="NN47" s="3">
        <v>1396.11</v>
      </c>
      <c r="NO47" s="3">
        <v>197238.08</v>
      </c>
      <c r="NP47" s="3">
        <v>0</v>
      </c>
      <c r="NQ47" s="3">
        <v>57398.91</v>
      </c>
      <c r="NR47" s="3">
        <v>84425.55</v>
      </c>
      <c r="NS47" s="3">
        <v>153294.76999999999</v>
      </c>
      <c r="NT47" s="3">
        <v>20087.77</v>
      </c>
      <c r="NU47" s="3">
        <v>791590.39</v>
      </c>
      <c r="NV47" s="3">
        <v>24316.58</v>
      </c>
      <c r="NW47" s="3">
        <v>617322.47</v>
      </c>
      <c r="NX47" s="3">
        <v>73148.929999999993</v>
      </c>
      <c r="NY47" s="3">
        <v>156300.53</v>
      </c>
      <c r="NZ47" s="3">
        <v>52862.28</v>
      </c>
      <c r="OA47" s="3">
        <v>22484.95</v>
      </c>
      <c r="OB47" s="3">
        <v>0</v>
      </c>
      <c r="OC47" s="3">
        <v>0</v>
      </c>
      <c r="OD47" s="3">
        <v>0</v>
      </c>
      <c r="OE47" s="3">
        <v>97256.99</v>
      </c>
      <c r="OF47" s="3">
        <v>0</v>
      </c>
      <c r="OK47" s="3">
        <v>0</v>
      </c>
      <c r="OL47" s="3">
        <v>0</v>
      </c>
      <c r="OM47" s="3">
        <v>0</v>
      </c>
      <c r="ON47" s="3">
        <v>0</v>
      </c>
      <c r="OO47" s="3">
        <v>22674.11</v>
      </c>
      <c r="OP47" s="3">
        <v>359143.24</v>
      </c>
      <c r="OQ47" s="3">
        <v>476159.73</v>
      </c>
      <c r="OR47" s="3">
        <v>243976.85</v>
      </c>
      <c r="OS47" s="3">
        <v>0</v>
      </c>
      <c r="OT47" s="3">
        <v>0</v>
      </c>
      <c r="OU47" s="3">
        <v>252481.13</v>
      </c>
      <c r="OV47" s="3">
        <v>0</v>
      </c>
      <c r="OW47" s="3">
        <v>70523.42</v>
      </c>
      <c r="OX47" s="3">
        <v>553991.34</v>
      </c>
      <c r="OY47" s="3">
        <v>0</v>
      </c>
      <c r="OZ47" s="3">
        <v>16344.68</v>
      </c>
      <c r="PA47" s="3">
        <v>0</v>
      </c>
      <c r="PB47" s="3">
        <v>0</v>
      </c>
      <c r="PC47" s="3">
        <v>0</v>
      </c>
      <c r="PD47" s="3">
        <v>0</v>
      </c>
      <c r="PE47" s="3">
        <v>0</v>
      </c>
      <c r="PF47" s="3">
        <v>431675.64</v>
      </c>
      <c r="PG47" s="3">
        <v>549952.55000000005</v>
      </c>
      <c r="PH47" s="3">
        <v>405100.66</v>
      </c>
      <c r="PI47" s="3">
        <v>348385.14</v>
      </c>
      <c r="PJ47" s="3">
        <v>0</v>
      </c>
      <c r="PK47" s="3">
        <v>184268.5</v>
      </c>
      <c r="PL47" s="3">
        <v>155869.9</v>
      </c>
      <c r="PM47" s="3">
        <v>0</v>
      </c>
      <c r="PN47" s="3">
        <v>0</v>
      </c>
      <c r="PO47" s="3">
        <v>0</v>
      </c>
      <c r="PP47" s="3">
        <v>0</v>
      </c>
      <c r="PQ47" s="3">
        <v>0</v>
      </c>
      <c r="PR47" s="3">
        <v>319679.11</v>
      </c>
      <c r="PS47" s="3">
        <v>0</v>
      </c>
      <c r="PT47" s="3">
        <v>84930.13</v>
      </c>
      <c r="PU47" s="3">
        <v>0</v>
      </c>
      <c r="PV47" s="3">
        <v>0</v>
      </c>
      <c r="PW47" s="3">
        <v>351249.23</v>
      </c>
      <c r="PX47" s="3">
        <v>0</v>
      </c>
      <c r="PY47" s="3">
        <v>0</v>
      </c>
      <c r="PZ47" s="3">
        <v>0</v>
      </c>
      <c r="QA47" s="3">
        <v>0</v>
      </c>
      <c r="QB47" s="3">
        <v>4010672.02</v>
      </c>
      <c r="QC47" s="3">
        <v>0</v>
      </c>
      <c r="QD47" s="3">
        <v>0</v>
      </c>
      <c r="QE47" s="3">
        <v>0</v>
      </c>
      <c r="QF47" s="3">
        <v>-101862.12</v>
      </c>
      <c r="QG47" s="3">
        <v>0</v>
      </c>
      <c r="QI47" s="3">
        <v>0</v>
      </c>
      <c r="QJ47" s="3">
        <v>1444509.14</v>
      </c>
      <c r="QK47" s="3">
        <v>0</v>
      </c>
      <c r="QL47" s="3">
        <v>0</v>
      </c>
      <c r="QM47" s="3">
        <v>0</v>
      </c>
      <c r="QN47" s="3">
        <v>0</v>
      </c>
      <c r="QO47" s="3">
        <v>1618575.96</v>
      </c>
      <c r="QP47" s="3">
        <v>70344.56</v>
      </c>
      <c r="QQ47" s="3">
        <v>0</v>
      </c>
      <c r="QR47" s="3">
        <v>0</v>
      </c>
      <c r="QS47" s="3">
        <v>0</v>
      </c>
      <c r="QT47" s="3">
        <v>315276.25</v>
      </c>
      <c r="QU47" s="3">
        <v>126958.09</v>
      </c>
      <c r="QV47" s="3">
        <v>0</v>
      </c>
      <c r="QW47" s="3">
        <v>26267</v>
      </c>
      <c r="QX47" s="3">
        <v>0</v>
      </c>
      <c r="QY47" s="3">
        <v>0</v>
      </c>
      <c r="QZ47" s="3">
        <v>0</v>
      </c>
      <c r="RA47" s="3">
        <v>0</v>
      </c>
      <c r="RB47" s="3">
        <v>0</v>
      </c>
      <c r="RC47" s="3">
        <v>0</v>
      </c>
      <c r="RD47" s="3">
        <v>0</v>
      </c>
      <c r="RE47" s="3">
        <v>0</v>
      </c>
      <c r="RF47" s="3">
        <v>0</v>
      </c>
      <c r="RG47" s="3">
        <v>0</v>
      </c>
      <c r="RH47" s="3">
        <v>0</v>
      </c>
      <c r="RI47" s="3">
        <v>0</v>
      </c>
      <c r="RJ47" s="3">
        <v>0</v>
      </c>
      <c r="RK47" s="3">
        <v>0</v>
      </c>
    </row>
    <row r="48" spans="1:479" x14ac:dyDescent="0.25">
      <c r="A48" t="s">
        <v>47</v>
      </c>
      <c r="B48" s="1">
        <v>2019</v>
      </c>
      <c r="C48" s="3">
        <v>176116.16</v>
      </c>
      <c r="D48" s="3">
        <v>650</v>
      </c>
      <c r="E48" s="4"/>
      <c r="F48" s="3">
        <v>0</v>
      </c>
      <c r="G48" s="3">
        <v>0</v>
      </c>
      <c r="H48" s="3">
        <v>0</v>
      </c>
      <c r="I48" s="3">
        <v>0</v>
      </c>
      <c r="J48" s="3">
        <v>0</v>
      </c>
      <c r="K48" s="3">
        <v>834975.18</v>
      </c>
      <c r="L48" s="3">
        <v>423.44</v>
      </c>
      <c r="M48" s="3">
        <v>21229.63</v>
      </c>
      <c r="N48" s="3">
        <v>0</v>
      </c>
      <c r="O48" s="3">
        <v>624111.31000000006</v>
      </c>
      <c r="P48" s="4"/>
      <c r="Q48" s="3">
        <v>990803.69</v>
      </c>
      <c r="R48" s="3">
        <v>-32653.599999999999</v>
      </c>
      <c r="S48" s="3">
        <v>0</v>
      </c>
      <c r="T48" s="3">
        <v>0</v>
      </c>
      <c r="U48" s="3">
        <v>0</v>
      </c>
      <c r="V48" s="3">
        <v>61430.87</v>
      </c>
      <c r="W48" s="3">
        <v>0</v>
      </c>
      <c r="X48" s="3">
        <v>33566.160000000003</v>
      </c>
      <c r="Y48" s="3">
        <v>0</v>
      </c>
      <c r="Z48" s="3">
        <v>0</v>
      </c>
      <c r="AA48" s="3">
        <v>289034.78999999998</v>
      </c>
      <c r="AB48" s="3">
        <v>0</v>
      </c>
      <c r="AC48" s="3">
        <v>0</v>
      </c>
      <c r="AD48" s="3">
        <v>100</v>
      </c>
      <c r="AE48" s="3">
        <v>0</v>
      </c>
      <c r="AF48" s="3">
        <v>0</v>
      </c>
      <c r="AG48" s="3">
        <v>0</v>
      </c>
      <c r="AH48" s="3">
        <v>0</v>
      </c>
      <c r="AI48" s="3">
        <v>0</v>
      </c>
      <c r="AJ48" s="3">
        <v>0</v>
      </c>
      <c r="AK48" s="3">
        <v>0</v>
      </c>
      <c r="AL48" s="3">
        <v>78203.14</v>
      </c>
      <c r="AP48" s="3">
        <v>0</v>
      </c>
      <c r="AQ48" s="3">
        <v>0</v>
      </c>
      <c r="AR48" s="3">
        <v>0</v>
      </c>
      <c r="AS48" s="3">
        <v>0</v>
      </c>
      <c r="AT48" s="3">
        <v>57175</v>
      </c>
      <c r="AU48" s="3">
        <v>0</v>
      </c>
      <c r="AV48" s="3">
        <v>-44242.559999999998</v>
      </c>
      <c r="AW48" s="4"/>
      <c r="AX48" s="3">
        <v>1940</v>
      </c>
      <c r="AY48" s="3">
        <v>0</v>
      </c>
      <c r="AZ48" s="3">
        <v>0</v>
      </c>
      <c r="BA48" s="3">
        <v>432.52</v>
      </c>
      <c r="BB48" s="3">
        <v>0</v>
      </c>
      <c r="BC48" s="3">
        <v>0</v>
      </c>
      <c r="BD48" s="3">
        <v>0</v>
      </c>
      <c r="BE48" s="3">
        <v>0</v>
      </c>
      <c r="BF48" s="3">
        <v>0</v>
      </c>
      <c r="BG48" s="3">
        <v>0</v>
      </c>
      <c r="BH48" s="3">
        <v>0</v>
      </c>
      <c r="BI48" s="3">
        <v>0</v>
      </c>
      <c r="BJ48" s="3">
        <v>0</v>
      </c>
      <c r="BK48" s="3">
        <v>0</v>
      </c>
      <c r="BL48" s="3">
        <v>0</v>
      </c>
      <c r="BM48" s="3">
        <v>5787.11</v>
      </c>
      <c r="BN48" s="3">
        <v>379237.58</v>
      </c>
      <c r="BO48" s="3">
        <v>-2464.34</v>
      </c>
      <c r="BP48" s="3">
        <v>20584.32</v>
      </c>
      <c r="BQ48" s="3">
        <v>0</v>
      </c>
      <c r="BR48" s="3">
        <v>0</v>
      </c>
      <c r="BT48" s="3">
        <v>0</v>
      </c>
      <c r="BU48" s="3">
        <v>17981</v>
      </c>
      <c r="BV48" s="3">
        <v>0</v>
      </c>
      <c r="BW48" s="3">
        <v>0</v>
      </c>
      <c r="BX48" s="3">
        <v>0</v>
      </c>
      <c r="BY48" s="3">
        <v>-224584.6</v>
      </c>
      <c r="BZ48" s="3">
        <v>-320107.03999999998</v>
      </c>
      <c r="CA48" s="3">
        <v>0</v>
      </c>
      <c r="CB48" s="3">
        <v>4357.6400000000003</v>
      </c>
      <c r="CC48" s="3">
        <v>107828.72</v>
      </c>
      <c r="CD48" s="3">
        <v>-65210.71</v>
      </c>
      <c r="CE48" s="3">
        <v>-36414.54</v>
      </c>
      <c r="CF48" s="3">
        <v>0</v>
      </c>
      <c r="CG48" s="3">
        <v>25978.16</v>
      </c>
      <c r="CH48" s="3">
        <v>0</v>
      </c>
      <c r="CI48" s="3">
        <v>0</v>
      </c>
      <c r="CJ48" s="3">
        <v>0</v>
      </c>
      <c r="CK48" s="3">
        <v>0</v>
      </c>
      <c r="CL48" s="3">
        <v>43915.17</v>
      </c>
      <c r="CM48" s="3">
        <v>9948.02</v>
      </c>
      <c r="CN48" s="3">
        <v>0</v>
      </c>
      <c r="CO48" s="3">
        <v>0</v>
      </c>
      <c r="CP48" s="3">
        <v>0</v>
      </c>
      <c r="CQ48" s="3">
        <v>0</v>
      </c>
      <c r="CR48" s="3">
        <v>0</v>
      </c>
      <c r="CS48" s="3">
        <v>0</v>
      </c>
      <c r="CT48" s="3">
        <v>0</v>
      </c>
      <c r="CU48" s="3">
        <v>0</v>
      </c>
      <c r="CV48" s="3">
        <v>0</v>
      </c>
      <c r="CW48" s="3">
        <v>0</v>
      </c>
      <c r="CX48" s="3">
        <v>0</v>
      </c>
      <c r="CY48" s="3">
        <v>0</v>
      </c>
      <c r="CZ48" s="3">
        <v>0</v>
      </c>
      <c r="DA48" s="3">
        <v>0</v>
      </c>
      <c r="DB48" s="3">
        <v>0</v>
      </c>
      <c r="DC48" s="3">
        <v>0</v>
      </c>
      <c r="DD48" s="3">
        <v>0</v>
      </c>
      <c r="DE48" s="3">
        <v>0</v>
      </c>
      <c r="DF48" s="3">
        <v>0</v>
      </c>
      <c r="DG48" s="3">
        <v>0</v>
      </c>
      <c r="DH48" s="3">
        <v>0</v>
      </c>
      <c r="DI48" s="3">
        <v>0</v>
      </c>
      <c r="DJ48" s="3">
        <v>0</v>
      </c>
      <c r="DK48" s="3">
        <v>0</v>
      </c>
      <c r="DL48" s="3">
        <v>0</v>
      </c>
      <c r="DM48" s="3">
        <v>0</v>
      </c>
      <c r="DN48" s="3">
        <v>16895.330000000002</v>
      </c>
      <c r="DP48" s="3">
        <v>29839.42</v>
      </c>
      <c r="DQ48" s="3">
        <v>0</v>
      </c>
      <c r="DR48" s="3">
        <v>0</v>
      </c>
      <c r="DS48" s="3">
        <v>1048115.67</v>
      </c>
      <c r="DT48" s="3">
        <v>0</v>
      </c>
      <c r="DU48" s="3">
        <v>2336791.9300000002</v>
      </c>
      <c r="DV48" s="3">
        <v>1944917.52</v>
      </c>
      <c r="DW48" s="3">
        <v>63321.84</v>
      </c>
      <c r="DX48" s="3">
        <v>422165.61</v>
      </c>
      <c r="DY48" s="3">
        <v>798630.68</v>
      </c>
      <c r="DZ48" s="3">
        <v>495009.14</v>
      </c>
      <c r="EA48" s="3">
        <v>722217.98</v>
      </c>
      <c r="EB48" s="3">
        <v>0</v>
      </c>
      <c r="EC48" s="3">
        <v>0</v>
      </c>
      <c r="ED48" s="3">
        <v>0</v>
      </c>
      <c r="EE48" s="3">
        <v>0</v>
      </c>
      <c r="EG48" s="3">
        <v>0</v>
      </c>
      <c r="EH48" s="3">
        <v>134591.15</v>
      </c>
      <c r="EI48" s="3">
        <v>23222.87</v>
      </c>
      <c r="EJ48" s="3">
        <v>28208.51</v>
      </c>
      <c r="EL48" s="3">
        <v>567636.02</v>
      </c>
      <c r="EM48" s="3">
        <v>1731.25</v>
      </c>
      <c r="EN48" s="3">
        <v>54080.87</v>
      </c>
      <c r="EO48" s="3">
        <v>0</v>
      </c>
      <c r="EP48" s="3">
        <v>0</v>
      </c>
      <c r="EQ48" s="3">
        <v>0</v>
      </c>
      <c r="ER48" s="3">
        <v>0</v>
      </c>
      <c r="ET48" s="3">
        <v>0</v>
      </c>
      <c r="EU48" s="3">
        <v>0</v>
      </c>
      <c r="EV48" s="3">
        <v>0</v>
      </c>
      <c r="EW48" s="3">
        <v>0</v>
      </c>
      <c r="EX48" s="3">
        <v>0</v>
      </c>
      <c r="EY48" s="3">
        <v>0</v>
      </c>
      <c r="EZ48" s="3">
        <v>450408.05</v>
      </c>
      <c r="FA48" s="3">
        <v>0</v>
      </c>
      <c r="FB48" s="3">
        <v>0</v>
      </c>
      <c r="FC48" s="3">
        <v>0</v>
      </c>
      <c r="FD48" s="3">
        <v>0</v>
      </c>
      <c r="FE48" s="3">
        <v>0</v>
      </c>
      <c r="FF48" s="3">
        <v>90025.95</v>
      </c>
      <c r="FG48" s="3">
        <v>0</v>
      </c>
      <c r="FH48" s="3">
        <v>0</v>
      </c>
      <c r="FI48" s="3">
        <v>0</v>
      </c>
      <c r="FJ48" s="3">
        <v>0</v>
      </c>
      <c r="FK48" s="3">
        <v>-1658994.29</v>
      </c>
      <c r="FL48" s="3">
        <v>-40799.11</v>
      </c>
      <c r="FM48" s="3">
        <v>0</v>
      </c>
      <c r="FN48" s="3">
        <v>-186502.04</v>
      </c>
      <c r="FO48" s="3">
        <v>0</v>
      </c>
      <c r="FP48" s="3">
        <v>-1771814.81</v>
      </c>
      <c r="FQ48" s="3">
        <v>-227652.27</v>
      </c>
      <c r="FR48" s="3">
        <v>-48565.97</v>
      </c>
      <c r="FS48" s="3">
        <v>0</v>
      </c>
      <c r="FT48" s="3">
        <v>-86940.11</v>
      </c>
      <c r="FU48" s="3">
        <v>0</v>
      </c>
      <c r="FV48" s="3">
        <v>-514638.57</v>
      </c>
      <c r="FW48" s="3">
        <v>0</v>
      </c>
      <c r="FX48" s="3">
        <v>0</v>
      </c>
      <c r="FY48" s="3">
        <v>0</v>
      </c>
      <c r="FZ48" s="3">
        <v>0</v>
      </c>
      <c r="GA48" s="3">
        <v>0</v>
      </c>
      <c r="GB48" s="3">
        <v>-28854.9</v>
      </c>
      <c r="GD48" s="3">
        <v>0</v>
      </c>
      <c r="GE48" s="3">
        <v>0</v>
      </c>
      <c r="GF48" s="3">
        <v>0</v>
      </c>
      <c r="GG48" s="3">
        <v>0</v>
      </c>
      <c r="GH48" s="3">
        <v>0</v>
      </c>
      <c r="GI48" s="3">
        <v>-44780.82</v>
      </c>
      <c r="GJ48" s="3">
        <v>-26920.19</v>
      </c>
      <c r="GK48" s="3">
        <v>0</v>
      </c>
      <c r="GL48" s="3">
        <v>0</v>
      </c>
      <c r="GN48" s="3">
        <v>0</v>
      </c>
      <c r="GO48" s="3">
        <v>-221372</v>
      </c>
      <c r="GP48" s="3">
        <v>0</v>
      </c>
      <c r="GQ48" s="3">
        <v>0</v>
      </c>
      <c r="GR48" s="3">
        <v>0</v>
      </c>
      <c r="GS48" s="3">
        <v>0</v>
      </c>
      <c r="GT48" s="3">
        <v>0</v>
      </c>
      <c r="GU48" s="3">
        <v>0</v>
      </c>
      <c r="GV48" s="3">
        <v>-223754.7</v>
      </c>
      <c r="GX48" s="3">
        <v>-63248.29</v>
      </c>
      <c r="GY48" s="3">
        <v>0</v>
      </c>
      <c r="GZ48" s="3">
        <v>0</v>
      </c>
      <c r="HA48" s="3">
        <v>0</v>
      </c>
      <c r="HB48" s="3">
        <v>0</v>
      </c>
      <c r="HC48" s="3">
        <v>0</v>
      </c>
      <c r="HD48" s="3">
        <v>0</v>
      </c>
      <c r="HE48" s="3">
        <v>0</v>
      </c>
      <c r="HF48" s="3">
        <v>0</v>
      </c>
      <c r="HG48" s="3">
        <v>0</v>
      </c>
      <c r="HH48" s="3">
        <v>-155163.6</v>
      </c>
      <c r="HI48" s="3">
        <v>0</v>
      </c>
      <c r="HJ48" s="3">
        <v>0</v>
      </c>
      <c r="HK48" s="3">
        <v>0</v>
      </c>
      <c r="HL48" s="3">
        <v>0</v>
      </c>
      <c r="HM48" s="3">
        <v>-256867.28</v>
      </c>
      <c r="HO48" s="3">
        <v>-2705168.48</v>
      </c>
      <c r="HP48" s="3">
        <v>-2705168.47</v>
      </c>
      <c r="HQ48" s="3">
        <v>0</v>
      </c>
      <c r="HR48" s="3">
        <v>0</v>
      </c>
      <c r="HS48" s="3">
        <v>0</v>
      </c>
      <c r="HT48" s="3">
        <v>0</v>
      </c>
      <c r="HU48" s="3">
        <v>0</v>
      </c>
      <c r="HV48" s="3">
        <v>0</v>
      </c>
      <c r="HW48" s="3">
        <v>0</v>
      </c>
      <c r="HX48" s="3">
        <v>0</v>
      </c>
      <c r="HY48" s="3">
        <v>-1232189.53</v>
      </c>
      <c r="HZ48" s="3">
        <v>-179990.830000002</v>
      </c>
      <c r="IA48" s="3">
        <v>0</v>
      </c>
      <c r="IB48" s="3">
        <v>0</v>
      </c>
      <c r="IC48" s="3">
        <v>47914.25</v>
      </c>
      <c r="ID48" s="3">
        <v>0</v>
      </c>
      <c r="IE48" s="3">
        <v>0</v>
      </c>
      <c r="IF48" s="3">
        <v>0</v>
      </c>
      <c r="IG48" s="3">
        <v>0</v>
      </c>
      <c r="IH48" s="3">
        <v>0</v>
      </c>
      <c r="II48" s="3">
        <v>43530</v>
      </c>
      <c r="IJ48" s="3">
        <v>-2889098.19</v>
      </c>
      <c r="IK48" s="3">
        <v>0</v>
      </c>
      <c r="IL48" s="3">
        <v>0</v>
      </c>
      <c r="IM48" s="3">
        <v>0</v>
      </c>
      <c r="IN48" s="3">
        <v>-142978.45000000001</v>
      </c>
      <c r="IO48" s="3">
        <v>0</v>
      </c>
      <c r="IP48" s="3">
        <v>-5404309.7400000002</v>
      </c>
      <c r="IQ48" s="3">
        <v>0</v>
      </c>
      <c r="IR48" s="3">
        <v>0</v>
      </c>
      <c r="IS48" s="3">
        <v>-953817.36</v>
      </c>
      <c r="IT48" s="3">
        <v>0</v>
      </c>
      <c r="IU48" s="3">
        <v>-309572.5</v>
      </c>
      <c r="IV48" s="3">
        <v>0</v>
      </c>
      <c r="IW48" s="3">
        <v>-423260.64</v>
      </c>
      <c r="IX48" s="3">
        <v>-282004.74</v>
      </c>
      <c r="IY48" s="3">
        <v>-164715.74</v>
      </c>
      <c r="IZ48" s="3">
        <v>-28659.64</v>
      </c>
      <c r="JA48" s="3">
        <v>-2016354.25</v>
      </c>
      <c r="JB48" s="3">
        <v>-8199.6</v>
      </c>
      <c r="JC48" s="3">
        <v>0</v>
      </c>
      <c r="JD48" s="3">
        <v>-12727.96</v>
      </c>
      <c r="JE48" s="3">
        <v>0</v>
      </c>
      <c r="JF48" s="3">
        <v>0</v>
      </c>
      <c r="JG48" s="3">
        <v>0</v>
      </c>
      <c r="JH48" s="3">
        <v>0</v>
      </c>
      <c r="JI48" s="3">
        <v>-41995.65</v>
      </c>
      <c r="JJ48" s="3">
        <v>0</v>
      </c>
      <c r="JK48" s="3">
        <v>0</v>
      </c>
      <c r="JL48" s="3">
        <v>-17932.2</v>
      </c>
      <c r="JM48" s="3">
        <v>0</v>
      </c>
      <c r="JN48" s="3">
        <v>-31363.200000000001</v>
      </c>
      <c r="JO48" s="3">
        <v>0</v>
      </c>
      <c r="JP48" s="3">
        <v>-3674.39</v>
      </c>
      <c r="JQ48" s="3">
        <v>148035.56</v>
      </c>
      <c r="JR48" s="3">
        <v>0</v>
      </c>
      <c r="JS48" s="3">
        <v>0</v>
      </c>
      <c r="JT48" s="3">
        <v>0</v>
      </c>
      <c r="JU48" s="3">
        <v>0</v>
      </c>
      <c r="JV48" s="3">
        <v>-6756.2</v>
      </c>
      <c r="JW48" s="3">
        <v>0</v>
      </c>
      <c r="JX48" s="3">
        <v>0</v>
      </c>
      <c r="JY48" s="3">
        <v>0</v>
      </c>
      <c r="JZ48" s="3">
        <v>0</v>
      </c>
      <c r="KA48" s="3">
        <v>0</v>
      </c>
      <c r="KB48" s="3">
        <v>-5750</v>
      </c>
      <c r="KC48" s="3">
        <v>0</v>
      </c>
      <c r="KD48" s="3">
        <v>0</v>
      </c>
      <c r="KE48" s="3">
        <v>6662.41</v>
      </c>
      <c r="KF48" s="3">
        <v>0</v>
      </c>
      <c r="KG48" s="3">
        <v>0</v>
      </c>
      <c r="KH48" s="3">
        <v>-73365.34</v>
      </c>
      <c r="KI48" s="3">
        <v>32144.31</v>
      </c>
      <c r="KJ48" s="3">
        <v>0</v>
      </c>
      <c r="KK48" s="3">
        <v>-4070.57</v>
      </c>
      <c r="KL48" s="3">
        <v>0</v>
      </c>
      <c r="KM48" s="3">
        <v>0</v>
      </c>
      <c r="KN48" s="3">
        <v>-18594</v>
      </c>
      <c r="KO48" s="3">
        <v>0</v>
      </c>
      <c r="KP48" s="3">
        <v>0</v>
      </c>
      <c r="KQ48" s="3">
        <v>0</v>
      </c>
      <c r="KR48" s="3">
        <v>0</v>
      </c>
      <c r="KS48" s="3">
        <v>0</v>
      </c>
      <c r="KT48" s="3">
        <v>0</v>
      </c>
      <c r="KU48" s="3">
        <v>0</v>
      </c>
      <c r="KV48" s="3">
        <v>0</v>
      </c>
      <c r="KW48" s="3">
        <v>0</v>
      </c>
      <c r="KX48" s="3">
        <v>0</v>
      </c>
      <c r="KY48" s="3">
        <v>0</v>
      </c>
      <c r="KZ48" s="3">
        <v>0</v>
      </c>
      <c r="LA48" s="3">
        <v>0</v>
      </c>
      <c r="LB48" s="3">
        <v>0</v>
      </c>
      <c r="LC48" s="3">
        <v>0</v>
      </c>
      <c r="LD48" s="3">
        <v>0</v>
      </c>
      <c r="LE48" s="3">
        <v>0</v>
      </c>
      <c r="LF48" s="3">
        <v>0</v>
      </c>
      <c r="LG48" s="3">
        <v>0</v>
      </c>
      <c r="LH48" s="3">
        <v>0</v>
      </c>
      <c r="LI48" s="3">
        <v>0</v>
      </c>
      <c r="LJ48" s="3">
        <v>0</v>
      </c>
      <c r="LK48" s="3">
        <v>0</v>
      </c>
      <c r="LL48" s="3">
        <v>0</v>
      </c>
      <c r="LM48" s="3">
        <v>5050519.8600000003</v>
      </c>
      <c r="LN48" s="3">
        <v>4339683.88</v>
      </c>
      <c r="LO48" s="3">
        <v>309572.5</v>
      </c>
      <c r="LP48" s="3">
        <v>0</v>
      </c>
      <c r="LQ48" s="3">
        <v>0</v>
      </c>
      <c r="LR48" s="3">
        <v>423260.64</v>
      </c>
      <c r="LS48" s="3">
        <v>0</v>
      </c>
      <c r="LT48" s="3">
        <v>282004.74</v>
      </c>
      <c r="LU48" s="3">
        <v>0</v>
      </c>
      <c r="LW48" s="3">
        <v>164715.74</v>
      </c>
      <c r="LX48" s="3">
        <v>28659.64</v>
      </c>
      <c r="LY48" s="3">
        <v>0</v>
      </c>
      <c r="LZ48" s="3">
        <v>0</v>
      </c>
      <c r="MA48" s="3">
        <v>0</v>
      </c>
      <c r="MB48" s="3">
        <v>0</v>
      </c>
      <c r="MC48" s="3">
        <v>0</v>
      </c>
      <c r="MD48" s="3">
        <v>0</v>
      </c>
      <c r="ME48" s="3">
        <v>0</v>
      </c>
      <c r="MF48" s="3">
        <v>0</v>
      </c>
      <c r="MG48" s="3">
        <v>0</v>
      </c>
      <c r="MH48" s="3">
        <v>0</v>
      </c>
      <c r="MI48" s="3">
        <v>0</v>
      </c>
      <c r="MJ48" s="3">
        <v>0</v>
      </c>
      <c r="MK48" s="3">
        <v>0</v>
      </c>
      <c r="ML48" s="3">
        <v>0</v>
      </c>
      <c r="MM48" s="3">
        <v>0</v>
      </c>
      <c r="MN48" s="3">
        <v>0</v>
      </c>
      <c r="MO48" s="3">
        <v>0</v>
      </c>
      <c r="MP48" s="3">
        <v>0</v>
      </c>
      <c r="MQ48" s="3">
        <v>0</v>
      </c>
      <c r="MR48" s="3">
        <v>0</v>
      </c>
      <c r="MS48" s="3">
        <v>0</v>
      </c>
      <c r="MT48" s="3">
        <v>0</v>
      </c>
      <c r="MU48" s="3">
        <v>596.6</v>
      </c>
      <c r="MV48" s="3">
        <v>0</v>
      </c>
      <c r="MW48" s="3">
        <v>0</v>
      </c>
      <c r="MX48" s="3">
        <v>8108.08</v>
      </c>
      <c r="MY48" s="3">
        <v>37742.89</v>
      </c>
      <c r="MZ48" s="3">
        <v>19786.759999999998</v>
      </c>
      <c r="NA48" s="3">
        <v>31168.240000000002</v>
      </c>
      <c r="NB48" s="3">
        <v>0</v>
      </c>
      <c r="NC48" s="3">
        <v>2443.29</v>
      </c>
      <c r="ND48" s="3">
        <v>1001.83</v>
      </c>
      <c r="NE48" s="3">
        <v>220.62</v>
      </c>
      <c r="NF48" s="3">
        <v>0</v>
      </c>
      <c r="NG48" s="3">
        <v>0</v>
      </c>
      <c r="NH48" s="3">
        <v>0</v>
      </c>
      <c r="NI48" s="3">
        <v>2899.2</v>
      </c>
      <c r="NJ48" s="3">
        <v>23520.44</v>
      </c>
      <c r="NK48" s="3">
        <v>4003.81</v>
      </c>
      <c r="NL48" s="3">
        <v>119972.54</v>
      </c>
      <c r="NM48" s="3">
        <v>0</v>
      </c>
      <c r="NN48" s="3">
        <v>19730.48</v>
      </c>
      <c r="NO48" s="3">
        <v>1904.24</v>
      </c>
      <c r="NP48" s="3">
        <v>0</v>
      </c>
      <c r="NQ48" s="3">
        <v>1332.94</v>
      </c>
      <c r="NR48" s="3">
        <v>0</v>
      </c>
      <c r="NS48" s="3">
        <v>6122</v>
      </c>
      <c r="NT48" s="3">
        <v>3704.77</v>
      </c>
      <c r="NU48" s="3">
        <v>9989.36</v>
      </c>
      <c r="NV48" s="3">
        <v>21016.23</v>
      </c>
      <c r="NW48" s="3">
        <v>105430.57</v>
      </c>
      <c r="NX48" s="3">
        <v>0</v>
      </c>
      <c r="NY48" s="3">
        <v>124</v>
      </c>
      <c r="NZ48" s="3">
        <v>1243.46</v>
      </c>
      <c r="OA48" s="3">
        <v>493.03</v>
      </c>
      <c r="OB48" s="3">
        <v>0</v>
      </c>
      <c r="OC48" s="3">
        <v>0</v>
      </c>
      <c r="OD48" s="3">
        <v>0</v>
      </c>
      <c r="OE48" s="3">
        <v>0</v>
      </c>
      <c r="OF48" s="3">
        <v>0</v>
      </c>
      <c r="OK48" s="3">
        <v>0</v>
      </c>
      <c r="OL48" s="3">
        <v>0</v>
      </c>
      <c r="OM48" s="3">
        <v>0</v>
      </c>
      <c r="ON48" s="3">
        <v>0</v>
      </c>
      <c r="OO48" s="3">
        <v>0</v>
      </c>
      <c r="OP48" s="3">
        <v>27297.33</v>
      </c>
      <c r="OQ48" s="3">
        <v>312075.94</v>
      </c>
      <c r="OR48" s="3">
        <v>81257.05</v>
      </c>
      <c r="OS48" s="3">
        <v>4.66</v>
      </c>
      <c r="OT48" s="3">
        <v>0</v>
      </c>
      <c r="OU48" s="3">
        <v>24594.97</v>
      </c>
      <c r="OV48" s="3">
        <v>0</v>
      </c>
      <c r="OW48" s="3">
        <v>0</v>
      </c>
      <c r="OX48" s="3">
        <v>146.5</v>
      </c>
      <c r="OY48" s="3">
        <v>0</v>
      </c>
      <c r="OZ48" s="3">
        <v>1360</v>
      </c>
      <c r="PA48" s="3">
        <v>8735.27</v>
      </c>
      <c r="PB48" s="3">
        <v>0</v>
      </c>
      <c r="PC48" s="3">
        <v>0</v>
      </c>
      <c r="PD48" s="3">
        <v>0</v>
      </c>
      <c r="PE48" s="3">
        <v>0</v>
      </c>
      <c r="PF48" s="3">
        <v>122514.76</v>
      </c>
      <c r="PG48" s="3">
        <v>109321.88</v>
      </c>
      <c r="PH48" s="3">
        <v>10812.66</v>
      </c>
      <c r="PI48" s="3">
        <v>34444.03</v>
      </c>
      <c r="PJ48" s="3">
        <v>0</v>
      </c>
      <c r="PK48" s="3">
        <v>63508.93</v>
      </c>
      <c r="PL48" s="3">
        <v>0</v>
      </c>
      <c r="PM48" s="3">
        <v>10075.84</v>
      </c>
      <c r="PN48" s="3">
        <v>0</v>
      </c>
      <c r="PO48" s="3">
        <v>19542.150000000001</v>
      </c>
      <c r="PP48" s="3">
        <v>0</v>
      </c>
      <c r="PQ48" s="3">
        <v>0</v>
      </c>
      <c r="PR48" s="3">
        <v>54971.67</v>
      </c>
      <c r="PS48" s="3">
        <v>2325.14</v>
      </c>
      <c r="PT48" s="3">
        <v>31167</v>
      </c>
      <c r="PU48" s="3">
        <v>0</v>
      </c>
      <c r="PV48" s="3">
        <v>0</v>
      </c>
      <c r="PW48" s="3">
        <v>19053.72</v>
      </c>
      <c r="PX48" s="3">
        <v>2988</v>
      </c>
      <c r="PY48" s="3">
        <v>0</v>
      </c>
      <c r="PZ48" s="3">
        <v>0</v>
      </c>
      <c r="QA48" s="3">
        <v>0</v>
      </c>
      <c r="QB48" s="3">
        <v>140013.65</v>
      </c>
      <c r="QC48" s="3">
        <v>0</v>
      </c>
      <c r="QD48" s="3">
        <v>8686.19</v>
      </c>
      <c r="QE48" s="3">
        <v>0</v>
      </c>
      <c r="QF48" s="3">
        <v>47737.73</v>
      </c>
      <c r="QG48" s="3">
        <v>0</v>
      </c>
      <c r="QI48" s="3">
        <v>0</v>
      </c>
      <c r="QJ48" s="3">
        <v>13753.61</v>
      </c>
      <c r="QK48" s="3">
        <v>0</v>
      </c>
      <c r="QL48" s="3">
        <v>0</v>
      </c>
      <c r="QM48" s="3">
        <v>0</v>
      </c>
      <c r="QN48" s="3">
        <v>0</v>
      </c>
      <c r="QO48" s="3">
        <v>196124.76</v>
      </c>
      <c r="QP48" s="3">
        <v>11756.65</v>
      </c>
      <c r="QQ48" s="3">
        <v>0</v>
      </c>
      <c r="QR48" s="3">
        <v>0</v>
      </c>
      <c r="QS48" s="3">
        <v>12091.78</v>
      </c>
      <c r="QT48" s="3">
        <v>0</v>
      </c>
      <c r="QU48" s="3">
        <v>3067</v>
      </c>
      <c r="QV48" s="3">
        <v>76966</v>
      </c>
      <c r="QW48" s="3">
        <v>5000</v>
      </c>
      <c r="QX48" s="3">
        <v>0</v>
      </c>
      <c r="QY48" s="3">
        <v>0</v>
      </c>
      <c r="QZ48" s="3">
        <v>0</v>
      </c>
      <c r="RA48" s="3">
        <v>0</v>
      </c>
      <c r="RB48" s="3">
        <v>0</v>
      </c>
      <c r="RC48" s="3">
        <v>0</v>
      </c>
      <c r="RD48" s="3">
        <v>0</v>
      </c>
      <c r="RE48" s="3">
        <v>0</v>
      </c>
      <c r="RF48" s="3">
        <v>0</v>
      </c>
      <c r="RG48" s="3">
        <v>0</v>
      </c>
      <c r="RH48" s="3">
        <v>0</v>
      </c>
      <c r="RI48" s="3">
        <v>0</v>
      </c>
      <c r="RJ48" s="3">
        <v>0</v>
      </c>
      <c r="RK48" s="3">
        <v>0</v>
      </c>
    </row>
    <row r="49" spans="1:479" x14ac:dyDescent="0.25">
      <c r="A49" t="s">
        <v>48</v>
      </c>
      <c r="B49" s="1">
        <v>2019</v>
      </c>
      <c r="C49" s="3">
        <v>373540.21</v>
      </c>
      <c r="D49" s="3">
        <v>950</v>
      </c>
      <c r="E49" s="4"/>
      <c r="F49" s="3">
        <v>0</v>
      </c>
      <c r="G49" s="3">
        <v>0</v>
      </c>
      <c r="H49" s="3">
        <v>0</v>
      </c>
      <c r="I49" s="3">
        <v>0</v>
      </c>
      <c r="J49" s="3">
        <v>0</v>
      </c>
      <c r="K49" s="3">
        <v>1302042.71</v>
      </c>
      <c r="L49" s="3">
        <v>1021.34</v>
      </c>
      <c r="M49" s="3">
        <v>6853</v>
      </c>
      <c r="N49" s="3">
        <v>0</v>
      </c>
      <c r="O49" s="3">
        <v>177258.38</v>
      </c>
      <c r="P49" s="4"/>
      <c r="Q49" s="3">
        <v>1510974.22</v>
      </c>
      <c r="R49" s="3">
        <v>-48000</v>
      </c>
      <c r="S49" s="3">
        <v>0</v>
      </c>
      <c r="T49" s="3">
        <v>0</v>
      </c>
      <c r="U49" s="3">
        <v>0</v>
      </c>
      <c r="V49" s="3">
        <v>164697.45000000001</v>
      </c>
      <c r="W49" s="3">
        <v>4003.89</v>
      </c>
      <c r="X49" s="3">
        <v>0</v>
      </c>
      <c r="Y49" s="3">
        <v>0</v>
      </c>
      <c r="Z49" s="3">
        <v>0</v>
      </c>
      <c r="AA49" s="3">
        <v>247452.36</v>
      </c>
      <c r="AB49" s="3">
        <v>0</v>
      </c>
      <c r="AC49" s="3">
        <v>0</v>
      </c>
      <c r="AD49" s="3">
        <v>0</v>
      </c>
      <c r="AE49" s="3">
        <v>0</v>
      </c>
      <c r="AF49" s="3">
        <v>0</v>
      </c>
      <c r="AG49" s="3">
        <v>0</v>
      </c>
      <c r="AH49" s="3">
        <v>0</v>
      </c>
      <c r="AI49" s="3">
        <v>0</v>
      </c>
      <c r="AJ49" s="3">
        <v>0</v>
      </c>
      <c r="AK49" s="3">
        <v>0</v>
      </c>
      <c r="AL49" s="3">
        <v>0</v>
      </c>
      <c r="AP49" s="3">
        <v>0</v>
      </c>
      <c r="AQ49" s="3">
        <v>0</v>
      </c>
      <c r="AR49" s="3">
        <v>0</v>
      </c>
      <c r="AS49" s="3">
        <v>0</v>
      </c>
      <c r="AT49" s="3">
        <v>50560.65</v>
      </c>
      <c r="AU49" s="3">
        <v>0</v>
      </c>
      <c r="AV49" s="3">
        <v>60526.14</v>
      </c>
      <c r="AW49" s="4"/>
      <c r="AX49" s="3">
        <v>0</v>
      </c>
      <c r="AY49" s="3">
        <v>0</v>
      </c>
      <c r="AZ49" s="3">
        <v>0</v>
      </c>
      <c r="BA49" s="3">
        <v>-1478.48</v>
      </c>
      <c r="BB49" s="3">
        <v>0</v>
      </c>
      <c r="BC49" s="3">
        <v>-30.1</v>
      </c>
      <c r="BD49" s="3">
        <v>0</v>
      </c>
      <c r="BE49" s="3">
        <v>0</v>
      </c>
      <c r="BF49" s="3">
        <v>0</v>
      </c>
      <c r="BG49" s="3">
        <v>0</v>
      </c>
      <c r="BH49" s="3">
        <v>0</v>
      </c>
      <c r="BI49" s="3">
        <v>0</v>
      </c>
      <c r="BJ49" s="3">
        <v>0</v>
      </c>
      <c r="BK49" s="3">
        <v>0</v>
      </c>
      <c r="BL49" s="3">
        <v>0</v>
      </c>
      <c r="BM49" s="3">
        <v>1527.33</v>
      </c>
      <c r="BN49" s="3">
        <v>-161761.32</v>
      </c>
      <c r="BO49" s="3">
        <v>-6255.69</v>
      </c>
      <c r="BP49" s="3">
        <v>654.27</v>
      </c>
      <c r="BQ49" s="3">
        <v>0</v>
      </c>
      <c r="BR49" s="3">
        <v>0</v>
      </c>
      <c r="BT49" s="3">
        <v>0</v>
      </c>
      <c r="BU49" s="3">
        <v>88367.03</v>
      </c>
      <c r="BV49" s="3">
        <v>0</v>
      </c>
      <c r="BW49" s="3">
        <v>0</v>
      </c>
      <c r="BX49" s="3">
        <v>0</v>
      </c>
      <c r="BY49" s="3">
        <v>0</v>
      </c>
      <c r="BZ49" s="3">
        <v>-47107.11</v>
      </c>
      <c r="CA49" s="3">
        <v>0</v>
      </c>
      <c r="CB49" s="3">
        <v>-102811.52</v>
      </c>
      <c r="CC49" s="3">
        <v>-36578.9</v>
      </c>
      <c r="CD49" s="3">
        <v>63440.32</v>
      </c>
      <c r="CE49" s="3">
        <v>-17971.830000000002</v>
      </c>
      <c r="CF49" s="3">
        <v>666.19</v>
      </c>
      <c r="CG49" s="3">
        <v>-9925.36</v>
      </c>
      <c r="CH49" s="3">
        <v>0</v>
      </c>
      <c r="CI49" s="3">
        <v>0</v>
      </c>
      <c r="CJ49" s="3">
        <v>0</v>
      </c>
      <c r="CK49" s="3">
        <v>0</v>
      </c>
      <c r="CL49" s="3">
        <v>270437.62</v>
      </c>
      <c r="CM49" s="3">
        <v>0</v>
      </c>
      <c r="CN49" s="3">
        <v>0</v>
      </c>
      <c r="CO49" s="3">
        <v>0</v>
      </c>
      <c r="CP49" s="3">
        <v>0</v>
      </c>
      <c r="CQ49" s="3">
        <v>0</v>
      </c>
      <c r="CR49" s="3">
        <v>0</v>
      </c>
      <c r="CS49" s="3">
        <v>0</v>
      </c>
      <c r="CT49" s="3">
        <v>0</v>
      </c>
      <c r="CU49" s="3">
        <v>0</v>
      </c>
      <c r="CV49" s="3">
        <v>0</v>
      </c>
      <c r="CW49" s="3">
        <v>0</v>
      </c>
      <c r="CX49" s="3">
        <v>0</v>
      </c>
      <c r="CY49" s="3">
        <v>0</v>
      </c>
      <c r="CZ49" s="3">
        <v>0</v>
      </c>
      <c r="DA49" s="3">
        <v>0</v>
      </c>
      <c r="DB49" s="3">
        <v>0</v>
      </c>
      <c r="DC49" s="3">
        <v>0</v>
      </c>
      <c r="DD49" s="3">
        <v>0</v>
      </c>
      <c r="DE49" s="3">
        <v>0</v>
      </c>
      <c r="DF49" s="3">
        <v>0</v>
      </c>
      <c r="DG49" s="3">
        <v>0</v>
      </c>
      <c r="DH49" s="3">
        <v>0</v>
      </c>
      <c r="DI49" s="3">
        <v>0</v>
      </c>
      <c r="DJ49" s="3">
        <v>0</v>
      </c>
      <c r="DK49" s="3">
        <v>0</v>
      </c>
      <c r="DL49" s="3">
        <v>0</v>
      </c>
      <c r="DM49" s="3">
        <v>0</v>
      </c>
      <c r="DN49" s="3">
        <v>91567.1</v>
      </c>
      <c r="DP49" s="3">
        <v>98143.44</v>
      </c>
      <c r="DQ49" s="3">
        <v>0</v>
      </c>
      <c r="DR49" s="3">
        <v>0</v>
      </c>
      <c r="DS49" s="3">
        <v>1315354.7</v>
      </c>
      <c r="DT49" s="3">
        <v>0</v>
      </c>
      <c r="DU49" s="3">
        <v>1041285.04</v>
      </c>
      <c r="DV49" s="3">
        <v>1789700.29</v>
      </c>
      <c r="DW49" s="3">
        <v>66251.48</v>
      </c>
      <c r="DX49" s="3">
        <v>737123.89</v>
      </c>
      <c r="DY49" s="3">
        <v>1012106.06</v>
      </c>
      <c r="DZ49" s="3">
        <v>356424.83</v>
      </c>
      <c r="EA49" s="3">
        <v>1154940.5900000001</v>
      </c>
      <c r="EB49" s="3">
        <v>0</v>
      </c>
      <c r="EC49" s="3">
        <v>0</v>
      </c>
      <c r="ED49" s="3">
        <v>0</v>
      </c>
      <c r="EE49" s="3">
        <v>0</v>
      </c>
      <c r="EG49" s="3">
        <v>0</v>
      </c>
      <c r="EH49" s="3">
        <v>13803.36</v>
      </c>
      <c r="EI49" s="3">
        <v>0</v>
      </c>
      <c r="EJ49" s="3">
        <v>189622.63</v>
      </c>
      <c r="EL49" s="3">
        <v>851818.63</v>
      </c>
      <c r="EM49" s="3">
        <v>0</v>
      </c>
      <c r="EN49" s="3">
        <v>88802.17</v>
      </c>
      <c r="EO49" s="3">
        <v>0</v>
      </c>
      <c r="EP49" s="3">
        <v>0</v>
      </c>
      <c r="EQ49" s="3">
        <v>25511.25</v>
      </c>
      <c r="ER49" s="3">
        <v>0</v>
      </c>
      <c r="ET49" s="3">
        <v>0</v>
      </c>
      <c r="EU49" s="3">
        <v>0</v>
      </c>
      <c r="EV49" s="3">
        <v>0</v>
      </c>
      <c r="EW49" s="3">
        <v>0</v>
      </c>
      <c r="EX49" s="3">
        <v>0</v>
      </c>
      <c r="EY49" s="3">
        <v>0</v>
      </c>
      <c r="EZ49" s="3">
        <v>0</v>
      </c>
      <c r="FA49" s="3">
        <v>0</v>
      </c>
      <c r="FB49" s="3">
        <v>0</v>
      </c>
      <c r="FC49" s="3">
        <v>0</v>
      </c>
      <c r="FD49" s="3">
        <v>0</v>
      </c>
      <c r="FE49" s="3">
        <v>0</v>
      </c>
      <c r="FF49" s="3">
        <v>34922.15</v>
      </c>
      <c r="FG49" s="3">
        <v>0</v>
      </c>
      <c r="FH49" s="3">
        <v>0</v>
      </c>
      <c r="FI49" s="3">
        <v>0</v>
      </c>
      <c r="FJ49" s="3">
        <v>0</v>
      </c>
      <c r="FK49" s="3">
        <v>-2254436.7200000002</v>
      </c>
      <c r="FL49" s="3">
        <v>0</v>
      </c>
      <c r="FM49" s="3">
        <v>0</v>
      </c>
      <c r="FN49" s="3">
        <v>0</v>
      </c>
      <c r="FO49" s="3">
        <v>0</v>
      </c>
      <c r="FP49" s="3">
        <v>-184810.3</v>
      </c>
      <c r="FQ49" s="3">
        <v>-119624.72</v>
      </c>
      <c r="FR49" s="3">
        <v>-36027.5</v>
      </c>
      <c r="FS49" s="3">
        <v>0</v>
      </c>
      <c r="FT49" s="3">
        <v>-2005258.14</v>
      </c>
      <c r="FU49" s="3">
        <v>0</v>
      </c>
      <c r="FV49" s="3">
        <v>-1828267.59</v>
      </c>
      <c r="FW49" s="3">
        <v>0</v>
      </c>
      <c r="FX49" s="3">
        <v>0</v>
      </c>
      <c r="FY49" s="3">
        <v>0</v>
      </c>
      <c r="FZ49" s="3">
        <v>0</v>
      </c>
      <c r="GA49" s="3">
        <v>0</v>
      </c>
      <c r="GB49" s="3">
        <v>-347711.2</v>
      </c>
      <c r="GD49" s="3">
        <v>0</v>
      </c>
      <c r="GE49" s="3">
        <v>-2214.3000000000002</v>
      </c>
      <c r="GF49" s="3">
        <v>0</v>
      </c>
      <c r="GG49" s="3">
        <v>0</v>
      </c>
      <c r="GH49" s="3">
        <v>0</v>
      </c>
      <c r="GI49" s="3">
        <v>0</v>
      </c>
      <c r="GJ49" s="3">
        <v>-66175.03</v>
      </c>
      <c r="GK49" s="3">
        <v>0</v>
      </c>
      <c r="GL49" s="3">
        <v>0</v>
      </c>
      <c r="GN49" s="3">
        <v>0</v>
      </c>
      <c r="GO49" s="3">
        <v>-45246.06</v>
      </c>
      <c r="GP49" s="3">
        <v>0</v>
      </c>
      <c r="GQ49" s="3">
        <v>0</v>
      </c>
      <c r="GR49" s="3">
        <v>0</v>
      </c>
      <c r="GS49" s="3">
        <v>0</v>
      </c>
      <c r="GT49" s="3">
        <v>0</v>
      </c>
      <c r="GU49" s="3">
        <v>0</v>
      </c>
      <c r="GV49" s="3">
        <v>0</v>
      </c>
      <c r="GX49" s="3">
        <v>-147044.43</v>
      </c>
      <c r="GY49" s="3">
        <v>0</v>
      </c>
      <c r="GZ49" s="3">
        <v>0</v>
      </c>
      <c r="HA49" s="3">
        <v>0</v>
      </c>
      <c r="HB49" s="3">
        <v>0</v>
      </c>
      <c r="HC49" s="3">
        <v>-50011.08</v>
      </c>
      <c r="HD49" s="3">
        <v>0</v>
      </c>
      <c r="HE49" s="3">
        <v>0</v>
      </c>
      <c r="HF49" s="3">
        <v>0</v>
      </c>
      <c r="HG49" s="3">
        <v>0</v>
      </c>
      <c r="HH49" s="3">
        <v>-438740.81</v>
      </c>
      <c r="HI49" s="3">
        <v>0</v>
      </c>
      <c r="HJ49" s="3">
        <v>0</v>
      </c>
      <c r="HK49" s="3">
        <v>0</v>
      </c>
      <c r="HL49" s="3">
        <v>0</v>
      </c>
      <c r="HM49" s="3">
        <v>0</v>
      </c>
      <c r="HO49" s="3">
        <v>-1163352.49</v>
      </c>
      <c r="HP49" s="3">
        <v>-2511123.4900000002</v>
      </c>
      <c r="HQ49" s="3">
        <v>0</v>
      </c>
      <c r="HR49" s="3">
        <v>0</v>
      </c>
      <c r="HS49" s="3">
        <v>0</v>
      </c>
      <c r="HT49" s="3">
        <v>0</v>
      </c>
      <c r="HU49" s="3">
        <v>0</v>
      </c>
      <c r="HV49" s="3">
        <v>0</v>
      </c>
      <c r="HW49" s="3">
        <v>0</v>
      </c>
      <c r="HX49" s="3">
        <v>0</v>
      </c>
      <c r="HY49" s="3">
        <v>-1548271.76</v>
      </c>
      <c r="HZ49" s="3">
        <v>-170571.79000000301</v>
      </c>
      <c r="IA49" s="3">
        <v>0</v>
      </c>
      <c r="IB49" s="3">
        <v>0</v>
      </c>
      <c r="IC49" s="3">
        <v>147000</v>
      </c>
      <c r="ID49" s="3">
        <v>0</v>
      </c>
      <c r="IE49" s="3">
        <v>0</v>
      </c>
      <c r="IF49" s="3">
        <v>0</v>
      </c>
      <c r="IG49" s="3">
        <v>0</v>
      </c>
      <c r="IH49" s="3">
        <v>0</v>
      </c>
      <c r="II49" s="3">
        <v>11457</v>
      </c>
      <c r="IJ49" s="3">
        <v>-4075381.86</v>
      </c>
      <c r="IK49" s="3">
        <v>-1731430.04</v>
      </c>
      <c r="IL49" s="3">
        <v>-3866216.8</v>
      </c>
      <c r="IM49" s="3">
        <v>0</v>
      </c>
      <c r="IN49" s="3">
        <v>-76729.149999999994</v>
      </c>
      <c r="IO49" s="3">
        <v>-8768.4</v>
      </c>
      <c r="IP49" s="3">
        <v>0</v>
      </c>
      <c r="IQ49" s="3">
        <v>0</v>
      </c>
      <c r="IR49" s="3">
        <v>0</v>
      </c>
      <c r="IS49" s="3">
        <v>-1155055.43</v>
      </c>
      <c r="IT49" s="3">
        <v>0</v>
      </c>
      <c r="IU49" s="3">
        <v>-393802.28</v>
      </c>
      <c r="IV49" s="3">
        <v>0</v>
      </c>
      <c r="IW49" s="3">
        <v>-660403.68999999994</v>
      </c>
      <c r="IX49" s="3">
        <v>-547308.1</v>
      </c>
      <c r="IY49" s="3">
        <v>-475270.17</v>
      </c>
      <c r="IZ49" s="3">
        <v>-39343.97</v>
      </c>
      <c r="JA49" s="3">
        <v>-2734440.05</v>
      </c>
      <c r="JB49" s="3">
        <v>-7044.88</v>
      </c>
      <c r="JC49" s="3">
        <v>-35.5</v>
      </c>
      <c r="JD49" s="3">
        <v>-21856.18</v>
      </c>
      <c r="JE49" s="3">
        <v>0</v>
      </c>
      <c r="JF49" s="3">
        <v>0</v>
      </c>
      <c r="JG49" s="3">
        <v>0</v>
      </c>
      <c r="JH49" s="3">
        <v>0</v>
      </c>
      <c r="JI49" s="3">
        <v>-44208.3</v>
      </c>
      <c r="JJ49" s="3">
        <v>0</v>
      </c>
      <c r="JK49" s="3">
        <v>-7688.02</v>
      </c>
      <c r="JL49" s="3">
        <v>-55105.61</v>
      </c>
      <c r="JM49" s="3">
        <v>0</v>
      </c>
      <c r="JN49" s="3">
        <v>-78315.3</v>
      </c>
      <c r="JO49" s="3">
        <v>0</v>
      </c>
      <c r="JP49" s="3">
        <v>0</v>
      </c>
      <c r="JQ49" s="3">
        <v>0</v>
      </c>
      <c r="JR49" s="3">
        <v>0</v>
      </c>
      <c r="JS49" s="3">
        <v>0</v>
      </c>
      <c r="JT49" s="3">
        <v>0</v>
      </c>
      <c r="JU49" s="3">
        <v>0</v>
      </c>
      <c r="JV49" s="3">
        <v>0</v>
      </c>
      <c r="JW49" s="3">
        <v>0</v>
      </c>
      <c r="JX49" s="3">
        <v>0</v>
      </c>
      <c r="JY49" s="3">
        <v>0</v>
      </c>
      <c r="JZ49" s="3">
        <v>0</v>
      </c>
      <c r="KA49" s="3">
        <v>0</v>
      </c>
      <c r="KB49" s="3">
        <v>0</v>
      </c>
      <c r="KC49" s="3">
        <v>0</v>
      </c>
      <c r="KD49" s="3">
        <v>7731.31</v>
      </c>
      <c r="KE49" s="3">
        <v>0</v>
      </c>
      <c r="KF49" s="3">
        <v>0</v>
      </c>
      <c r="KG49" s="3">
        <v>0</v>
      </c>
      <c r="KH49" s="3">
        <v>0</v>
      </c>
      <c r="KI49" s="3">
        <v>0</v>
      </c>
      <c r="KJ49" s="3">
        <v>0</v>
      </c>
      <c r="KK49" s="3">
        <v>0</v>
      </c>
      <c r="KL49" s="3">
        <v>0</v>
      </c>
      <c r="KM49" s="3">
        <v>0</v>
      </c>
      <c r="KN49" s="3">
        <v>-20164.45</v>
      </c>
      <c r="KO49" s="3">
        <v>0</v>
      </c>
      <c r="KP49" s="3">
        <v>0</v>
      </c>
      <c r="KQ49" s="3">
        <v>0</v>
      </c>
      <c r="KR49" s="3">
        <v>0</v>
      </c>
      <c r="KS49" s="3">
        <v>0</v>
      </c>
      <c r="KT49" s="3">
        <v>0</v>
      </c>
      <c r="KU49" s="3">
        <v>0</v>
      </c>
      <c r="KV49" s="3">
        <v>0</v>
      </c>
      <c r="KW49" s="3">
        <v>0</v>
      </c>
      <c r="KX49" s="3">
        <v>0</v>
      </c>
      <c r="KY49" s="3">
        <v>0</v>
      </c>
      <c r="KZ49" s="3">
        <v>0</v>
      </c>
      <c r="LA49" s="3">
        <v>0</v>
      </c>
      <c r="LB49" s="3">
        <v>0</v>
      </c>
      <c r="LC49" s="3">
        <v>0</v>
      </c>
      <c r="LD49" s="3">
        <v>0</v>
      </c>
      <c r="LE49" s="3">
        <v>0</v>
      </c>
      <c r="LF49" s="3">
        <v>0</v>
      </c>
      <c r="LG49" s="3">
        <v>0</v>
      </c>
      <c r="LH49" s="3">
        <v>0</v>
      </c>
      <c r="LI49" s="3">
        <v>0</v>
      </c>
      <c r="LJ49" s="3">
        <v>0</v>
      </c>
      <c r="LK49" s="3">
        <v>0</v>
      </c>
      <c r="LL49" s="3">
        <v>0</v>
      </c>
      <c r="LM49" s="3">
        <v>6823526.6100000003</v>
      </c>
      <c r="LN49" s="3">
        <v>4090055.07</v>
      </c>
      <c r="LO49" s="3">
        <v>393802.28</v>
      </c>
      <c r="LP49" s="3">
        <v>0</v>
      </c>
      <c r="LQ49" s="3">
        <v>0</v>
      </c>
      <c r="LR49" s="3">
        <v>660403.68999999994</v>
      </c>
      <c r="LS49" s="3">
        <v>0</v>
      </c>
      <c r="LT49" s="3">
        <v>547308.1</v>
      </c>
      <c r="LU49" s="3">
        <v>0</v>
      </c>
      <c r="LW49" s="3">
        <v>475270.17</v>
      </c>
      <c r="LX49" s="3">
        <v>39343.97</v>
      </c>
      <c r="LY49" s="3">
        <v>0</v>
      </c>
      <c r="LZ49" s="3">
        <v>0</v>
      </c>
      <c r="MA49" s="3">
        <v>0</v>
      </c>
      <c r="MB49" s="3">
        <v>0</v>
      </c>
      <c r="MC49" s="3">
        <v>0</v>
      </c>
      <c r="MD49" s="3">
        <v>0</v>
      </c>
      <c r="ME49" s="3">
        <v>0</v>
      </c>
      <c r="MF49" s="3">
        <v>0</v>
      </c>
      <c r="MG49" s="3">
        <v>0</v>
      </c>
      <c r="MH49" s="3">
        <v>0</v>
      </c>
      <c r="MI49" s="3">
        <v>0</v>
      </c>
      <c r="MJ49" s="3">
        <v>0</v>
      </c>
      <c r="MK49" s="3">
        <v>0</v>
      </c>
      <c r="ML49" s="3">
        <v>0</v>
      </c>
      <c r="MM49" s="3">
        <v>0</v>
      </c>
      <c r="MN49" s="3">
        <v>0</v>
      </c>
      <c r="MO49" s="3">
        <v>0</v>
      </c>
      <c r="MP49" s="3">
        <v>0</v>
      </c>
      <c r="MQ49" s="3">
        <v>0</v>
      </c>
      <c r="MR49" s="3">
        <v>0</v>
      </c>
      <c r="MS49" s="3">
        <v>131838.15</v>
      </c>
      <c r="MT49" s="3">
        <v>0</v>
      </c>
      <c r="MU49" s="3">
        <v>10425.81</v>
      </c>
      <c r="MV49" s="3">
        <v>0</v>
      </c>
      <c r="MW49" s="3">
        <v>0</v>
      </c>
      <c r="MX49" s="3">
        <v>2979.18</v>
      </c>
      <c r="MY49" s="3">
        <v>0</v>
      </c>
      <c r="MZ49" s="3">
        <v>5460.5</v>
      </c>
      <c r="NA49" s="3">
        <v>0</v>
      </c>
      <c r="NB49" s="3">
        <v>0</v>
      </c>
      <c r="NC49" s="3">
        <v>14887.67</v>
      </c>
      <c r="ND49" s="3">
        <v>0</v>
      </c>
      <c r="NE49" s="3">
        <v>0</v>
      </c>
      <c r="NF49" s="3">
        <v>0</v>
      </c>
      <c r="NG49" s="3">
        <v>0</v>
      </c>
      <c r="NH49" s="3">
        <v>0</v>
      </c>
      <c r="NI49" s="3">
        <v>1037.69</v>
      </c>
      <c r="NJ49" s="3">
        <v>32346.83</v>
      </c>
      <c r="NK49" s="3">
        <v>3117.36</v>
      </c>
      <c r="NL49" s="3">
        <v>70671.05</v>
      </c>
      <c r="NM49" s="3">
        <v>0</v>
      </c>
      <c r="NN49" s="3">
        <v>62429.24</v>
      </c>
      <c r="NO49" s="3">
        <v>0</v>
      </c>
      <c r="NP49" s="3">
        <v>0</v>
      </c>
      <c r="NQ49" s="3">
        <v>0</v>
      </c>
      <c r="NR49" s="3">
        <v>0</v>
      </c>
      <c r="NS49" s="3">
        <v>38413.46</v>
      </c>
      <c r="NT49" s="3">
        <v>50018.74</v>
      </c>
      <c r="NU49" s="3">
        <v>146025.71</v>
      </c>
      <c r="NV49" s="3">
        <v>78194.5</v>
      </c>
      <c r="NW49" s="3">
        <v>69861.009999999995</v>
      </c>
      <c r="NX49" s="3">
        <v>707.62</v>
      </c>
      <c r="NY49" s="3">
        <v>17470.150000000001</v>
      </c>
      <c r="NZ49" s="3">
        <v>16587.54</v>
      </c>
      <c r="OA49" s="3">
        <v>45802.35</v>
      </c>
      <c r="OB49" s="3">
        <v>0</v>
      </c>
      <c r="OC49" s="3">
        <v>0</v>
      </c>
      <c r="OD49" s="3">
        <v>0</v>
      </c>
      <c r="OE49" s="3">
        <v>7536.88</v>
      </c>
      <c r="OF49" s="3">
        <v>0</v>
      </c>
      <c r="OK49" s="3">
        <v>0</v>
      </c>
      <c r="OL49" s="3">
        <v>0</v>
      </c>
      <c r="OM49" s="3">
        <v>0</v>
      </c>
      <c r="ON49" s="3">
        <v>0</v>
      </c>
      <c r="OO49" s="3">
        <v>0</v>
      </c>
      <c r="OP49" s="3">
        <v>63845.96</v>
      </c>
      <c r="OQ49" s="3">
        <v>383244.75</v>
      </c>
      <c r="OR49" s="3">
        <v>48909.78</v>
      </c>
      <c r="OS49" s="3">
        <v>1.33</v>
      </c>
      <c r="OT49" s="3">
        <v>0</v>
      </c>
      <c r="OU49" s="3">
        <v>30447.35</v>
      </c>
      <c r="OV49" s="3">
        <v>9505.23</v>
      </c>
      <c r="OW49" s="3">
        <v>0</v>
      </c>
      <c r="OX49" s="3">
        <v>677.8</v>
      </c>
      <c r="OY49" s="3">
        <v>1546.08</v>
      </c>
      <c r="OZ49" s="3">
        <v>18435.72</v>
      </c>
      <c r="PA49" s="3">
        <v>8750.16</v>
      </c>
      <c r="PB49" s="3">
        <v>0</v>
      </c>
      <c r="PC49" s="3">
        <v>0</v>
      </c>
      <c r="PD49" s="3">
        <v>0</v>
      </c>
      <c r="PE49" s="3">
        <v>0</v>
      </c>
      <c r="PF49" s="3">
        <v>286329.77</v>
      </c>
      <c r="PG49" s="3">
        <v>0</v>
      </c>
      <c r="PH49" s="3">
        <v>189663.09</v>
      </c>
      <c r="PI49" s="3">
        <v>7261.32</v>
      </c>
      <c r="PJ49" s="3">
        <v>46292.25</v>
      </c>
      <c r="PK49" s="3">
        <v>86147.75</v>
      </c>
      <c r="PL49" s="3">
        <v>15177.62</v>
      </c>
      <c r="PM49" s="3">
        <v>19046.13</v>
      </c>
      <c r="PN49" s="3">
        <v>0</v>
      </c>
      <c r="PO49" s="3">
        <v>1231.21</v>
      </c>
      <c r="PP49" s="3">
        <v>0</v>
      </c>
      <c r="PQ49" s="3">
        <v>0</v>
      </c>
      <c r="PR49" s="3">
        <v>41862.58</v>
      </c>
      <c r="PS49" s="3">
        <v>0</v>
      </c>
      <c r="PT49" s="3">
        <v>120754.26</v>
      </c>
      <c r="PU49" s="3">
        <v>7994.34</v>
      </c>
      <c r="PV49" s="3">
        <v>0</v>
      </c>
      <c r="PW49" s="3">
        <v>45872.56</v>
      </c>
      <c r="PX49" s="3">
        <v>3497</v>
      </c>
      <c r="PY49" s="3">
        <v>0</v>
      </c>
      <c r="PZ49" s="3">
        <v>0</v>
      </c>
      <c r="QA49" s="3">
        <v>0</v>
      </c>
      <c r="QB49" s="3">
        <v>386764.77</v>
      </c>
      <c r="QC49" s="3">
        <v>0</v>
      </c>
      <c r="QD49" s="3">
        <v>0</v>
      </c>
      <c r="QE49" s="3">
        <v>0</v>
      </c>
      <c r="QF49" s="3">
        <v>0</v>
      </c>
      <c r="QG49" s="3">
        <v>0</v>
      </c>
      <c r="QI49" s="3">
        <v>0</v>
      </c>
      <c r="QJ49" s="3">
        <v>0</v>
      </c>
      <c r="QK49" s="3">
        <v>0</v>
      </c>
      <c r="QL49" s="3">
        <v>0</v>
      </c>
      <c r="QM49" s="3">
        <v>0</v>
      </c>
      <c r="QN49" s="3">
        <v>0</v>
      </c>
      <c r="QO49" s="3">
        <v>43276.69</v>
      </c>
      <c r="QP49" s="3">
        <v>42202.69</v>
      </c>
      <c r="QQ49" s="3">
        <v>0</v>
      </c>
      <c r="QR49" s="3">
        <v>0</v>
      </c>
      <c r="QS49" s="3">
        <v>0</v>
      </c>
      <c r="QT49" s="3">
        <v>29246.94</v>
      </c>
      <c r="QU49" s="3">
        <v>0</v>
      </c>
      <c r="QV49" s="3">
        <v>41445</v>
      </c>
      <c r="QW49" s="3">
        <v>3769.97</v>
      </c>
      <c r="QX49" s="3">
        <v>0</v>
      </c>
      <c r="QY49" s="3">
        <v>1543.65</v>
      </c>
      <c r="QZ49" s="3">
        <v>0</v>
      </c>
      <c r="RA49" s="3">
        <v>0</v>
      </c>
      <c r="RB49" s="3">
        <v>0</v>
      </c>
      <c r="RC49" s="3">
        <v>0</v>
      </c>
      <c r="RD49" s="3">
        <v>0</v>
      </c>
      <c r="RE49" s="3">
        <v>0</v>
      </c>
      <c r="RF49" s="3">
        <v>0</v>
      </c>
      <c r="RG49" s="3">
        <v>0</v>
      </c>
      <c r="RH49" s="3">
        <v>0</v>
      </c>
      <c r="RI49" s="3">
        <v>0</v>
      </c>
      <c r="RJ49" s="3">
        <v>0</v>
      </c>
      <c r="RK49" s="3">
        <v>7331</v>
      </c>
    </row>
    <row r="50" spans="1:479" x14ac:dyDescent="0.25">
      <c r="A50" t="s">
        <v>49</v>
      </c>
      <c r="B50" s="1">
        <v>2019</v>
      </c>
      <c r="C50" s="3">
        <v>430130.29</v>
      </c>
      <c r="D50" s="3">
        <v>0</v>
      </c>
      <c r="E50" s="4"/>
      <c r="F50" s="3">
        <v>0</v>
      </c>
      <c r="G50" s="3">
        <v>0</v>
      </c>
      <c r="H50" s="3">
        <v>0</v>
      </c>
      <c r="I50" s="3">
        <v>0</v>
      </c>
      <c r="J50" s="3">
        <v>0</v>
      </c>
      <c r="K50" s="3">
        <v>1095092.04</v>
      </c>
      <c r="L50" s="3">
        <v>0</v>
      </c>
      <c r="M50" s="3">
        <v>0</v>
      </c>
      <c r="N50" s="3">
        <v>0</v>
      </c>
      <c r="O50" s="3">
        <v>465218.99</v>
      </c>
      <c r="P50" s="4"/>
      <c r="Q50" s="3">
        <v>1449690.1</v>
      </c>
      <c r="R50" s="3">
        <v>-52787.95</v>
      </c>
      <c r="S50" s="3">
        <v>0</v>
      </c>
      <c r="T50" s="3">
        <v>0</v>
      </c>
      <c r="U50" s="3">
        <v>0</v>
      </c>
      <c r="V50" s="3">
        <v>39155.589999999997</v>
      </c>
      <c r="W50" s="3">
        <v>0</v>
      </c>
      <c r="X50" s="3">
        <v>0</v>
      </c>
      <c r="Y50" s="3">
        <v>0</v>
      </c>
      <c r="Z50" s="3">
        <v>0</v>
      </c>
      <c r="AA50" s="3">
        <v>94165.36</v>
      </c>
      <c r="AB50" s="3">
        <v>0</v>
      </c>
      <c r="AC50" s="3">
        <v>0</v>
      </c>
      <c r="AD50" s="3">
        <v>0</v>
      </c>
      <c r="AE50" s="3">
        <v>0</v>
      </c>
      <c r="AF50" s="3">
        <v>0</v>
      </c>
      <c r="AG50" s="3">
        <v>0</v>
      </c>
      <c r="AH50" s="3">
        <v>0</v>
      </c>
      <c r="AI50" s="3">
        <v>0</v>
      </c>
      <c r="AJ50" s="3">
        <v>0</v>
      </c>
      <c r="AK50" s="3">
        <v>0</v>
      </c>
      <c r="AL50" s="3">
        <v>0</v>
      </c>
      <c r="AP50" s="3">
        <v>0</v>
      </c>
      <c r="AQ50" s="3">
        <v>0</v>
      </c>
      <c r="AR50" s="3">
        <v>0</v>
      </c>
      <c r="AS50" s="3">
        <v>0</v>
      </c>
      <c r="AT50" s="3">
        <v>121883</v>
      </c>
      <c r="AU50" s="3">
        <v>0</v>
      </c>
      <c r="AV50" s="3">
        <v>-40766.42</v>
      </c>
      <c r="AW50" s="4"/>
      <c r="AX50" s="3">
        <v>0</v>
      </c>
      <c r="AY50" s="3">
        <v>0</v>
      </c>
      <c r="AZ50" s="3">
        <v>0</v>
      </c>
      <c r="BA50" s="3">
        <v>-2918.11</v>
      </c>
      <c r="BB50" s="3">
        <v>0</v>
      </c>
      <c r="BC50" s="3">
        <v>0</v>
      </c>
      <c r="BD50" s="3">
        <v>0</v>
      </c>
      <c r="BE50" s="3">
        <v>0</v>
      </c>
      <c r="BF50" s="3">
        <v>0</v>
      </c>
      <c r="BG50" s="3">
        <v>0</v>
      </c>
      <c r="BH50" s="3">
        <v>0</v>
      </c>
      <c r="BI50" s="3">
        <v>0</v>
      </c>
      <c r="BJ50" s="3">
        <v>0</v>
      </c>
      <c r="BK50" s="3">
        <v>0</v>
      </c>
      <c r="BL50" s="3">
        <v>0</v>
      </c>
      <c r="BM50" s="3">
        <v>-37.520000000000003</v>
      </c>
      <c r="BN50" s="3">
        <v>22539.48</v>
      </c>
      <c r="BO50" s="3">
        <v>-2183.48</v>
      </c>
      <c r="BP50" s="3">
        <v>0</v>
      </c>
      <c r="BQ50" s="3">
        <v>0</v>
      </c>
      <c r="BR50" s="3">
        <v>0</v>
      </c>
      <c r="BT50" s="3">
        <v>0</v>
      </c>
      <c r="BU50" s="3">
        <v>0</v>
      </c>
      <c r="BV50" s="3">
        <v>0</v>
      </c>
      <c r="BW50" s="3">
        <v>0</v>
      </c>
      <c r="BX50" s="3">
        <v>39727.550000000003</v>
      </c>
      <c r="BY50" s="3">
        <v>0</v>
      </c>
      <c r="BZ50" s="3">
        <v>-17747.810000000001</v>
      </c>
      <c r="CA50" s="3">
        <v>0</v>
      </c>
      <c r="CB50" s="3">
        <v>35183.730000000003</v>
      </c>
      <c r="CC50" s="3">
        <v>3472.69</v>
      </c>
      <c r="CD50" s="3">
        <v>-55853.2</v>
      </c>
      <c r="CE50" s="3">
        <v>-405253.09</v>
      </c>
      <c r="CF50" s="3">
        <v>0</v>
      </c>
      <c r="CG50" s="3">
        <v>-315203.44</v>
      </c>
      <c r="CH50" s="3">
        <v>0</v>
      </c>
      <c r="CI50" s="3">
        <v>0</v>
      </c>
      <c r="CJ50" s="3">
        <v>0</v>
      </c>
      <c r="CK50" s="3">
        <v>0</v>
      </c>
      <c r="CL50" s="3">
        <v>157852.64000000001</v>
      </c>
      <c r="CM50" s="3">
        <v>0</v>
      </c>
      <c r="CN50" s="3">
        <v>0</v>
      </c>
      <c r="CO50" s="3">
        <v>0</v>
      </c>
      <c r="CP50" s="3">
        <v>0</v>
      </c>
      <c r="CQ50" s="3">
        <v>0</v>
      </c>
      <c r="CR50" s="3">
        <v>0</v>
      </c>
      <c r="CS50" s="3">
        <v>0</v>
      </c>
      <c r="CT50" s="3">
        <v>0</v>
      </c>
      <c r="CU50" s="3">
        <v>0</v>
      </c>
      <c r="CV50" s="3">
        <v>0</v>
      </c>
      <c r="CW50" s="3">
        <v>0</v>
      </c>
      <c r="CX50" s="3">
        <v>0</v>
      </c>
      <c r="CY50" s="3">
        <v>0</v>
      </c>
      <c r="CZ50" s="3">
        <v>0</v>
      </c>
      <c r="DA50" s="3">
        <v>0</v>
      </c>
      <c r="DB50" s="3">
        <v>0</v>
      </c>
      <c r="DC50" s="3">
        <v>0</v>
      </c>
      <c r="DD50" s="3">
        <v>0</v>
      </c>
      <c r="DE50" s="3">
        <v>0</v>
      </c>
      <c r="DF50" s="3">
        <v>0</v>
      </c>
      <c r="DG50" s="3">
        <v>0</v>
      </c>
      <c r="DH50" s="3">
        <v>0</v>
      </c>
      <c r="DI50" s="3">
        <v>0</v>
      </c>
      <c r="DJ50" s="3">
        <v>0</v>
      </c>
      <c r="DK50" s="3">
        <v>0</v>
      </c>
      <c r="DL50" s="3">
        <v>0</v>
      </c>
      <c r="DM50" s="3">
        <v>0</v>
      </c>
      <c r="DN50" s="3">
        <v>0</v>
      </c>
      <c r="DP50" s="3">
        <v>91864.15</v>
      </c>
      <c r="DQ50" s="3">
        <v>0</v>
      </c>
      <c r="DR50" s="3">
        <v>0</v>
      </c>
      <c r="DS50" s="3">
        <v>0</v>
      </c>
      <c r="DT50" s="3">
        <v>0</v>
      </c>
      <c r="DU50" s="3">
        <v>4735860.68</v>
      </c>
      <c r="DV50" s="3">
        <v>1234536.69</v>
      </c>
      <c r="DW50" s="3">
        <v>279023.52</v>
      </c>
      <c r="DX50" s="3">
        <v>1137182.7</v>
      </c>
      <c r="DY50" s="3">
        <v>2044698.21</v>
      </c>
      <c r="DZ50" s="3">
        <v>0</v>
      </c>
      <c r="EA50" s="3">
        <v>884006.65</v>
      </c>
      <c r="EB50" s="3">
        <v>0</v>
      </c>
      <c r="EC50" s="3">
        <v>0</v>
      </c>
      <c r="ED50" s="3">
        <v>0</v>
      </c>
      <c r="EE50" s="3">
        <v>0</v>
      </c>
      <c r="EG50" s="3">
        <v>0</v>
      </c>
      <c r="EH50" s="3">
        <v>0</v>
      </c>
      <c r="EI50" s="3">
        <v>23905.279999999999</v>
      </c>
      <c r="EJ50" s="3">
        <v>80840.899999999994</v>
      </c>
      <c r="EL50" s="3">
        <v>568591.81000000006</v>
      </c>
      <c r="EM50" s="3">
        <v>7200</v>
      </c>
      <c r="EN50" s="3">
        <v>100650.72</v>
      </c>
      <c r="EO50" s="3">
        <v>34227.29</v>
      </c>
      <c r="EP50" s="3">
        <v>236625.35</v>
      </c>
      <c r="EQ50" s="3">
        <v>58787.54</v>
      </c>
      <c r="ER50" s="3">
        <v>0</v>
      </c>
      <c r="ET50" s="3">
        <v>0</v>
      </c>
      <c r="EU50" s="3">
        <v>0</v>
      </c>
      <c r="EV50" s="3">
        <v>0</v>
      </c>
      <c r="EW50" s="3">
        <v>0</v>
      </c>
      <c r="EX50" s="3">
        <v>0</v>
      </c>
      <c r="EY50" s="3">
        <v>-1038135.26</v>
      </c>
      <c r="EZ50" s="3">
        <v>167489.20000000001</v>
      </c>
      <c r="FA50" s="3">
        <v>0</v>
      </c>
      <c r="FB50" s="3">
        <v>0</v>
      </c>
      <c r="FC50" s="3">
        <v>0</v>
      </c>
      <c r="FD50" s="3">
        <v>0</v>
      </c>
      <c r="FE50" s="3">
        <v>0</v>
      </c>
      <c r="FF50" s="3">
        <v>32690.59</v>
      </c>
      <c r="FG50" s="3">
        <v>0</v>
      </c>
      <c r="FH50" s="3">
        <v>0</v>
      </c>
      <c r="FI50" s="3">
        <v>0</v>
      </c>
      <c r="FJ50" s="3">
        <v>0</v>
      </c>
      <c r="FK50" s="3">
        <v>-4771742.57</v>
      </c>
      <c r="FL50" s="3">
        <v>-138548.82999999999</v>
      </c>
      <c r="FM50" s="3">
        <v>0</v>
      </c>
      <c r="FN50" s="3">
        <v>0</v>
      </c>
      <c r="FO50" s="3">
        <v>0</v>
      </c>
      <c r="FP50" s="3">
        <v>-3228440.97</v>
      </c>
      <c r="FQ50" s="3">
        <v>-288853.65999999997</v>
      </c>
      <c r="FR50" s="3">
        <v>-11124.24</v>
      </c>
      <c r="FS50" s="3">
        <v>-215000</v>
      </c>
      <c r="FT50" s="3">
        <v>-65707.31</v>
      </c>
      <c r="FU50" s="3">
        <v>0</v>
      </c>
      <c r="FV50" s="3">
        <v>0</v>
      </c>
      <c r="FW50" s="3">
        <v>0</v>
      </c>
      <c r="FX50" s="3">
        <v>0</v>
      </c>
      <c r="FY50" s="3">
        <v>0</v>
      </c>
      <c r="FZ50" s="3">
        <v>0</v>
      </c>
      <c r="GA50" s="3">
        <v>0</v>
      </c>
      <c r="GB50" s="3">
        <v>-318691</v>
      </c>
      <c r="GD50" s="3">
        <v>-5749.11</v>
      </c>
      <c r="GE50" s="3">
        <v>0</v>
      </c>
      <c r="GF50" s="3">
        <v>-4322.26</v>
      </c>
      <c r="GG50" s="3">
        <v>0</v>
      </c>
      <c r="GH50" s="3">
        <v>0</v>
      </c>
      <c r="GI50" s="3">
        <v>-32565</v>
      </c>
      <c r="GJ50" s="3">
        <v>134177.32</v>
      </c>
      <c r="GK50" s="3">
        <v>-10213.719999999999</v>
      </c>
      <c r="GL50" s="3">
        <v>-19567</v>
      </c>
      <c r="GN50" s="3">
        <v>0</v>
      </c>
      <c r="GO50" s="3">
        <v>-59764.04</v>
      </c>
      <c r="GP50" s="3">
        <v>0</v>
      </c>
      <c r="GQ50" s="3">
        <v>-61268.49</v>
      </c>
      <c r="GR50" s="3">
        <v>0</v>
      </c>
      <c r="GS50" s="3">
        <v>0</v>
      </c>
      <c r="GT50" s="3">
        <v>0</v>
      </c>
      <c r="GU50" s="3">
        <v>0</v>
      </c>
      <c r="GV50" s="3">
        <v>-103772.88</v>
      </c>
      <c r="GX50" s="3">
        <v>-100118.09</v>
      </c>
      <c r="GY50" s="3">
        <v>0</v>
      </c>
      <c r="GZ50" s="3">
        <v>0</v>
      </c>
      <c r="HA50" s="3">
        <v>0</v>
      </c>
      <c r="HB50" s="3">
        <v>-9715</v>
      </c>
      <c r="HC50" s="3">
        <v>0</v>
      </c>
      <c r="HD50" s="3">
        <v>0</v>
      </c>
      <c r="HE50" s="3">
        <v>0</v>
      </c>
      <c r="HF50" s="3">
        <v>0</v>
      </c>
      <c r="HG50" s="3">
        <v>0</v>
      </c>
      <c r="HH50" s="3">
        <v>-336038.43</v>
      </c>
      <c r="HI50" s="3">
        <v>0</v>
      </c>
      <c r="HJ50" s="3">
        <v>0</v>
      </c>
      <c r="HK50" s="3">
        <v>0</v>
      </c>
      <c r="HL50" s="3">
        <v>0</v>
      </c>
      <c r="HM50" s="3">
        <v>-841659.04</v>
      </c>
      <c r="HO50" s="3">
        <v>0</v>
      </c>
      <c r="HP50" s="3">
        <v>-2789823.33</v>
      </c>
      <c r="HQ50" s="3">
        <v>0</v>
      </c>
      <c r="HR50" s="3">
        <v>0</v>
      </c>
      <c r="HS50" s="3">
        <v>0</v>
      </c>
      <c r="HT50" s="3">
        <v>0</v>
      </c>
      <c r="HU50" s="3">
        <v>0</v>
      </c>
      <c r="HV50" s="3">
        <v>0</v>
      </c>
      <c r="HW50" s="3">
        <v>0</v>
      </c>
      <c r="HX50" s="3">
        <v>0</v>
      </c>
      <c r="HY50" s="3">
        <v>0</v>
      </c>
      <c r="HZ50" s="3">
        <v>-292214.5</v>
      </c>
      <c r="IA50" s="3">
        <v>0</v>
      </c>
      <c r="IB50" s="3">
        <v>0</v>
      </c>
      <c r="IC50" s="3">
        <v>215000</v>
      </c>
      <c r="ID50" s="3">
        <v>-385684.31</v>
      </c>
      <c r="IE50" s="3">
        <v>0</v>
      </c>
      <c r="IF50" s="3">
        <v>0</v>
      </c>
      <c r="IG50" s="3">
        <v>0</v>
      </c>
      <c r="IH50" s="3">
        <v>0</v>
      </c>
      <c r="II50" s="3">
        <v>0</v>
      </c>
      <c r="IJ50" s="3">
        <v>-3204237.26</v>
      </c>
      <c r="IK50" s="3">
        <v>0</v>
      </c>
      <c r="IL50" s="3">
        <v>0</v>
      </c>
      <c r="IM50" s="3">
        <v>0</v>
      </c>
      <c r="IN50" s="3">
        <v>-18802.16</v>
      </c>
      <c r="IO50" s="3">
        <v>0</v>
      </c>
      <c r="IP50" s="3">
        <v>-4055009.41</v>
      </c>
      <c r="IQ50" s="3">
        <v>0</v>
      </c>
      <c r="IR50" s="3">
        <v>0</v>
      </c>
      <c r="IS50" s="3">
        <v>-130503.95</v>
      </c>
      <c r="IT50" s="3">
        <v>0</v>
      </c>
      <c r="IU50" s="3">
        <v>-326006.84000000003</v>
      </c>
      <c r="IV50" s="3">
        <v>0</v>
      </c>
      <c r="IW50" s="3">
        <v>-510456.31</v>
      </c>
      <c r="IX50" s="3">
        <v>-125103.92</v>
      </c>
      <c r="IY50" s="3">
        <v>-330546.03999999998</v>
      </c>
      <c r="IZ50" s="3">
        <v>-18996.07</v>
      </c>
      <c r="JA50" s="3">
        <v>-2111983.39</v>
      </c>
      <c r="JB50" s="3">
        <v>0</v>
      </c>
      <c r="JC50" s="3">
        <v>0</v>
      </c>
      <c r="JD50" s="3">
        <v>-8405.75</v>
      </c>
      <c r="JE50" s="3">
        <v>0</v>
      </c>
      <c r="JF50" s="3">
        <v>0</v>
      </c>
      <c r="JG50" s="3">
        <v>0</v>
      </c>
      <c r="JH50" s="3">
        <v>0</v>
      </c>
      <c r="JI50" s="3">
        <v>-46774.89</v>
      </c>
      <c r="JJ50" s="3">
        <v>0</v>
      </c>
      <c r="JK50" s="3">
        <v>0</v>
      </c>
      <c r="JL50" s="3">
        <v>-33847.660000000003</v>
      </c>
      <c r="JM50" s="3">
        <v>0</v>
      </c>
      <c r="JN50" s="3">
        <v>-13960</v>
      </c>
      <c r="JO50" s="3">
        <v>0</v>
      </c>
      <c r="JP50" s="3">
        <v>-8286.02</v>
      </c>
      <c r="JQ50" s="3">
        <v>0</v>
      </c>
      <c r="JR50" s="3">
        <v>-10593.8</v>
      </c>
      <c r="JS50" s="3">
        <v>0</v>
      </c>
      <c r="JT50" s="3">
        <v>0</v>
      </c>
      <c r="JU50" s="3">
        <v>0</v>
      </c>
      <c r="JV50" s="3">
        <v>0</v>
      </c>
      <c r="JW50" s="3">
        <v>0</v>
      </c>
      <c r="JX50" s="3">
        <v>0</v>
      </c>
      <c r="JY50" s="3">
        <v>0</v>
      </c>
      <c r="JZ50" s="3">
        <v>0</v>
      </c>
      <c r="KA50" s="3">
        <v>0</v>
      </c>
      <c r="KB50" s="3">
        <v>0</v>
      </c>
      <c r="KC50" s="3">
        <v>0</v>
      </c>
      <c r="KD50" s="3">
        <v>0</v>
      </c>
      <c r="KE50" s="3">
        <v>11747.81</v>
      </c>
      <c r="KF50" s="3">
        <v>0</v>
      </c>
      <c r="KG50" s="3">
        <v>0</v>
      </c>
      <c r="KH50" s="3">
        <v>-16914</v>
      </c>
      <c r="KI50" s="3">
        <v>16116.21</v>
      </c>
      <c r="KJ50" s="3">
        <v>0</v>
      </c>
      <c r="KK50" s="3">
        <v>0</v>
      </c>
      <c r="KL50" s="3">
        <v>0</v>
      </c>
      <c r="KM50" s="3">
        <v>0</v>
      </c>
      <c r="KN50" s="3">
        <v>-26807.27</v>
      </c>
      <c r="KO50" s="3">
        <v>0</v>
      </c>
      <c r="KP50" s="3">
        <v>0</v>
      </c>
      <c r="KQ50" s="3">
        <v>0</v>
      </c>
      <c r="KR50" s="3">
        <v>0</v>
      </c>
      <c r="KS50" s="3">
        <v>0</v>
      </c>
      <c r="KT50" s="3">
        <v>0</v>
      </c>
      <c r="KU50" s="3">
        <v>0</v>
      </c>
      <c r="KV50" s="3">
        <v>0</v>
      </c>
      <c r="KW50" s="3">
        <v>0</v>
      </c>
      <c r="KX50" s="3">
        <v>0</v>
      </c>
      <c r="KY50" s="3">
        <v>0</v>
      </c>
      <c r="KZ50" s="3">
        <v>0</v>
      </c>
      <c r="LA50" s="3">
        <v>0</v>
      </c>
      <c r="LB50" s="3">
        <v>0</v>
      </c>
      <c r="LC50" s="3">
        <v>0</v>
      </c>
      <c r="LD50" s="3">
        <v>0</v>
      </c>
      <c r="LE50" s="3">
        <v>0</v>
      </c>
      <c r="LF50" s="3">
        <v>0</v>
      </c>
      <c r="LG50" s="3">
        <v>0</v>
      </c>
      <c r="LH50" s="3">
        <v>0</v>
      </c>
      <c r="LI50" s="3">
        <v>0</v>
      </c>
      <c r="LJ50" s="3">
        <v>0</v>
      </c>
      <c r="LK50" s="3">
        <v>0</v>
      </c>
      <c r="LL50" s="3">
        <v>0</v>
      </c>
      <c r="LM50" s="3">
        <v>5160942.6900000004</v>
      </c>
      <c r="LN50" s="3">
        <v>2247610.09</v>
      </c>
      <c r="LO50" s="3">
        <v>326006.84000000003</v>
      </c>
      <c r="LP50" s="3">
        <v>0</v>
      </c>
      <c r="LQ50" s="3">
        <v>0</v>
      </c>
      <c r="LR50" s="3">
        <v>510456.31</v>
      </c>
      <c r="LS50" s="3">
        <v>0</v>
      </c>
      <c r="LT50" s="3">
        <v>125103.92</v>
      </c>
      <c r="LU50" s="3">
        <v>0</v>
      </c>
      <c r="LW50" s="3">
        <v>330546.03999999998</v>
      </c>
      <c r="LX50" s="3">
        <v>18996.07</v>
      </c>
      <c r="LY50" s="3">
        <v>0</v>
      </c>
      <c r="LZ50" s="3">
        <v>0</v>
      </c>
      <c r="MA50" s="3">
        <v>0</v>
      </c>
      <c r="MB50" s="3">
        <v>0</v>
      </c>
      <c r="MC50" s="3">
        <v>0</v>
      </c>
      <c r="MD50" s="3">
        <v>0</v>
      </c>
      <c r="ME50" s="3">
        <v>0</v>
      </c>
      <c r="MF50" s="3">
        <v>0</v>
      </c>
      <c r="MG50" s="3">
        <v>0</v>
      </c>
      <c r="MH50" s="3">
        <v>0</v>
      </c>
      <c r="MI50" s="3">
        <v>0</v>
      </c>
      <c r="MJ50" s="3">
        <v>0</v>
      </c>
      <c r="MK50" s="3">
        <v>0</v>
      </c>
      <c r="ML50" s="3">
        <v>0</v>
      </c>
      <c r="MM50" s="3">
        <v>0</v>
      </c>
      <c r="MN50" s="3">
        <v>0</v>
      </c>
      <c r="MO50" s="3">
        <v>0</v>
      </c>
      <c r="MP50" s="3">
        <v>0</v>
      </c>
      <c r="MQ50" s="3">
        <v>0</v>
      </c>
      <c r="MR50" s="3">
        <v>0</v>
      </c>
      <c r="MS50" s="3">
        <v>0</v>
      </c>
      <c r="MT50" s="3">
        <v>0</v>
      </c>
      <c r="MU50" s="3">
        <v>0</v>
      </c>
      <c r="MV50" s="3">
        <v>0</v>
      </c>
      <c r="MW50" s="3">
        <v>0</v>
      </c>
      <c r="MX50" s="3">
        <v>0</v>
      </c>
      <c r="MY50" s="3">
        <v>0</v>
      </c>
      <c r="MZ50" s="3">
        <v>388206.43</v>
      </c>
      <c r="NA50" s="3">
        <v>73389.210000000006</v>
      </c>
      <c r="NB50" s="3">
        <v>0</v>
      </c>
      <c r="NC50" s="3">
        <v>18101.66</v>
      </c>
      <c r="ND50" s="3">
        <v>0</v>
      </c>
      <c r="NE50" s="3">
        <v>5971.8</v>
      </c>
      <c r="NF50" s="3">
        <v>0</v>
      </c>
      <c r="NG50" s="3">
        <v>0</v>
      </c>
      <c r="NH50" s="3">
        <v>0</v>
      </c>
      <c r="NI50" s="3">
        <v>57491.89</v>
      </c>
      <c r="NJ50" s="3">
        <v>0</v>
      </c>
      <c r="NK50" s="3">
        <v>0</v>
      </c>
      <c r="NL50" s="3">
        <v>31670.880000000001</v>
      </c>
      <c r="NM50" s="3">
        <v>0</v>
      </c>
      <c r="NN50" s="3">
        <v>1343.28</v>
      </c>
      <c r="NO50" s="3">
        <v>0</v>
      </c>
      <c r="NP50" s="3">
        <v>0</v>
      </c>
      <c r="NQ50" s="3">
        <v>0</v>
      </c>
      <c r="NR50" s="3">
        <v>0</v>
      </c>
      <c r="NS50" s="3">
        <v>0</v>
      </c>
      <c r="NT50" s="3">
        <v>25076.959999999999</v>
      </c>
      <c r="NU50" s="3">
        <v>0</v>
      </c>
      <c r="NV50" s="3">
        <v>0</v>
      </c>
      <c r="NW50" s="3">
        <v>88046.22</v>
      </c>
      <c r="NX50" s="3">
        <v>0</v>
      </c>
      <c r="NY50" s="3">
        <v>0</v>
      </c>
      <c r="NZ50" s="3">
        <v>0</v>
      </c>
      <c r="OA50" s="3">
        <v>0</v>
      </c>
      <c r="OB50" s="3">
        <v>0</v>
      </c>
      <c r="OC50" s="3">
        <v>0</v>
      </c>
      <c r="OD50" s="3">
        <v>0</v>
      </c>
      <c r="OE50" s="3">
        <v>31101.8</v>
      </c>
      <c r="OF50" s="3">
        <v>0</v>
      </c>
      <c r="OK50" s="3">
        <v>0</v>
      </c>
      <c r="OL50" s="3">
        <v>0</v>
      </c>
      <c r="OM50" s="3">
        <v>0</v>
      </c>
      <c r="ON50" s="3">
        <v>0</v>
      </c>
      <c r="OO50" s="3">
        <v>0</v>
      </c>
      <c r="OP50" s="3">
        <v>7726.56</v>
      </c>
      <c r="OQ50" s="3">
        <v>199315.16</v>
      </c>
      <c r="OR50" s="3">
        <v>93834.95</v>
      </c>
      <c r="OS50" s="3">
        <v>0</v>
      </c>
      <c r="OT50" s="3">
        <v>3945.96</v>
      </c>
      <c r="OU50" s="3">
        <v>16502.080000000002</v>
      </c>
      <c r="OV50" s="3">
        <v>0</v>
      </c>
      <c r="OW50" s="3">
        <v>0</v>
      </c>
      <c r="OX50" s="3">
        <v>0</v>
      </c>
      <c r="OY50" s="3">
        <v>0</v>
      </c>
      <c r="OZ50" s="3">
        <v>0</v>
      </c>
      <c r="PA50" s="3">
        <v>0</v>
      </c>
      <c r="PB50" s="3">
        <v>0</v>
      </c>
      <c r="PC50" s="3">
        <v>0</v>
      </c>
      <c r="PD50" s="3">
        <v>0</v>
      </c>
      <c r="PE50" s="3">
        <v>0</v>
      </c>
      <c r="PF50" s="3">
        <v>198531.78</v>
      </c>
      <c r="PG50" s="3">
        <v>2748.94</v>
      </c>
      <c r="PH50" s="3">
        <v>64570.8</v>
      </c>
      <c r="PI50" s="3">
        <v>16295.24</v>
      </c>
      <c r="PJ50" s="3">
        <v>0</v>
      </c>
      <c r="PK50" s="3">
        <v>105795.01</v>
      </c>
      <c r="PL50" s="3">
        <v>16085.75</v>
      </c>
      <c r="PM50" s="3">
        <v>19192.96</v>
      </c>
      <c r="PN50" s="3">
        <v>3650.52</v>
      </c>
      <c r="PO50" s="3">
        <v>10378</v>
      </c>
      <c r="PP50" s="3">
        <v>0</v>
      </c>
      <c r="PQ50" s="3">
        <v>0</v>
      </c>
      <c r="PR50" s="3">
        <v>17785.05</v>
      </c>
      <c r="PS50" s="3">
        <v>0</v>
      </c>
      <c r="PT50" s="3">
        <v>40690.44</v>
      </c>
      <c r="PU50" s="3">
        <v>0</v>
      </c>
      <c r="PV50" s="3">
        <v>0</v>
      </c>
      <c r="PW50" s="3">
        <v>6618</v>
      </c>
      <c r="PX50" s="3">
        <v>2637</v>
      </c>
      <c r="PY50" s="3">
        <v>0</v>
      </c>
      <c r="PZ50" s="3">
        <v>0</v>
      </c>
      <c r="QA50" s="3">
        <v>0</v>
      </c>
      <c r="QB50" s="3">
        <v>271734.96999999997</v>
      </c>
      <c r="QC50" s="3">
        <v>0</v>
      </c>
      <c r="QD50" s="3">
        <v>10090.27</v>
      </c>
      <c r="QE50" s="3">
        <v>0</v>
      </c>
      <c r="QF50" s="3">
        <v>0</v>
      </c>
      <c r="QG50" s="3">
        <v>0</v>
      </c>
      <c r="QI50" s="3">
        <v>0</v>
      </c>
      <c r="QJ50" s="3">
        <v>58608.73</v>
      </c>
      <c r="QK50" s="3">
        <v>0</v>
      </c>
      <c r="QL50" s="3">
        <v>0</v>
      </c>
      <c r="QM50" s="3">
        <v>0</v>
      </c>
      <c r="QN50" s="3">
        <v>0</v>
      </c>
      <c r="QO50" s="3">
        <v>0</v>
      </c>
      <c r="QP50" s="3">
        <v>38110.160000000003</v>
      </c>
      <c r="QQ50" s="3">
        <v>0</v>
      </c>
      <c r="QR50" s="3">
        <v>0</v>
      </c>
      <c r="QS50" s="3">
        <v>6823.04</v>
      </c>
      <c r="QT50" s="3">
        <v>6492.76</v>
      </c>
      <c r="QU50" s="3">
        <v>43966</v>
      </c>
      <c r="QV50" s="3">
        <v>-27646</v>
      </c>
      <c r="QW50" s="3">
        <v>2610</v>
      </c>
      <c r="QX50" s="3">
        <v>0</v>
      </c>
      <c r="QY50" s="3">
        <v>0</v>
      </c>
      <c r="QZ50" s="3">
        <v>0</v>
      </c>
      <c r="RA50" s="3">
        <v>0</v>
      </c>
      <c r="RB50" s="3">
        <v>0</v>
      </c>
      <c r="RC50" s="3">
        <v>0</v>
      </c>
      <c r="RD50" s="3">
        <v>0</v>
      </c>
      <c r="RE50" s="3">
        <v>0</v>
      </c>
      <c r="RF50" s="3">
        <v>0</v>
      </c>
      <c r="RG50" s="3">
        <v>0</v>
      </c>
      <c r="RH50" s="3">
        <v>0</v>
      </c>
      <c r="RI50" s="3">
        <v>0</v>
      </c>
      <c r="RJ50" s="3">
        <v>0</v>
      </c>
      <c r="RK50" s="3">
        <v>0</v>
      </c>
    </row>
    <row r="51" spans="1:479" x14ac:dyDescent="0.25">
      <c r="A51" t="s">
        <v>50</v>
      </c>
      <c r="B51" s="1">
        <v>2019</v>
      </c>
      <c r="C51" s="3">
        <v>3862324.87</v>
      </c>
      <c r="D51" s="3">
        <v>500</v>
      </c>
      <c r="E51" s="4"/>
      <c r="F51" s="3">
        <v>0</v>
      </c>
      <c r="G51" s="3">
        <v>0</v>
      </c>
      <c r="H51" s="3">
        <v>0</v>
      </c>
      <c r="I51" s="3">
        <v>0</v>
      </c>
      <c r="J51" s="3">
        <v>654893.53</v>
      </c>
      <c r="K51" s="3">
        <v>12518276.939999999</v>
      </c>
      <c r="L51" s="3">
        <v>0</v>
      </c>
      <c r="M51" s="3">
        <v>256505.25</v>
      </c>
      <c r="N51" s="3">
        <v>0</v>
      </c>
      <c r="O51" s="3">
        <v>1780993.87</v>
      </c>
      <c r="P51" s="4"/>
      <c r="Q51" s="3">
        <v>13592375.199999999</v>
      </c>
      <c r="R51" s="3">
        <v>-438233.49</v>
      </c>
      <c r="S51" s="3">
        <v>13497.58</v>
      </c>
      <c r="T51" s="3">
        <v>0</v>
      </c>
      <c r="U51" s="3">
        <v>0</v>
      </c>
      <c r="V51" s="3">
        <v>556421.09</v>
      </c>
      <c r="W51" s="3">
        <v>0</v>
      </c>
      <c r="X51" s="3">
        <v>651748.29</v>
      </c>
      <c r="Y51" s="3">
        <v>0</v>
      </c>
      <c r="Z51" s="3">
        <v>0</v>
      </c>
      <c r="AA51" s="3">
        <v>2360355.0699999998</v>
      </c>
      <c r="AB51" s="3">
        <v>0</v>
      </c>
      <c r="AC51" s="3">
        <v>0</v>
      </c>
      <c r="AD51" s="3">
        <v>0</v>
      </c>
      <c r="AE51" s="3">
        <v>0</v>
      </c>
      <c r="AF51" s="3">
        <v>0</v>
      </c>
      <c r="AG51" s="3">
        <v>0</v>
      </c>
      <c r="AH51" s="3">
        <v>0</v>
      </c>
      <c r="AI51" s="3">
        <v>0</v>
      </c>
      <c r="AJ51" s="3">
        <v>0</v>
      </c>
      <c r="AK51" s="3">
        <v>0</v>
      </c>
      <c r="AL51" s="3">
        <v>0</v>
      </c>
      <c r="AP51" s="3">
        <v>0</v>
      </c>
      <c r="AQ51" s="3">
        <v>0</v>
      </c>
      <c r="AR51" s="3">
        <v>0</v>
      </c>
      <c r="AS51" s="3">
        <v>114331</v>
      </c>
      <c r="AT51" s="3">
        <v>0</v>
      </c>
      <c r="AU51" s="3">
        <v>0</v>
      </c>
      <c r="AV51" s="3">
        <v>-636082.99</v>
      </c>
      <c r="AW51" s="4"/>
      <c r="AX51" s="3">
        <v>0</v>
      </c>
      <c r="AY51" s="3">
        <v>0</v>
      </c>
      <c r="AZ51" s="3">
        <v>0</v>
      </c>
      <c r="BA51" s="3">
        <v>149743.01999999999</v>
      </c>
      <c r="BB51" s="3">
        <v>0</v>
      </c>
      <c r="BC51" s="3">
        <v>-2546.63</v>
      </c>
      <c r="BD51" s="3">
        <v>0</v>
      </c>
      <c r="BE51" s="3">
        <v>0</v>
      </c>
      <c r="BF51" s="3">
        <v>0</v>
      </c>
      <c r="BG51" s="3">
        <v>26168.47</v>
      </c>
      <c r="BH51" s="3">
        <v>0</v>
      </c>
      <c r="BI51" s="3">
        <v>0</v>
      </c>
      <c r="BJ51" s="3">
        <v>2109.0300000000002</v>
      </c>
      <c r="BK51" s="3">
        <v>0</v>
      </c>
      <c r="BL51" s="3">
        <v>0</v>
      </c>
      <c r="BM51" s="3">
        <v>28918.45</v>
      </c>
      <c r="BN51" s="3">
        <v>0</v>
      </c>
      <c r="BO51" s="3">
        <v>-37109.79</v>
      </c>
      <c r="BP51" s="3">
        <v>-111841.94</v>
      </c>
      <c r="BQ51" s="3">
        <v>170119.64</v>
      </c>
      <c r="BR51" s="3">
        <v>0</v>
      </c>
      <c r="BT51" s="3">
        <v>0</v>
      </c>
      <c r="BU51" s="3">
        <v>218752.53</v>
      </c>
      <c r="BV51" s="3">
        <v>0</v>
      </c>
      <c r="BW51" s="3">
        <v>0</v>
      </c>
      <c r="BX51" s="3">
        <v>-9763.5300000000007</v>
      </c>
      <c r="BY51" s="3">
        <v>0</v>
      </c>
      <c r="BZ51" s="3">
        <v>-792028.45</v>
      </c>
      <c r="CA51" s="3">
        <v>0</v>
      </c>
      <c r="CB51" s="3">
        <v>546983.87</v>
      </c>
      <c r="CC51" s="3">
        <v>486433.66</v>
      </c>
      <c r="CD51" s="3">
        <v>-79555.199999999997</v>
      </c>
      <c r="CE51" s="3">
        <v>435741.91</v>
      </c>
      <c r="CF51" s="3">
        <v>-395.01</v>
      </c>
      <c r="CG51" s="3">
        <v>-280800.17</v>
      </c>
      <c r="CH51" s="3">
        <v>0</v>
      </c>
      <c r="CI51" s="3">
        <v>0</v>
      </c>
      <c r="CJ51" s="3">
        <v>1272321.04</v>
      </c>
      <c r="CK51" s="3">
        <v>0</v>
      </c>
      <c r="CL51" s="3">
        <v>1342443.41</v>
      </c>
      <c r="CM51" s="3">
        <v>0</v>
      </c>
      <c r="CN51" s="3">
        <v>0</v>
      </c>
      <c r="CO51" s="3">
        <v>0</v>
      </c>
      <c r="CP51" s="3">
        <v>0</v>
      </c>
      <c r="CQ51" s="3">
        <v>0</v>
      </c>
      <c r="CR51" s="3">
        <v>0</v>
      </c>
      <c r="CS51" s="3">
        <v>0</v>
      </c>
      <c r="CT51" s="3">
        <v>0</v>
      </c>
      <c r="CU51" s="3">
        <v>0</v>
      </c>
      <c r="CV51" s="3">
        <v>0</v>
      </c>
      <c r="CW51" s="3">
        <v>0</v>
      </c>
      <c r="CX51" s="3">
        <v>0</v>
      </c>
      <c r="CY51" s="3">
        <v>0</v>
      </c>
      <c r="CZ51" s="3">
        <v>0</v>
      </c>
      <c r="DA51" s="3">
        <v>0</v>
      </c>
      <c r="DB51" s="3">
        <v>0</v>
      </c>
      <c r="DC51" s="3">
        <v>0</v>
      </c>
      <c r="DD51" s="3">
        <v>0</v>
      </c>
      <c r="DE51" s="3">
        <v>0</v>
      </c>
      <c r="DF51" s="3">
        <v>0</v>
      </c>
      <c r="DG51" s="3">
        <v>0</v>
      </c>
      <c r="DH51" s="3">
        <v>0</v>
      </c>
      <c r="DI51" s="3">
        <v>0</v>
      </c>
      <c r="DJ51" s="3">
        <v>0</v>
      </c>
      <c r="DK51" s="3">
        <v>0</v>
      </c>
      <c r="DL51" s="3">
        <v>0</v>
      </c>
      <c r="DM51" s="3">
        <v>0</v>
      </c>
      <c r="DN51" s="3">
        <v>150113.32</v>
      </c>
      <c r="DP51" s="3">
        <v>8351294.0800000001</v>
      </c>
      <c r="DQ51" s="3">
        <v>63262.07</v>
      </c>
      <c r="DR51" s="3">
        <v>2736397.48</v>
      </c>
      <c r="DS51" s="3">
        <v>8498490.0299999993</v>
      </c>
      <c r="DT51" s="3">
        <v>0</v>
      </c>
      <c r="DU51" s="3">
        <v>59519503.560000002</v>
      </c>
      <c r="DV51" s="3">
        <v>50796215</v>
      </c>
      <c r="DW51" s="3">
        <v>17253986.73</v>
      </c>
      <c r="DX51" s="3">
        <v>24034696.260000002</v>
      </c>
      <c r="DY51" s="3">
        <v>37561459.009999998</v>
      </c>
      <c r="DZ51" s="3">
        <v>23494835.82</v>
      </c>
      <c r="EA51" s="3">
        <v>11928005.609999999</v>
      </c>
      <c r="EB51" s="3">
        <v>0</v>
      </c>
      <c r="EC51" s="3">
        <v>0</v>
      </c>
      <c r="ED51" s="3">
        <v>0</v>
      </c>
      <c r="EE51" s="3">
        <v>0</v>
      </c>
      <c r="EG51" s="3">
        <v>0</v>
      </c>
      <c r="EH51" s="3">
        <v>0</v>
      </c>
      <c r="EI51" s="3">
        <v>1737303.71</v>
      </c>
      <c r="EJ51" s="3">
        <v>3984736.34</v>
      </c>
      <c r="EL51" s="3">
        <v>7995449.0099999998</v>
      </c>
      <c r="EM51" s="3">
        <v>97797.16</v>
      </c>
      <c r="EN51" s="3">
        <v>3221692.74</v>
      </c>
      <c r="EO51" s="3">
        <v>641799.06000000006</v>
      </c>
      <c r="EP51" s="3">
        <v>425791.67</v>
      </c>
      <c r="EQ51" s="3">
        <v>359155.73</v>
      </c>
      <c r="ER51" s="3">
        <v>0</v>
      </c>
      <c r="ET51" s="3">
        <v>0</v>
      </c>
      <c r="EU51" s="3">
        <v>0</v>
      </c>
      <c r="EV51" s="3">
        <v>1870370.32</v>
      </c>
      <c r="EW51" s="3">
        <v>90061.99</v>
      </c>
      <c r="EX51" s="3">
        <v>0</v>
      </c>
      <c r="EY51" s="3">
        <v>-22810103.940000001</v>
      </c>
      <c r="EZ51" s="3">
        <v>987178.85</v>
      </c>
      <c r="FA51" s="3">
        <v>0</v>
      </c>
      <c r="FB51" s="3">
        <v>0</v>
      </c>
      <c r="FC51" s="3">
        <v>0</v>
      </c>
      <c r="FD51" s="3">
        <v>0</v>
      </c>
      <c r="FE51" s="3">
        <v>0</v>
      </c>
      <c r="FF51" s="3">
        <v>2676819.7000000002</v>
      </c>
      <c r="FG51" s="3">
        <v>4648886.92</v>
      </c>
      <c r="FH51" s="3">
        <v>0</v>
      </c>
      <c r="FI51" s="3">
        <v>0</v>
      </c>
      <c r="FJ51" s="3">
        <v>3783730.9</v>
      </c>
      <c r="FK51" s="3">
        <v>-119365504.75</v>
      </c>
      <c r="FL51" s="3">
        <v>-1811177.76</v>
      </c>
      <c r="FM51" s="3">
        <v>0</v>
      </c>
      <c r="FN51" s="3">
        <v>0</v>
      </c>
      <c r="FO51" s="3">
        <v>-1245257.1100000001</v>
      </c>
      <c r="FP51" s="3">
        <v>-13156288.07</v>
      </c>
      <c r="FQ51" s="3">
        <v>-1897828.08</v>
      </c>
      <c r="FR51" s="3">
        <v>-1883754.11</v>
      </c>
      <c r="FS51" s="3">
        <v>0</v>
      </c>
      <c r="FT51" s="3">
        <v>-1925661.21</v>
      </c>
      <c r="FU51" s="3">
        <v>0</v>
      </c>
      <c r="FV51" s="3">
        <v>-16692.47</v>
      </c>
      <c r="FW51" s="3">
        <v>0</v>
      </c>
      <c r="FX51" s="3">
        <v>0</v>
      </c>
      <c r="FY51" s="3">
        <v>0</v>
      </c>
      <c r="FZ51" s="3">
        <v>0</v>
      </c>
      <c r="GA51" s="3">
        <v>0</v>
      </c>
      <c r="GB51" s="3">
        <v>-1508582</v>
      </c>
      <c r="GD51" s="3">
        <v>0</v>
      </c>
      <c r="GE51" s="3">
        <v>0</v>
      </c>
      <c r="GF51" s="3">
        <v>0</v>
      </c>
      <c r="GG51" s="3">
        <v>0</v>
      </c>
      <c r="GH51" s="3">
        <v>0</v>
      </c>
      <c r="GI51" s="3">
        <v>-328585</v>
      </c>
      <c r="GJ51" s="3">
        <v>2043342.21</v>
      </c>
      <c r="GK51" s="3">
        <v>-539727.18999999994</v>
      </c>
      <c r="GL51" s="3">
        <v>52183.59</v>
      </c>
      <c r="GN51" s="3">
        <v>0</v>
      </c>
      <c r="GO51" s="3">
        <v>-2890526.48</v>
      </c>
      <c r="GP51" s="3">
        <v>0</v>
      </c>
      <c r="GQ51" s="3">
        <v>-671</v>
      </c>
      <c r="GR51" s="3">
        <v>0</v>
      </c>
      <c r="GS51" s="3">
        <v>0</v>
      </c>
      <c r="GT51" s="3">
        <v>0</v>
      </c>
      <c r="GU51" s="3">
        <v>-1246840.54</v>
      </c>
      <c r="GV51" s="3">
        <v>-701399.5</v>
      </c>
      <c r="GX51" s="3">
        <v>0</v>
      </c>
      <c r="GY51" s="3">
        <v>0</v>
      </c>
      <c r="GZ51" s="3">
        <v>0</v>
      </c>
      <c r="HA51" s="3">
        <v>0</v>
      </c>
      <c r="HB51" s="3">
        <v>-1352396.8</v>
      </c>
      <c r="HC51" s="3">
        <v>0</v>
      </c>
      <c r="HD51" s="3">
        <v>0</v>
      </c>
      <c r="HE51" s="3">
        <v>0</v>
      </c>
      <c r="HF51" s="3">
        <v>0</v>
      </c>
      <c r="HG51" s="3">
        <v>0</v>
      </c>
      <c r="HH51" s="3">
        <v>0</v>
      </c>
      <c r="HI51" s="3">
        <v>0</v>
      </c>
      <c r="HJ51" s="3">
        <v>0</v>
      </c>
      <c r="HK51" s="3">
        <v>0</v>
      </c>
      <c r="HL51" s="3">
        <v>0</v>
      </c>
      <c r="HM51" s="3">
        <v>-35343620.619999997</v>
      </c>
      <c r="HO51" s="3">
        <v>-26490500.039999999</v>
      </c>
      <c r="HP51" s="3">
        <v>-40538072</v>
      </c>
      <c r="HQ51" s="3">
        <v>-1000</v>
      </c>
      <c r="HR51" s="3">
        <v>0</v>
      </c>
      <c r="HS51" s="3">
        <v>0</v>
      </c>
      <c r="HT51" s="3">
        <v>0</v>
      </c>
      <c r="HU51" s="3">
        <v>0</v>
      </c>
      <c r="HV51" s="3">
        <v>-13982553.689999999</v>
      </c>
      <c r="HW51" s="3">
        <v>0</v>
      </c>
      <c r="HX51" s="3">
        <v>0</v>
      </c>
      <c r="HY51" s="3">
        <v>-25371727.5</v>
      </c>
      <c r="HZ51" s="3">
        <v>-3569474.5800000099</v>
      </c>
      <c r="IA51" s="3">
        <v>0</v>
      </c>
      <c r="IB51" s="3">
        <v>0</v>
      </c>
      <c r="IC51" s="3">
        <v>75000</v>
      </c>
      <c r="ID51" s="3">
        <v>28225.14</v>
      </c>
      <c r="IE51" s="3">
        <v>0</v>
      </c>
      <c r="IF51" s="3">
        <v>0</v>
      </c>
      <c r="IG51" s="3">
        <v>0</v>
      </c>
      <c r="IH51" s="3">
        <v>0</v>
      </c>
      <c r="II51" s="3">
        <v>216559.91</v>
      </c>
      <c r="IJ51" s="3">
        <v>-34051022.850000001</v>
      </c>
      <c r="IK51" s="3">
        <v>0</v>
      </c>
      <c r="IL51" s="3">
        <v>0</v>
      </c>
      <c r="IM51" s="3">
        <v>0</v>
      </c>
      <c r="IN51" s="3">
        <v>-879655.45</v>
      </c>
      <c r="IO51" s="3">
        <v>-9383.43</v>
      </c>
      <c r="IP51" s="3">
        <v>-65842905.859999999</v>
      </c>
      <c r="IQ51" s="3">
        <v>0</v>
      </c>
      <c r="IR51" s="3">
        <v>0</v>
      </c>
      <c r="IS51" s="3">
        <v>-1823515.89</v>
      </c>
      <c r="IT51" s="3">
        <v>-236194.95</v>
      </c>
      <c r="IU51" s="3">
        <v>-3594628.77</v>
      </c>
      <c r="IV51" s="3">
        <v>0</v>
      </c>
      <c r="IW51" s="3">
        <v>-6089588.4400000004</v>
      </c>
      <c r="IX51" s="3">
        <v>-4805494.6900000004</v>
      </c>
      <c r="IY51" s="3">
        <v>0</v>
      </c>
      <c r="IZ51" s="3">
        <v>-377080.76</v>
      </c>
      <c r="JA51" s="3">
        <v>-26014913.289999999</v>
      </c>
      <c r="JB51" s="3">
        <v>-26681.26</v>
      </c>
      <c r="JC51" s="3">
        <v>-500.5</v>
      </c>
      <c r="JD51" s="3">
        <v>0</v>
      </c>
      <c r="JE51" s="3">
        <v>0</v>
      </c>
      <c r="JF51" s="3">
        <v>0</v>
      </c>
      <c r="JG51" s="3">
        <v>0</v>
      </c>
      <c r="JH51" s="3">
        <v>0</v>
      </c>
      <c r="JI51" s="3">
        <v>-723112</v>
      </c>
      <c r="JJ51" s="3">
        <v>0</v>
      </c>
      <c r="JK51" s="3">
        <v>-10415.43</v>
      </c>
      <c r="JL51" s="3">
        <v>-361873.4</v>
      </c>
      <c r="JM51" s="3">
        <v>0</v>
      </c>
      <c r="JN51" s="3">
        <v>-261461.32</v>
      </c>
      <c r="JO51" s="3">
        <v>0</v>
      </c>
      <c r="JP51" s="3">
        <v>0</v>
      </c>
      <c r="JQ51" s="3">
        <v>0</v>
      </c>
      <c r="JR51" s="3">
        <v>0</v>
      </c>
      <c r="JS51" s="3">
        <v>0</v>
      </c>
      <c r="JT51" s="3">
        <v>0</v>
      </c>
      <c r="JU51" s="3">
        <v>0</v>
      </c>
      <c r="JV51" s="3">
        <v>0</v>
      </c>
      <c r="JW51" s="3">
        <v>0</v>
      </c>
      <c r="JX51" s="3">
        <v>0</v>
      </c>
      <c r="JY51" s="3">
        <v>0</v>
      </c>
      <c r="JZ51" s="3">
        <v>0</v>
      </c>
      <c r="KA51" s="3">
        <v>0</v>
      </c>
      <c r="KB51" s="3">
        <v>-117341.5</v>
      </c>
      <c r="KC51" s="3">
        <v>0</v>
      </c>
      <c r="KD51" s="3">
        <v>364825.44</v>
      </c>
      <c r="KE51" s="3">
        <v>0</v>
      </c>
      <c r="KF51" s="3">
        <v>0</v>
      </c>
      <c r="KG51" s="3">
        <v>0</v>
      </c>
      <c r="KH51" s="3">
        <v>-2550753.5499999998</v>
      </c>
      <c r="KI51" s="3">
        <v>2328064.5299999998</v>
      </c>
      <c r="KJ51" s="3">
        <v>0</v>
      </c>
      <c r="KK51" s="3">
        <v>-12132.79</v>
      </c>
      <c r="KL51" s="3">
        <v>0</v>
      </c>
      <c r="KM51" s="3">
        <v>0</v>
      </c>
      <c r="KN51" s="3">
        <v>-322006.09999999998</v>
      </c>
      <c r="KO51" s="3">
        <v>0</v>
      </c>
      <c r="KP51" s="3">
        <v>0</v>
      </c>
      <c r="KQ51" s="3">
        <v>0</v>
      </c>
      <c r="KR51" s="3">
        <v>0</v>
      </c>
      <c r="KS51" s="3">
        <v>0</v>
      </c>
      <c r="KT51" s="3">
        <v>0</v>
      </c>
      <c r="KU51" s="3">
        <v>0</v>
      </c>
      <c r="KV51" s="3">
        <v>0</v>
      </c>
      <c r="KW51" s="3">
        <v>0</v>
      </c>
      <c r="KX51" s="3">
        <v>0</v>
      </c>
      <c r="KY51" s="3">
        <v>0</v>
      </c>
      <c r="KZ51" s="3">
        <v>0</v>
      </c>
      <c r="LA51" s="3">
        <v>0</v>
      </c>
      <c r="LB51" s="3">
        <v>0</v>
      </c>
      <c r="LC51" s="3">
        <v>0</v>
      </c>
      <c r="LD51" s="3">
        <v>0</v>
      </c>
      <c r="LE51" s="3">
        <v>0</v>
      </c>
      <c r="LF51" s="3">
        <v>0</v>
      </c>
      <c r="LG51" s="3">
        <v>0</v>
      </c>
      <c r="LH51" s="3">
        <v>0</v>
      </c>
      <c r="LI51" s="3">
        <v>0</v>
      </c>
      <c r="LJ51" s="3">
        <v>0</v>
      </c>
      <c r="LK51" s="3">
        <v>0</v>
      </c>
      <c r="LL51" s="3">
        <v>0</v>
      </c>
      <c r="LM51" s="3">
        <v>59045091.630000003</v>
      </c>
      <c r="LN51" s="3">
        <v>43874264.270000003</v>
      </c>
      <c r="LO51" s="3">
        <v>3594628.77</v>
      </c>
      <c r="LP51" s="3">
        <v>0</v>
      </c>
      <c r="LQ51" s="3">
        <v>0</v>
      </c>
      <c r="LR51" s="3">
        <v>6089588.4500000002</v>
      </c>
      <c r="LS51" s="3">
        <v>0</v>
      </c>
      <c r="LT51" s="3">
        <v>4805494.6900000004</v>
      </c>
      <c r="LU51" s="3">
        <v>0</v>
      </c>
      <c r="LW51" s="3">
        <v>0</v>
      </c>
      <c r="LX51" s="3">
        <v>377080.76</v>
      </c>
      <c r="LY51" s="3">
        <v>0</v>
      </c>
      <c r="LZ51" s="3">
        <v>0</v>
      </c>
      <c r="MA51" s="3">
        <v>0</v>
      </c>
      <c r="MB51" s="3">
        <v>0</v>
      </c>
      <c r="MC51" s="3">
        <v>0</v>
      </c>
      <c r="MD51" s="3">
        <v>0</v>
      </c>
      <c r="ME51" s="3">
        <v>0</v>
      </c>
      <c r="MF51" s="3">
        <v>0</v>
      </c>
      <c r="MG51" s="3">
        <v>0</v>
      </c>
      <c r="MH51" s="3">
        <v>0</v>
      </c>
      <c r="MI51" s="3">
        <v>0</v>
      </c>
      <c r="MJ51" s="3">
        <v>0</v>
      </c>
      <c r="MK51" s="3">
        <v>0</v>
      </c>
      <c r="ML51" s="3">
        <v>0</v>
      </c>
      <c r="MM51" s="3">
        <v>0</v>
      </c>
      <c r="MN51" s="3">
        <v>0</v>
      </c>
      <c r="MO51" s="3">
        <v>0</v>
      </c>
      <c r="MP51" s="3">
        <v>0</v>
      </c>
      <c r="MQ51" s="3">
        <v>0</v>
      </c>
      <c r="MR51" s="3">
        <v>0</v>
      </c>
      <c r="MS51" s="3">
        <v>334653.13</v>
      </c>
      <c r="MT51" s="3">
        <v>882598.07</v>
      </c>
      <c r="MU51" s="3">
        <v>198514.45</v>
      </c>
      <c r="MV51" s="3">
        <v>0</v>
      </c>
      <c r="MW51" s="3">
        <v>6091</v>
      </c>
      <c r="MX51" s="3">
        <v>0</v>
      </c>
      <c r="MY51" s="3">
        <v>178042.91</v>
      </c>
      <c r="MZ51" s="3">
        <v>243811.42</v>
      </c>
      <c r="NA51" s="3">
        <v>936317.35</v>
      </c>
      <c r="NB51" s="3">
        <v>0</v>
      </c>
      <c r="NC51" s="3">
        <v>213783.5</v>
      </c>
      <c r="ND51" s="3">
        <v>20282.849999999999</v>
      </c>
      <c r="NE51" s="3">
        <v>8334.01</v>
      </c>
      <c r="NF51" s="3">
        <v>0</v>
      </c>
      <c r="NG51" s="3">
        <v>46613.2</v>
      </c>
      <c r="NH51" s="3">
        <v>0</v>
      </c>
      <c r="NI51" s="3">
        <v>261969.4</v>
      </c>
      <c r="NJ51" s="3">
        <v>19850.439999999999</v>
      </c>
      <c r="NK51" s="3">
        <v>18142.38</v>
      </c>
      <c r="NL51" s="3">
        <v>0</v>
      </c>
      <c r="NM51" s="3">
        <v>0</v>
      </c>
      <c r="NN51" s="3">
        <v>0</v>
      </c>
      <c r="NO51" s="3">
        <v>0</v>
      </c>
      <c r="NP51" s="3">
        <v>1610784.91</v>
      </c>
      <c r="NQ51" s="3">
        <v>37910.129999999997</v>
      </c>
      <c r="NR51" s="3">
        <v>82393</v>
      </c>
      <c r="NS51" s="3">
        <v>158792.67000000001</v>
      </c>
      <c r="NT51" s="3">
        <v>363747.23</v>
      </c>
      <c r="NU51" s="3">
        <v>1216914.02</v>
      </c>
      <c r="NV51" s="3">
        <v>664692.53</v>
      </c>
      <c r="NW51" s="3">
        <v>825184.63</v>
      </c>
      <c r="NX51" s="3">
        <v>34474.51</v>
      </c>
      <c r="NY51" s="3">
        <v>125924.74</v>
      </c>
      <c r="NZ51" s="3">
        <v>299934.87</v>
      </c>
      <c r="OA51" s="3">
        <v>51047.99</v>
      </c>
      <c r="OB51" s="3">
        <v>0</v>
      </c>
      <c r="OC51" s="3">
        <v>0</v>
      </c>
      <c r="OD51" s="3">
        <v>0</v>
      </c>
      <c r="OE51" s="3">
        <v>42847.3</v>
      </c>
      <c r="OF51" s="3">
        <v>0</v>
      </c>
      <c r="OK51" s="3">
        <v>0</v>
      </c>
      <c r="OL51" s="3">
        <v>0</v>
      </c>
      <c r="OM51" s="3">
        <v>0</v>
      </c>
      <c r="ON51" s="3">
        <v>0</v>
      </c>
      <c r="OO51" s="3">
        <v>0</v>
      </c>
      <c r="OP51" s="3">
        <v>288559.38</v>
      </c>
      <c r="OQ51" s="3">
        <v>1478069.57</v>
      </c>
      <c r="OR51" s="3">
        <v>462134.44</v>
      </c>
      <c r="OS51" s="3">
        <v>0</v>
      </c>
      <c r="OT51" s="3">
        <v>0</v>
      </c>
      <c r="OU51" s="3">
        <v>126090.28</v>
      </c>
      <c r="OV51" s="3">
        <v>0</v>
      </c>
      <c r="OW51" s="3">
        <v>0</v>
      </c>
      <c r="OX51" s="3">
        <v>0</v>
      </c>
      <c r="OY51" s="3">
        <v>62782.83</v>
      </c>
      <c r="OZ51" s="3">
        <v>14030.25</v>
      </c>
      <c r="PA51" s="3">
        <v>0</v>
      </c>
      <c r="PB51" s="3">
        <v>0</v>
      </c>
      <c r="PC51" s="3">
        <v>0</v>
      </c>
      <c r="PD51" s="3">
        <v>140053.01</v>
      </c>
      <c r="PE51" s="3">
        <v>0</v>
      </c>
      <c r="PF51" s="3">
        <v>1107168.42</v>
      </c>
      <c r="PG51" s="3">
        <v>0</v>
      </c>
      <c r="PH51" s="3">
        <v>1656747.56</v>
      </c>
      <c r="PI51" s="3">
        <v>365275.63</v>
      </c>
      <c r="PJ51" s="3">
        <v>0</v>
      </c>
      <c r="PK51" s="3">
        <v>500582.29</v>
      </c>
      <c r="PL51" s="3">
        <v>23657.59</v>
      </c>
      <c r="PM51" s="3">
        <v>296020.75</v>
      </c>
      <c r="PN51" s="3">
        <v>977661.39</v>
      </c>
      <c r="PO51" s="3">
        <v>0</v>
      </c>
      <c r="PP51" s="3">
        <v>0</v>
      </c>
      <c r="PQ51" s="3">
        <v>0</v>
      </c>
      <c r="PR51" s="3">
        <v>233625.31</v>
      </c>
      <c r="PS51" s="3">
        <v>0</v>
      </c>
      <c r="PT51" s="3">
        <v>176613.72</v>
      </c>
      <c r="PU51" s="3">
        <v>308598.15999999997</v>
      </c>
      <c r="PV51" s="3">
        <v>0</v>
      </c>
      <c r="PW51" s="3">
        <v>33037.550000000003</v>
      </c>
      <c r="PX51" s="3">
        <v>0</v>
      </c>
      <c r="PY51" s="3">
        <v>0</v>
      </c>
      <c r="PZ51" s="3">
        <v>0</v>
      </c>
      <c r="QA51" s="3">
        <v>0</v>
      </c>
      <c r="QB51" s="3">
        <v>4231582.26</v>
      </c>
      <c r="QC51" s="3">
        <v>0</v>
      </c>
      <c r="QD51" s="3">
        <v>44770.98</v>
      </c>
      <c r="QE51" s="3">
        <v>0</v>
      </c>
      <c r="QF51" s="3">
        <v>0</v>
      </c>
      <c r="QG51" s="3">
        <v>0</v>
      </c>
      <c r="QI51" s="3">
        <v>0</v>
      </c>
      <c r="QJ51" s="3">
        <v>1279050.56</v>
      </c>
      <c r="QK51" s="3">
        <v>0</v>
      </c>
      <c r="QL51" s="3">
        <v>0</v>
      </c>
      <c r="QM51" s="3">
        <v>0</v>
      </c>
      <c r="QN51" s="3">
        <v>0</v>
      </c>
      <c r="QO51" s="3">
        <v>0</v>
      </c>
      <c r="QP51" s="3">
        <v>87031.98</v>
      </c>
      <c r="QQ51" s="3">
        <v>0</v>
      </c>
      <c r="QR51" s="3">
        <v>0</v>
      </c>
      <c r="QS51" s="3">
        <v>0</v>
      </c>
      <c r="QT51" s="3">
        <v>2616.54</v>
      </c>
      <c r="QU51" s="3">
        <v>133502.51</v>
      </c>
      <c r="QV51" s="3">
        <v>1126766.26</v>
      </c>
      <c r="QW51" s="3">
        <v>22467.25</v>
      </c>
      <c r="QX51" s="3">
        <v>0</v>
      </c>
      <c r="QY51" s="3">
        <v>0</v>
      </c>
      <c r="QZ51" s="3">
        <v>0</v>
      </c>
      <c r="RA51" s="3">
        <v>0</v>
      </c>
      <c r="RB51" s="3">
        <v>0</v>
      </c>
      <c r="RC51" s="3">
        <v>0</v>
      </c>
      <c r="RD51" s="3">
        <v>0</v>
      </c>
      <c r="RE51" s="3">
        <v>0</v>
      </c>
      <c r="RF51" s="3">
        <v>0</v>
      </c>
      <c r="RG51" s="3">
        <v>0</v>
      </c>
      <c r="RH51" s="3">
        <v>278589</v>
      </c>
      <c r="RI51" s="3">
        <v>0</v>
      </c>
      <c r="RJ51" s="3">
        <v>-73826.09</v>
      </c>
      <c r="RK51" s="3">
        <v>11797</v>
      </c>
    </row>
    <row r="52" spans="1:479" x14ac:dyDescent="0.25">
      <c r="A52" t="s">
        <v>51</v>
      </c>
      <c r="B52" s="1">
        <v>2019</v>
      </c>
      <c r="C52" s="3">
        <v>75389.600000000006</v>
      </c>
      <c r="D52" s="3">
        <v>0</v>
      </c>
      <c r="E52" s="4"/>
      <c r="F52" s="3">
        <v>0</v>
      </c>
      <c r="G52" s="3">
        <v>0</v>
      </c>
      <c r="H52" s="3">
        <v>0</v>
      </c>
      <c r="I52" s="3">
        <v>0</v>
      </c>
      <c r="J52" s="3">
        <v>0</v>
      </c>
      <c r="K52" s="3">
        <v>1813605.49</v>
      </c>
      <c r="L52" s="3">
        <v>0</v>
      </c>
      <c r="M52" s="3">
        <v>0</v>
      </c>
      <c r="N52" s="3">
        <v>0</v>
      </c>
      <c r="O52" s="3">
        <v>109786.31</v>
      </c>
      <c r="P52" s="4"/>
      <c r="Q52" s="3">
        <v>2188549.4500000002</v>
      </c>
      <c r="R52" s="3">
        <v>-70076.63</v>
      </c>
      <c r="S52" s="3">
        <v>0</v>
      </c>
      <c r="T52" s="3">
        <v>0</v>
      </c>
      <c r="U52" s="3">
        <v>0</v>
      </c>
      <c r="V52" s="3">
        <v>58997.23</v>
      </c>
      <c r="W52" s="3">
        <v>0</v>
      </c>
      <c r="X52" s="3">
        <v>52643.31</v>
      </c>
      <c r="Y52" s="3">
        <v>0</v>
      </c>
      <c r="Z52" s="3">
        <v>0</v>
      </c>
      <c r="AA52" s="3">
        <v>539457.78</v>
      </c>
      <c r="AB52" s="3">
        <v>0</v>
      </c>
      <c r="AC52" s="3">
        <v>0</v>
      </c>
      <c r="AD52" s="3">
        <v>0</v>
      </c>
      <c r="AE52" s="3">
        <v>0</v>
      </c>
      <c r="AF52" s="3">
        <v>0</v>
      </c>
      <c r="AG52" s="3">
        <v>0</v>
      </c>
      <c r="AH52" s="3">
        <v>0</v>
      </c>
      <c r="AI52" s="3">
        <v>0</v>
      </c>
      <c r="AJ52" s="3">
        <v>0</v>
      </c>
      <c r="AK52" s="3">
        <v>0</v>
      </c>
      <c r="AL52" s="3">
        <v>0</v>
      </c>
      <c r="AP52" s="3">
        <v>0</v>
      </c>
      <c r="AQ52" s="3">
        <v>0</v>
      </c>
      <c r="AR52" s="3">
        <v>0</v>
      </c>
      <c r="AS52" s="3">
        <v>0</v>
      </c>
      <c r="AT52" s="3">
        <v>-12344</v>
      </c>
      <c r="AU52" s="3">
        <v>0</v>
      </c>
      <c r="AV52" s="3">
        <v>-7870.45</v>
      </c>
      <c r="AW52" s="4"/>
      <c r="AX52" s="3">
        <v>0</v>
      </c>
      <c r="AY52" s="3">
        <v>0</v>
      </c>
      <c r="AZ52" s="3">
        <v>0</v>
      </c>
      <c r="BA52" s="3">
        <v>0</v>
      </c>
      <c r="BB52" s="3">
        <v>0</v>
      </c>
      <c r="BC52" s="3">
        <v>0</v>
      </c>
      <c r="BD52" s="3">
        <v>0</v>
      </c>
      <c r="BE52" s="3">
        <v>0</v>
      </c>
      <c r="BF52" s="3">
        <v>0</v>
      </c>
      <c r="BG52" s="3">
        <v>0</v>
      </c>
      <c r="BH52" s="3">
        <v>0</v>
      </c>
      <c r="BI52" s="3">
        <v>0</v>
      </c>
      <c r="BJ52" s="3">
        <v>0</v>
      </c>
      <c r="BK52" s="3">
        <v>0</v>
      </c>
      <c r="BL52" s="3">
        <v>0</v>
      </c>
      <c r="BM52" s="3">
        <v>0</v>
      </c>
      <c r="BN52" s="3">
        <v>0</v>
      </c>
      <c r="BO52" s="3">
        <v>-15943.61</v>
      </c>
      <c r="BP52" s="3">
        <v>-304.14</v>
      </c>
      <c r="BQ52" s="3">
        <v>0</v>
      </c>
      <c r="BR52" s="3">
        <v>0</v>
      </c>
      <c r="BT52" s="3">
        <v>0</v>
      </c>
      <c r="BU52" s="3">
        <v>21492.01</v>
      </c>
      <c r="BV52" s="3">
        <v>0</v>
      </c>
      <c r="BW52" s="3">
        <v>0</v>
      </c>
      <c r="BX52" s="3">
        <v>0</v>
      </c>
      <c r="BY52" s="3">
        <v>0</v>
      </c>
      <c r="BZ52" s="3">
        <v>-471254.34</v>
      </c>
      <c r="CA52" s="3">
        <v>0</v>
      </c>
      <c r="CB52" s="3">
        <v>-167076.79999999999</v>
      </c>
      <c r="CC52" s="3">
        <v>35778.83</v>
      </c>
      <c r="CD52" s="3">
        <v>685597.29</v>
      </c>
      <c r="CE52" s="3">
        <v>-386335.78</v>
      </c>
      <c r="CF52" s="3">
        <v>0</v>
      </c>
      <c r="CG52" s="3">
        <v>-8232.67</v>
      </c>
      <c r="CH52" s="3">
        <v>0</v>
      </c>
      <c r="CI52" s="3">
        <v>0</v>
      </c>
      <c r="CJ52" s="3">
        <v>0</v>
      </c>
      <c r="CK52" s="3">
        <v>0</v>
      </c>
      <c r="CL52" s="3">
        <v>556124.88</v>
      </c>
      <c r="CM52" s="3">
        <v>0</v>
      </c>
      <c r="CN52" s="3">
        <v>0</v>
      </c>
      <c r="CO52" s="3">
        <v>0</v>
      </c>
      <c r="CP52" s="3">
        <v>0</v>
      </c>
      <c r="CQ52" s="3">
        <v>0</v>
      </c>
      <c r="CR52" s="3">
        <v>0</v>
      </c>
      <c r="CS52" s="3">
        <v>0</v>
      </c>
      <c r="CT52" s="3">
        <v>0</v>
      </c>
      <c r="CU52" s="3">
        <v>0</v>
      </c>
      <c r="CV52" s="3">
        <v>0</v>
      </c>
      <c r="CW52" s="3">
        <v>0</v>
      </c>
      <c r="CX52" s="3">
        <v>0</v>
      </c>
      <c r="CY52" s="3">
        <v>0</v>
      </c>
      <c r="CZ52" s="3">
        <v>0</v>
      </c>
      <c r="DA52" s="3">
        <v>0</v>
      </c>
      <c r="DB52" s="3">
        <v>0</v>
      </c>
      <c r="DC52" s="3">
        <v>0</v>
      </c>
      <c r="DD52" s="3">
        <v>0</v>
      </c>
      <c r="DE52" s="3">
        <v>0</v>
      </c>
      <c r="DF52" s="3">
        <v>0</v>
      </c>
      <c r="DG52" s="3">
        <v>0</v>
      </c>
      <c r="DH52" s="3">
        <v>0</v>
      </c>
      <c r="DI52" s="3">
        <v>0</v>
      </c>
      <c r="DJ52" s="3">
        <v>0</v>
      </c>
      <c r="DK52" s="3">
        <v>0</v>
      </c>
      <c r="DL52" s="3">
        <v>0</v>
      </c>
      <c r="DM52" s="3">
        <v>0</v>
      </c>
      <c r="DN52" s="3">
        <v>11520.38</v>
      </c>
      <c r="DP52" s="3">
        <v>0</v>
      </c>
      <c r="DQ52" s="3">
        <v>0</v>
      </c>
      <c r="DR52" s="3">
        <v>0</v>
      </c>
      <c r="DS52" s="3">
        <v>213726.32</v>
      </c>
      <c r="DT52" s="3">
        <v>0</v>
      </c>
      <c r="DU52" s="3">
        <v>6077020.25</v>
      </c>
      <c r="DV52" s="3">
        <v>2794708.25</v>
      </c>
      <c r="DW52" s="3">
        <v>5354542.84</v>
      </c>
      <c r="DX52" s="3">
        <v>3376855.24</v>
      </c>
      <c r="DY52" s="3">
        <v>6212619.7199999997</v>
      </c>
      <c r="DZ52" s="3">
        <v>1860405.38</v>
      </c>
      <c r="EA52" s="3">
        <v>1479742.15</v>
      </c>
      <c r="EB52" s="3">
        <v>0</v>
      </c>
      <c r="EC52" s="3">
        <v>0</v>
      </c>
      <c r="ED52" s="3">
        <v>0</v>
      </c>
      <c r="EE52" s="3">
        <v>0</v>
      </c>
      <c r="EG52" s="3">
        <v>0</v>
      </c>
      <c r="EH52" s="3">
        <v>0</v>
      </c>
      <c r="EI52" s="3">
        <v>0</v>
      </c>
      <c r="EJ52" s="3">
        <v>199240.86</v>
      </c>
      <c r="EL52" s="3">
        <v>0</v>
      </c>
      <c r="EM52" s="3">
        <v>0</v>
      </c>
      <c r="EN52" s="3">
        <v>0</v>
      </c>
      <c r="EO52" s="3">
        <v>0</v>
      </c>
      <c r="EP52" s="3">
        <v>0</v>
      </c>
      <c r="EQ52" s="3">
        <v>4546.03</v>
      </c>
      <c r="ER52" s="3">
        <v>107651.71</v>
      </c>
      <c r="ET52" s="3">
        <v>0</v>
      </c>
      <c r="EU52" s="3">
        <v>0</v>
      </c>
      <c r="EV52" s="3">
        <v>0</v>
      </c>
      <c r="EW52" s="3">
        <v>0</v>
      </c>
      <c r="EX52" s="3">
        <v>0</v>
      </c>
      <c r="EY52" s="3">
        <v>0</v>
      </c>
      <c r="EZ52" s="3">
        <v>0</v>
      </c>
      <c r="FA52" s="3">
        <v>0</v>
      </c>
      <c r="FB52" s="3">
        <v>0</v>
      </c>
      <c r="FC52" s="3">
        <v>0</v>
      </c>
      <c r="FD52" s="3">
        <v>0</v>
      </c>
      <c r="FE52" s="3">
        <v>0</v>
      </c>
      <c r="FF52" s="3">
        <v>0</v>
      </c>
      <c r="FG52" s="3">
        <v>0</v>
      </c>
      <c r="FH52" s="3">
        <v>0</v>
      </c>
      <c r="FI52" s="3">
        <v>0</v>
      </c>
      <c r="FJ52" s="3">
        <v>140117.66</v>
      </c>
      <c r="FK52" s="3">
        <v>-12554554.23</v>
      </c>
      <c r="FL52" s="3">
        <v>0</v>
      </c>
      <c r="FM52" s="3">
        <v>0</v>
      </c>
      <c r="FN52" s="3">
        <v>0</v>
      </c>
      <c r="FO52" s="3">
        <v>-110099.4</v>
      </c>
      <c r="FP52" s="3">
        <v>-1523534.48</v>
      </c>
      <c r="FQ52" s="3">
        <v>1760.45</v>
      </c>
      <c r="FR52" s="3">
        <v>-273593.71000000002</v>
      </c>
      <c r="FS52" s="3">
        <v>0</v>
      </c>
      <c r="FT52" s="3">
        <v>-21025</v>
      </c>
      <c r="FU52" s="3">
        <v>0</v>
      </c>
      <c r="FV52" s="3">
        <v>0</v>
      </c>
      <c r="FW52" s="3">
        <v>0</v>
      </c>
      <c r="FX52" s="3">
        <v>0</v>
      </c>
      <c r="FY52" s="3">
        <v>0</v>
      </c>
      <c r="FZ52" s="3">
        <v>0</v>
      </c>
      <c r="GA52" s="3">
        <v>0</v>
      </c>
      <c r="GB52" s="3">
        <v>0</v>
      </c>
      <c r="GD52" s="3">
        <v>0</v>
      </c>
      <c r="GE52" s="3">
        <v>0</v>
      </c>
      <c r="GF52" s="3">
        <v>0</v>
      </c>
      <c r="GG52" s="3">
        <v>0</v>
      </c>
      <c r="GH52" s="3">
        <v>0</v>
      </c>
      <c r="GI52" s="3">
        <v>0</v>
      </c>
      <c r="GJ52" s="3">
        <v>21414.93</v>
      </c>
      <c r="GK52" s="3">
        <v>0</v>
      </c>
      <c r="GL52" s="3">
        <v>117572.32</v>
      </c>
      <c r="GN52" s="3">
        <v>0</v>
      </c>
      <c r="GO52" s="3">
        <v>0</v>
      </c>
      <c r="GP52" s="3">
        <v>0</v>
      </c>
      <c r="GQ52" s="3">
        <v>0</v>
      </c>
      <c r="GR52" s="3">
        <v>0</v>
      </c>
      <c r="GS52" s="3">
        <v>0</v>
      </c>
      <c r="GT52" s="3">
        <v>0</v>
      </c>
      <c r="GU52" s="3">
        <v>0</v>
      </c>
      <c r="GV52" s="3">
        <v>0</v>
      </c>
      <c r="GX52" s="3">
        <v>-261806.06</v>
      </c>
      <c r="GY52" s="3">
        <v>0</v>
      </c>
      <c r="GZ52" s="3">
        <v>0</v>
      </c>
      <c r="HA52" s="3">
        <v>0</v>
      </c>
      <c r="HB52" s="3">
        <v>12344</v>
      </c>
      <c r="HC52" s="3">
        <v>0</v>
      </c>
      <c r="HD52" s="3">
        <v>0</v>
      </c>
      <c r="HE52" s="3">
        <v>0</v>
      </c>
      <c r="HF52" s="3">
        <v>0</v>
      </c>
      <c r="HG52" s="3">
        <v>0</v>
      </c>
      <c r="HH52" s="3">
        <v>-3027217.97</v>
      </c>
      <c r="HI52" s="3">
        <v>0</v>
      </c>
      <c r="HJ52" s="3">
        <v>0</v>
      </c>
      <c r="HK52" s="3">
        <v>0</v>
      </c>
      <c r="HL52" s="3">
        <v>0</v>
      </c>
      <c r="HM52" s="3">
        <v>-3600000</v>
      </c>
      <c r="HO52" s="3">
        <v>0</v>
      </c>
      <c r="HP52" s="3">
        <v>-6992565</v>
      </c>
      <c r="HQ52" s="3">
        <v>0</v>
      </c>
      <c r="HR52" s="3">
        <v>0</v>
      </c>
      <c r="HS52" s="3">
        <v>0</v>
      </c>
      <c r="HT52" s="3">
        <v>0</v>
      </c>
      <c r="HU52" s="3">
        <v>0</v>
      </c>
      <c r="HV52" s="3">
        <v>-990387.93</v>
      </c>
      <c r="HW52" s="3">
        <v>0</v>
      </c>
      <c r="HX52" s="3">
        <v>0</v>
      </c>
      <c r="HY52" s="3">
        <v>-3301591.19</v>
      </c>
      <c r="HZ52" s="3">
        <v>-527397.28000000503</v>
      </c>
      <c r="IA52" s="3">
        <v>0</v>
      </c>
      <c r="IB52" s="3">
        <v>0</v>
      </c>
      <c r="IC52" s="3">
        <v>200000</v>
      </c>
      <c r="ID52" s="3">
        <v>0</v>
      </c>
      <c r="IE52" s="3">
        <v>0</v>
      </c>
      <c r="IF52" s="3">
        <v>0</v>
      </c>
      <c r="IG52" s="3">
        <v>0</v>
      </c>
      <c r="IH52" s="3">
        <v>0</v>
      </c>
      <c r="II52" s="3">
        <v>0</v>
      </c>
      <c r="IJ52" s="3">
        <v>-5051025.79</v>
      </c>
      <c r="IK52" s="3">
        <v>0</v>
      </c>
      <c r="IL52" s="3">
        <v>0</v>
      </c>
      <c r="IM52" s="3">
        <v>0</v>
      </c>
      <c r="IN52" s="3">
        <v>-61288.49</v>
      </c>
      <c r="IO52" s="3">
        <v>-8124.24</v>
      </c>
      <c r="IP52" s="3">
        <v>-9601586.5800000001</v>
      </c>
      <c r="IQ52" s="3">
        <v>0</v>
      </c>
      <c r="IR52" s="3">
        <v>0</v>
      </c>
      <c r="IS52" s="3">
        <v>-2564363.0299999998</v>
      </c>
      <c r="IT52" s="3">
        <v>0</v>
      </c>
      <c r="IU52" s="3">
        <v>-638296.22</v>
      </c>
      <c r="IV52" s="3">
        <v>0</v>
      </c>
      <c r="IW52" s="3">
        <v>-1230080.67</v>
      </c>
      <c r="IX52" s="3">
        <v>-1129924.08</v>
      </c>
      <c r="IY52" s="3">
        <v>0</v>
      </c>
      <c r="IZ52" s="3">
        <v>-50724.3</v>
      </c>
      <c r="JA52" s="3">
        <v>-3693007.9</v>
      </c>
      <c r="JB52" s="3">
        <v>-10381.700000000001</v>
      </c>
      <c r="JC52" s="3">
        <v>-56</v>
      </c>
      <c r="JD52" s="3">
        <v>0</v>
      </c>
      <c r="JE52" s="3">
        <v>0</v>
      </c>
      <c r="JF52" s="3">
        <v>0</v>
      </c>
      <c r="JG52" s="3">
        <v>0</v>
      </c>
      <c r="JH52" s="3">
        <v>0</v>
      </c>
      <c r="JI52" s="3">
        <v>-24875.55</v>
      </c>
      <c r="JJ52" s="3">
        <v>0</v>
      </c>
      <c r="JK52" s="3">
        <v>-2559.19</v>
      </c>
      <c r="JL52" s="3">
        <v>-21511.42</v>
      </c>
      <c r="JM52" s="3">
        <v>0</v>
      </c>
      <c r="JN52" s="3">
        <v>-77983.02</v>
      </c>
      <c r="JO52" s="3">
        <v>0</v>
      </c>
      <c r="JP52" s="3">
        <v>-92096.21</v>
      </c>
      <c r="JQ52" s="3">
        <v>0</v>
      </c>
      <c r="JR52" s="3">
        <v>0</v>
      </c>
      <c r="JS52" s="3">
        <v>0</v>
      </c>
      <c r="JT52" s="3">
        <v>0</v>
      </c>
      <c r="JU52" s="3">
        <v>0</v>
      </c>
      <c r="JV52" s="3">
        <v>0</v>
      </c>
      <c r="JW52" s="3">
        <v>0</v>
      </c>
      <c r="JX52" s="3">
        <v>0</v>
      </c>
      <c r="JY52" s="3">
        <v>0</v>
      </c>
      <c r="JZ52" s="3">
        <v>0</v>
      </c>
      <c r="KA52" s="3">
        <v>0</v>
      </c>
      <c r="KB52" s="3">
        <v>0</v>
      </c>
      <c r="KC52" s="3">
        <v>0</v>
      </c>
      <c r="KD52" s="3">
        <v>6187</v>
      </c>
      <c r="KE52" s="3">
        <v>0</v>
      </c>
      <c r="KF52" s="3">
        <v>0</v>
      </c>
      <c r="KG52" s="3">
        <v>0</v>
      </c>
      <c r="KH52" s="3">
        <v>-20399.939999999999</v>
      </c>
      <c r="KI52" s="3">
        <v>15103.64</v>
      </c>
      <c r="KJ52" s="3">
        <v>0</v>
      </c>
      <c r="KK52" s="3">
        <v>-30545.9</v>
      </c>
      <c r="KL52" s="3">
        <v>0</v>
      </c>
      <c r="KM52" s="3">
        <v>0</v>
      </c>
      <c r="KN52" s="3">
        <v>-30663.39</v>
      </c>
      <c r="KO52" s="3">
        <v>0</v>
      </c>
      <c r="KP52" s="3">
        <v>0</v>
      </c>
      <c r="KQ52" s="3">
        <v>0</v>
      </c>
      <c r="KR52" s="3">
        <v>0</v>
      </c>
      <c r="KS52" s="3">
        <v>0</v>
      </c>
      <c r="KT52" s="3">
        <v>0</v>
      </c>
      <c r="KU52" s="3">
        <v>0</v>
      </c>
      <c r="KV52" s="3">
        <v>0</v>
      </c>
      <c r="KW52" s="3">
        <v>0</v>
      </c>
      <c r="KX52" s="3">
        <v>0</v>
      </c>
      <c r="KY52" s="3">
        <v>0</v>
      </c>
      <c r="KZ52" s="3">
        <v>0</v>
      </c>
      <c r="LA52" s="3">
        <v>0</v>
      </c>
      <c r="LB52" s="3">
        <v>0</v>
      </c>
      <c r="LC52" s="3">
        <v>0</v>
      </c>
      <c r="LD52" s="3">
        <v>0</v>
      </c>
      <c r="LE52" s="3">
        <v>0</v>
      </c>
      <c r="LF52" s="3">
        <v>0</v>
      </c>
      <c r="LG52" s="3">
        <v>0</v>
      </c>
      <c r="LH52" s="3">
        <v>0</v>
      </c>
      <c r="LI52" s="3">
        <v>0</v>
      </c>
      <c r="LJ52" s="3">
        <v>0</v>
      </c>
      <c r="LK52" s="3">
        <v>0</v>
      </c>
      <c r="LL52" s="3">
        <v>0</v>
      </c>
      <c r="LM52" s="3">
        <v>8673930.75</v>
      </c>
      <c r="LN52" s="3">
        <v>8612457.3699999992</v>
      </c>
      <c r="LO52" s="3">
        <v>550284.57999999996</v>
      </c>
      <c r="LP52" s="3">
        <v>0</v>
      </c>
      <c r="LQ52" s="3">
        <v>0</v>
      </c>
      <c r="LR52" s="3">
        <v>1230080.67</v>
      </c>
      <c r="LS52" s="3">
        <v>0</v>
      </c>
      <c r="LT52" s="3">
        <v>1129924.08</v>
      </c>
      <c r="LU52" s="3">
        <v>88011.64</v>
      </c>
      <c r="LW52" s="3">
        <v>0</v>
      </c>
      <c r="LX52" s="3">
        <v>50724.3</v>
      </c>
      <c r="LY52" s="3">
        <v>0</v>
      </c>
      <c r="LZ52" s="3">
        <v>0</v>
      </c>
      <c r="MA52" s="3">
        <v>0</v>
      </c>
      <c r="MB52" s="3">
        <v>0</v>
      </c>
      <c r="MC52" s="3">
        <v>0</v>
      </c>
      <c r="MD52" s="3">
        <v>0</v>
      </c>
      <c r="ME52" s="3">
        <v>0</v>
      </c>
      <c r="MF52" s="3">
        <v>0</v>
      </c>
      <c r="MG52" s="3">
        <v>0</v>
      </c>
      <c r="MH52" s="3">
        <v>0</v>
      </c>
      <c r="MI52" s="3">
        <v>0</v>
      </c>
      <c r="MJ52" s="3">
        <v>0</v>
      </c>
      <c r="MK52" s="3">
        <v>0</v>
      </c>
      <c r="ML52" s="3">
        <v>0</v>
      </c>
      <c r="MM52" s="3">
        <v>0</v>
      </c>
      <c r="MN52" s="3">
        <v>0</v>
      </c>
      <c r="MO52" s="3">
        <v>0</v>
      </c>
      <c r="MP52" s="3">
        <v>0</v>
      </c>
      <c r="MQ52" s="3">
        <v>0</v>
      </c>
      <c r="MR52" s="3">
        <v>0</v>
      </c>
      <c r="MS52" s="3">
        <v>163892.51</v>
      </c>
      <c r="MT52" s="3">
        <v>704.13</v>
      </c>
      <c r="MU52" s="3">
        <v>0</v>
      </c>
      <c r="MV52" s="3">
        <v>0</v>
      </c>
      <c r="MW52" s="3">
        <v>0</v>
      </c>
      <c r="MX52" s="3">
        <v>205.65</v>
      </c>
      <c r="MY52" s="3">
        <v>19119.810000000001</v>
      </c>
      <c r="MZ52" s="3">
        <v>2084.39</v>
      </c>
      <c r="NA52" s="3">
        <v>805.51</v>
      </c>
      <c r="NB52" s="3">
        <v>0</v>
      </c>
      <c r="NC52" s="3">
        <v>1483.67</v>
      </c>
      <c r="ND52" s="3">
        <v>750.93</v>
      </c>
      <c r="NE52" s="3">
        <v>269.20999999999998</v>
      </c>
      <c r="NF52" s="3">
        <v>0</v>
      </c>
      <c r="NG52" s="3">
        <v>406.91</v>
      </c>
      <c r="NH52" s="3">
        <v>0</v>
      </c>
      <c r="NI52" s="3">
        <v>6562.49</v>
      </c>
      <c r="NJ52" s="3">
        <v>17524.900000000001</v>
      </c>
      <c r="NK52" s="3">
        <v>17287.96</v>
      </c>
      <c r="NL52" s="3">
        <v>401754.19</v>
      </c>
      <c r="NM52" s="3">
        <v>0</v>
      </c>
      <c r="NN52" s="3">
        <v>12014.36</v>
      </c>
      <c r="NO52" s="3">
        <v>0</v>
      </c>
      <c r="NP52" s="3">
        <v>592.24</v>
      </c>
      <c r="NQ52" s="3">
        <v>0</v>
      </c>
      <c r="NR52" s="3">
        <v>0</v>
      </c>
      <c r="NS52" s="3">
        <v>680.21</v>
      </c>
      <c r="NT52" s="3">
        <v>16140.92</v>
      </c>
      <c r="NU52" s="3">
        <v>23908.13</v>
      </c>
      <c r="NV52" s="3">
        <v>33437.449999999997</v>
      </c>
      <c r="NW52" s="3">
        <v>69376.960000000006</v>
      </c>
      <c r="NX52" s="3">
        <v>0</v>
      </c>
      <c r="NY52" s="3">
        <v>16380.25</v>
      </c>
      <c r="NZ52" s="3">
        <v>26797.65</v>
      </c>
      <c r="OA52" s="3">
        <v>7981.2</v>
      </c>
      <c r="OB52" s="3">
        <v>0</v>
      </c>
      <c r="OC52" s="3">
        <v>0</v>
      </c>
      <c r="OD52" s="3">
        <v>0</v>
      </c>
      <c r="OE52" s="3">
        <v>14739.14</v>
      </c>
      <c r="OF52" s="3">
        <v>0</v>
      </c>
      <c r="OK52" s="3">
        <v>0</v>
      </c>
      <c r="OL52" s="3">
        <v>0</v>
      </c>
      <c r="OM52" s="3">
        <v>0</v>
      </c>
      <c r="ON52" s="3">
        <v>0</v>
      </c>
      <c r="OO52" s="3">
        <v>0</v>
      </c>
      <c r="OP52" s="3">
        <v>41091.32</v>
      </c>
      <c r="OQ52" s="3">
        <v>499961.81</v>
      </c>
      <c r="OR52" s="3">
        <v>3811.55</v>
      </c>
      <c r="OS52" s="3">
        <v>0</v>
      </c>
      <c r="OT52" s="3">
        <v>0</v>
      </c>
      <c r="OU52" s="3">
        <v>102324.38</v>
      </c>
      <c r="OV52" s="3">
        <v>92978.52</v>
      </c>
      <c r="OW52" s="3">
        <v>0</v>
      </c>
      <c r="OX52" s="3">
        <v>0</v>
      </c>
      <c r="OY52" s="3">
        <v>0</v>
      </c>
      <c r="OZ52" s="3">
        <v>0</v>
      </c>
      <c r="PA52" s="3">
        <v>0</v>
      </c>
      <c r="PB52" s="3">
        <v>0</v>
      </c>
      <c r="PC52" s="3">
        <v>0</v>
      </c>
      <c r="PD52" s="3">
        <v>0</v>
      </c>
      <c r="PE52" s="3">
        <v>0</v>
      </c>
      <c r="PF52" s="3">
        <v>191521.3</v>
      </c>
      <c r="PG52" s="3">
        <v>159802.23999999999</v>
      </c>
      <c r="PH52" s="3">
        <v>327567.34999999998</v>
      </c>
      <c r="PI52" s="3">
        <v>0</v>
      </c>
      <c r="PJ52" s="3">
        <v>0</v>
      </c>
      <c r="PK52" s="3">
        <v>198235.55</v>
      </c>
      <c r="PL52" s="3">
        <v>0</v>
      </c>
      <c r="PM52" s="3">
        <v>0</v>
      </c>
      <c r="PN52" s="3">
        <v>0</v>
      </c>
      <c r="PO52" s="3">
        <v>0</v>
      </c>
      <c r="PP52" s="3">
        <v>0</v>
      </c>
      <c r="PQ52" s="3">
        <v>0</v>
      </c>
      <c r="PR52" s="3">
        <v>31347.05</v>
      </c>
      <c r="PS52" s="3">
        <v>3038.3</v>
      </c>
      <c r="PT52" s="3">
        <v>216545.56</v>
      </c>
      <c r="PU52" s="3">
        <v>150000</v>
      </c>
      <c r="PV52" s="3">
        <v>0</v>
      </c>
      <c r="PW52" s="3">
        <v>0</v>
      </c>
      <c r="PX52" s="3">
        <v>0</v>
      </c>
      <c r="PY52" s="3">
        <v>0</v>
      </c>
      <c r="PZ52" s="3">
        <v>0</v>
      </c>
      <c r="QA52" s="3">
        <v>0</v>
      </c>
      <c r="QB52" s="3">
        <v>563440.05000000005</v>
      </c>
      <c r="QC52" s="3">
        <v>0</v>
      </c>
      <c r="QD52" s="3">
        <v>0</v>
      </c>
      <c r="QE52" s="3">
        <v>0</v>
      </c>
      <c r="QF52" s="3">
        <v>0</v>
      </c>
      <c r="QG52" s="3">
        <v>0</v>
      </c>
      <c r="QI52" s="3">
        <v>0</v>
      </c>
      <c r="QJ52" s="3">
        <v>0</v>
      </c>
      <c r="QK52" s="3">
        <v>0</v>
      </c>
      <c r="QL52" s="3">
        <v>0</v>
      </c>
      <c r="QM52" s="3">
        <v>0</v>
      </c>
      <c r="QN52" s="3">
        <v>0</v>
      </c>
      <c r="QO52" s="3">
        <v>0</v>
      </c>
      <c r="QP52" s="3">
        <v>87459.56</v>
      </c>
      <c r="QQ52" s="3">
        <v>0</v>
      </c>
      <c r="QR52" s="3">
        <v>0</v>
      </c>
      <c r="QS52" s="3">
        <v>0</v>
      </c>
      <c r="QT52" s="3">
        <v>0</v>
      </c>
      <c r="QU52" s="3">
        <v>-68633</v>
      </c>
      <c r="QV52" s="3">
        <v>0</v>
      </c>
      <c r="QW52" s="3">
        <v>0</v>
      </c>
      <c r="QX52" s="3">
        <v>0</v>
      </c>
      <c r="QY52" s="3">
        <v>0</v>
      </c>
      <c r="QZ52" s="3">
        <v>0</v>
      </c>
      <c r="RA52" s="3">
        <v>0</v>
      </c>
      <c r="RB52" s="3">
        <v>0</v>
      </c>
      <c r="RC52" s="3">
        <v>0</v>
      </c>
      <c r="RD52" s="3">
        <v>0</v>
      </c>
      <c r="RE52" s="3">
        <v>0</v>
      </c>
      <c r="RF52" s="3">
        <v>0</v>
      </c>
      <c r="RG52" s="3">
        <v>0</v>
      </c>
      <c r="RH52" s="3">
        <v>0</v>
      </c>
      <c r="RI52" s="3">
        <v>0</v>
      </c>
      <c r="RJ52" s="3">
        <v>0</v>
      </c>
      <c r="RK52" s="3">
        <v>0</v>
      </c>
    </row>
    <row r="53" spans="1:479" x14ac:dyDescent="0.25">
      <c r="A53" t="s">
        <v>52</v>
      </c>
      <c r="B53" s="1">
        <v>2019</v>
      </c>
      <c r="C53" s="3">
        <v>36751485.350000001</v>
      </c>
      <c r="D53" s="3">
        <v>0</v>
      </c>
      <c r="E53" s="4"/>
      <c r="F53" s="3">
        <v>0</v>
      </c>
      <c r="G53" s="3">
        <v>0</v>
      </c>
      <c r="H53" s="3">
        <v>0</v>
      </c>
      <c r="I53" s="3">
        <v>0</v>
      </c>
      <c r="J53" s="3">
        <v>0</v>
      </c>
      <c r="K53" s="3">
        <v>206589627.09999999</v>
      </c>
      <c r="L53" s="3">
        <v>0</v>
      </c>
      <c r="M53" s="3">
        <v>28796078.609999999</v>
      </c>
      <c r="N53" s="3">
        <v>0</v>
      </c>
      <c r="O53" s="3">
        <v>9252600.9000000004</v>
      </c>
      <c r="P53" s="4"/>
      <c r="Q53" s="3">
        <v>291117597.19999999</v>
      </c>
      <c r="R53" s="3">
        <v>-11587078.279999999</v>
      </c>
      <c r="S53" s="3">
        <v>0</v>
      </c>
      <c r="T53" s="3">
        <v>0</v>
      </c>
      <c r="U53" s="3">
        <v>0</v>
      </c>
      <c r="V53" s="3">
        <v>14046352.92</v>
      </c>
      <c r="W53" s="3">
        <v>0.05</v>
      </c>
      <c r="X53" s="3">
        <v>2886415.92</v>
      </c>
      <c r="Y53" s="3">
        <v>0</v>
      </c>
      <c r="Z53" s="3">
        <v>0</v>
      </c>
      <c r="AA53" s="3">
        <v>7813482.1799999997</v>
      </c>
      <c r="AB53" s="3">
        <v>0</v>
      </c>
      <c r="AC53" s="3">
        <v>0</v>
      </c>
      <c r="AD53" s="3">
        <v>0</v>
      </c>
      <c r="AE53" s="3">
        <v>0</v>
      </c>
      <c r="AF53" s="3">
        <v>0</v>
      </c>
      <c r="AG53" s="3">
        <v>0</v>
      </c>
      <c r="AH53" s="3">
        <v>0</v>
      </c>
      <c r="AI53" s="3">
        <v>0</v>
      </c>
      <c r="AJ53" s="3">
        <v>0</v>
      </c>
      <c r="AK53" s="3">
        <v>0</v>
      </c>
      <c r="AL53" s="3">
        <v>9447064.3699999992</v>
      </c>
      <c r="AP53" s="3">
        <v>0</v>
      </c>
      <c r="AQ53" s="3">
        <v>0</v>
      </c>
      <c r="AR53" s="3">
        <v>0</v>
      </c>
      <c r="AS53" s="3">
        <v>0</v>
      </c>
      <c r="AT53" s="3">
        <v>0</v>
      </c>
      <c r="AU53" s="3">
        <v>0</v>
      </c>
      <c r="AV53" s="3">
        <v>-85123884.680000007</v>
      </c>
      <c r="AW53" s="4"/>
      <c r="AX53" s="3">
        <v>0</v>
      </c>
      <c r="AY53" s="3">
        <v>0</v>
      </c>
      <c r="AZ53" s="3">
        <v>0</v>
      </c>
      <c r="BA53" s="3">
        <v>0</v>
      </c>
      <c r="BB53" s="3">
        <v>0</v>
      </c>
      <c r="BC53" s="3">
        <v>0</v>
      </c>
      <c r="BD53" s="3">
        <v>0</v>
      </c>
      <c r="BE53" s="3">
        <v>0</v>
      </c>
      <c r="BF53" s="3">
        <v>0</v>
      </c>
      <c r="BG53" s="3">
        <v>0</v>
      </c>
      <c r="BH53" s="3">
        <v>-6136527.7599999998</v>
      </c>
      <c r="BI53" s="3">
        <v>0</v>
      </c>
      <c r="BJ53" s="3">
        <v>0</v>
      </c>
      <c r="BK53" s="3">
        <v>0</v>
      </c>
      <c r="BL53" s="3">
        <v>0</v>
      </c>
      <c r="BM53" s="3">
        <v>0</v>
      </c>
      <c r="BN53" s="3">
        <v>730834.83</v>
      </c>
      <c r="BO53" s="3">
        <v>-797366.26</v>
      </c>
      <c r="BP53" s="3">
        <v>-407703.13</v>
      </c>
      <c r="BQ53" s="3">
        <v>0</v>
      </c>
      <c r="BR53" s="3">
        <v>0</v>
      </c>
      <c r="BT53" s="3">
        <v>0</v>
      </c>
      <c r="BU53" s="3">
        <v>34879171.020000003</v>
      </c>
      <c r="BV53" s="3">
        <v>0</v>
      </c>
      <c r="BW53" s="3">
        <v>0</v>
      </c>
      <c r="BX53" s="3">
        <v>-926736.83</v>
      </c>
      <c r="BY53" s="3">
        <v>0</v>
      </c>
      <c r="BZ53" s="3">
        <v>-11806619.92</v>
      </c>
      <c r="CA53" s="3">
        <v>0</v>
      </c>
      <c r="CB53" s="3">
        <v>17559790.66</v>
      </c>
      <c r="CC53" s="3">
        <v>12124539.390000001</v>
      </c>
      <c r="CD53" s="3">
        <v>-8152762.6600000001</v>
      </c>
      <c r="CE53" s="3">
        <v>-15080414.810000001</v>
      </c>
      <c r="CF53" s="3">
        <v>-10854395.029999999</v>
      </c>
      <c r="CG53" s="3">
        <v>1388848.8</v>
      </c>
      <c r="CH53" s="3">
        <v>0</v>
      </c>
      <c r="CI53" s="3">
        <v>0</v>
      </c>
      <c r="CJ53" s="3">
        <v>176699115.96000001</v>
      </c>
      <c r="CK53" s="3">
        <v>0</v>
      </c>
      <c r="CL53" s="3">
        <v>232867122.43000001</v>
      </c>
      <c r="CM53" s="3">
        <v>0</v>
      </c>
      <c r="CN53" s="3">
        <v>0</v>
      </c>
      <c r="CO53" s="3">
        <v>0</v>
      </c>
      <c r="CP53" s="3">
        <v>0</v>
      </c>
      <c r="CQ53" s="3">
        <v>0</v>
      </c>
      <c r="CR53" s="3">
        <v>0</v>
      </c>
      <c r="CS53" s="3">
        <v>0</v>
      </c>
      <c r="CT53" s="3">
        <v>0</v>
      </c>
      <c r="CU53" s="3">
        <v>0</v>
      </c>
      <c r="CV53" s="3">
        <v>0</v>
      </c>
      <c r="CW53" s="3">
        <v>0</v>
      </c>
      <c r="CX53" s="3">
        <v>0</v>
      </c>
      <c r="CY53" s="3">
        <v>0</v>
      </c>
      <c r="CZ53" s="3">
        <v>0</v>
      </c>
      <c r="DA53" s="3">
        <v>0</v>
      </c>
      <c r="DB53" s="3">
        <v>0</v>
      </c>
      <c r="DC53" s="3">
        <v>0</v>
      </c>
      <c r="DD53" s="3">
        <v>0</v>
      </c>
      <c r="DE53" s="3">
        <v>0</v>
      </c>
      <c r="DF53" s="3">
        <v>0</v>
      </c>
      <c r="DG53" s="3">
        <v>0</v>
      </c>
      <c r="DH53" s="3">
        <v>0</v>
      </c>
      <c r="DI53" s="3">
        <v>0</v>
      </c>
      <c r="DJ53" s="3">
        <v>0</v>
      </c>
      <c r="DK53" s="3">
        <v>0</v>
      </c>
      <c r="DL53" s="3">
        <v>0</v>
      </c>
      <c r="DM53" s="3">
        <v>0</v>
      </c>
      <c r="DN53" s="3">
        <v>7006432.0499999998</v>
      </c>
      <c r="DP53" s="3">
        <v>153360603.5</v>
      </c>
      <c r="DQ53" s="3">
        <v>0</v>
      </c>
      <c r="DR53" s="3">
        <v>40204949.969999999</v>
      </c>
      <c r="DS53" s="3">
        <v>229923206.90000001</v>
      </c>
      <c r="DT53" s="3">
        <v>780667.72</v>
      </c>
      <c r="DU53" s="3">
        <v>411917475.91000003</v>
      </c>
      <c r="DV53" s="3">
        <v>456513227.99000001</v>
      </c>
      <c r="DW53" s="3">
        <v>1317756043.6400001</v>
      </c>
      <c r="DX53" s="3">
        <v>962582667.96000004</v>
      </c>
      <c r="DY53" s="3">
        <v>640161819.83000004</v>
      </c>
      <c r="DZ53" s="3">
        <v>125065897.83</v>
      </c>
      <c r="EA53" s="3">
        <v>233856576.62</v>
      </c>
      <c r="EB53" s="3">
        <v>0</v>
      </c>
      <c r="EC53" s="3">
        <v>0</v>
      </c>
      <c r="ED53" s="3">
        <v>86684.73</v>
      </c>
      <c r="EE53" s="3">
        <v>17356056.739999998</v>
      </c>
      <c r="EG53" s="3">
        <v>241812408.03999999</v>
      </c>
      <c r="EH53" s="3">
        <v>753840.09</v>
      </c>
      <c r="EI53" s="3">
        <v>20715503.550000001</v>
      </c>
      <c r="EJ53" s="3">
        <v>78653202.170000002</v>
      </c>
      <c r="EL53" s="3">
        <v>37784232.990000002</v>
      </c>
      <c r="EM53" s="3">
        <v>7066.25</v>
      </c>
      <c r="EN53" s="3">
        <v>28914889.010000002</v>
      </c>
      <c r="EO53" s="3">
        <v>480242.53</v>
      </c>
      <c r="EP53" s="3">
        <v>1492450.35</v>
      </c>
      <c r="EQ53" s="3">
        <v>60617878.899999999</v>
      </c>
      <c r="ER53" s="3">
        <v>270977.71999999997</v>
      </c>
      <c r="ET53" s="3">
        <v>3022833.64</v>
      </c>
      <c r="EU53" s="3">
        <v>0</v>
      </c>
      <c r="EV53" s="3">
        <v>45624637.43</v>
      </c>
      <c r="EW53" s="3">
        <v>0</v>
      </c>
      <c r="EX53" s="3">
        <v>0</v>
      </c>
      <c r="EY53" s="3">
        <v>0</v>
      </c>
      <c r="EZ53" s="3">
        <v>7567759.2000000002</v>
      </c>
      <c r="FA53" s="3">
        <v>0</v>
      </c>
      <c r="FB53" s="3">
        <v>0</v>
      </c>
      <c r="FC53" s="3">
        <v>0</v>
      </c>
      <c r="FD53" s="3">
        <v>0</v>
      </c>
      <c r="FE53" s="3">
        <v>0</v>
      </c>
      <c r="FF53" s="3">
        <v>523722389.82999998</v>
      </c>
      <c r="FG53" s="3">
        <v>0</v>
      </c>
      <c r="FH53" s="3">
        <v>0</v>
      </c>
      <c r="FI53" s="3">
        <v>0</v>
      </c>
      <c r="FJ53" s="3">
        <v>5505205.3700000001</v>
      </c>
      <c r="FK53" s="3">
        <v>-961297695.54999995</v>
      </c>
      <c r="FL53" s="3">
        <v>-140002127.91</v>
      </c>
      <c r="FM53" s="3">
        <v>0</v>
      </c>
      <c r="FN53" s="3">
        <v>0</v>
      </c>
      <c r="FO53" s="3">
        <v>-360711.06</v>
      </c>
      <c r="FP53" s="3">
        <v>-405986040.31999999</v>
      </c>
      <c r="FQ53" s="3">
        <v>-35404376.32</v>
      </c>
      <c r="FR53" s="3">
        <v>-54892029.130000003</v>
      </c>
      <c r="FS53" s="3">
        <v>0</v>
      </c>
      <c r="FT53" s="3">
        <v>-18439670.629999999</v>
      </c>
      <c r="FU53" s="3">
        <v>0</v>
      </c>
      <c r="FV53" s="3">
        <v>-36570929.600000001</v>
      </c>
      <c r="FW53" s="3">
        <v>-59999999.990000002</v>
      </c>
      <c r="FX53" s="3">
        <v>258151.79</v>
      </c>
      <c r="FY53" s="3">
        <v>0</v>
      </c>
      <c r="FZ53" s="3">
        <v>0</v>
      </c>
      <c r="GA53" s="3">
        <v>0</v>
      </c>
      <c r="GB53" s="3">
        <v>0</v>
      </c>
      <c r="GD53" s="3">
        <v>0</v>
      </c>
      <c r="GE53" s="3">
        <v>0</v>
      </c>
      <c r="GF53" s="3">
        <v>0</v>
      </c>
      <c r="GG53" s="3">
        <v>0</v>
      </c>
      <c r="GH53" s="3">
        <v>0</v>
      </c>
      <c r="GI53" s="3">
        <v>-38476.06</v>
      </c>
      <c r="GJ53" s="3">
        <v>-9231721.0099999998</v>
      </c>
      <c r="GK53" s="3">
        <v>-11156980.33</v>
      </c>
      <c r="GL53" s="3">
        <v>1010408.68</v>
      </c>
      <c r="GN53" s="3">
        <v>0</v>
      </c>
      <c r="GO53" s="3">
        <v>-333291000.05000001</v>
      </c>
      <c r="GP53" s="3">
        <v>0</v>
      </c>
      <c r="GQ53" s="3">
        <v>0</v>
      </c>
      <c r="GR53" s="3">
        <v>0</v>
      </c>
      <c r="GS53" s="3">
        <v>0</v>
      </c>
      <c r="GT53" s="3">
        <v>0</v>
      </c>
      <c r="GU53" s="3">
        <v>-58680.72</v>
      </c>
      <c r="GV53" s="3">
        <v>-266616.58</v>
      </c>
      <c r="GX53" s="3">
        <v>-53567493.259999998</v>
      </c>
      <c r="GY53" s="3">
        <v>0</v>
      </c>
      <c r="GZ53" s="3">
        <v>0</v>
      </c>
      <c r="HA53" s="3">
        <v>0</v>
      </c>
      <c r="HB53" s="3">
        <v>-1</v>
      </c>
      <c r="HC53" s="3">
        <v>0</v>
      </c>
      <c r="HD53" s="3">
        <v>0</v>
      </c>
      <c r="HE53" s="3">
        <v>0</v>
      </c>
      <c r="HF53" s="3">
        <v>0</v>
      </c>
      <c r="HG53" s="3">
        <v>0</v>
      </c>
      <c r="HH53" s="3">
        <v>-336984881.75999999</v>
      </c>
      <c r="HI53" s="3">
        <v>0</v>
      </c>
      <c r="HJ53" s="3">
        <v>0</v>
      </c>
      <c r="HK53" s="3">
        <v>0</v>
      </c>
      <c r="HL53" s="3">
        <v>0</v>
      </c>
      <c r="HM53" s="3">
        <v>0</v>
      </c>
      <c r="HO53" s="3">
        <v>-2183898333.5</v>
      </c>
      <c r="HP53" s="3">
        <v>-527816667.89999998</v>
      </c>
      <c r="HQ53" s="3">
        <v>0</v>
      </c>
      <c r="HR53" s="3">
        <v>-12757392.300000001</v>
      </c>
      <c r="HS53" s="3">
        <v>0</v>
      </c>
      <c r="HT53" s="3">
        <v>0</v>
      </c>
      <c r="HU53" s="3">
        <v>0</v>
      </c>
      <c r="HV53" s="3">
        <v>0</v>
      </c>
      <c r="HW53" s="3">
        <v>0</v>
      </c>
      <c r="HX53" s="3">
        <v>0</v>
      </c>
      <c r="HY53" s="3">
        <v>-1611517519.8</v>
      </c>
      <c r="HZ53" s="3">
        <v>-153961936.43999901</v>
      </c>
      <c r="IA53" s="3">
        <v>0</v>
      </c>
      <c r="IB53" s="3">
        <v>0</v>
      </c>
      <c r="IC53" s="3">
        <v>366326000</v>
      </c>
      <c r="ID53" s="3">
        <v>-5687746.04</v>
      </c>
      <c r="IE53" s="3">
        <v>0</v>
      </c>
      <c r="IF53" s="3">
        <v>0</v>
      </c>
      <c r="IG53" s="3">
        <v>0</v>
      </c>
      <c r="IH53" s="3">
        <v>0</v>
      </c>
      <c r="II53" s="3">
        <v>0</v>
      </c>
      <c r="IJ53" s="3">
        <v>-450728467.31999999</v>
      </c>
      <c r="IK53" s="3">
        <v>-1489624725.3699999</v>
      </c>
      <c r="IL53" s="3">
        <v>0</v>
      </c>
      <c r="IM53" s="3">
        <v>-177907283.69</v>
      </c>
      <c r="IN53" s="3">
        <v>-17408114.050000001</v>
      </c>
      <c r="IO53" s="3">
        <v>0</v>
      </c>
      <c r="IP53" s="3">
        <v>-340462028.31999999</v>
      </c>
      <c r="IQ53" s="3">
        <v>0</v>
      </c>
      <c r="IR53" s="3">
        <v>-42688590.43</v>
      </c>
      <c r="IS53" s="3">
        <v>0</v>
      </c>
      <c r="IT53" s="3">
        <v>0</v>
      </c>
      <c r="IU53" s="3">
        <v>-87574306.680000007</v>
      </c>
      <c r="IV53" s="3">
        <v>0</v>
      </c>
      <c r="IW53" s="3">
        <v>-156022197.56999999</v>
      </c>
      <c r="IX53" s="3">
        <v>-132063567.81</v>
      </c>
      <c r="IY53" s="3">
        <v>0</v>
      </c>
      <c r="IZ53" s="3">
        <v>-5178204.0599999996</v>
      </c>
      <c r="JA53" s="3">
        <v>-740216369.54999995</v>
      </c>
      <c r="JB53" s="3">
        <v>-320958.2</v>
      </c>
      <c r="JC53" s="3">
        <v>-16230.25</v>
      </c>
      <c r="JD53" s="3">
        <v>-2352893.75</v>
      </c>
      <c r="JE53" s="3">
        <v>0</v>
      </c>
      <c r="JF53" s="3">
        <v>0</v>
      </c>
      <c r="JG53" s="3">
        <v>0</v>
      </c>
      <c r="JH53" s="3">
        <v>0</v>
      </c>
      <c r="JI53" s="3">
        <v>-14838726.119999999</v>
      </c>
      <c r="JJ53" s="3">
        <v>-627039.9</v>
      </c>
      <c r="JK53" s="3">
        <v>-6536128.1500000004</v>
      </c>
      <c r="JL53" s="3">
        <v>-3272741.5</v>
      </c>
      <c r="JM53" s="3">
        <v>0</v>
      </c>
      <c r="JN53" s="3">
        <v>-4337843.5999999996</v>
      </c>
      <c r="JO53" s="3">
        <v>0</v>
      </c>
      <c r="JP53" s="3">
        <v>-5856131.9699999997</v>
      </c>
      <c r="JQ53" s="3">
        <v>0</v>
      </c>
      <c r="JR53" s="3">
        <v>-6617193.3200000003</v>
      </c>
      <c r="JS53" s="3">
        <v>0</v>
      </c>
      <c r="JT53" s="3">
        <v>0</v>
      </c>
      <c r="JU53" s="3">
        <v>0</v>
      </c>
      <c r="JV53" s="3">
        <v>-32351968.129999999</v>
      </c>
      <c r="JW53" s="3">
        <v>22853105.870000001</v>
      </c>
      <c r="JX53" s="3">
        <v>0</v>
      </c>
      <c r="JY53" s="3">
        <v>0</v>
      </c>
      <c r="JZ53" s="3">
        <v>0</v>
      </c>
      <c r="KA53" s="3">
        <v>0</v>
      </c>
      <c r="KB53" s="3">
        <v>-2244598.2400000002</v>
      </c>
      <c r="KC53" s="3">
        <v>0</v>
      </c>
      <c r="KD53" s="3">
        <v>0</v>
      </c>
      <c r="KE53" s="3">
        <v>0</v>
      </c>
      <c r="KF53" s="3">
        <v>0</v>
      </c>
      <c r="KG53" s="3">
        <v>0</v>
      </c>
      <c r="KH53" s="3">
        <v>-4130908.61</v>
      </c>
      <c r="KI53" s="3">
        <v>4688365.32</v>
      </c>
      <c r="KJ53" s="3">
        <v>0</v>
      </c>
      <c r="KK53" s="3">
        <v>-546269.24</v>
      </c>
      <c r="KL53" s="3">
        <v>0</v>
      </c>
      <c r="KM53" s="3">
        <v>67753.94</v>
      </c>
      <c r="KN53" s="3">
        <v>-68609.320000000007</v>
      </c>
      <c r="KO53" s="3">
        <v>0</v>
      </c>
      <c r="KP53" s="3">
        <v>0</v>
      </c>
      <c r="KQ53" s="3">
        <v>0</v>
      </c>
      <c r="KR53" s="3">
        <v>0</v>
      </c>
      <c r="KS53" s="3">
        <v>0</v>
      </c>
      <c r="KT53" s="3">
        <v>0</v>
      </c>
      <c r="KU53" s="3">
        <v>0</v>
      </c>
      <c r="KV53" s="3">
        <v>0</v>
      </c>
      <c r="KW53" s="3">
        <v>0</v>
      </c>
      <c r="KX53" s="3">
        <v>0</v>
      </c>
      <c r="KY53" s="3">
        <v>0</v>
      </c>
      <c r="KZ53" s="3">
        <v>0</v>
      </c>
      <c r="LA53" s="3">
        <v>0</v>
      </c>
      <c r="LB53" s="3">
        <v>0</v>
      </c>
      <c r="LC53" s="3">
        <v>0</v>
      </c>
      <c r="LD53" s="3">
        <v>0</v>
      </c>
      <c r="LE53" s="3">
        <v>0</v>
      </c>
      <c r="LF53" s="3">
        <v>0</v>
      </c>
      <c r="LG53" s="3">
        <v>0</v>
      </c>
      <c r="LH53" s="3">
        <v>0</v>
      </c>
      <c r="LI53" s="3">
        <v>0</v>
      </c>
      <c r="LJ53" s="3">
        <v>0</v>
      </c>
      <c r="LK53" s="3">
        <v>0</v>
      </c>
      <c r="LL53" s="3">
        <v>0</v>
      </c>
      <c r="LM53" s="3">
        <v>1189125381.54</v>
      </c>
      <c r="LN53" s="3">
        <v>1329693827.6400001</v>
      </c>
      <c r="LO53" s="3">
        <v>87574306.680000007</v>
      </c>
      <c r="LP53" s="3">
        <v>0</v>
      </c>
      <c r="LQ53" s="3">
        <v>0</v>
      </c>
      <c r="LR53" s="3">
        <v>156022197.56999999</v>
      </c>
      <c r="LS53" s="3">
        <v>0</v>
      </c>
      <c r="LT53" s="3">
        <v>132063567.81</v>
      </c>
      <c r="LU53" s="3">
        <v>0</v>
      </c>
      <c r="LW53" s="3">
        <v>0</v>
      </c>
      <c r="LX53" s="3">
        <v>5178204.0599999996</v>
      </c>
      <c r="LY53" s="3">
        <v>0</v>
      </c>
      <c r="LZ53" s="3">
        <v>0</v>
      </c>
      <c r="MA53" s="3">
        <v>0</v>
      </c>
      <c r="MB53" s="3">
        <v>0</v>
      </c>
      <c r="MC53" s="3">
        <v>0</v>
      </c>
      <c r="MD53" s="3">
        <v>0</v>
      </c>
      <c r="ME53" s="3">
        <v>0</v>
      </c>
      <c r="MF53" s="3">
        <v>0</v>
      </c>
      <c r="MG53" s="3">
        <v>0</v>
      </c>
      <c r="MH53" s="3">
        <v>0</v>
      </c>
      <c r="MI53" s="3">
        <v>0</v>
      </c>
      <c r="MJ53" s="3">
        <v>0</v>
      </c>
      <c r="MK53" s="3">
        <v>0</v>
      </c>
      <c r="ML53" s="3">
        <v>0</v>
      </c>
      <c r="MM53" s="3">
        <v>0</v>
      </c>
      <c r="MN53" s="3">
        <v>0</v>
      </c>
      <c r="MO53" s="3">
        <v>0</v>
      </c>
      <c r="MP53" s="3">
        <v>0</v>
      </c>
      <c r="MQ53" s="3">
        <v>0</v>
      </c>
      <c r="MR53" s="3">
        <v>0</v>
      </c>
      <c r="MS53" s="3">
        <v>16022338.15</v>
      </c>
      <c r="MT53" s="3">
        <v>7814651.75</v>
      </c>
      <c r="MU53" s="3">
        <v>147224.04999999999</v>
      </c>
      <c r="MV53" s="3">
        <v>107551.96</v>
      </c>
      <c r="MW53" s="3">
        <v>201759.98</v>
      </c>
      <c r="MX53" s="3">
        <v>3519103.81</v>
      </c>
      <c r="MY53" s="3">
        <v>2922216.36</v>
      </c>
      <c r="MZ53" s="3">
        <v>561246.53</v>
      </c>
      <c r="NA53" s="3">
        <v>3371955.51</v>
      </c>
      <c r="NB53" s="3">
        <v>0</v>
      </c>
      <c r="NC53" s="3">
        <v>152216.29</v>
      </c>
      <c r="ND53" s="3">
        <v>994679.55</v>
      </c>
      <c r="NE53" s="3">
        <v>2897501.89</v>
      </c>
      <c r="NF53" s="3">
        <v>0</v>
      </c>
      <c r="NG53" s="3">
        <v>467531.05</v>
      </c>
      <c r="NH53" s="3">
        <v>0</v>
      </c>
      <c r="NI53" s="3">
        <v>1711326.96</v>
      </c>
      <c r="NJ53" s="3">
        <v>1155538.1200000001</v>
      </c>
      <c r="NK53" s="3">
        <v>4073588.93</v>
      </c>
      <c r="NL53" s="3">
        <v>2154444.0299999998</v>
      </c>
      <c r="NM53" s="3">
        <v>0</v>
      </c>
      <c r="NN53" s="3">
        <v>0</v>
      </c>
      <c r="NO53" s="3">
        <v>0</v>
      </c>
      <c r="NP53" s="3">
        <v>24235112.16</v>
      </c>
      <c r="NQ53" s="3">
        <v>14714353.529999999</v>
      </c>
      <c r="NR53" s="3">
        <v>994469.79</v>
      </c>
      <c r="NS53" s="3">
        <v>1609523.21</v>
      </c>
      <c r="NT53" s="3">
        <v>1160860</v>
      </c>
      <c r="NU53" s="3">
        <v>4937838.6900000004</v>
      </c>
      <c r="NV53" s="3">
        <v>341159.75</v>
      </c>
      <c r="NW53" s="3">
        <v>2826186.54</v>
      </c>
      <c r="NX53" s="3">
        <v>1651640.37</v>
      </c>
      <c r="NY53" s="3">
        <v>7094971.8899999997</v>
      </c>
      <c r="NZ53" s="3">
        <v>17968.66</v>
      </c>
      <c r="OA53" s="3">
        <v>1879043.67</v>
      </c>
      <c r="OB53" s="3">
        <v>2229218.52</v>
      </c>
      <c r="OC53" s="3">
        <v>0</v>
      </c>
      <c r="OD53" s="3">
        <v>0</v>
      </c>
      <c r="OE53" s="3">
        <v>56750.22</v>
      </c>
      <c r="OF53" s="3">
        <v>0</v>
      </c>
      <c r="OK53" s="3">
        <v>0</v>
      </c>
      <c r="OL53" s="3">
        <v>0</v>
      </c>
      <c r="OM53" s="3">
        <v>0</v>
      </c>
      <c r="ON53" s="3">
        <v>0</v>
      </c>
      <c r="OO53" s="3">
        <v>2146843.54</v>
      </c>
      <c r="OP53" s="3">
        <v>3788141.56</v>
      </c>
      <c r="OQ53" s="3">
        <v>16632507.34</v>
      </c>
      <c r="OR53" s="3">
        <v>5574144.7599999998</v>
      </c>
      <c r="OS53" s="3">
        <v>0</v>
      </c>
      <c r="OT53" s="3">
        <v>0</v>
      </c>
      <c r="OU53" s="3">
        <v>5517286.5800000001</v>
      </c>
      <c r="OV53" s="3">
        <v>0</v>
      </c>
      <c r="OW53" s="3">
        <v>0</v>
      </c>
      <c r="OX53" s="3">
        <v>0</v>
      </c>
      <c r="OY53" s="3">
        <v>0</v>
      </c>
      <c r="OZ53" s="3">
        <v>2446484.2599999998</v>
      </c>
      <c r="PA53" s="3">
        <v>0</v>
      </c>
      <c r="PB53" s="3">
        <v>0</v>
      </c>
      <c r="PC53" s="3">
        <v>0</v>
      </c>
      <c r="PD53" s="3">
        <v>0</v>
      </c>
      <c r="PE53" s="3">
        <v>0</v>
      </c>
      <c r="PF53" s="3">
        <v>8126354.0999999996</v>
      </c>
      <c r="PG53" s="3">
        <v>15090888.51</v>
      </c>
      <c r="PH53" s="3">
        <v>40566416.850000001</v>
      </c>
      <c r="PI53" s="3">
        <v>502179.25</v>
      </c>
      <c r="PJ53" s="3">
        <v>0</v>
      </c>
      <c r="PK53" s="3">
        <v>17241191.399999999</v>
      </c>
      <c r="PL53" s="3">
        <v>953821.36</v>
      </c>
      <c r="PM53" s="3">
        <v>2332956.09</v>
      </c>
      <c r="PN53" s="3">
        <v>0</v>
      </c>
      <c r="PO53" s="3">
        <v>0</v>
      </c>
      <c r="PP53" s="3">
        <v>0</v>
      </c>
      <c r="PQ53" s="3">
        <v>0</v>
      </c>
      <c r="PR53" s="3">
        <v>5204633.3499999996</v>
      </c>
      <c r="PS53" s="3">
        <v>0</v>
      </c>
      <c r="PT53" s="3">
        <v>100360.18</v>
      </c>
      <c r="PU53" s="3">
        <v>247874.87</v>
      </c>
      <c r="PV53" s="3">
        <v>0</v>
      </c>
      <c r="PW53" s="3">
        <v>23275887.719999999</v>
      </c>
      <c r="PX53" s="3">
        <v>474579.29</v>
      </c>
      <c r="PY53" s="3">
        <v>0</v>
      </c>
      <c r="PZ53" s="3">
        <v>0</v>
      </c>
      <c r="QA53" s="3">
        <v>0</v>
      </c>
      <c r="QB53" s="3">
        <v>225293826.61000001</v>
      </c>
      <c r="QC53" s="3">
        <v>0</v>
      </c>
      <c r="QD53" s="3">
        <v>32512992.829999998</v>
      </c>
      <c r="QE53" s="3">
        <v>0</v>
      </c>
      <c r="QF53" s="3">
        <v>0</v>
      </c>
      <c r="QG53" s="3">
        <v>0</v>
      </c>
      <c r="QI53" s="3">
        <v>0</v>
      </c>
      <c r="QJ53" s="3">
        <v>0</v>
      </c>
      <c r="QK53" s="3">
        <v>0</v>
      </c>
      <c r="QL53" s="3">
        <v>0</v>
      </c>
      <c r="QM53" s="3">
        <v>0</v>
      </c>
      <c r="QN53" s="3">
        <v>0</v>
      </c>
      <c r="QO53" s="3">
        <v>84113966.590000004</v>
      </c>
      <c r="QP53" s="3">
        <v>3248121.62</v>
      </c>
      <c r="QQ53" s="3">
        <v>-3693291.44</v>
      </c>
      <c r="QR53" s="3">
        <v>0</v>
      </c>
      <c r="QS53" s="3">
        <v>0</v>
      </c>
      <c r="QT53" s="3">
        <v>4928577.9800000004</v>
      </c>
      <c r="QU53" s="3">
        <v>33104050.670000002</v>
      </c>
      <c r="QV53" s="3">
        <v>194916</v>
      </c>
      <c r="QW53" s="3">
        <v>813764.49</v>
      </c>
      <c r="QX53" s="3">
        <v>0</v>
      </c>
      <c r="QY53" s="3">
        <v>0</v>
      </c>
      <c r="QZ53" s="3">
        <v>0</v>
      </c>
      <c r="RA53" s="3">
        <v>0</v>
      </c>
      <c r="RB53" s="3">
        <v>0</v>
      </c>
      <c r="RC53" s="3">
        <v>0</v>
      </c>
      <c r="RD53" s="3">
        <v>0</v>
      </c>
      <c r="RE53" s="3">
        <v>0</v>
      </c>
      <c r="RF53" s="3">
        <v>0</v>
      </c>
      <c r="RG53" s="3">
        <v>0</v>
      </c>
      <c r="RH53" s="3">
        <v>0</v>
      </c>
      <c r="RI53" s="3">
        <v>0</v>
      </c>
      <c r="RJ53" s="3">
        <v>0</v>
      </c>
      <c r="RK53" s="3">
        <v>0</v>
      </c>
    </row>
    <row r="54" spans="1:479" x14ac:dyDescent="0.25">
      <c r="A54" t="s">
        <v>53</v>
      </c>
      <c r="B54" s="1">
        <v>2019</v>
      </c>
      <c r="C54" s="3">
        <v>1490808.43</v>
      </c>
      <c r="D54" s="3">
        <v>300</v>
      </c>
      <c r="E54" s="4"/>
      <c r="F54" s="3">
        <v>0</v>
      </c>
      <c r="G54" s="3">
        <v>0</v>
      </c>
      <c r="H54" s="3">
        <v>0</v>
      </c>
      <c r="I54" s="3">
        <v>0</v>
      </c>
      <c r="J54" s="3">
        <v>0</v>
      </c>
      <c r="K54" s="3">
        <v>1732515.19</v>
      </c>
      <c r="L54" s="3">
        <v>0</v>
      </c>
      <c r="M54" s="3">
        <v>0</v>
      </c>
      <c r="N54" s="3">
        <v>0</v>
      </c>
      <c r="O54" s="3">
        <v>390593.85</v>
      </c>
      <c r="P54" s="4"/>
      <c r="Q54" s="3">
        <v>2229471.19</v>
      </c>
      <c r="R54" s="3">
        <v>-93810.33</v>
      </c>
      <c r="S54" s="3">
        <v>0</v>
      </c>
      <c r="T54" s="3">
        <v>0</v>
      </c>
      <c r="U54" s="3">
        <v>0</v>
      </c>
      <c r="V54" s="3">
        <v>122379.15</v>
      </c>
      <c r="W54" s="3">
        <v>2758.19</v>
      </c>
      <c r="X54" s="3">
        <v>31867.06</v>
      </c>
      <c r="Y54" s="3">
        <v>0</v>
      </c>
      <c r="Z54" s="3">
        <v>0</v>
      </c>
      <c r="AA54" s="3">
        <v>0</v>
      </c>
      <c r="AB54" s="3">
        <v>0</v>
      </c>
      <c r="AC54" s="3">
        <v>0</v>
      </c>
      <c r="AD54" s="3">
        <v>100</v>
      </c>
      <c r="AE54" s="3">
        <v>0</v>
      </c>
      <c r="AF54" s="3">
        <v>0</v>
      </c>
      <c r="AG54" s="3">
        <v>0</v>
      </c>
      <c r="AH54" s="3">
        <v>0</v>
      </c>
      <c r="AI54" s="3">
        <v>0</v>
      </c>
      <c r="AJ54" s="3">
        <v>0</v>
      </c>
      <c r="AK54" s="3">
        <v>0</v>
      </c>
      <c r="AL54" s="3">
        <v>0</v>
      </c>
      <c r="AP54" s="3">
        <v>0</v>
      </c>
      <c r="AQ54" s="3">
        <v>0</v>
      </c>
      <c r="AR54" s="3">
        <v>0</v>
      </c>
      <c r="AS54" s="3">
        <v>0</v>
      </c>
      <c r="AT54" s="3">
        <v>0</v>
      </c>
      <c r="AU54" s="3">
        <v>0</v>
      </c>
      <c r="AV54" s="3">
        <v>-13756.83</v>
      </c>
      <c r="AW54" s="4"/>
      <c r="AX54" s="3">
        <v>0</v>
      </c>
      <c r="AY54" s="3">
        <v>0</v>
      </c>
      <c r="AZ54" s="3">
        <v>0</v>
      </c>
      <c r="BA54" s="3">
        <v>0</v>
      </c>
      <c r="BB54" s="3">
        <v>0</v>
      </c>
      <c r="BC54" s="3">
        <v>0</v>
      </c>
      <c r="BD54" s="3">
        <v>0</v>
      </c>
      <c r="BE54" s="3">
        <v>0</v>
      </c>
      <c r="BF54" s="3">
        <v>0</v>
      </c>
      <c r="BG54" s="3">
        <v>0</v>
      </c>
      <c r="BH54" s="3">
        <v>0</v>
      </c>
      <c r="BI54" s="3">
        <v>0</v>
      </c>
      <c r="BJ54" s="3">
        <v>0</v>
      </c>
      <c r="BK54" s="3">
        <v>0</v>
      </c>
      <c r="BL54" s="3">
        <v>0</v>
      </c>
      <c r="BM54" s="3">
        <v>0</v>
      </c>
      <c r="BN54" s="3">
        <v>362527.79</v>
      </c>
      <c r="BO54" s="3">
        <v>-20407.21</v>
      </c>
      <c r="BP54" s="3">
        <v>0</v>
      </c>
      <c r="BQ54" s="3">
        <v>0</v>
      </c>
      <c r="BR54" s="3">
        <v>0</v>
      </c>
      <c r="BT54" s="3">
        <v>0</v>
      </c>
      <c r="BU54" s="3">
        <v>54448.87</v>
      </c>
      <c r="BV54" s="3">
        <v>0</v>
      </c>
      <c r="BW54" s="3">
        <v>0</v>
      </c>
      <c r="BX54" s="3">
        <v>0</v>
      </c>
      <c r="BY54" s="3">
        <v>0</v>
      </c>
      <c r="BZ54" s="3">
        <v>-58373.98</v>
      </c>
      <c r="CA54" s="3">
        <v>0</v>
      </c>
      <c r="CB54" s="3">
        <v>22018.400000000001</v>
      </c>
      <c r="CC54" s="3">
        <v>43249.35</v>
      </c>
      <c r="CD54" s="3">
        <v>-42866.58</v>
      </c>
      <c r="CE54" s="3">
        <v>21152.76</v>
      </c>
      <c r="CF54" s="3">
        <v>-3763.92</v>
      </c>
      <c r="CG54" s="3">
        <v>-223731.51</v>
      </c>
      <c r="CH54" s="3">
        <v>0</v>
      </c>
      <c r="CI54" s="3">
        <v>0</v>
      </c>
      <c r="CJ54" s="3">
        <v>0</v>
      </c>
      <c r="CK54" s="3">
        <v>0</v>
      </c>
      <c r="CL54" s="3">
        <v>158693.49</v>
      </c>
      <c r="CM54" s="3">
        <v>0</v>
      </c>
      <c r="CN54" s="3">
        <v>0</v>
      </c>
      <c r="CO54" s="3">
        <v>0</v>
      </c>
      <c r="CP54" s="3">
        <v>0</v>
      </c>
      <c r="CQ54" s="3">
        <v>0</v>
      </c>
      <c r="CR54" s="3">
        <v>0</v>
      </c>
      <c r="CS54" s="3">
        <v>0</v>
      </c>
      <c r="CT54" s="3">
        <v>0</v>
      </c>
      <c r="CU54" s="3">
        <v>0</v>
      </c>
      <c r="CV54" s="3">
        <v>0</v>
      </c>
      <c r="CW54" s="3">
        <v>0</v>
      </c>
      <c r="CX54" s="3">
        <v>0</v>
      </c>
      <c r="CY54" s="3">
        <v>0</v>
      </c>
      <c r="CZ54" s="3">
        <v>0</v>
      </c>
      <c r="DA54" s="3">
        <v>0</v>
      </c>
      <c r="DB54" s="3">
        <v>0</v>
      </c>
      <c r="DC54" s="3">
        <v>0</v>
      </c>
      <c r="DD54" s="3">
        <v>0</v>
      </c>
      <c r="DE54" s="3">
        <v>0</v>
      </c>
      <c r="DF54" s="3">
        <v>0</v>
      </c>
      <c r="DG54" s="3">
        <v>0</v>
      </c>
      <c r="DH54" s="3">
        <v>0</v>
      </c>
      <c r="DI54" s="3">
        <v>0</v>
      </c>
      <c r="DJ54" s="3">
        <v>0</v>
      </c>
      <c r="DK54" s="3">
        <v>0</v>
      </c>
      <c r="DL54" s="3">
        <v>0</v>
      </c>
      <c r="DM54" s="3">
        <v>0</v>
      </c>
      <c r="DN54" s="3">
        <v>121775.03</v>
      </c>
      <c r="DP54" s="3">
        <v>0</v>
      </c>
      <c r="DQ54" s="3">
        <v>0</v>
      </c>
      <c r="DR54" s="3">
        <v>0</v>
      </c>
      <c r="DS54" s="3">
        <v>1934091.27</v>
      </c>
      <c r="DT54" s="3">
        <v>0</v>
      </c>
      <c r="DU54" s="3">
        <v>3507321.3</v>
      </c>
      <c r="DV54" s="3">
        <v>2259346.2599999998</v>
      </c>
      <c r="DW54" s="3">
        <v>294603.71000000002</v>
      </c>
      <c r="DX54" s="3">
        <v>2503480.4900000002</v>
      </c>
      <c r="DY54" s="3">
        <v>2835020.37</v>
      </c>
      <c r="DZ54" s="3">
        <v>3368080.24</v>
      </c>
      <c r="EA54" s="3">
        <v>1891562.77</v>
      </c>
      <c r="EB54" s="3">
        <v>0</v>
      </c>
      <c r="EC54" s="3">
        <v>0</v>
      </c>
      <c r="ED54" s="3">
        <v>0</v>
      </c>
      <c r="EE54" s="3">
        <v>617147.62</v>
      </c>
      <c r="EG54" s="3">
        <v>1222046.52</v>
      </c>
      <c r="EH54" s="3">
        <v>0</v>
      </c>
      <c r="EI54" s="3">
        <v>0</v>
      </c>
      <c r="EJ54" s="3">
        <v>0</v>
      </c>
      <c r="EL54" s="3">
        <v>0</v>
      </c>
      <c r="EM54" s="3">
        <v>0</v>
      </c>
      <c r="EN54" s="3">
        <v>0</v>
      </c>
      <c r="EO54" s="3">
        <v>0</v>
      </c>
      <c r="EP54" s="3">
        <v>0</v>
      </c>
      <c r="EQ54" s="3">
        <v>0</v>
      </c>
      <c r="ER54" s="3">
        <v>0</v>
      </c>
      <c r="ET54" s="3">
        <v>0</v>
      </c>
      <c r="EU54" s="3">
        <v>0</v>
      </c>
      <c r="EV54" s="3">
        <v>73277.960000000006</v>
      </c>
      <c r="EW54" s="3">
        <v>0</v>
      </c>
      <c r="EX54" s="3">
        <v>0</v>
      </c>
      <c r="EY54" s="3">
        <v>-3660020.15</v>
      </c>
      <c r="EZ54" s="3">
        <v>120771.63</v>
      </c>
      <c r="FA54" s="3">
        <v>0</v>
      </c>
      <c r="FB54" s="3">
        <v>0</v>
      </c>
      <c r="FC54" s="3">
        <v>0</v>
      </c>
      <c r="FD54" s="3">
        <v>0</v>
      </c>
      <c r="FE54" s="3">
        <v>0</v>
      </c>
      <c r="FF54" s="3">
        <v>41231.949999999997</v>
      </c>
      <c r="FG54" s="3">
        <v>0</v>
      </c>
      <c r="FH54" s="3">
        <v>0</v>
      </c>
      <c r="FI54" s="3">
        <v>0</v>
      </c>
      <c r="FJ54" s="3">
        <v>0</v>
      </c>
      <c r="FK54" s="3">
        <v>-3375283.97</v>
      </c>
      <c r="FL54" s="3">
        <v>-105001.71</v>
      </c>
      <c r="FM54" s="3">
        <v>0</v>
      </c>
      <c r="FN54" s="3">
        <v>0</v>
      </c>
      <c r="FO54" s="3">
        <v>0</v>
      </c>
      <c r="FP54" s="3">
        <v>-2676493.56</v>
      </c>
      <c r="FQ54" s="3">
        <v>-215248.63</v>
      </c>
      <c r="FR54" s="3">
        <v>-36683.81</v>
      </c>
      <c r="FS54" s="3">
        <v>0</v>
      </c>
      <c r="FT54" s="3">
        <v>-1030171.25</v>
      </c>
      <c r="FU54" s="3">
        <v>0</v>
      </c>
      <c r="FV54" s="3">
        <v>0</v>
      </c>
      <c r="FW54" s="3">
        <v>0</v>
      </c>
      <c r="FX54" s="3">
        <v>0</v>
      </c>
      <c r="FY54" s="3">
        <v>0</v>
      </c>
      <c r="FZ54" s="3">
        <v>0</v>
      </c>
      <c r="GA54" s="3">
        <v>0</v>
      </c>
      <c r="GB54" s="3">
        <v>0</v>
      </c>
      <c r="GD54" s="3">
        <v>0</v>
      </c>
      <c r="GE54" s="3">
        <v>0</v>
      </c>
      <c r="GF54" s="3">
        <v>0</v>
      </c>
      <c r="GG54" s="3">
        <v>0</v>
      </c>
      <c r="GH54" s="3">
        <v>0</v>
      </c>
      <c r="GI54" s="3">
        <v>0</v>
      </c>
      <c r="GJ54" s="3">
        <v>0</v>
      </c>
      <c r="GK54" s="3">
        <v>-850.89</v>
      </c>
      <c r="GL54" s="3">
        <v>91314.82</v>
      </c>
      <c r="GN54" s="3">
        <v>0</v>
      </c>
      <c r="GO54" s="3">
        <v>0</v>
      </c>
      <c r="GP54" s="3">
        <v>0</v>
      </c>
      <c r="GQ54" s="3">
        <v>0</v>
      </c>
      <c r="GR54" s="3">
        <v>0</v>
      </c>
      <c r="GS54" s="3">
        <v>0</v>
      </c>
      <c r="GT54" s="3">
        <v>0</v>
      </c>
      <c r="GU54" s="3">
        <v>0</v>
      </c>
      <c r="GV54" s="3">
        <v>0</v>
      </c>
      <c r="GX54" s="3">
        <v>-171695.32</v>
      </c>
      <c r="GY54" s="3">
        <v>0</v>
      </c>
      <c r="GZ54" s="3">
        <v>0</v>
      </c>
      <c r="HA54" s="3">
        <v>0</v>
      </c>
      <c r="HB54" s="3">
        <v>132382</v>
      </c>
      <c r="HC54" s="3">
        <v>0</v>
      </c>
      <c r="HD54" s="3">
        <v>0</v>
      </c>
      <c r="HE54" s="3">
        <v>0</v>
      </c>
      <c r="HF54" s="3">
        <v>0</v>
      </c>
      <c r="HG54" s="3">
        <v>0</v>
      </c>
      <c r="HH54" s="3">
        <v>0</v>
      </c>
      <c r="HI54" s="3">
        <v>0</v>
      </c>
      <c r="HJ54" s="3">
        <v>0</v>
      </c>
      <c r="HK54" s="3">
        <v>0</v>
      </c>
      <c r="HL54" s="3">
        <v>0</v>
      </c>
      <c r="HM54" s="3">
        <v>0</v>
      </c>
      <c r="HO54" s="3">
        <v>-3593268.52</v>
      </c>
      <c r="HP54" s="3">
        <v>-100</v>
      </c>
      <c r="HQ54" s="3">
        <v>0</v>
      </c>
      <c r="HR54" s="3">
        <v>0</v>
      </c>
      <c r="HS54" s="3">
        <v>0</v>
      </c>
      <c r="HT54" s="3">
        <v>0</v>
      </c>
      <c r="HU54" s="3">
        <v>0</v>
      </c>
      <c r="HV54" s="3">
        <v>-5175468.49</v>
      </c>
      <c r="HW54" s="3">
        <v>0</v>
      </c>
      <c r="HX54" s="3">
        <v>0</v>
      </c>
      <c r="HY54" s="3">
        <v>-6919281.4800000004</v>
      </c>
      <c r="HZ54" s="3">
        <v>-510059.519999996</v>
      </c>
      <c r="IA54" s="3">
        <v>0</v>
      </c>
      <c r="IB54" s="3">
        <v>0</v>
      </c>
      <c r="IC54" s="3">
        <v>250000</v>
      </c>
      <c r="ID54" s="3">
        <v>0</v>
      </c>
      <c r="IE54" s="3">
        <v>0</v>
      </c>
      <c r="IF54" s="3">
        <v>0</v>
      </c>
      <c r="IG54" s="3">
        <v>0</v>
      </c>
      <c r="IH54" s="3">
        <v>0</v>
      </c>
      <c r="II54" s="3">
        <v>0</v>
      </c>
      <c r="IJ54" s="3">
        <v>-9205468.3399999999</v>
      </c>
      <c r="IK54" s="3">
        <v>0</v>
      </c>
      <c r="IL54" s="3">
        <v>0</v>
      </c>
      <c r="IM54" s="3">
        <v>0</v>
      </c>
      <c r="IN54" s="3">
        <v>-100224.83</v>
      </c>
      <c r="IO54" s="3">
        <v>0</v>
      </c>
      <c r="IP54" s="3">
        <v>-3489349.91</v>
      </c>
      <c r="IQ54" s="3">
        <v>0</v>
      </c>
      <c r="IR54" s="3">
        <v>0</v>
      </c>
      <c r="IS54" s="3">
        <v>-771057.93</v>
      </c>
      <c r="IT54" s="3">
        <v>0</v>
      </c>
      <c r="IU54" s="3">
        <v>-508269.01</v>
      </c>
      <c r="IV54" s="3">
        <v>0</v>
      </c>
      <c r="IW54" s="3">
        <v>-893552.23</v>
      </c>
      <c r="IX54" s="3">
        <v>-528318.27</v>
      </c>
      <c r="IY54" s="3">
        <v>-307150.96000000002</v>
      </c>
      <c r="IZ54" s="3">
        <v>-91643.96</v>
      </c>
      <c r="JA54" s="3">
        <v>-4427057.92</v>
      </c>
      <c r="JB54" s="3">
        <v>-8985.7000000000007</v>
      </c>
      <c r="JC54" s="3">
        <v>-72.25</v>
      </c>
      <c r="JD54" s="3">
        <v>-41786.21</v>
      </c>
      <c r="JE54" s="3">
        <v>0</v>
      </c>
      <c r="JF54" s="3">
        <v>0</v>
      </c>
      <c r="JG54" s="3">
        <v>0</v>
      </c>
      <c r="JH54" s="3">
        <v>0</v>
      </c>
      <c r="JI54" s="3">
        <v>-325225.12</v>
      </c>
      <c r="JJ54" s="3">
        <v>-1889.74</v>
      </c>
      <c r="JK54" s="3">
        <v>0</v>
      </c>
      <c r="JL54" s="3">
        <v>-35444.92</v>
      </c>
      <c r="JM54" s="3">
        <v>0</v>
      </c>
      <c r="JN54" s="3">
        <v>-59864.54</v>
      </c>
      <c r="JO54" s="3">
        <v>0</v>
      </c>
      <c r="JP54" s="3">
        <v>0</v>
      </c>
      <c r="JQ54" s="3">
        <v>0</v>
      </c>
      <c r="JR54" s="3">
        <v>0</v>
      </c>
      <c r="JS54" s="3">
        <v>0</v>
      </c>
      <c r="JT54" s="3">
        <v>0</v>
      </c>
      <c r="JU54" s="3">
        <v>0</v>
      </c>
      <c r="JV54" s="3">
        <v>0</v>
      </c>
      <c r="JW54" s="3">
        <v>0</v>
      </c>
      <c r="JX54" s="3">
        <v>0</v>
      </c>
      <c r="JY54" s="3">
        <v>0</v>
      </c>
      <c r="JZ54" s="3">
        <v>0</v>
      </c>
      <c r="KA54" s="3">
        <v>0</v>
      </c>
      <c r="KB54" s="3">
        <v>-4725</v>
      </c>
      <c r="KC54" s="3">
        <v>0</v>
      </c>
      <c r="KD54" s="3">
        <v>18862.43</v>
      </c>
      <c r="KE54" s="3">
        <v>0</v>
      </c>
      <c r="KF54" s="3">
        <v>0</v>
      </c>
      <c r="KG54" s="3">
        <v>0</v>
      </c>
      <c r="KH54" s="3">
        <v>-125807.18</v>
      </c>
      <c r="KI54" s="3">
        <v>81171.149999999994</v>
      </c>
      <c r="KJ54" s="3">
        <v>0</v>
      </c>
      <c r="KK54" s="3">
        <v>-2170.5100000000002</v>
      </c>
      <c r="KL54" s="3">
        <v>0</v>
      </c>
      <c r="KM54" s="3">
        <v>0</v>
      </c>
      <c r="KN54" s="3">
        <v>-34783.43</v>
      </c>
      <c r="KO54" s="3">
        <v>0</v>
      </c>
      <c r="KP54" s="3">
        <v>0</v>
      </c>
      <c r="KQ54" s="3">
        <v>0</v>
      </c>
      <c r="KR54" s="3">
        <v>0</v>
      </c>
      <c r="KS54" s="3">
        <v>0</v>
      </c>
      <c r="KT54" s="3">
        <v>0</v>
      </c>
      <c r="KU54" s="3">
        <v>0</v>
      </c>
      <c r="KV54" s="3">
        <v>0</v>
      </c>
      <c r="KW54" s="3">
        <v>0</v>
      </c>
      <c r="KX54" s="3">
        <v>0</v>
      </c>
      <c r="KY54" s="3">
        <v>0</v>
      </c>
      <c r="KZ54" s="3">
        <v>0</v>
      </c>
      <c r="LA54" s="3">
        <v>0</v>
      </c>
      <c r="LB54" s="3">
        <v>0</v>
      </c>
      <c r="LC54" s="3">
        <v>0</v>
      </c>
      <c r="LD54" s="3">
        <v>0</v>
      </c>
      <c r="LE54" s="3">
        <v>0</v>
      </c>
      <c r="LF54" s="3">
        <v>0</v>
      </c>
      <c r="LG54" s="3">
        <v>0</v>
      </c>
      <c r="LH54" s="3">
        <v>0</v>
      </c>
      <c r="LI54" s="3">
        <v>0</v>
      </c>
      <c r="LJ54" s="3">
        <v>0</v>
      </c>
      <c r="LK54" s="3">
        <v>0</v>
      </c>
      <c r="LL54" s="3">
        <v>0</v>
      </c>
      <c r="LM54" s="3">
        <v>11221742.51</v>
      </c>
      <c r="LN54" s="3">
        <v>2344358.5</v>
      </c>
      <c r="LO54" s="3">
        <v>508269.01</v>
      </c>
      <c r="LP54" s="3">
        <v>0</v>
      </c>
      <c r="LQ54" s="3">
        <v>0</v>
      </c>
      <c r="LR54" s="3">
        <v>893552.23</v>
      </c>
      <c r="LS54" s="3">
        <v>0</v>
      </c>
      <c r="LT54" s="3">
        <v>528318.27</v>
      </c>
      <c r="LU54" s="3">
        <v>0</v>
      </c>
      <c r="LW54" s="3">
        <v>307150.96000000002</v>
      </c>
      <c r="LX54" s="3">
        <v>91643.96</v>
      </c>
      <c r="LY54" s="3">
        <v>0</v>
      </c>
      <c r="LZ54" s="3">
        <v>0</v>
      </c>
      <c r="MA54" s="3">
        <v>0</v>
      </c>
      <c r="MB54" s="3">
        <v>0</v>
      </c>
      <c r="MC54" s="3">
        <v>0</v>
      </c>
      <c r="MD54" s="3">
        <v>0</v>
      </c>
      <c r="ME54" s="3">
        <v>0</v>
      </c>
      <c r="MF54" s="3">
        <v>0</v>
      </c>
      <c r="MG54" s="3">
        <v>0</v>
      </c>
      <c r="MH54" s="3">
        <v>0</v>
      </c>
      <c r="MI54" s="3">
        <v>0</v>
      </c>
      <c r="MJ54" s="3">
        <v>0</v>
      </c>
      <c r="MK54" s="3">
        <v>0</v>
      </c>
      <c r="ML54" s="3">
        <v>0</v>
      </c>
      <c r="MM54" s="3">
        <v>0</v>
      </c>
      <c r="MN54" s="3">
        <v>0</v>
      </c>
      <c r="MO54" s="3">
        <v>0</v>
      </c>
      <c r="MP54" s="3">
        <v>0</v>
      </c>
      <c r="MQ54" s="3">
        <v>0</v>
      </c>
      <c r="MR54" s="3">
        <v>0</v>
      </c>
      <c r="MS54" s="3">
        <v>0</v>
      </c>
      <c r="MT54" s="3">
        <v>7812.32</v>
      </c>
      <c r="MU54" s="3">
        <v>0</v>
      </c>
      <c r="MV54" s="3">
        <v>0</v>
      </c>
      <c r="MW54" s="3">
        <v>0</v>
      </c>
      <c r="MX54" s="3">
        <v>13926.85</v>
      </c>
      <c r="MY54" s="3">
        <v>6077.99</v>
      </c>
      <c r="MZ54" s="3">
        <v>0</v>
      </c>
      <c r="NA54" s="3">
        <v>0</v>
      </c>
      <c r="NB54" s="3">
        <v>0</v>
      </c>
      <c r="NC54" s="3">
        <v>0</v>
      </c>
      <c r="ND54" s="3">
        <v>0</v>
      </c>
      <c r="NE54" s="3">
        <v>0</v>
      </c>
      <c r="NF54" s="3">
        <v>0</v>
      </c>
      <c r="NG54" s="3">
        <v>0</v>
      </c>
      <c r="NH54" s="3">
        <v>0</v>
      </c>
      <c r="NI54" s="3">
        <v>0</v>
      </c>
      <c r="NJ54" s="3">
        <v>10614.95</v>
      </c>
      <c r="NK54" s="3">
        <v>18.12</v>
      </c>
      <c r="NL54" s="3">
        <v>0</v>
      </c>
      <c r="NM54" s="3">
        <v>0</v>
      </c>
      <c r="NN54" s="3">
        <v>0</v>
      </c>
      <c r="NO54" s="3">
        <v>0</v>
      </c>
      <c r="NP54" s="3">
        <v>2561.37</v>
      </c>
      <c r="NQ54" s="3">
        <v>0</v>
      </c>
      <c r="NR54" s="3">
        <v>0</v>
      </c>
      <c r="NS54" s="3">
        <v>0</v>
      </c>
      <c r="NT54" s="3">
        <v>9792.93</v>
      </c>
      <c r="NU54" s="3">
        <v>157460.12</v>
      </c>
      <c r="NV54" s="3">
        <v>75218.850000000006</v>
      </c>
      <c r="NW54" s="3">
        <v>181053.8</v>
      </c>
      <c r="NX54" s="3">
        <v>0</v>
      </c>
      <c r="NY54" s="3">
        <v>237593.11</v>
      </c>
      <c r="NZ54" s="3">
        <v>105367.02</v>
      </c>
      <c r="OA54" s="3">
        <v>16067.09</v>
      </c>
      <c r="OB54" s="3">
        <v>0</v>
      </c>
      <c r="OC54" s="3">
        <v>0</v>
      </c>
      <c r="OD54" s="3">
        <v>0</v>
      </c>
      <c r="OE54" s="3">
        <v>70161.95</v>
      </c>
      <c r="OF54" s="3">
        <v>0</v>
      </c>
      <c r="OK54" s="3">
        <v>0</v>
      </c>
      <c r="OL54" s="3">
        <v>0</v>
      </c>
      <c r="OM54" s="3">
        <v>0</v>
      </c>
      <c r="ON54" s="3">
        <v>0</v>
      </c>
      <c r="OO54" s="3">
        <v>0</v>
      </c>
      <c r="OP54" s="3">
        <v>162079.03</v>
      </c>
      <c r="OQ54" s="3">
        <v>595424.31999999995</v>
      </c>
      <c r="OR54" s="3">
        <v>332770.76</v>
      </c>
      <c r="OS54" s="3">
        <v>12.79</v>
      </c>
      <c r="OT54" s="3">
        <v>1039.3499999999999</v>
      </c>
      <c r="OU54" s="3">
        <v>47000</v>
      </c>
      <c r="OV54" s="3">
        <v>0</v>
      </c>
      <c r="OW54" s="3">
        <v>0</v>
      </c>
      <c r="OX54" s="3">
        <v>11306.71</v>
      </c>
      <c r="OY54" s="3">
        <v>0</v>
      </c>
      <c r="OZ54" s="3">
        <v>0</v>
      </c>
      <c r="PA54" s="3">
        <v>0</v>
      </c>
      <c r="PB54" s="3">
        <v>0</v>
      </c>
      <c r="PC54" s="3">
        <v>0</v>
      </c>
      <c r="PD54" s="3">
        <v>0</v>
      </c>
      <c r="PE54" s="3">
        <v>0</v>
      </c>
      <c r="PF54" s="3">
        <v>178190.29</v>
      </c>
      <c r="PG54" s="3">
        <v>494556.23</v>
      </c>
      <c r="PH54" s="3">
        <v>285469.40999999997</v>
      </c>
      <c r="PI54" s="3">
        <v>84674.1</v>
      </c>
      <c r="PJ54" s="3">
        <v>62917.86</v>
      </c>
      <c r="PK54" s="3">
        <v>61633.64</v>
      </c>
      <c r="PL54" s="3">
        <v>13781.23</v>
      </c>
      <c r="PM54" s="3">
        <v>0</v>
      </c>
      <c r="PN54" s="3">
        <v>0</v>
      </c>
      <c r="PO54" s="3">
        <v>0</v>
      </c>
      <c r="PP54" s="3">
        <v>0</v>
      </c>
      <c r="PQ54" s="3">
        <v>0</v>
      </c>
      <c r="PR54" s="3">
        <v>77028.259999999995</v>
      </c>
      <c r="PS54" s="3">
        <v>722</v>
      </c>
      <c r="PT54" s="3">
        <v>115047.99</v>
      </c>
      <c r="PU54" s="3">
        <v>0</v>
      </c>
      <c r="PV54" s="3">
        <v>0</v>
      </c>
      <c r="PW54" s="3">
        <v>42284.38</v>
      </c>
      <c r="PX54" s="3">
        <v>6415.2</v>
      </c>
      <c r="PY54" s="3">
        <v>0</v>
      </c>
      <c r="PZ54" s="3">
        <v>0</v>
      </c>
      <c r="QA54" s="3">
        <v>0</v>
      </c>
      <c r="QB54" s="3">
        <v>608654.81000000006</v>
      </c>
      <c r="QC54" s="3">
        <v>0</v>
      </c>
      <c r="QD54" s="3">
        <v>21257.3</v>
      </c>
      <c r="QE54" s="3">
        <v>0</v>
      </c>
      <c r="QF54" s="3">
        <v>0</v>
      </c>
      <c r="QG54" s="3">
        <v>0</v>
      </c>
      <c r="QI54" s="3">
        <v>0</v>
      </c>
      <c r="QJ54" s="3">
        <v>0</v>
      </c>
      <c r="QK54" s="3">
        <v>0</v>
      </c>
      <c r="QL54" s="3">
        <v>0</v>
      </c>
      <c r="QM54" s="3">
        <v>0</v>
      </c>
      <c r="QN54" s="3">
        <v>0</v>
      </c>
      <c r="QO54" s="3">
        <v>135825.57</v>
      </c>
      <c r="QP54" s="3">
        <v>9470.2099999999991</v>
      </c>
      <c r="QQ54" s="3">
        <v>0</v>
      </c>
      <c r="QR54" s="3">
        <v>0</v>
      </c>
      <c r="QS54" s="3">
        <v>0</v>
      </c>
      <c r="QT54" s="3">
        <v>31379.78</v>
      </c>
      <c r="QU54" s="3">
        <v>89618</v>
      </c>
      <c r="QV54" s="3">
        <v>92593</v>
      </c>
      <c r="QW54" s="3">
        <v>2840.73</v>
      </c>
      <c r="QX54" s="3">
        <v>0</v>
      </c>
      <c r="QY54" s="3">
        <v>0</v>
      </c>
      <c r="QZ54" s="3">
        <v>0</v>
      </c>
      <c r="RA54" s="3">
        <v>0</v>
      </c>
      <c r="RB54" s="3">
        <v>0</v>
      </c>
      <c r="RC54" s="3">
        <v>0</v>
      </c>
      <c r="RD54" s="3">
        <v>0</v>
      </c>
      <c r="RE54" s="3">
        <v>0</v>
      </c>
      <c r="RF54" s="3">
        <v>0</v>
      </c>
      <c r="RG54" s="3">
        <v>0</v>
      </c>
      <c r="RH54" s="3">
        <v>0</v>
      </c>
      <c r="RI54" s="3">
        <v>0</v>
      </c>
      <c r="RJ54" s="3">
        <v>0</v>
      </c>
      <c r="RK54" s="3">
        <v>0</v>
      </c>
    </row>
    <row r="55" spans="1:479" x14ac:dyDescent="0.25">
      <c r="A55" t="s">
        <v>54</v>
      </c>
      <c r="B55" s="1">
        <v>2019</v>
      </c>
      <c r="C55" s="3">
        <v>0</v>
      </c>
      <c r="D55" s="3">
        <v>1000</v>
      </c>
      <c r="E55" s="4"/>
      <c r="F55" s="3">
        <v>0</v>
      </c>
      <c r="G55" s="3">
        <v>0</v>
      </c>
      <c r="H55" s="3">
        <v>0</v>
      </c>
      <c r="I55" s="3">
        <v>0</v>
      </c>
      <c r="J55" s="3">
        <v>696</v>
      </c>
      <c r="K55" s="3">
        <v>13512491</v>
      </c>
      <c r="L55" s="3">
        <v>260926</v>
      </c>
      <c r="M55" s="3">
        <v>340640</v>
      </c>
      <c r="N55" s="3">
        <v>0</v>
      </c>
      <c r="O55" s="3">
        <v>0</v>
      </c>
      <c r="P55" s="4"/>
      <c r="Q55" s="3">
        <v>18342989</v>
      </c>
      <c r="R55" s="3">
        <v>-200000</v>
      </c>
      <c r="S55" s="3">
        <v>0</v>
      </c>
      <c r="T55" s="3">
        <v>0</v>
      </c>
      <c r="U55" s="3">
        <v>0</v>
      </c>
      <c r="V55" s="3">
        <v>296937</v>
      </c>
      <c r="W55" s="3">
        <v>11654</v>
      </c>
      <c r="X55" s="3">
        <v>0</v>
      </c>
      <c r="Y55" s="3">
        <v>0</v>
      </c>
      <c r="Z55" s="3">
        <v>54699</v>
      </c>
      <c r="AA55" s="3">
        <v>3666943</v>
      </c>
      <c r="AB55" s="3">
        <v>0</v>
      </c>
      <c r="AC55" s="3">
        <v>0</v>
      </c>
      <c r="AD55" s="3">
        <v>0</v>
      </c>
      <c r="AE55" s="3">
        <v>0</v>
      </c>
      <c r="AF55" s="3">
        <v>0</v>
      </c>
      <c r="AG55" s="3">
        <v>0</v>
      </c>
      <c r="AH55" s="3">
        <v>0</v>
      </c>
      <c r="AI55" s="3">
        <v>0</v>
      </c>
      <c r="AJ55" s="3">
        <v>0</v>
      </c>
      <c r="AK55" s="3">
        <v>0</v>
      </c>
      <c r="AL55" s="3">
        <v>0</v>
      </c>
      <c r="AP55" s="3">
        <v>0</v>
      </c>
      <c r="AQ55" s="3">
        <v>0</v>
      </c>
      <c r="AR55" s="3">
        <v>0</v>
      </c>
      <c r="AS55" s="3">
        <v>0</v>
      </c>
      <c r="AT55" s="3">
        <v>0</v>
      </c>
      <c r="AU55" s="3">
        <v>0</v>
      </c>
      <c r="AV55" s="3">
        <v>-270730</v>
      </c>
      <c r="AW55" s="4"/>
      <c r="AX55" s="3">
        <v>0</v>
      </c>
      <c r="AY55" s="3">
        <v>0</v>
      </c>
      <c r="AZ55" s="3">
        <v>0</v>
      </c>
      <c r="BA55" s="3">
        <v>-46850</v>
      </c>
      <c r="BB55" s="3">
        <v>0</v>
      </c>
      <c r="BC55" s="3">
        <v>0</v>
      </c>
      <c r="BD55" s="3">
        <v>0</v>
      </c>
      <c r="BE55" s="3">
        <v>0</v>
      </c>
      <c r="BF55" s="3">
        <v>0</v>
      </c>
      <c r="BG55" s="3">
        <v>0</v>
      </c>
      <c r="BH55" s="3">
        <v>0</v>
      </c>
      <c r="BI55" s="3">
        <v>0</v>
      </c>
      <c r="BJ55" s="3">
        <v>0</v>
      </c>
      <c r="BK55" s="3">
        <v>0</v>
      </c>
      <c r="BL55" s="3">
        <v>0</v>
      </c>
      <c r="BM55" s="3">
        <v>-1623</v>
      </c>
      <c r="BN55" s="3">
        <v>125986</v>
      </c>
      <c r="BO55" s="3">
        <v>-64391</v>
      </c>
      <c r="BP55" s="3">
        <v>-26527</v>
      </c>
      <c r="BQ55" s="3">
        <v>0</v>
      </c>
      <c r="BR55" s="3">
        <v>0</v>
      </c>
      <c r="BT55" s="3">
        <v>0</v>
      </c>
      <c r="BU55" s="3">
        <v>332283</v>
      </c>
      <c r="BV55" s="3">
        <v>0</v>
      </c>
      <c r="BW55" s="3">
        <v>0</v>
      </c>
      <c r="BX55" s="3">
        <v>0</v>
      </c>
      <c r="BY55" s="3">
        <v>34187</v>
      </c>
      <c r="BZ55" s="3">
        <v>-683723</v>
      </c>
      <c r="CA55" s="3">
        <v>0</v>
      </c>
      <c r="CB55" s="3">
        <v>410410</v>
      </c>
      <c r="CC55" s="3">
        <v>255270</v>
      </c>
      <c r="CD55" s="3">
        <v>564596</v>
      </c>
      <c r="CE55" s="3">
        <v>54593</v>
      </c>
      <c r="CF55" s="3">
        <v>-493491</v>
      </c>
      <c r="CG55" s="3">
        <v>-254646</v>
      </c>
      <c r="CH55" s="3">
        <v>0</v>
      </c>
      <c r="CI55" s="3">
        <v>0</v>
      </c>
      <c r="CJ55" s="3">
        <v>0</v>
      </c>
      <c r="CK55" s="3">
        <v>0</v>
      </c>
      <c r="CL55" s="3">
        <v>9814599</v>
      </c>
      <c r="CM55" s="3">
        <v>1124311</v>
      </c>
      <c r="CN55" s="3">
        <v>0</v>
      </c>
      <c r="CO55" s="3">
        <v>0</v>
      </c>
      <c r="CP55" s="3">
        <v>0</v>
      </c>
      <c r="CQ55" s="3">
        <v>0</v>
      </c>
      <c r="CR55" s="3">
        <v>0</v>
      </c>
      <c r="CS55" s="3">
        <v>0</v>
      </c>
      <c r="CT55" s="3">
        <v>0</v>
      </c>
      <c r="CU55" s="3">
        <v>0</v>
      </c>
      <c r="CV55" s="3">
        <v>0</v>
      </c>
      <c r="CW55" s="3">
        <v>0</v>
      </c>
      <c r="CX55" s="3">
        <v>0</v>
      </c>
      <c r="CY55" s="3">
        <v>0</v>
      </c>
      <c r="CZ55" s="3">
        <v>0</v>
      </c>
      <c r="DA55" s="3">
        <v>0</v>
      </c>
      <c r="DB55" s="3">
        <v>0</v>
      </c>
      <c r="DC55" s="3">
        <v>0</v>
      </c>
      <c r="DD55" s="3">
        <v>0</v>
      </c>
      <c r="DE55" s="3">
        <v>0</v>
      </c>
      <c r="DF55" s="3">
        <v>0</v>
      </c>
      <c r="DG55" s="3">
        <v>0</v>
      </c>
      <c r="DH55" s="3">
        <v>0</v>
      </c>
      <c r="DI55" s="3">
        <v>0</v>
      </c>
      <c r="DJ55" s="3">
        <v>0</v>
      </c>
      <c r="DK55" s="3">
        <v>0</v>
      </c>
      <c r="DL55" s="3">
        <v>0</v>
      </c>
      <c r="DM55" s="3">
        <v>0</v>
      </c>
      <c r="DN55" s="3">
        <v>2300541</v>
      </c>
      <c r="DP55" s="3">
        <v>31414749</v>
      </c>
      <c r="DQ55" s="3">
        <v>0</v>
      </c>
      <c r="DR55" s="3">
        <v>34380822</v>
      </c>
      <c r="DS55" s="3">
        <v>5161314</v>
      </c>
      <c r="DT55" s="3">
        <v>0</v>
      </c>
      <c r="DU55" s="3">
        <v>88312795</v>
      </c>
      <c r="DV55" s="3">
        <v>50500760</v>
      </c>
      <c r="DW55" s="3">
        <v>26327848</v>
      </c>
      <c r="DX55" s="3">
        <v>60522169</v>
      </c>
      <c r="DY55" s="3">
        <v>68672604</v>
      </c>
      <c r="DZ55" s="3">
        <v>30705351</v>
      </c>
      <c r="EA55" s="3">
        <v>16430424</v>
      </c>
      <c r="EB55" s="3">
        <v>0</v>
      </c>
      <c r="EC55" s="3">
        <v>0</v>
      </c>
      <c r="ED55" s="3">
        <v>0</v>
      </c>
      <c r="EE55" s="3">
        <v>0</v>
      </c>
      <c r="EG55" s="3">
        <v>0</v>
      </c>
      <c r="EH55" s="3">
        <v>0</v>
      </c>
      <c r="EI55" s="3">
        <v>1718522</v>
      </c>
      <c r="EJ55" s="3">
        <v>4894631</v>
      </c>
      <c r="EL55" s="3">
        <v>9314198</v>
      </c>
      <c r="EM55" s="3">
        <v>697911</v>
      </c>
      <c r="EN55" s="3">
        <v>1689371</v>
      </c>
      <c r="EO55" s="3">
        <v>1038278</v>
      </c>
      <c r="EP55" s="3">
        <v>0</v>
      </c>
      <c r="EQ55" s="3">
        <v>635827</v>
      </c>
      <c r="ER55" s="3">
        <v>2715403</v>
      </c>
      <c r="ET55" s="3">
        <v>0</v>
      </c>
      <c r="EU55" s="3">
        <v>0</v>
      </c>
      <c r="EV55" s="3">
        <v>6218233</v>
      </c>
      <c r="EW55" s="3">
        <v>0</v>
      </c>
      <c r="EX55" s="3">
        <v>0</v>
      </c>
      <c r="EY55" s="3">
        <v>-31831420</v>
      </c>
      <c r="EZ55" s="3">
        <v>0</v>
      </c>
      <c r="FA55" s="3">
        <v>0</v>
      </c>
      <c r="FB55" s="3">
        <v>0</v>
      </c>
      <c r="FC55" s="3">
        <v>0</v>
      </c>
      <c r="FD55" s="3">
        <v>834656</v>
      </c>
      <c r="FE55" s="3">
        <v>0</v>
      </c>
      <c r="FF55" s="3">
        <v>3698585</v>
      </c>
      <c r="FG55" s="3">
        <v>0</v>
      </c>
      <c r="FH55" s="3">
        <v>0</v>
      </c>
      <c r="FI55" s="3">
        <v>0</v>
      </c>
      <c r="FJ55" s="3">
        <v>0</v>
      </c>
      <c r="FK55" s="3">
        <v>-171873360</v>
      </c>
      <c r="FL55" s="3">
        <v>-7775455</v>
      </c>
      <c r="FM55" s="3">
        <v>0</v>
      </c>
      <c r="FN55" s="3">
        <v>0</v>
      </c>
      <c r="FO55" s="3">
        <v>0</v>
      </c>
      <c r="FP55" s="3">
        <v>-22181251</v>
      </c>
      <c r="FQ55" s="3">
        <v>-1177913</v>
      </c>
      <c r="FR55" s="3">
        <v>-2816795</v>
      </c>
      <c r="FS55" s="3">
        <v>0</v>
      </c>
      <c r="FT55" s="3">
        <v>-4693459</v>
      </c>
      <c r="FU55" s="3">
        <v>0</v>
      </c>
      <c r="FV55" s="3">
        <v>0</v>
      </c>
      <c r="FW55" s="3">
        <v>0</v>
      </c>
      <c r="FX55" s="3">
        <v>0</v>
      </c>
      <c r="FY55" s="3">
        <v>0</v>
      </c>
      <c r="FZ55" s="3">
        <v>0</v>
      </c>
      <c r="GA55" s="3">
        <v>0</v>
      </c>
      <c r="GB55" s="3">
        <v>-6264000</v>
      </c>
      <c r="GD55" s="3">
        <v>0</v>
      </c>
      <c r="GE55" s="3">
        <v>0</v>
      </c>
      <c r="GF55" s="3">
        <v>0</v>
      </c>
      <c r="GG55" s="3">
        <v>0</v>
      </c>
      <c r="GH55" s="3">
        <v>0</v>
      </c>
      <c r="GI55" s="3">
        <v>0</v>
      </c>
      <c r="GJ55" s="3">
        <v>-2264518</v>
      </c>
      <c r="GK55" s="3">
        <v>-29716</v>
      </c>
      <c r="GL55" s="3">
        <v>379694</v>
      </c>
      <c r="GN55" s="3">
        <v>0</v>
      </c>
      <c r="GO55" s="3">
        <v>-3990062</v>
      </c>
      <c r="GP55" s="3">
        <v>0</v>
      </c>
      <c r="GQ55" s="3">
        <v>0</v>
      </c>
      <c r="GR55" s="3">
        <v>0</v>
      </c>
      <c r="GS55" s="3">
        <v>0</v>
      </c>
      <c r="GT55" s="3">
        <v>0</v>
      </c>
      <c r="GU55" s="3">
        <v>0</v>
      </c>
      <c r="GV55" s="3">
        <v>0</v>
      </c>
      <c r="GX55" s="3">
        <v>-4026940</v>
      </c>
      <c r="GY55" s="3">
        <v>0</v>
      </c>
      <c r="GZ55" s="3">
        <v>0</v>
      </c>
      <c r="HA55" s="3">
        <v>0</v>
      </c>
      <c r="HB55" s="3">
        <v>869362</v>
      </c>
      <c r="HC55" s="3">
        <v>-75314</v>
      </c>
      <c r="HD55" s="3">
        <v>0</v>
      </c>
      <c r="HE55" s="3">
        <v>0</v>
      </c>
      <c r="HF55" s="3">
        <v>0</v>
      </c>
      <c r="HG55" s="3">
        <v>0</v>
      </c>
      <c r="HH55" s="3">
        <v>-25862609</v>
      </c>
      <c r="HI55" s="3">
        <v>-33513211</v>
      </c>
      <c r="HJ55" s="3">
        <v>0</v>
      </c>
      <c r="HK55" s="3">
        <v>0</v>
      </c>
      <c r="HL55" s="3">
        <v>0</v>
      </c>
      <c r="HM55" s="3">
        <v>-75667110</v>
      </c>
      <c r="HO55" s="3">
        <v>0</v>
      </c>
      <c r="HP55" s="3">
        <v>-26887104</v>
      </c>
      <c r="HQ55" s="3">
        <v>0</v>
      </c>
      <c r="HR55" s="3">
        <v>0</v>
      </c>
      <c r="HS55" s="3">
        <v>0</v>
      </c>
      <c r="HT55" s="3">
        <v>0</v>
      </c>
      <c r="HU55" s="3">
        <v>0</v>
      </c>
      <c r="HV55" s="3">
        <v>0</v>
      </c>
      <c r="HW55" s="3">
        <v>0</v>
      </c>
      <c r="HX55" s="3">
        <v>0</v>
      </c>
      <c r="HY55" s="3">
        <v>-68921061</v>
      </c>
      <c r="HZ55" s="3">
        <v>-6317448</v>
      </c>
      <c r="IA55" s="3">
        <v>0</v>
      </c>
      <c r="IB55" s="3">
        <v>0</v>
      </c>
      <c r="IC55" s="3">
        <v>0</v>
      </c>
      <c r="ID55" s="3">
        <v>0</v>
      </c>
      <c r="IE55" s="3">
        <v>0</v>
      </c>
      <c r="IF55" s="3">
        <v>0</v>
      </c>
      <c r="IG55" s="3">
        <v>0</v>
      </c>
      <c r="IH55" s="3">
        <v>0</v>
      </c>
      <c r="II55" s="3">
        <v>-428531</v>
      </c>
      <c r="IJ55" s="3">
        <v>-35059243</v>
      </c>
      <c r="IK55" s="3">
        <v>0</v>
      </c>
      <c r="IL55" s="3">
        <v>0</v>
      </c>
      <c r="IM55" s="3">
        <v>-7850810</v>
      </c>
      <c r="IN55" s="3">
        <v>-509451</v>
      </c>
      <c r="IO55" s="3">
        <v>0</v>
      </c>
      <c r="IP55" s="3">
        <v>-108461953</v>
      </c>
      <c r="IQ55" s="3">
        <v>0</v>
      </c>
      <c r="IR55" s="3">
        <v>0</v>
      </c>
      <c r="IS55" s="3">
        <v>-2699547</v>
      </c>
      <c r="IT55" s="3">
        <v>0</v>
      </c>
      <c r="IU55" s="3">
        <v>-5635592</v>
      </c>
      <c r="IV55" s="3">
        <v>0</v>
      </c>
      <c r="IW55" s="3">
        <v>-9257356</v>
      </c>
      <c r="IX55" s="3">
        <v>-3479511</v>
      </c>
      <c r="IY55" s="3">
        <v>-267019</v>
      </c>
      <c r="IZ55" s="3">
        <v>-374924</v>
      </c>
      <c r="JA55" s="3">
        <v>-35231918</v>
      </c>
      <c r="JB55" s="3">
        <v>-57302</v>
      </c>
      <c r="JC55" s="3">
        <v>28651</v>
      </c>
      <c r="JD55" s="3">
        <v>-170109</v>
      </c>
      <c r="JE55" s="3">
        <v>0</v>
      </c>
      <c r="JF55" s="3">
        <v>0</v>
      </c>
      <c r="JG55" s="3">
        <v>0</v>
      </c>
      <c r="JH55" s="3">
        <v>0</v>
      </c>
      <c r="JI55" s="3">
        <v>-284725</v>
      </c>
      <c r="JJ55" s="3">
        <v>0</v>
      </c>
      <c r="JK55" s="3">
        <v>-23</v>
      </c>
      <c r="JL55" s="3">
        <v>-139736</v>
      </c>
      <c r="JM55" s="3">
        <v>0</v>
      </c>
      <c r="JN55" s="3">
        <v>-325427</v>
      </c>
      <c r="JO55" s="3">
        <v>0</v>
      </c>
      <c r="JP55" s="3">
        <v>-725656</v>
      </c>
      <c r="JQ55" s="3">
        <v>0</v>
      </c>
      <c r="JR55" s="3">
        <v>0</v>
      </c>
      <c r="JS55" s="3">
        <v>0</v>
      </c>
      <c r="JT55" s="3">
        <v>0</v>
      </c>
      <c r="JU55" s="3">
        <v>0</v>
      </c>
      <c r="JV55" s="3">
        <v>0</v>
      </c>
      <c r="JW55" s="3">
        <v>0</v>
      </c>
      <c r="JX55" s="3">
        <v>1493869</v>
      </c>
      <c r="JY55" s="3">
        <v>0</v>
      </c>
      <c r="JZ55" s="3">
        <v>0</v>
      </c>
      <c r="KA55" s="3">
        <v>0</v>
      </c>
      <c r="KB55" s="3">
        <v>54685</v>
      </c>
      <c r="KC55" s="3">
        <v>0</v>
      </c>
      <c r="KD55" s="3">
        <v>0</v>
      </c>
      <c r="KE55" s="3">
        <v>0</v>
      </c>
      <c r="KF55" s="3">
        <v>0</v>
      </c>
      <c r="KG55" s="3">
        <v>0</v>
      </c>
      <c r="KH55" s="3">
        <v>-11420249</v>
      </c>
      <c r="KI55" s="3">
        <v>11385858</v>
      </c>
      <c r="KJ55" s="3">
        <v>0</v>
      </c>
      <c r="KK55" s="3">
        <v>-78149</v>
      </c>
      <c r="KL55" s="3">
        <v>0</v>
      </c>
      <c r="KM55" s="3">
        <v>0</v>
      </c>
      <c r="KN55" s="3">
        <v>-133723</v>
      </c>
      <c r="KO55" s="3">
        <v>0</v>
      </c>
      <c r="KP55" s="3">
        <v>0</v>
      </c>
      <c r="KQ55" s="3">
        <v>0</v>
      </c>
      <c r="KR55" s="3">
        <v>0</v>
      </c>
      <c r="KS55" s="3">
        <v>0</v>
      </c>
      <c r="KT55" s="3">
        <v>0</v>
      </c>
      <c r="KU55" s="3">
        <v>0</v>
      </c>
      <c r="KV55" s="3">
        <v>0</v>
      </c>
      <c r="KW55" s="3">
        <v>0</v>
      </c>
      <c r="KX55" s="3">
        <v>0</v>
      </c>
      <c r="KY55" s="3">
        <v>0</v>
      </c>
      <c r="KZ55" s="3">
        <v>0</v>
      </c>
      <c r="LA55" s="3">
        <v>0</v>
      </c>
      <c r="LB55" s="3">
        <v>0</v>
      </c>
      <c r="LC55" s="3">
        <v>0</v>
      </c>
      <c r="LD55" s="3">
        <v>0</v>
      </c>
      <c r="LE55" s="3">
        <v>0</v>
      </c>
      <c r="LF55" s="3">
        <v>0</v>
      </c>
      <c r="LG55" s="3">
        <v>0</v>
      </c>
      <c r="LH55" s="3">
        <v>0</v>
      </c>
      <c r="LI55" s="3">
        <v>0</v>
      </c>
      <c r="LJ55" s="3">
        <v>0</v>
      </c>
      <c r="LK55" s="3">
        <v>0</v>
      </c>
      <c r="LL55" s="3">
        <v>0</v>
      </c>
      <c r="LM55" s="3">
        <v>73606674</v>
      </c>
      <c r="LN55" s="3">
        <v>80974330</v>
      </c>
      <c r="LO55" s="3">
        <v>5635592</v>
      </c>
      <c r="LP55" s="3">
        <v>0</v>
      </c>
      <c r="LQ55" s="3">
        <v>0</v>
      </c>
      <c r="LR55" s="3">
        <v>9257356</v>
      </c>
      <c r="LS55" s="3">
        <v>0</v>
      </c>
      <c r="LT55" s="3">
        <v>3479511</v>
      </c>
      <c r="LU55" s="3">
        <v>0</v>
      </c>
      <c r="LW55" s="3">
        <v>267019</v>
      </c>
      <c r="LX55" s="3">
        <v>374924</v>
      </c>
      <c r="LY55" s="3">
        <v>0</v>
      </c>
      <c r="LZ55" s="3">
        <v>0</v>
      </c>
      <c r="MA55" s="3">
        <v>0</v>
      </c>
      <c r="MB55" s="3">
        <v>0</v>
      </c>
      <c r="MC55" s="3">
        <v>0</v>
      </c>
      <c r="MD55" s="3">
        <v>0</v>
      </c>
      <c r="ME55" s="3">
        <v>0</v>
      </c>
      <c r="MF55" s="3">
        <v>0</v>
      </c>
      <c r="MG55" s="3">
        <v>0</v>
      </c>
      <c r="MH55" s="3">
        <v>0</v>
      </c>
      <c r="MI55" s="3">
        <v>0</v>
      </c>
      <c r="MJ55" s="3">
        <v>0</v>
      </c>
      <c r="MK55" s="3">
        <v>0</v>
      </c>
      <c r="ML55" s="3">
        <v>0</v>
      </c>
      <c r="MM55" s="3">
        <v>0</v>
      </c>
      <c r="MN55" s="3">
        <v>0</v>
      </c>
      <c r="MO55" s="3">
        <v>0</v>
      </c>
      <c r="MP55" s="3">
        <v>0</v>
      </c>
      <c r="MQ55" s="3">
        <v>0</v>
      </c>
      <c r="MR55" s="3">
        <v>0</v>
      </c>
      <c r="MS55" s="3">
        <v>1049431</v>
      </c>
      <c r="MT55" s="3">
        <v>1152893</v>
      </c>
      <c r="MU55" s="3">
        <v>190124</v>
      </c>
      <c r="MV55" s="3">
        <v>278465</v>
      </c>
      <c r="MW55" s="3">
        <v>127891</v>
      </c>
      <c r="MX55" s="3">
        <v>145279</v>
      </c>
      <c r="MY55" s="3">
        <v>70130</v>
      </c>
      <c r="MZ55" s="3">
        <v>880405</v>
      </c>
      <c r="NA55" s="3">
        <v>240367</v>
      </c>
      <c r="NB55" s="3">
        <v>0</v>
      </c>
      <c r="NC55" s="3">
        <v>11434</v>
      </c>
      <c r="ND55" s="3">
        <v>89228</v>
      </c>
      <c r="NE55" s="3">
        <v>40103</v>
      </c>
      <c r="NF55" s="3">
        <v>0</v>
      </c>
      <c r="NG55" s="3">
        <v>14638</v>
      </c>
      <c r="NH55" s="3">
        <v>0</v>
      </c>
      <c r="NI55" s="3">
        <v>409202</v>
      </c>
      <c r="NJ55" s="3">
        <v>0</v>
      </c>
      <c r="NK55" s="3">
        <v>534768</v>
      </c>
      <c r="NL55" s="3">
        <v>1034643</v>
      </c>
      <c r="NM55" s="3">
        <v>0</v>
      </c>
      <c r="NN55" s="3">
        <v>0</v>
      </c>
      <c r="NO55" s="3">
        <v>0</v>
      </c>
      <c r="NP55" s="3">
        <v>498950</v>
      </c>
      <c r="NQ55" s="3">
        <v>21416</v>
      </c>
      <c r="NR55" s="3">
        <v>44191</v>
      </c>
      <c r="NS55" s="3">
        <v>6504</v>
      </c>
      <c r="NT55" s="3">
        <v>114092</v>
      </c>
      <c r="NU55" s="3">
        <v>88336</v>
      </c>
      <c r="NV55" s="3">
        <v>75959</v>
      </c>
      <c r="NW55" s="3">
        <v>370703</v>
      </c>
      <c r="NX55" s="3">
        <v>0</v>
      </c>
      <c r="NY55" s="3">
        <v>0</v>
      </c>
      <c r="NZ55" s="3">
        <v>241264</v>
      </c>
      <c r="OA55" s="3">
        <v>36288</v>
      </c>
      <c r="OB55" s="3">
        <v>0</v>
      </c>
      <c r="OC55" s="3">
        <v>0</v>
      </c>
      <c r="OD55" s="3">
        <v>0</v>
      </c>
      <c r="OE55" s="3">
        <v>0</v>
      </c>
      <c r="OF55" s="3">
        <v>0</v>
      </c>
      <c r="OK55" s="3">
        <v>0</v>
      </c>
      <c r="OL55" s="3">
        <v>0</v>
      </c>
      <c r="OM55" s="3">
        <v>0</v>
      </c>
      <c r="ON55" s="3">
        <v>0</v>
      </c>
      <c r="OO55" s="3">
        <v>66154</v>
      </c>
      <c r="OP55" s="3">
        <v>458184</v>
      </c>
      <c r="OQ55" s="3">
        <v>1730574</v>
      </c>
      <c r="OR55" s="3">
        <v>625613</v>
      </c>
      <c r="OS55" s="3">
        <v>0</v>
      </c>
      <c r="OT55" s="3">
        <v>-61953</v>
      </c>
      <c r="OU55" s="3">
        <v>147588</v>
      </c>
      <c r="OV55" s="3">
        <v>0</v>
      </c>
      <c r="OW55" s="3">
        <v>0</v>
      </c>
      <c r="OX55" s="3">
        <v>200382</v>
      </c>
      <c r="OY55" s="3">
        <v>0</v>
      </c>
      <c r="OZ55" s="3">
        <v>43807</v>
      </c>
      <c r="PA55" s="3">
        <v>0</v>
      </c>
      <c r="PB55" s="3">
        <v>0</v>
      </c>
      <c r="PC55" s="3">
        <v>0</v>
      </c>
      <c r="PD55" s="3">
        <v>0</v>
      </c>
      <c r="PE55" s="3">
        <v>0</v>
      </c>
      <c r="PF55" s="3">
        <v>769946</v>
      </c>
      <c r="PG55" s="3">
        <v>169709</v>
      </c>
      <c r="PH55" s="3">
        <v>995304</v>
      </c>
      <c r="PI55" s="3">
        <v>356917</v>
      </c>
      <c r="PJ55" s="3">
        <v>-576374</v>
      </c>
      <c r="PK55" s="3">
        <v>68264</v>
      </c>
      <c r="PL55" s="3">
        <v>181320</v>
      </c>
      <c r="PM55" s="3">
        <v>1711</v>
      </c>
      <c r="PN55" s="3">
        <v>0</v>
      </c>
      <c r="PO55" s="3">
        <v>171225</v>
      </c>
      <c r="PP55" s="3">
        <v>0</v>
      </c>
      <c r="PQ55" s="3">
        <v>0</v>
      </c>
      <c r="PR55" s="3">
        <v>409604</v>
      </c>
      <c r="PS55" s="3">
        <v>0</v>
      </c>
      <c r="PT55" s="3">
        <v>338184</v>
      </c>
      <c r="PU55" s="3">
        <v>0</v>
      </c>
      <c r="PV55" s="3">
        <v>0</v>
      </c>
      <c r="PW55" s="3">
        <v>596738</v>
      </c>
      <c r="PX55" s="3">
        <v>0</v>
      </c>
      <c r="PY55" s="3">
        <v>0</v>
      </c>
      <c r="PZ55" s="3">
        <v>0</v>
      </c>
      <c r="QA55" s="3">
        <v>0</v>
      </c>
      <c r="QB55" s="3">
        <v>9418327</v>
      </c>
      <c r="QC55" s="3">
        <v>0</v>
      </c>
      <c r="QD55" s="3">
        <v>552043</v>
      </c>
      <c r="QE55" s="3">
        <v>0</v>
      </c>
      <c r="QF55" s="3">
        <v>0</v>
      </c>
      <c r="QG55" s="3">
        <v>0</v>
      </c>
      <c r="QI55" s="3">
        <v>0</v>
      </c>
      <c r="QJ55" s="3">
        <v>2703973</v>
      </c>
      <c r="QK55" s="3">
        <v>0</v>
      </c>
      <c r="QL55" s="3">
        <v>0</v>
      </c>
      <c r="QM55" s="3">
        <v>0</v>
      </c>
      <c r="QN55" s="3">
        <v>0</v>
      </c>
      <c r="QO55" s="3">
        <v>0</v>
      </c>
      <c r="QP55" s="3">
        <v>2350523</v>
      </c>
      <c r="QQ55" s="3">
        <v>0</v>
      </c>
      <c r="QR55" s="3">
        <v>0</v>
      </c>
      <c r="QS55" s="3">
        <v>0</v>
      </c>
      <c r="QT55" s="3">
        <v>458134</v>
      </c>
      <c r="QU55" s="3">
        <v>-121376</v>
      </c>
      <c r="QV55" s="3">
        <v>-576719</v>
      </c>
      <c r="QW55" s="3">
        <v>42000</v>
      </c>
      <c r="QX55" s="3">
        <v>0</v>
      </c>
      <c r="QY55" s="3">
        <v>0</v>
      </c>
      <c r="QZ55" s="3">
        <v>0</v>
      </c>
      <c r="RA55" s="3">
        <v>0</v>
      </c>
      <c r="RB55" s="3">
        <v>0</v>
      </c>
      <c r="RC55" s="3">
        <v>0</v>
      </c>
      <c r="RD55" s="3">
        <v>0</v>
      </c>
      <c r="RE55" s="3">
        <v>0</v>
      </c>
      <c r="RF55" s="3">
        <v>0</v>
      </c>
      <c r="RG55" s="3">
        <v>0</v>
      </c>
      <c r="RH55" s="3">
        <v>-583036</v>
      </c>
      <c r="RI55" s="3">
        <v>154505</v>
      </c>
      <c r="RJ55" s="3">
        <v>0</v>
      </c>
      <c r="RK55" s="3">
        <v>0</v>
      </c>
    </row>
    <row r="56" spans="1:479" x14ac:dyDescent="0.25">
      <c r="A56" t="s">
        <v>55</v>
      </c>
      <c r="B56" s="1">
        <v>2019</v>
      </c>
      <c r="C56" s="3">
        <v>-1815925.14</v>
      </c>
      <c r="D56" s="3">
        <v>0</v>
      </c>
      <c r="E56" s="4"/>
      <c r="F56" s="3">
        <v>0</v>
      </c>
      <c r="G56" s="3">
        <v>0</v>
      </c>
      <c r="H56" s="3">
        <v>2302881.86</v>
      </c>
      <c r="I56" s="3">
        <v>0</v>
      </c>
      <c r="J56" s="3">
        <v>0</v>
      </c>
      <c r="K56" s="3">
        <v>2431488.37</v>
      </c>
      <c r="L56" s="3">
        <v>0</v>
      </c>
      <c r="M56" s="3">
        <v>459349.65</v>
      </c>
      <c r="N56" s="3">
        <v>0</v>
      </c>
      <c r="O56" s="3">
        <v>3160.42</v>
      </c>
      <c r="P56" s="4"/>
      <c r="Q56" s="3">
        <v>6307176.0499999998</v>
      </c>
      <c r="R56" s="3">
        <v>-200553.21</v>
      </c>
      <c r="S56" s="3">
        <v>2048.2399999999998</v>
      </c>
      <c r="T56" s="3">
        <v>0</v>
      </c>
      <c r="U56" s="3">
        <v>0</v>
      </c>
      <c r="V56" s="3">
        <v>354299.1</v>
      </c>
      <c r="W56" s="3">
        <v>0</v>
      </c>
      <c r="X56" s="3">
        <v>110834.79</v>
      </c>
      <c r="Y56" s="3">
        <v>1</v>
      </c>
      <c r="Z56" s="3">
        <v>0</v>
      </c>
      <c r="AA56" s="3">
        <v>523345.89</v>
      </c>
      <c r="AB56" s="3">
        <v>0</v>
      </c>
      <c r="AC56" s="3">
        <v>0</v>
      </c>
      <c r="AD56" s="3">
        <v>0</v>
      </c>
      <c r="AE56" s="3">
        <v>0</v>
      </c>
      <c r="AF56" s="3">
        <v>0</v>
      </c>
      <c r="AG56" s="3">
        <v>0</v>
      </c>
      <c r="AH56" s="3">
        <v>0</v>
      </c>
      <c r="AI56" s="3">
        <v>0</v>
      </c>
      <c r="AJ56" s="3">
        <v>0</v>
      </c>
      <c r="AK56" s="3">
        <v>0</v>
      </c>
      <c r="AL56" s="3">
        <v>459902</v>
      </c>
      <c r="AP56" s="3">
        <v>0</v>
      </c>
      <c r="AQ56" s="3">
        <v>0</v>
      </c>
      <c r="AR56" s="3">
        <v>0</v>
      </c>
      <c r="AS56" s="3">
        <v>0</v>
      </c>
      <c r="AT56" s="3">
        <v>0</v>
      </c>
      <c r="AU56" s="3">
        <v>0</v>
      </c>
      <c r="AV56" s="3">
        <v>-266654.92</v>
      </c>
      <c r="AW56" s="4"/>
      <c r="AX56" s="3">
        <v>0</v>
      </c>
      <c r="AY56" s="3">
        <v>0</v>
      </c>
      <c r="AZ56" s="3">
        <v>0</v>
      </c>
      <c r="BA56" s="3">
        <v>0</v>
      </c>
      <c r="BB56" s="3">
        <v>0</v>
      </c>
      <c r="BC56" s="3">
        <v>0</v>
      </c>
      <c r="BD56" s="3">
        <v>0</v>
      </c>
      <c r="BE56" s="3">
        <v>0</v>
      </c>
      <c r="BF56" s="3">
        <v>0</v>
      </c>
      <c r="BG56" s="3">
        <v>0</v>
      </c>
      <c r="BH56" s="3">
        <v>0</v>
      </c>
      <c r="BI56" s="3">
        <v>0</v>
      </c>
      <c r="BJ56" s="3">
        <v>0</v>
      </c>
      <c r="BK56" s="3">
        <v>0</v>
      </c>
      <c r="BL56" s="3">
        <v>0</v>
      </c>
      <c r="BM56" s="3">
        <v>0</v>
      </c>
      <c r="BN56" s="3">
        <v>0</v>
      </c>
      <c r="BO56" s="3">
        <v>-27351.57</v>
      </c>
      <c r="BP56" s="3">
        <v>25335.68</v>
      </c>
      <c r="BQ56" s="3">
        <v>0</v>
      </c>
      <c r="BR56" s="3">
        <v>116829.5</v>
      </c>
      <c r="BT56" s="3">
        <v>0</v>
      </c>
      <c r="BU56" s="3">
        <v>0</v>
      </c>
      <c r="BV56" s="3">
        <v>0</v>
      </c>
      <c r="BW56" s="3">
        <v>0</v>
      </c>
      <c r="BX56" s="3">
        <v>0</v>
      </c>
      <c r="BY56" s="3">
        <v>0</v>
      </c>
      <c r="BZ56" s="3">
        <v>-282898.05</v>
      </c>
      <c r="CA56" s="3">
        <v>0</v>
      </c>
      <c r="CB56" s="3">
        <v>6215.22</v>
      </c>
      <c r="CC56" s="3">
        <v>66400.62</v>
      </c>
      <c r="CD56" s="3">
        <v>-812831.28</v>
      </c>
      <c r="CE56" s="3">
        <v>-236729.83</v>
      </c>
      <c r="CF56" s="3">
        <v>0</v>
      </c>
      <c r="CG56" s="3">
        <v>-296598.09999999998</v>
      </c>
      <c r="CH56" s="3">
        <v>0</v>
      </c>
      <c r="CI56" s="3">
        <v>0</v>
      </c>
      <c r="CJ56" s="3">
        <v>0</v>
      </c>
      <c r="CK56" s="3">
        <v>0</v>
      </c>
      <c r="CL56" s="3">
        <v>1475859.44</v>
      </c>
      <c r="CM56" s="3">
        <v>70296.149999999994</v>
      </c>
      <c r="CN56" s="3">
        <v>0</v>
      </c>
      <c r="CO56" s="3">
        <v>0</v>
      </c>
      <c r="CP56" s="3">
        <v>0</v>
      </c>
      <c r="CQ56" s="3">
        <v>0</v>
      </c>
      <c r="CR56" s="3">
        <v>0</v>
      </c>
      <c r="CS56" s="3">
        <v>0</v>
      </c>
      <c r="CT56" s="3">
        <v>0</v>
      </c>
      <c r="CU56" s="3">
        <v>0</v>
      </c>
      <c r="CV56" s="3">
        <v>0</v>
      </c>
      <c r="CW56" s="3">
        <v>0</v>
      </c>
      <c r="CX56" s="3">
        <v>0</v>
      </c>
      <c r="CY56" s="3">
        <v>0</v>
      </c>
      <c r="CZ56" s="3">
        <v>0</v>
      </c>
      <c r="DA56" s="3">
        <v>0</v>
      </c>
      <c r="DB56" s="3">
        <v>0</v>
      </c>
      <c r="DC56" s="3">
        <v>0</v>
      </c>
      <c r="DD56" s="3">
        <v>0</v>
      </c>
      <c r="DE56" s="3">
        <v>0</v>
      </c>
      <c r="DF56" s="3">
        <v>0</v>
      </c>
      <c r="DG56" s="3">
        <v>0</v>
      </c>
      <c r="DH56" s="3">
        <v>0</v>
      </c>
      <c r="DI56" s="3">
        <v>0</v>
      </c>
      <c r="DJ56" s="3">
        <v>0</v>
      </c>
      <c r="DK56" s="3">
        <v>0</v>
      </c>
      <c r="DL56" s="3">
        <v>0</v>
      </c>
      <c r="DM56" s="3">
        <v>0</v>
      </c>
      <c r="DN56" s="3">
        <v>155686.06</v>
      </c>
      <c r="DP56" s="3">
        <v>96568</v>
      </c>
      <c r="DQ56" s="3">
        <v>0</v>
      </c>
      <c r="DR56" s="3">
        <v>467358.74</v>
      </c>
      <c r="DS56" s="3">
        <v>4577922.0599999996</v>
      </c>
      <c r="DT56" s="3">
        <v>0</v>
      </c>
      <c r="DU56" s="3">
        <v>12016224.039999999</v>
      </c>
      <c r="DV56" s="3">
        <v>14148927.390000001</v>
      </c>
      <c r="DW56" s="3">
        <v>2146009.06</v>
      </c>
      <c r="DX56" s="3">
        <v>12300164.390000001</v>
      </c>
      <c r="DY56" s="3">
        <v>8496973.0099999998</v>
      </c>
      <c r="DZ56" s="3">
        <v>928479.23</v>
      </c>
      <c r="EA56" s="3">
        <v>3216702.75</v>
      </c>
      <c r="EB56" s="3">
        <v>0</v>
      </c>
      <c r="EC56" s="3">
        <v>0</v>
      </c>
      <c r="ED56" s="3">
        <v>0</v>
      </c>
      <c r="EE56" s="3">
        <v>0</v>
      </c>
      <c r="EG56" s="3">
        <v>3182229.57</v>
      </c>
      <c r="EH56" s="3">
        <v>0</v>
      </c>
      <c r="EI56" s="3">
        <v>18163</v>
      </c>
      <c r="EJ56" s="3">
        <v>396925.87</v>
      </c>
      <c r="EL56" s="3">
        <v>2313209.83</v>
      </c>
      <c r="EM56" s="3">
        <v>30023.3</v>
      </c>
      <c r="EN56" s="3">
        <v>169930.35</v>
      </c>
      <c r="EO56" s="3">
        <v>40824.79</v>
      </c>
      <c r="EP56" s="3">
        <v>0</v>
      </c>
      <c r="EQ56" s="3">
        <v>305799.95</v>
      </c>
      <c r="ER56" s="3">
        <v>315235.49</v>
      </c>
      <c r="ET56" s="3">
        <v>0</v>
      </c>
      <c r="EU56" s="3">
        <v>0</v>
      </c>
      <c r="EV56" s="3">
        <v>938504.25</v>
      </c>
      <c r="EW56" s="3">
        <v>0</v>
      </c>
      <c r="EX56" s="3">
        <v>0</v>
      </c>
      <c r="EY56" s="3">
        <v>-1282234.8500000001</v>
      </c>
      <c r="EZ56" s="3">
        <v>0</v>
      </c>
      <c r="FA56" s="3">
        <v>0</v>
      </c>
      <c r="FB56" s="3">
        <v>0</v>
      </c>
      <c r="FC56" s="3">
        <v>0</v>
      </c>
      <c r="FD56" s="3">
        <v>0</v>
      </c>
      <c r="FE56" s="3">
        <v>0</v>
      </c>
      <c r="FF56" s="3">
        <v>205576.57</v>
      </c>
      <c r="FG56" s="3">
        <v>0</v>
      </c>
      <c r="FH56" s="3">
        <v>0</v>
      </c>
      <c r="FI56" s="3">
        <v>0</v>
      </c>
      <c r="FJ56" s="3">
        <v>321253.38</v>
      </c>
      <c r="FK56" s="3">
        <v>-33103226.75</v>
      </c>
      <c r="FL56" s="3">
        <v>-1132615.8799999999</v>
      </c>
      <c r="FM56" s="3">
        <v>0</v>
      </c>
      <c r="FN56" s="3">
        <v>0</v>
      </c>
      <c r="FO56" s="3">
        <v>-100965.08</v>
      </c>
      <c r="FP56" s="3">
        <v>-443907.31</v>
      </c>
      <c r="FQ56" s="3">
        <v>-299942.06</v>
      </c>
      <c r="FR56" s="3">
        <v>-2303012.7799999998</v>
      </c>
      <c r="FS56" s="3">
        <v>0</v>
      </c>
      <c r="FT56" s="3">
        <v>-4139436.53</v>
      </c>
      <c r="FU56" s="3">
        <v>0</v>
      </c>
      <c r="FV56" s="3">
        <v>0</v>
      </c>
      <c r="FW56" s="3">
        <v>0</v>
      </c>
      <c r="FX56" s="3">
        <v>0</v>
      </c>
      <c r="FY56" s="3">
        <v>0</v>
      </c>
      <c r="FZ56" s="3">
        <v>0</v>
      </c>
      <c r="GA56" s="3">
        <v>0</v>
      </c>
      <c r="GB56" s="3">
        <v>0</v>
      </c>
      <c r="GD56" s="3">
        <v>0</v>
      </c>
      <c r="GE56" s="3">
        <v>0</v>
      </c>
      <c r="GF56" s="3">
        <v>-14086.08</v>
      </c>
      <c r="GG56" s="3">
        <v>0</v>
      </c>
      <c r="GH56" s="3">
        <v>0</v>
      </c>
      <c r="GI56" s="3">
        <v>0</v>
      </c>
      <c r="GJ56" s="3">
        <v>139563.01999999999</v>
      </c>
      <c r="GK56" s="3">
        <v>-203901.97</v>
      </c>
      <c r="GL56" s="3">
        <v>43955.5</v>
      </c>
      <c r="GN56" s="3">
        <v>0</v>
      </c>
      <c r="GO56" s="3">
        <v>-1394138</v>
      </c>
      <c r="GP56" s="3">
        <v>0</v>
      </c>
      <c r="GQ56" s="3">
        <v>0</v>
      </c>
      <c r="GR56" s="3">
        <v>0</v>
      </c>
      <c r="GS56" s="3">
        <v>0</v>
      </c>
      <c r="GT56" s="3">
        <v>0</v>
      </c>
      <c r="GU56" s="3">
        <v>-254326</v>
      </c>
      <c r="GV56" s="3">
        <v>0</v>
      </c>
      <c r="GX56" s="3">
        <v>0</v>
      </c>
      <c r="GY56" s="3">
        <v>0</v>
      </c>
      <c r="GZ56" s="3">
        <v>0</v>
      </c>
      <c r="HA56" s="3">
        <v>0</v>
      </c>
      <c r="HB56" s="3">
        <v>0</v>
      </c>
      <c r="HC56" s="3">
        <v>0</v>
      </c>
      <c r="HD56" s="3">
        <v>0</v>
      </c>
      <c r="HE56" s="3">
        <v>0</v>
      </c>
      <c r="HF56" s="3">
        <v>0</v>
      </c>
      <c r="HG56" s="3">
        <v>0</v>
      </c>
      <c r="HH56" s="3">
        <v>0</v>
      </c>
      <c r="HI56" s="3">
        <v>0</v>
      </c>
      <c r="HJ56" s="3">
        <v>0</v>
      </c>
      <c r="HK56" s="3">
        <v>0</v>
      </c>
      <c r="HL56" s="3">
        <v>0</v>
      </c>
      <c r="HM56" s="3">
        <v>-15000000</v>
      </c>
      <c r="HO56" s="3">
        <v>0</v>
      </c>
      <c r="HP56" s="3">
        <v>-12953179.689999999</v>
      </c>
      <c r="HQ56" s="3">
        <v>0</v>
      </c>
      <c r="HR56" s="3">
        <v>-13973291.060000001</v>
      </c>
      <c r="HS56" s="3">
        <v>0</v>
      </c>
      <c r="HT56" s="3">
        <v>0</v>
      </c>
      <c r="HU56" s="3">
        <v>0</v>
      </c>
      <c r="HV56" s="3">
        <v>0</v>
      </c>
      <c r="HW56" s="3">
        <v>0</v>
      </c>
      <c r="HX56" s="3">
        <v>0</v>
      </c>
      <c r="HY56" s="3">
        <v>113167</v>
      </c>
      <c r="HZ56" s="3">
        <v>-1349286.44</v>
      </c>
      <c r="IA56" s="3">
        <v>0</v>
      </c>
      <c r="IB56" s="3">
        <v>0</v>
      </c>
      <c r="IC56" s="3">
        <v>10202500</v>
      </c>
      <c r="ID56" s="3">
        <v>-116208</v>
      </c>
      <c r="IE56" s="3">
        <v>0</v>
      </c>
      <c r="IF56" s="3">
        <v>0</v>
      </c>
      <c r="IG56" s="3">
        <v>0</v>
      </c>
      <c r="IH56" s="3">
        <v>0</v>
      </c>
      <c r="II56" s="3">
        <v>0</v>
      </c>
      <c r="IJ56" s="3">
        <v>-15820254.859999999</v>
      </c>
      <c r="IK56" s="3">
        <v>0</v>
      </c>
      <c r="IL56" s="3">
        <v>0</v>
      </c>
      <c r="IM56" s="3">
        <v>0</v>
      </c>
      <c r="IN56" s="3">
        <v>-179166.55</v>
      </c>
      <c r="IO56" s="3">
        <v>-53132.02</v>
      </c>
      <c r="IP56" s="3">
        <v>-22043207.760000002</v>
      </c>
      <c r="IQ56" s="3">
        <v>0</v>
      </c>
      <c r="IR56" s="3">
        <v>433788.95</v>
      </c>
      <c r="IS56" s="3">
        <v>-365930.68</v>
      </c>
      <c r="IT56" s="3">
        <v>0</v>
      </c>
      <c r="IU56" s="3">
        <v>-1327481.28</v>
      </c>
      <c r="IV56" s="3">
        <v>0</v>
      </c>
      <c r="IW56" s="3">
        <v>-2674784.81</v>
      </c>
      <c r="IX56" s="3">
        <v>-2333243.9500000002</v>
      </c>
      <c r="IY56" s="3">
        <v>0</v>
      </c>
      <c r="IZ56" s="3">
        <v>-154663.74</v>
      </c>
      <c r="JA56" s="3">
        <v>-10135879.609999999</v>
      </c>
      <c r="JB56" s="3">
        <v>-9752.1</v>
      </c>
      <c r="JC56" s="3">
        <v>-142.5</v>
      </c>
      <c r="JD56" s="3">
        <v>-85077.96</v>
      </c>
      <c r="JE56" s="3">
        <v>0</v>
      </c>
      <c r="JF56" s="3">
        <v>0</v>
      </c>
      <c r="JG56" s="3">
        <v>0</v>
      </c>
      <c r="JH56" s="3">
        <v>0</v>
      </c>
      <c r="JI56" s="3">
        <v>-208101.9</v>
      </c>
      <c r="JJ56" s="3">
        <v>0</v>
      </c>
      <c r="JK56" s="3">
        <v>0</v>
      </c>
      <c r="JL56" s="3">
        <v>-119799.81</v>
      </c>
      <c r="JM56" s="3">
        <v>0</v>
      </c>
      <c r="JN56" s="3">
        <v>-146946.28</v>
      </c>
      <c r="JO56" s="3">
        <v>0</v>
      </c>
      <c r="JP56" s="3">
        <v>0</v>
      </c>
      <c r="JQ56" s="3">
        <v>0</v>
      </c>
      <c r="JR56" s="3">
        <v>0</v>
      </c>
      <c r="JS56" s="3">
        <v>0</v>
      </c>
      <c r="JT56" s="3">
        <v>0</v>
      </c>
      <c r="JU56" s="3">
        <v>0</v>
      </c>
      <c r="JV56" s="3">
        <v>0</v>
      </c>
      <c r="JW56" s="3">
        <v>0</v>
      </c>
      <c r="JX56" s="3">
        <v>0</v>
      </c>
      <c r="JY56" s="3">
        <v>0</v>
      </c>
      <c r="JZ56" s="3">
        <v>0</v>
      </c>
      <c r="KA56" s="3">
        <v>0</v>
      </c>
      <c r="KB56" s="3">
        <v>1593.68</v>
      </c>
      <c r="KC56" s="3">
        <v>0</v>
      </c>
      <c r="KD56" s="3">
        <v>0</v>
      </c>
      <c r="KE56" s="3">
        <v>0</v>
      </c>
      <c r="KF56" s="3">
        <v>0</v>
      </c>
      <c r="KG56" s="3">
        <v>0</v>
      </c>
      <c r="KH56" s="3">
        <v>-115577.26</v>
      </c>
      <c r="KI56" s="3">
        <v>12373.66</v>
      </c>
      <c r="KJ56" s="3">
        <v>0</v>
      </c>
      <c r="KK56" s="3">
        <v>-36345.61</v>
      </c>
      <c r="KL56" s="3">
        <v>0</v>
      </c>
      <c r="KM56" s="3">
        <v>0</v>
      </c>
      <c r="KN56" s="3">
        <v>-44500.78</v>
      </c>
      <c r="KO56" s="3">
        <v>0</v>
      </c>
      <c r="KP56" s="3">
        <v>0</v>
      </c>
      <c r="KQ56" s="3">
        <v>0</v>
      </c>
      <c r="KR56" s="3">
        <v>0</v>
      </c>
      <c r="KS56" s="3">
        <v>0</v>
      </c>
      <c r="KT56" s="3">
        <v>0</v>
      </c>
      <c r="KU56" s="3">
        <v>0</v>
      </c>
      <c r="KV56" s="3">
        <v>0</v>
      </c>
      <c r="KW56" s="3">
        <v>0</v>
      </c>
      <c r="KX56" s="3">
        <v>0</v>
      </c>
      <c r="KY56" s="3">
        <v>0</v>
      </c>
      <c r="KZ56" s="3">
        <v>0</v>
      </c>
      <c r="LA56" s="3">
        <v>0</v>
      </c>
      <c r="LB56" s="3">
        <v>0</v>
      </c>
      <c r="LC56" s="3">
        <v>0</v>
      </c>
      <c r="LD56" s="3">
        <v>0</v>
      </c>
      <c r="LE56" s="3">
        <v>0</v>
      </c>
      <c r="LF56" s="3">
        <v>0</v>
      </c>
      <c r="LG56" s="3">
        <v>0</v>
      </c>
      <c r="LH56" s="3">
        <v>0</v>
      </c>
      <c r="LI56" s="3">
        <v>0</v>
      </c>
      <c r="LJ56" s="3">
        <v>0</v>
      </c>
      <c r="LK56" s="3">
        <v>0</v>
      </c>
      <c r="LL56" s="3">
        <v>0</v>
      </c>
      <c r="LM56" s="3">
        <v>23188616.43</v>
      </c>
      <c r="LN56" s="3">
        <v>14839286.49</v>
      </c>
      <c r="LO56" s="3">
        <v>1327481.31</v>
      </c>
      <c r="LP56" s="3">
        <v>0</v>
      </c>
      <c r="LQ56" s="3">
        <v>0</v>
      </c>
      <c r="LR56" s="3">
        <v>2674784.81</v>
      </c>
      <c r="LS56" s="3">
        <v>0</v>
      </c>
      <c r="LT56" s="3">
        <v>2333243.9500000002</v>
      </c>
      <c r="LU56" s="3">
        <v>0</v>
      </c>
      <c r="LW56" s="3">
        <v>0</v>
      </c>
      <c r="LX56" s="3">
        <v>154663.74</v>
      </c>
      <c r="LY56" s="3">
        <v>0</v>
      </c>
      <c r="LZ56" s="3">
        <v>0</v>
      </c>
      <c r="MA56" s="3">
        <v>0</v>
      </c>
      <c r="MB56" s="3">
        <v>0</v>
      </c>
      <c r="MC56" s="3">
        <v>0</v>
      </c>
      <c r="MD56" s="3">
        <v>0</v>
      </c>
      <c r="ME56" s="3">
        <v>0</v>
      </c>
      <c r="MF56" s="3">
        <v>0</v>
      </c>
      <c r="MG56" s="3">
        <v>0</v>
      </c>
      <c r="MH56" s="3">
        <v>0</v>
      </c>
      <c r="MI56" s="3">
        <v>0</v>
      </c>
      <c r="MJ56" s="3">
        <v>0</v>
      </c>
      <c r="MK56" s="3">
        <v>0</v>
      </c>
      <c r="ML56" s="3">
        <v>0</v>
      </c>
      <c r="MM56" s="3">
        <v>0</v>
      </c>
      <c r="MN56" s="3">
        <v>0</v>
      </c>
      <c r="MO56" s="3">
        <v>0</v>
      </c>
      <c r="MP56" s="3">
        <v>0</v>
      </c>
      <c r="MQ56" s="3">
        <v>0</v>
      </c>
      <c r="MR56" s="3">
        <v>0</v>
      </c>
      <c r="MS56" s="3">
        <v>289391</v>
      </c>
      <c r="MT56" s="3">
        <v>145057.07</v>
      </c>
      <c r="MU56" s="3">
        <v>12533.86</v>
      </c>
      <c r="MV56" s="3">
        <v>0</v>
      </c>
      <c r="MW56" s="3">
        <v>0</v>
      </c>
      <c r="MX56" s="3">
        <v>10195.16</v>
      </c>
      <c r="MY56" s="3">
        <v>117485.78</v>
      </c>
      <c r="MZ56" s="3">
        <v>172530.35</v>
      </c>
      <c r="NA56" s="3">
        <v>48524.12</v>
      </c>
      <c r="NB56" s="3">
        <v>0</v>
      </c>
      <c r="NC56" s="3">
        <v>0</v>
      </c>
      <c r="ND56" s="3">
        <v>235415.76</v>
      </c>
      <c r="NE56" s="3">
        <v>1772.96</v>
      </c>
      <c r="NF56" s="3">
        <v>0</v>
      </c>
      <c r="NG56" s="3">
        <v>566.26</v>
      </c>
      <c r="NH56" s="3">
        <v>0</v>
      </c>
      <c r="NI56" s="3">
        <v>159668.07999999999</v>
      </c>
      <c r="NJ56" s="3">
        <v>0</v>
      </c>
      <c r="NK56" s="3">
        <v>0</v>
      </c>
      <c r="NL56" s="3">
        <v>85999.24</v>
      </c>
      <c r="NM56" s="3">
        <v>0</v>
      </c>
      <c r="NN56" s="3">
        <v>50886.6</v>
      </c>
      <c r="NO56" s="3">
        <v>0</v>
      </c>
      <c r="NP56" s="3">
        <v>85886.69</v>
      </c>
      <c r="NQ56" s="3">
        <v>20852.47</v>
      </c>
      <c r="NR56" s="3">
        <v>0</v>
      </c>
      <c r="NS56" s="3">
        <v>109295.3</v>
      </c>
      <c r="NT56" s="3">
        <v>143516.19</v>
      </c>
      <c r="NU56" s="3">
        <v>809385.56</v>
      </c>
      <c r="NV56" s="3">
        <v>327448.78999999998</v>
      </c>
      <c r="NW56" s="3">
        <v>247496.91</v>
      </c>
      <c r="NX56" s="3">
        <v>20286.490000000002</v>
      </c>
      <c r="NY56" s="3">
        <v>125234.39</v>
      </c>
      <c r="NZ56" s="3">
        <v>130368.75</v>
      </c>
      <c r="OA56" s="3">
        <v>138680.63</v>
      </c>
      <c r="OB56" s="3">
        <v>0</v>
      </c>
      <c r="OC56" s="3">
        <v>0</v>
      </c>
      <c r="OD56" s="3">
        <v>0</v>
      </c>
      <c r="OE56" s="3">
        <v>112358.31</v>
      </c>
      <c r="OF56" s="3">
        <v>0</v>
      </c>
      <c r="OK56" s="3">
        <v>0</v>
      </c>
      <c r="OL56" s="3">
        <v>0</v>
      </c>
      <c r="OM56" s="3">
        <v>0</v>
      </c>
      <c r="ON56" s="3">
        <v>0</v>
      </c>
      <c r="OO56" s="3">
        <v>0</v>
      </c>
      <c r="OP56" s="3">
        <v>19369.03</v>
      </c>
      <c r="OQ56" s="3">
        <v>900419.63</v>
      </c>
      <c r="OR56" s="3">
        <v>293007.69</v>
      </c>
      <c r="OS56" s="3">
        <v>-0.65</v>
      </c>
      <c r="OT56" s="3">
        <v>0</v>
      </c>
      <c r="OU56" s="3">
        <v>89560.58</v>
      </c>
      <c r="OV56" s="3">
        <v>18597.14</v>
      </c>
      <c r="OW56" s="3">
        <v>37452.160000000003</v>
      </c>
      <c r="OX56" s="3">
        <v>35843.67</v>
      </c>
      <c r="OY56" s="3">
        <v>74890.600000000006</v>
      </c>
      <c r="OZ56" s="3">
        <v>5498</v>
      </c>
      <c r="PA56" s="3">
        <v>0</v>
      </c>
      <c r="PB56" s="3">
        <v>0</v>
      </c>
      <c r="PC56" s="3">
        <v>0</v>
      </c>
      <c r="PD56" s="3">
        <v>6113.46</v>
      </c>
      <c r="PE56" s="3">
        <v>0</v>
      </c>
      <c r="PF56" s="3">
        <v>458526.77</v>
      </c>
      <c r="PG56" s="3">
        <v>420991.87</v>
      </c>
      <c r="PH56" s="3">
        <v>426916.64</v>
      </c>
      <c r="PI56" s="3">
        <v>0</v>
      </c>
      <c r="PJ56" s="3">
        <v>0</v>
      </c>
      <c r="PK56" s="3">
        <v>169739.77</v>
      </c>
      <c r="PL56" s="3">
        <v>0</v>
      </c>
      <c r="PM56" s="3">
        <v>0</v>
      </c>
      <c r="PN56" s="3">
        <v>103765.69</v>
      </c>
      <c r="PO56" s="3">
        <v>0</v>
      </c>
      <c r="PP56" s="3">
        <v>0</v>
      </c>
      <c r="PQ56" s="3">
        <v>0</v>
      </c>
      <c r="PR56" s="3">
        <v>101347.99</v>
      </c>
      <c r="PS56" s="3">
        <v>0</v>
      </c>
      <c r="PT56" s="3">
        <v>148883.45000000001</v>
      </c>
      <c r="PU56" s="3">
        <v>0</v>
      </c>
      <c r="PV56" s="3">
        <v>0</v>
      </c>
      <c r="PW56" s="3">
        <v>0</v>
      </c>
      <c r="PX56" s="3">
        <v>10609</v>
      </c>
      <c r="PY56" s="3">
        <v>0</v>
      </c>
      <c r="PZ56" s="3">
        <v>0</v>
      </c>
      <c r="QA56" s="3">
        <v>0</v>
      </c>
      <c r="QB56" s="3">
        <v>1565041.13</v>
      </c>
      <c r="QC56" s="3">
        <v>0</v>
      </c>
      <c r="QD56" s="3">
        <v>0</v>
      </c>
      <c r="QE56" s="3">
        <v>0</v>
      </c>
      <c r="QF56" s="3">
        <v>0</v>
      </c>
      <c r="QG56" s="3">
        <v>0</v>
      </c>
      <c r="QI56" s="3">
        <v>0</v>
      </c>
      <c r="QJ56" s="3">
        <v>62435.38</v>
      </c>
      <c r="QK56" s="3">
        <v>0</v>
      </c>
      <c r="QL56" s="3">
        <v>0</v>
      </c>
      <c r="QM56" s="3">
        <v>0</v>
      </c>
      <c r="QN56" s="3">
        <v>0</v>
      </c>
      <c r="QO56" s="3">
        <v>826602.37</v>
      </c>
      <c r="QP56" s="3">
        <v>63838.41</v>
      </c>
      <c r="QQ56" s="3">
        <v>0</v>
      </c>
      <c r="QR56" s="3">
        <v>0</v>
      </c>
      <c r="QS56" s="3">
        <v>0</v>
      </c>
      <c r="QT56" s="3">
        <v>0</v>
      </c>
      <c r="QU56" s="3">
        <v>17460.25</v>
      </c>
      <c r="QV56" s="3">
        <v>52452</v>
      </c>
      <c r="QW56" s="3">
        <v>28671.25</v>
      </c>
      <c r="QX56" s="3">
        <v>0</v>
      </c>
      <c r="QY56" s="3">
        <v>0</v>
      </c>
      <c r="QZ56" s="3">
        <v>0</v>
      </c>
      <c r="RA56" s="3">
        <v>0</v>
      </c>
      <c r="RB56" s="3">
        <v>0</v>
      </c>
      <c r="RC56" s="3">
        <v>0</v>
      </c>
      <c r="RD56" s="3">
        <v>0</v>
      </c>
      <c r="RE56" s="3">
        <v>0</v>
      </c>
      <c r="RF56" s="3">
        <v>0</v>
      </c>
      <c r="RG56" s="3">
        <v>0</v>
      </c>
      <c r="RH56" s="3">
        <v>0</v>
      </c>
      <c r="RI56" s="3">
        <v>0</v>
      </c>
      <c r="RJ56" s="3">
        <v>0</v>
      </c>
      <c r="RK56" s="3">
        <v>0</v>
      </c>
    </row>
    <row r="57" spans="1:479" x14ac:dyDescent="0.25">
      <c r="A57" t="s">
        <v>56</v>
      </c>
      <c r="B57" s="1">
        <v>2019</v>
      </c>
      <c r="C57" s="3">
        <v>0</v>
      </c>
      <c r="D57" s="3">
        <v>0</v>
      </c>
      <c r="E57" s="4"/>
      <c r="F57" s="3">
        <v>0</v>
      </c>
      <c r="G57" s="3">
        <v>0</v>
      </c>
      <c r="H57" s="3">
        <v>0</v>
      </c>
      <c r="I57" s="3">
        <v>0</v>
      </c>
      <c r="J57" s="3">
        <v>0</v>
      </c>
      <c r="K57" s="3">
        <v>1305033.17</v>
      </c>
      <c r="L57" s="3">
        <v>-4792.53</v>
      </c>
      <c r="M57" s="3">
        <v>59321.120000000003</v>
      </c>
      <c r="N57" s="3">
        <v>0</v>
      </c>
      <c r="O57" s="3">
        <v>0</v>
      </c>
      <c r="P57" s="4"/>
      <c r="Q57" s="3">
        <v>1367194.51</v>
      </c>
      <c r="R57" s="3">
        <v>-18583.45</v>
      </c>
      <c r="S57" s="3">
        <v>0</v>
      </c>
      <c r="T57" s="3">
        <v>0</v>
      </c>
      <c r="U57" s="3">
        <v>0</v>
      </c>
      <c r="V57" s="3">
        <v>139485.22</v>
      </c>
      <c r="W57" s="3">
        <v>0</v>
      </c>
      <c r="X57" s="3">
        <v>0</v>
      </c>
      <c r="Y57" s="3">
        <v>0</v>
      </c>
      <c r="Z57" s="3">
        <v>0</v>
      </c>
      <c r="AA57" s="3">
        <v>122568.98</v>
      </c>
      <c r="AB57" s="3">
        <v>0</v>
      </c>
      <c r="AC57" s="3">
        <v>0</v>
      </c>
      <c r="AD57" s="3">
        <v>0</v>
      </c>
      <c r="AE57" s="3">
        <v>0</v>
      </c>
      <c r="AF57" s="3">
        <v>0</v>
      </c>
      <c r="AG57" s="3">
        <v>0</v>
      </c>
      <c r="AH57" s="3">
        <v>0</v>
      </c>
      <c r="AI57" s="3">
        <v>0</v>
      </c>
      <c r="AJ57" s="3">
        <v>0</v>
      </c>
      <c r="AK57" s="3">
        <v>0</v>
      </c>
      <c r="AL57" s="3">
        <v>7927.78</v>
      </c>
      <c r="AP57" s="3">
        <v>0</v>
      </c>
      <c r="AQ57" s="3">
        <v>0</v>
      </c>
      <c r="AR57" s="3">
        <v>0</v>
      </c>
      <c r="AS57" s="3">
        <v>0</v>
      </c>
      <c r="AT57" s="3">
        <v>0</v>
      </c>
      <c r="AU57" s="3">
        <v>0</v>
      </c>
      <c r="AV57" s="3">
        <v>1569155.83</v>
      </c>
      <c r="AW57" s="4"/>
      <c r="AX57" s="3">
        <v>36379.589999999997</v>
      </c>
      <c r="AY57" s="3">
        <v>0</v>
      </c>
      <c r="AZ57" s="3">
        <v>0</v>
      </c>
      <c r="BA57" s="3">
        <v>79374.91</v>
      </c>
      <c r="BB57" s="3">
        <v>0</v>
      </c>
      <c r="BC57" s="3">
        <v>0</v>
      </c>
      <c r="BD57" s="3">
        <v>0</v>
      </c>
      <c r="BE57" s="3">
        <v>0</v>
      </c>
      <c r="BF57" s="3">
        <v>0</v>
      </c>
      <c r="BG57" s="3">
        <v>0</v>
      </c>
      <c r="BH57" s="3">
        <v>0</v>
      </c>
      <c r="BI57" s="3">
        <v>0</v>
      </c>
      <c r="BJ57" s="3">
        <v>0</v>
      </c>
      <c r="BK57" s="3">
        <v>0</v>
      </c>
      <c r="BL57" s="3">
        <v>0</v>
      </c>
      <c r="BM57" s="3">
        <v>3909.38</v>
      </c>
      <c r="BN57" s="3">
        <v>413155.99</v>
      </c>
      <c r="BO57" s="3">
        <v>-5359.49</v>
      </c>
      <c r="BP57" s="3">
        <v>0</v>
      </c>
      <c r="BQ57" s="3">
        <v>0</v>
      </c>
      <c r="BR57" s="3">
        <v>5004.67</v>
      </c>
      <c r="BT57" s="3">
        <v>0</v>
      </c>
      <c r="BU57" s="3">
        <v>25437.37</v>
      </c>
      <c r="BV57" s="3">
        <v>0</v>
      </c>
      <c r="BW57" s="3">
        <v>0</v>
      </c>
      <c r="BX57" s="3">
        <v>0</v>
      </c>
      <c r="BY57" s="3">
        <v>0</v>
      </c>
      <c r="BZ57" s="3">
        <v>-500858.91</v>
      </c>
      <c r="CA57" s="3">
        <v>0</v>
      </c>
      <c r="CB57" s="3">
        <v>33766.1</v>
      </c>
      <c r="CC57" s="3">
        <v>196172.84</v>
      </c>
      <c r="CD57" s="3">
        <v>83136.23</v>
      </c>
      <c r="CE57" s="3">
        <v>-38788.519999999997</v>
      </c>
      <c r="CF57" s="3">
        <v>0</v>
      </c>
      <c r="CG57" s="3">
        <v>51827.69</v>
      </c>
      <c r="CH57" s="3">
        <v>0</v>
      </c>
      <c r="CI57" s="3">
        <v>0</v>
      </c>
      <c r="CJ57" s="3">
        <v>838765.15</v>
      </c>
      <c r="CK57" s="3">
        <v>0</v>
      </c>
      <c r="CL57" s="3">
        <v>314934.78999999998</v>
      </c>
      <c r="CM57" s="3">
        <v>28650.65</v>
      </c>
      <c r="CN57" s="3">
        <v>0</v>
      </c>
      <c r="CO57" s="3">
        <v>0</v>
      </c>
      <c r="CP57" s="3">
        <v>0</v>
      </c>
      <c r="CQ57" s="3">
        <v>0</v>
      </c>
      <c r="CR57" s="3">
        <v>0</v>
      </c>
      <c r="CS57" s="3">
        <v>0</v>
      </c>
      <c r="CT57" s="3">
        <v>0</v>
      </c>
      <c r="CU57" s="3">
        <v>0</v>
      </c>
      <c r="CV57" s="3">
        <v>0</v>
      </c>
      <c r="CW57" s="3">
        <v>0</v>
      </c>
      <c r="CX57" s="3">
        <v>0</v>
      </c>
      <c r="CY57" s="3">
        <v>0</v>
      </c>
      <c r="CZ57" s="3">
        <v>0</v>
      </c>
      <c r="DA57" s="3">
        <v>0</v>
      </c>
      <c r="DB57" s="3">
        <v>0</v>
      </c>
      <c r="DC57" s="3">
        <v>0</v>
      </c>
      <c r="DD57" s="3">
        <v>0</v>
      </c>
      <c r="DE57" s="3">
        <v>0</v>
      </c>
      <c r="DF57" s="3">
        <v>0</v>
      </c>
      <c r="DG57" s="3">
        <v>0</v>
      </c>
      <c r="DH57" s="3">
        <v>0</v>
      </c>
      <c r="DI57" s="3">
        <v>0</v>
      </c>
      <c r="DJ57" s="3">
        <v>0</v>
      </c>
      <c r="DK57" s="3">
        <v>0</v>
      </c>
      <c r="DL57" s="3">
        <v>0</v>
      </c>
      <c r="DM57" s="3">
        <v>0</v>
      </c>
      <c r="DN57" s="3">
        <v>41987.65</v>
      </c>
      <c r="DP57" s="3">
        <v>406210.33</v>
      </c>
      <c r="DQ57" s="3">
        <v>0</v>
      </c>
      <c r="DR57" s="3">
        <v>0</v>
      </c>
      <c r="DS57" s="3">
        <v>1632209.67</v>
      </c>
      <c r="DT57" s="3">
        <v>0</v>
      </c>
      <c r="DU57" s="3">
        <v>3004836.61</v>
      </c>
      <c r="DV57" s="3">
        <v>1250067.07</v>
      </c>
      <c r="DW57" s="3">
        <v>861.15</v>
      </c>
      <c r="DX57" s="3">
        <v>579208.06000000006</v>
      </c>
      <c r="DY57" s="3">
        <v>1358096.3</v>
      </c>
      <c r="DZ57" s="3">
        <v>451217.56</v>
      </c>
      <c r="EA57" s="3">
        <v>1050941.56</v>
      </c>
      <c r="EB57" s="3">
        <v>0</v>
      </c>
      <c r="EC57" s="3">
        <v>0</v>
      </c>
      <c r="ED57" s="3">
        <v>0</v>
      </c>
      <c r="EE57" s="3">
        <v>0</v>
      </c>
      <c r="EG57" s="3">
        <v>0</v>
      </c>
      <c r="EH57" s="3">
        <v>0</v>
      </c>
      <c r="EI57" s="3">
        <v>68235.7</v>
      </c>
      <c r="EJ57" s="3">
        <v>321832.86</v>
      </c>
      <c r="EL57" s="3">
        <v>489010.8</v>
      </c>
      <c r="EM57" s="3">
        <v>1496.77</v>
      </c>
      <c r="EN57" s="3">
        <v>25664.98</v>
      </c>
      <c r="EO57" s="3">
        <v>24682.82</v>
      </c>
      <c r="EP57" s="3">
        <v>0</v>
      </c>
      <c r="EQ57" s="3">
        <v>23244.49</v>
      </c>
      <c r="ER57" s="3">
        <v>0</v>
      </c>
      <c r="ET57" s="3">
        <v>0</v>
      </c>
      <c r="EU57" s="3">
        <v>0</v>
      </c>
      <c r="EV57" s="3">
        <v>283636.12</v>
      </c>
      <c r="EW57" s="3">
        <v>0</v>
      </c>
      <c r="EX57" s="3">
        <v>0</v>
      </c>
      <c r="EY57" s="3">
        <v>0</v>
      </c>
      <c r="EZ57" s="3">
        <v>0</v>
      </c>
      <c r="FA57" s="3">
        <v>0</v>
      </c>
      <c r="FB57" s="3">
        <v>0</v>
      </c>
      <c r="FC57" s="3">
        <v>0</v>
      </c>
      <c r="FD57" s="3">
        <v>0</v>
      </c>
      <c r="FE57" s="3">
        <v>0</v>
      </c>
      <c r="FF57" s="3">
        <v>8032.84</v>
      </c>
      <c r="FG57" s="3">
        <v>0</v>
      </c>
      <c r="FH57" s="3">
        <v>0</v>
      </c>
      <c r="FI57" s="3">
        <v>0</v>
      </c>
      <c r="FJ57" s="3">
        <v>0</v>
      </c>
      <c r="FK57" s="3">
        <v>-2222137.2999999998</v>
      </c>
      <c r="FL57" s="3">
        <v>-361914.98</v>
      </c>
      <c r="FM57" s="3">
        <v>0</v>
      </c>
      <c r="FN57" s="3">
        <v>0</v>
      </c>
      <c r="FO57" s="3">
        <v>0</v>
      </c>
      <c r="FP57" s="3">
        <v>-1275298.1299999999</v>
      </c>
      <c r="FQ57" s="3">
        <v>-266.95999999999998</v>
      </c>
      <c r="FR57" s="3">
        <v>0</v>
      </c>
      <c r="FS57" s="3">
        <v>0</v>
      </c>
      <c r="FT57" s="3">
        <v>-287517.94</v>
      </c>
      <c r="FU57" s="3">
        <v>-401467.49</v>
      </c>
      <c r="FV57" s="3">
        <v>0</v>
      </c>
      <c r="FW57" s="3">
        <v>0</v>
      </c>
      <c r="FX57" s="3">
        <v>0</v>
      </c>
      <c r="FY57" s="3">
        <v>0</v>
      </c>
      <c r="FZ57" s="3">
        <v>0</v>
      </c>
      <c r="GA57" s="3">
        <v>-943356.52</v>
      </c>
      <c r="GB57" s="3">
        <v>-199237.9</v>
      </c>
      <c r="GD57" s="3">
        <v>0</v>
      </c>
      <c r="GE57" s="3">
        <v>0</v>
      </c>
      <c r="GF57" s="3">
        <v>0</v>
      </c>
      <c r="GG57" s="3">
        <v>0</v>
      </c>
      <c r="GH57" s="3">
        <v>0</v>
      </c>
      <c r="GI57" s="3">
        <v>0</v>
      </c>
      <c r="GJ57" s="3">
        <v>0</v>
      </c>
      <c r="GK57" s="3">
        <v>0</v>
      </c>
      <c r="GL57" s="3">
        <v>0</v>
      </c>
      <c r="GN57" s="3">
        <v>0</v>
      </c>
      <c r="GO57" s="3">
        <v>-178948</v>
      </c>
      <c r="GP57" s="3">
        <v>0</v>
      </c>
      <c r="GQ57" s="3">
        <v>0</v>
      </c>
      <c r="GR57" s="3">
        <v>0</v>
      </c>
      <c r="GS57" s="3">
        <v>0</v>
      </c>
      <c r="GT57" s="3">
        <v>0</v>
      </c>
      <c r="GU57" s="3">
        <v>0</v>
      </c>
      <c r="GV57" s="3">
        <v>0</v>
      </c>
      <c r="GX57" s="3">
        <v>-146856.71</v>
      </c>
      <c r="GY57" s="3">
        <v>0</v>
      </c>
      <c r="GZ57" s="3">
        <v>0</v>
      </c>
      <c r="HA57" s="3">
        <v>0</v>
      </c>
      <c r="HB57" s="3">
        <v>-6692.29</v>
      </c>
      <c r="HC57" s="3">
        <v>826</v>
      </c>
      <c r="HD57" s="3">
        <v>0</v>
      </c>
      <c r="HE57" s="3">
        <v>0</v>
      </c>
      <c r="HF57" s="3">
        <v>0</v>
      </c>
      <c r="HG57" s="3">
        <v>0</v>
      </c>
      <c r="HH57" s="3">
        <v>-411575.87</v>
      </c>
      <c r="HI57" s="3">
        <v>0</v>
      </c>
      <c r="HJ57" s="3">
        <v>0</v>
      </c>
      <c r="HK57" s="3">
        <v>0</v>
      </c>
      <c r="HL57" s="3">
        <v>-6074849.7699999996</v>
      </c>
      <c r="HM57" s="3">
        <v>0</v>
      </c>
      <c r="HO57" s="3">
        <v>0</v>
      </c>
      <c r="HP57" s="3">
        <v>-1634404</v>
      </c>
      <c r="HQ57" s="3">
        <v>0</v>
      </c>
      <c r="HR57" s="3">
        <v>0</v>
      </c>
      <c r="HS57" s="3">
        <v>0</v>
      </c>
      <c r="HT57" s="3">
        <v>0</v>
      </c>
      <c r="HU57" s="3">
        <v>0</v>
      </c>
      <c r="HV57" s="3">
        <v>0</v>
      </c>
      <c r="HW57" s="3">
        <v>0</v>
      </c>
      <c r="HX57" s="3">
        <v>0</v>
      </c>
      <c r="HY57" s="3">
        <v>-2642286.6800000002</v>
      </c>
      <c r="HZ57" s="3">
        <v>-311115.54999999702</v>
      </c>
      <c r="IA57" s="3">
        <v>0</v>
      </c>
      <c r="IB57" s="3">
        <v>0</v>
      </c>
      <c r="IC57" s="3">
        <v>0</v>
      </c>
      <c r="ID57" s="3">
        <v>-40757.82</v>
      </c>
      <c r="IE57" s="3">
        <v>0</v>
      </c>
      <c r="IF57" s="3">
        <v>0</v>
      </c>
      <c r="IG57" s="3">
        <v>0</v>
      </c>
      <c r="IH57" s="3">
        <v>0</v>
      </c>
      <c r="II57" s="3">
        <v>3565.5</v>
      </c>
      <c r="IJ57" s="3">
        <v>-1929928.67</v>
      </c>
      <c r="IK57" s="3">
        <v>0</v>
      </c>
      <c r="IL57" s="3">
        <v>0</v>
      </c>
      <c r="IM57" s="3">
        <v>0</v>
      </c>
      <c r="IN57" s="3">
        <v>-84385.22</v>
      </c>
      <c r="IO57" s="3">
        <v>-1265.04</v>
      </c>
      <c r="IP57" s="3">
        <v>-6651011.8600000003</v>
      </c>
      <c r="IQ57" s="3">
        <v>0</v>
      </c>
      <c r="IR57" s="3">
        <v>-114742.63</v>
      </c>
      <c r="IS57" s="3">
        <v>-913707.01</v>
      </c>
      <c r="IT57" s="3">
        <v>0</v>
      </c>
      <c r="IU57" s="3">
        <v>-328032.21000000002</v>
      </c>
      <c r="IV57" s="3">
        <v>0</v>
      </c>
      <c r="IW57" s="3">
        <v>-628577.18999999994</v>
      </c>
      <c r="IX57" s="3">
        <v>-452569.15</v>
      </c>
      <c r="IY57" s="3">
        <v>-258226.85</v>
      </c>
      <c r="IZ57" s="3">
        <v>-25203.52</v>
      </c>
      <c r="JA57" s="3">
        <v>-2610949.84</v>
      </c>
      <c r="JB57" s="3">
        <v>-7615.5</v>
      </c>
      <c r="JC57" s="3">
        <v>-220.75</v>
      </c>
      <c r="JD57" s="3">
        <v>0</v>
      </c>
      <c r="JE57" s="3">
        <v>0</v>
      </c>
      <c r="JF57" s="3">
        <v>0</v>
      </c>
      <c r="JG57" s="3">
        <v>0</v>
      </c>
      <c r="JH57" s="3">
        <v>0</v>
      </c>
      <c r="JI57" s="3">
        <v>-29224.7</v>
      </c>
      <c r="JJ57" s="3">
        <v>0</v>
      </c>
      <c r="JK57" s="3">
        <v>0</v>
      </c>
      <c r="JL57" s="3">
        <v>-26204.18</v>
      </c>
      <c r="JM57" s="3">
        <v>0</v>
      </c>
      <c r="JN57" s="3">
        <v>-49666.19</v>
      </c>
      <c r="JO57" s="3">
        <v>0</v>
      </c>
      <c r="JP57" s="3">
        <v>-12503.01</v>
      </c>
      <c r="JQ57" s="3">
        <v>0</v>
      </c>
      <c r="JR57" s="3">
        <v>0</v>
      </c>
      <c r="JS57" s="3">
        <v>0</v>
      </c>
      <c r="JT57" s="3">
        <v>0</v>
      </c>
      <c r="JU57" s="3">
        <v>0</v>
      </c>
      <c r="JV57" s="3">
        <v>0</v>
      </c>
      <c r="JW57" s="3">
        <v>0</v>
      </c>
      <c r="JX57" s="3">
        <v>0</v>
      </c>
      <c r="JY57" s="3">
        <v>0</v>
      </c>
      <c r="JZ57" s="3">
        <v>0</v>
      </c>
      <c r="KA57" s="3">
        <v>0</v>
      </c>
      <c r="KB57" s="3">
        <v>-10000</v>
      </c>
      <c r="KC57" s="3">
        <v>0</v>
      </c>
      <c r="KD57" s="3">
        <v>51691.62</v>
      </c>
      <c r="KE57" s="3">
        <v>0</v>
      </c>
      <c r="KF57" s="3">
        <v>0</v>
      </c>
      <c r="KG57" s="3">
        <v>0</v>
      </c>
      <c r="KH57" s="3">
        <v>-537757.38</v>
      </c>
      <c r="KI57" s="3">
        <v>471517.26</v>
      </c>
      <c r="KJ57" s="3">
        <v>0</v>
      </c>
      <c r="KK57" s="3">
        <v>-2750</v>
      </c>
      <c r="KL57" s="3">
        <v>0</v>
      </c>
      <c r="KM57" s="3">
        <v>0</v>
      </c>
      <c r="KN57" s="3">
        <v>-28105.45</v>
      </c>
      <c r="KO57" s="3">
        <v>0</v>
      </c>
      <c r="KP57" s="3">
        <v>0</v>
      </c>
      <c r="KQ57" s="3">
        <v>0</v>
      </c>
      <c r="KR57" s="3">
        <v>0</v>
      </c>
      <c r="KS57" s="3">
        <v>0</v>
      </c>
      <c r="KT57" s="3">
        <v>0</v>
      </c>
      <c r="KU57" s="3">
        <v>0</v>
      </c>
      <c r="KV57" s="3">
        <v>0</v>
      </c>
      <c r="KW57" s="3">
        <v>0</v>
      </c>
      <c r="KX57" s="3">
        <v>0</v>
      </c>
      <c r="KY57" s="3">
        <v>0</v>
      </c>
      <c r="KZ57" s="3">
        <v>0</v>
      </c>
      <c r="LA57" s="3">
        <v>0</v>
      </c>
      <c r="LB57" s="3">
        <v>0</v>
      </c>
      <c r="LC57" s="3">
        <v>0</v>
      </c>
      <c r="LD57" s="3">
        <v>0</v>
      </c>
      <c r="LE57" s="3">
        <v>0</v>
      </c>
      <c r="LF57" s="3">
        <v>0</v>
      </c>
      <c r="LG57" s="3">
        <v>0</v>
      </c>
      <c r="LH57" s="3">
        <v>0</v>
      </c>
      <c r="LI57" s="3">
        <v>0</v>
      </c>
      <c r="LJ57" s="3">
        <v>0</v>
      </c>
      <c r="LK57" s="3">
        <v>0</v>
      </c>
      <c r="LL57" s="3">
        <v>0</v>
      </c>
      <c r="LM57" s="3">
        <v>3814397.74</v>
      </c>
      <c r="LN57" s="3">
        <v>5880642.6900000004</v>
      </c>
      <c r="LO57" s="3">
        <v>328032.21000000002</v>
      </c>
      <c r="LP57" s="3">
        <v>0</v>
      </c>
      <c r="LQ57" s="3">
        <v>0</v>
      </c>
      <c r="LR57" s="3">
        <v>628577.18999999994</v>
      </c>
      <c r="LS57" s="3">
        <v>0</v>
      </c>
      <c r="LT57" s="3">
        <v>452569.15</v>
      </c>
      <c r="LU57" s="3">
        <v>0</v>
      </c>
      <c r="LW57" s="3">
        <v>258226.85</v>
      </c>
      <c r="LX57" s="3">
        <v>25203.52</v>
      </c>
      <c r="LY57" s="3">
        <v>0</v>
      </c>
      <c r="LZ57" s="3">
        <v>0</v>
      </c>
      <c r="MA57" s="3">
        <v>0</v>
      </c>
      <c r="MB57" s="3">
        <v>0</v>
      </c>
      <c r="MC57" s="3">
        <v>0</v>
      </c>
      <c r="MD57" s="3">
        <v>0</v>
      </c>
      <c r="ME57" s="3">
        <v>0</v>
      </c>
      <c r="MF57" s="3">
        <v>0</v>
      </c>
      <c r="MG57" s="3">
        <v>0</v>
      </c>
      <c r="MH57" s="3">
        <v>0</v>
      </c>
      <c r="MI57" s="3">
        <v>0</v>
      </c>
      <c r="MJ57" s="3">
        <v>0</v>
      </c>
      <c r="MK57" s="3">
        <v>0</v>
      </c>
      <c r="ML57" s="3">
        <v>0</v>
      </c>
      <c r="MM57" s="3">
        <v>0</v>
      </c>
      <c r="MN57" s="3">
        <v>0</v>
      </c>
      <c r="MO57" s="3">
        <v>0</v>
      </c>
      <c r="MP57" s="3">
        <v>0</v>
      </c>
      <c r="MQ57" s="3">
        <v>0</v>
      </c>
      <c r="MR57" s="3">
        <v>0</v>
      </c>
      <c r="MS57" s="3">
        <v>118695.66</v>
      </c>
      <c r="MT57" s="3">
        <v>0</v>
      </c>
      <c r="MU57" s="3">
        <v>19590.87</v>
      </c>
      <c r="MV57" s="3">
        <v>0</v>
      </c>
      <c r="MW57" s="3">
        <v>0</v>
      </c>
      <c r="MX57" s="3">
        <v>4388.4399999999996</v>
      </c>
      <c r="MY57" s="3">
        <v>19945.84</v>
      </c>
      <c r="MZ57" s="3">
        <v>8989.11</v>
      </c>
      <c r="NA57" s="3">
        <v>9857.7800000000007</v>
      </c>
      <c r="NB57" s="3">
        <v>590.52</v>
      </c>
      <c r="NC57" s="3">
        <v>4385.57</v>
      </c>
      <c r="ND57" s="3">
        <v>13.35</v>
      </c>
      <c r="NE57" s="3">
        <v>5503.93</v>
      </c>
      <c r="NF57" s="3">
        <v>0</v>
      </c>
      <c r="NG57" s="3">
        <v>2250.14</v>
      </c>
      <c r="NH57" s="3">
        <v>0</v>
      </c>
      <c r="NI57" s="3">
        <v>58708.3</v>
      </c>
      <c r="NJ57" s="3">
        <v>57134.91</v>
      </c>
      <c r="NK57" s="3">
        <v>13737.13</v>
      </c>
      <c r="NL57" s="3">
        <v>83325.279999999999</v>
      </c>
      <c r="NM57" s="3">
        <v>0</v>
      </c>
      <c r="NN57" s="3">
        <v>0</v>
      </c>
      <c r="NO57" s="3">
        <v>0</v>
      </c>
      <c r="NP57" s="3">
        <v>73502.789999999994</v>
      </c>
      <c r="NQ57" s="3">
        <v>0</v>
      </c>
      <c r="NR57" s="3">
        <v>0</v>
      </c>
      <c r="NS57" s="3">
        <v>18049.509999999998</v>
      </c>
      <c r="NT57" s="3">
        <v>18113.07</v>
      </c>
      <c r="NU57" s="3">
        <v>5665.63</v>
      </c>
      <c r="NV57" s="3">
        <v>11951.27</v>
      </c>
      <c r="NW57" s="3">
        <v>50933.82</v>
      </c>
      <c r="NX57" s="3">
        <v>558.4</v>
      </c>
      <c r="NY57" s="3">
        <v>0</v>
      </c>
      <c r="NZ57" s="3">
        <v>1567.5</v>
      </c>
      <c r="OA57" s="3">
        <v>353.26</v>
      </c>
      <c r="OB57" s="3">
        <v>0</v>
      </c>
      <c r="OC57" s="3">
        <v>0</v>
      </c>
      <c r="OD57" s="3">
        <v>0</v>
      </c>
      <c r="OE57" s="3">
        <v>33513.379999999997</v>
      </c>
      <c r="OF57" s="3">
        <v>0</v>
      </c>
      <c r="OK57" s="3">
        <v>0</v>
      </c>
      <c r="OL57" s="3">
        <v>0</v>
      </c>
      <c r="OM57" s="3">
        <v>0</v>
      </c>
      <c r="ON57" s="3">
        <v>0</v>
      </c>
      <c r="OO57" s="3">
        <v>55422.45</v>
      </c>
      <c r="OP57" s="3">
        <v>68150.429999999993</v>
      </c>
      <c r="OQ57" s="3">
        <v>110052.28</v>
      </c>
      <c r="OR57" s="3">
        <v>98361.59</v>
      </c>
      <c r="OS57" s="3">
        <v>0</v>
      </c>
      <c r="OT57" s="3">
        <v>0</v>
      </c>
      <c r="OU57" s="3">
        <v>13749.11</v>
      </c>
      <c r="OV57" s="3">
        <v>56524.56</v>
      </c>
      <c r="OW57" s="3">
        <v>0</v>
      </c>
      <c r="OX57" s="3">
        <v>6449.64</v>
      </c>
      <c r="OY57" s="3">
        <v>0</v>
      </c>
      <c r="OZ57" s="3">
        <v>920</v>
      </c>
      <c r="PA57" s="3">
        <v>0</v>
      </c>
      <c r="PB57" s="3">
        <v>0</v>
      </c>
      <c r="PC57" s="3">
        <v>0</v>
      </c>
      <c r="PD57" s="3">
        <v>0</v>
      </c>
      <c r="PE57" s="3">
        <v>0</v>
      </c>
      <c r="PF57" s="3">
        <v>113724.52</v>
      </c>
      <c r="PG57" s="3">
        <v>106181.84</v>
      </c>
      <c r="PH57" s="3">
        <v>78328.22</v>
      </c>
      <c r="PI57" s="3">
        <v>39583.870000000003</v>
      </c>
      <c r="PJ57" s="3">
        <v>0</v>
      </c>
      <c r="PK57" s="3">
        <v>156454.1</v>
      </c>
      <c r="PL57" s="3">
        <v>45344.28</v>
      </c>
      <c r="PM57" s="3">
        <v>0</v>
      </c>
      <c r="PN57" s="3">
        <v>12976.24</v>
      </c>
      <c r="PO57" s="3">
        <v>0</v>
      </c>
      <c r="PP57" s="3">
        <v>0</v>
      </c>
      <c r="PQ57" s="3">
        <v>0</v>
      </c>
      <c r="PR57" s="3">
        <v>160787.34</v>
      </c>
      <c r="PS57" s="3">
        <v>0</v>
      </c>
      <c r="PT57" s="3">
        <v>62060.6</v>
      </c>
      <c r="PU57" s="3">
        <v>0</v>
      </c>
      <c r="PV57" s="3">
        <v>0</v>
      </c>
      <c r="PW57" s="3">
        <v>4362.46</v>
      </c>
      <c r="PX57" s="3">
        <v>5052.58</v>
      </c>
      <c r="PY57" s="3">
        <v>0</v>
      </c>
      <c r="PZ57" s="3">
        <v>0</v>
      </c>
      <c r="QA57" s="3">
        <v>0</v>
      </c>
      <c r="QB57" s="3">
        <v>378282.77</v>
      </c>
      <c r="QC57" s="3">
        <v>0</v>
      </c>
      <c r="QD57" s="3">
        <v>63102.79</v>
      </c>
      <c r="QE57" s="3">
        <v>0</v>
      </c>
      <c r="QF57" s="3">
        <v>0</v>
      </c>
      <c r="QG57" s="3">
        <v>0</v>
      </c>
      <c r="QI57" s="3">
        <v>0</v>
      </c>
      <c r="QJ57" s="3">
        <v>187389.5</v>
      </c>
      <c r="QK57" s="3">
        <v>0</v>
      </c>
      <c r="QL57" s="3">
        <v>0</v>
      </c>
      <c r="QM57" s="3">
        <v>0</v>
      </c>
      <c r="QN57" s="3">
        <v>0</v>
      </c>
      <c r="QO57" s="3">
        <v>0</v>
      </c>
      <c r="QP57" s="3">
        <v>21151.63</v>
      </c>
      <c r="QQ57" s="3">
        <v>0</v>
      </c>
      <c r="QR57" s="3">
        <v>0</v>
      </c>
      <c r="QS57" s="3">
        <v>0</v>
      </c>
      <c r="QT57" s="3">
        <v>12560.35</v>
      </c>
      <c r="QU57" s="3">
        <v>-896.25</v>
      </c>
      <c r="QV57" s="3">
        <v>0</v>
      </c>
      <c r="QW57" s="3">
        <v>3270.21</v>
      </c>
      <c r="QX57" s="3">
        <v>0</v>
      </c>
      <c r="QY57" s="3">
        <v>0</v>
      </c>
      <c r="QZ57" s="3">
        <v>0</v>
      </c>
      <c r="RA57" s="3">
        <v>0</v>
      </c>
      <c r="RB57" s="3">
        <v>0</v>
      </c>
      <c r="RC57" s="3">
        <v>0</v>
      </c>
      <c r="RD57" s="3">
        <v>0</v>
      </c>
      <c r="RE57" s="3">
        <v>0</v>
      </c>
      <c r="RF57" s="3">
        <v>0</v>
      </c>
      <c r="RG57" s="3">
        <v>0</v>
      </c>
      <c r="RH57" s="3">
        <v>0</v>
      </c>
      <c r="RI57" s="3">
        <v>0</v>
      </c>
      <c r="RJ57" s="3">
        <v>0</v>
      </c>
      <c r="RK57" s="3">
        <v>0</v>
      </c>
    </row>
    <row r="58" spans="1:479" x14ac:dyDescent="0.25">
      <c r="A58" t="s">
        <v>57</v>
      </c>
      <c r="B58" s="1">
        <v>2019</v>
      </c>
      <c r="C58" s="3">
        <v>3235272.81</v>
      </c>
      <c r="D58" s="3">
        <v>0</v>
      </c>
      <c r="E58" s="4"/>
      <c r="F58" s="3">
        <v>0</v>
      </c>
      <c r="G58" s="3">
        <v>0</v>
      </c>
      <c r="H58" s="3">
        <v>0</v>
      </c>
      <c r="I58" s="3">
        <v>0</v>
      </c>
      <c r="J58" s="3">
        <v>39670.699999999997</v>
      </c>
      <c r="K58" s="3">
        <v>3791083.97</v>
      </c>
      <c r="L58" s="3">
        <v>14363.82</v>
      </c>
      <c r="M58" s="3">
        <v>16822.2</v>
      </c>
      <c r="N58" s="3">
        <v>20144.47</v>
      </c>
      <c r="O58" s="3">
        <v>0</v>
      </c>
      <c r="P58" s="4"/>
      <c r="Q58" s="3">
        <v>5361510.0999999996</v>
      </c>
      <c r="R58" s="3">
        <v>-145000</v>
      </c>
      <c r="S58" s="3">
        <v>0</v>
      </c>
      <c r="T58" s="3">
        <v>0</v>
      </c>
      <c r="U58" s="3">
        <v>0</v>
      </c>
      <c r="V58" s="3">
        <v>352195.88</v>
      </c>
      <c r="W58" s="3">
        <v>226849.59</v>
      </c>
      <c r="X58" s="3">
        <v>0</v>
      </c>
      <c r="Y58" s="3">
        <v>0</v>
      </c>
      <c r="Z58" s="3">
        <v>0</v>
      </c>
      <c r="AA58" s="3">
        <v>1084306</v>
      </c>
      <c r="AB58" s="3">
        <v>0</v>
      </c>
      <c r="AC58" s="3">
        <v>0</v>
      </c>
      <c r="AD58" s="3">
        <v>0</v>
      </c>
      <c r="AE58" s="3">
        <v>0</v>
      </c>
      <c r="AF58" s="3">
        <v>0</v>
      </c>
      <c r="AG58" s="3">
        <v>0</v>
      </c>
      <c r="AH58" s="3">
        <v>0</v>
      </c>
      <c r="AI58" s="3">
        <v>0</v>
      </c>
      <c r="AJ58" s="3">
        <v>0</v>
      </c>
      <c r="AK58" s="3">
        <v>0</v>
      </c>
      <c r="AL58" s="3">
        <v>0</v>
      </c>
      <c r="AP58" s="3">
        <v>0</v>
      </c>
      <c r="AQ58" s="3">
        <v>0</v>
      </c>
      <c r="AR58" s="3">
        <v>0</v>
      </c>
      <c r="AS58" s="3">
        <v>0</v>
      </c>
      <c r="AT58" s="3">
        <v>0</v>
      </c>
      <c r="AU58" s="3">
        <v>0</v>
      </c>
      <c r="AV58" s="3">
        <v>-85139.82</v>
      </c>
      <c r="AW58" s="4"/>
      <c r="AX58" s="3">
        <v>0</v>
      </c>
      <c r="AY58" s="3">
        <v>0</v>
      </c>
      <c r="AZ58" s="3">
        <v>0</v>
      </c>
      <c r="BA58" s="3">
        <v>1722.69</v>
      </c>
      <c r="BB58" s="3">
        <v>0</v>
      </c>
      <c r="BC58" s="3">
        <v>0</v>
      </c>
      <c r="BD58" s="3">
        <v>239517.5</v>
      </c>
      <c r="BE58" s="3">
        <v>0</v>
      </c>
      <c r="BF58" s="3">
        <v>0</v>
      </c>
      <c r="BG58" s="3">
        <v>0</v>
      </c>
      <c r="BH58" s="3">
        <v>0</v>
      </c>
      <c r="BI58" s="3">
        <v>0</v>
      </c>
      <c r="BJ58" s="3">
        <v>0</v>
      </c>
      <c r="BK58" s="3">
        <v>0</v>
      </c>
      <c r="BL58" s="3">
        <v>0</v>
      </c>
      <c r="BM58" s="3">
        <v>13075.07</v>
      </c>
      <c r="BN58" s="3">
        <v>667709.63</v>
      </c>
      <c r="BO58" s="3">
        <v>-26095.919999999998</v>
      </c>
      <c r="BP58" s="3">
        <v>0</v>
      </c>
      <c r="BQ58" s="3">
        <v>0</v>
      </c>
      <c r="BR58" s="3">
        <v>0</v>
      </c>
      <c r="BT58" s="3">
        <v>0</v>
      </c>
      <c r="BU58" s="3">
        <v>0</v>
      </c>
      <c r="BV58" s="3">
        <v>0</v>
      </c>
      <c r="BW58" s="3">
        <v>0</v>
      </c>
      <c r="BX58" s="3">
        <v>0</v>
      </c>
      <c r="BY58" s="3">
        <v>0</v>
      </c>
      <c r="BZ58" s="3">
        <v>-207537.42</v>
      </c>
      <c r="CA58" s="3">
        <v>0</v>
      </c>
      <c r="CB58" s="3">
        <v>56103.99</v>
      </c>
      <c r="CC58" s="3">
        <v>122837.38</v>
      </c>
      <c r="CD58" s="3">
        <v>1026062.45</v>
      </c>
      <c r="CE58" s="3">
        <v>79264.990000000005</v>
      </c>
      <c r="CF58" s="3">
        <v>-189043</v>
      </c>
      <c r="CG58" s="3">
        <v>243638.34</v>
      </c>
      <c r="CH58" s="3">
        <v>0</v>
      </c>
      <c r="CI58" s="3">
        <v>0</v>
      </c>
      <c r="CJ58" s="3">
        <v>0</v>
      </c>
      <c r="CK58" s="3">
        <v>0</v>
      </c>
      <c r="CL58" s="3">
        <v>773015.5</v>
      </c>
      <c r="CM58" s="3">
        <v>0</v>
      </c>
      <c r="CN58" s="3">
        <v>0</v>
      </c>
      <c r="CO58" s="3">
        <v>0</v>
      </c>
      <c r="CP58" s="3">
        <v>0</v>
      </c>
      <c r="CQ58" s="3">
        <v>0</v>
      </c>
      <c r="CR58" s="3">
        <v>0</v>
      </c>
      <c r="CS58" s="3">
        <v>0</v>
      </c>
      <c r="CT58" s="3">
        <v>0</v>
      </c>
      <c r="CU58" s="3">
        <v>0</v>
      </c>
      <c r="CV58" s="3">
        <v>0</v>
      </c>
      <c r="CW58" s="3">
        <v>0</v>
      </c>
      <c r="CX58" s="3">
        <v>0</v>
      </c>
      <c r="CY58" s="3">
        <v>0</v>
      </c>
      <c r="CZ58" s="3">
        <v>0</v>
      </c>
      <c r="DA58" s="3">
        <v>0</v>
      </c>
      <c r="DB58" s="3">
        <v>0</v>
      </c>
      <c r="DC58" s="3">
        <v>0</v>
      </c>
      <c r="DD58" s="3">
        <v>0</v>
      </c>
      <c r="DE58" s="3">
        <v>0</v>
      </c>
      <c r="DF58" s="3">
        <v>0</v>
      </c>
      <c r="DG58" s="3">
        <v>0</v>
      </c>
      <c r="DH58" s="3">
        <v>0</v>
      </c>
      <c r="DI58" s="3">
        <v>0</v>
      </c>
      <c r="DJ58" s="3">
        <v>0</v>
      </c>
      <c r="DK58" s="3">
        <v>0</v>
      </c>
      <c r="DL58" s="3">
        <v>0</v>
      </c>
      <c r="DM58" s="3">
        <v>0</v>
      </c>
      <c r="DN58" s="3">
        <v>241718.86</v>
      </c>
      <c r="DP58" s="3">
        <v>2359388.04</v>
      </c>
      <c r="DQ58" s="3">
        <v>0</v>
      </c>
      <c r="DR58" s="3">
        <v>0</v>
      </c>
      <c r="DS58" s="3">
        <v>11488866.710000001</v>
      </c>
      <c r="DT58" s="3">
        <v>0</v>
      </c>
      <c r="DU58" s="3">
        <v>10443748.460000001</v>
      </c>
      <c r="DV58" s="3">
        <v>12775678.25</v>
      </c>
      <c r="DW58" s="3">
        <v>3054758.11</v>
      </c>
      <c r="DX58" s="3">
        <v>9562744.8399999999</v>
      </c>
      <c r="DY58" s="3">
        <v>7213065.3499999996</v>
      </c>
      <c r="DZ58" s="3">
        <v>4953198.1399999997</v>
      </c>
      <c r="EA58" s="3">
        <v>5130856.05</v>
      </c>
      <c r="EB58" s="3">
        <v>1634.63</v>
      </c>
      <c r="EC58" s="3">
        <v>0</v>
      </c>
      <c r="ED58" s="3">
        <v>0</v>
      </c>
      <c r="EE58" s="3">
        <v>0</v>
      </c>
      <c r="EG58" s="3">
        <v>0</v>
      </c>
      <c r="EH58" s="3">
        <v>0</v>
      </c>
      <c r="EI58" s="3">
        <v>168724.02</v>
      </c>
      <c r="EJ58" s="3">
        <v>315270.42</v>
      </c>
      <c r="EL58" s="3">
        <v>1956708.74</v>
      </c>
      <c r="EM58" s="3">
        <v>128498.8</v>
      </c>
      <c r="EN58" s="3">
        <v>346952.25</v>
      </c>
      <c r="EO58" s="3">
        <v>40890.81</v>
      </c>
      <c r="EP58" s="3">
        <v>41017.440000000002</v>
      </c>
      <c r="EQ58" s="3">
        <v>41125.75</v>
      </c>
      <c r="ER58" s="3">
        <v>188552</v>
      </c>
      <c r="ET58" s="3">
        <v>0</v>
      </c>
      <c r="EU58" s="3">
        <v>0</v>
      </c>
      <c r="EV58" s="3">
        <v>212935.33</v>
      </c>
      <c r="EW58" s="3">
        <v>0</v>
      </c>
      <c r="EX58" s="3">
        <v>0</v>
      </c>
      <c r="EY58" s="3">
        <v>0</v>
      </c>
      <c r="EZ58" s="3">
        <v>41715.279999999999</v>
      </c>
      <c r="FA58" s="3">
        <v>0</v>
      </c>
      <c r="FB58" s="3">
        <v>0</v>
      </c>
      <c r="FC58" s="3">
        <v>0</v>
      </c>
      <c r="FD58" s="3">
        <v>0</v>
      </c>
      <c r="FE58" s="3">
        <v>0</v>
      </c>
      <c r="FF58" s="3">
        <v>237297.88</v>
      </c>
      <c r="FG58" s="3">
        <v>2214322</v>
      </c>
      <c r="FH58" s="3">
        <v>0</v>
      </c>
      <c r="FI58" s="3">
        <v>0</v>
      </c>
      <c r="FJ58" s="3">
        <v>0</v>
      </c>
      <c r="FK58" s="3">
        <v>-10668132.140000001</v>
      </c>
      <c r="FL58" s="3">
        <v>-657393.38</v>
      </c>
      <c r="FM58" s="3">
        <v>0</v>
      </c>
      <c r="FN58" s="3">
        <v>0</v>
      </c>
      <c r="FO58" s="3">
        <v>0</v>
      </c>
      <c r="FP58" s="3">
        <v>-6255629.7400000002</v>
      </c>
      <c r="FQ58" s="3">
        <v>-600591.35</v>
      </c>
      <c r="FR58" s="3">
        <v>-704132.26</v>
      </c>
      <c r="FS58" s="3">
        <v>0</v>
      </c>
      <c r="FT58" s="3">
        <v>-1608425</v>
      </c>
      <c r="FU58" s="3">
        <v>0</v>
      </c>
      <c r="FV58" s="3">
        <v>0</v>
      </c>
      <c r="FW58" s="3">
        <v>0</v>
      </c>
      <c r="FX58" s="3">
        <v>0</v>
      </c>
      <c r="FY58" s="3">
        <v>0</v>
      </c>
      <c r="FZ58" s="3">
        <v>0</v>
      </c>
      <c r="GA58" s="3">
        <v>0</v>
      </c>
      <c r="GB58" s="3">
        <v>-1978722.92</v>
      </c>
      <c r="GD58" s="3">
        <v>0</v>
      </c>
      <c r="GE58" s="3">
        <v>0</v>
      </c>
      <c r="GF58" s="3">
        <v>0</v>
      </c>
      <c r="GG58" s="3">
        <v>0</v>
      </c>
      <c r="GH58" s="3">
        <v>0</v>
      </c>
      <c r="GI58" s="3">
        <v>-12554.14</v>
      </c>
      <c r="GJ58" s="3">
        <v>146.52000000000001</v>
      </c>
      <c r="GK58" s="3">
        <v>0</v>
      </c>
      <c r="GL58" s="3">
        <v>118739.15</v>
      </c>
      <c r="GN58" s="3">
        <v>0</v>
      </c>
      <c r="GO58" s="3">
        <v>-382565</v>
      </c>
      <c r="GP58" s="3">
        <v>0</v>
      </c>
      <c r="GQ58" s="3">
        <v>0</v>
      </c>
      <c r="GR58" s="3">
        <v>0</v>
      </c>
      <c r="GS58" s="3">
        <v>0</v>
      </c>
      <c r="GT58" s="3">
        <v>0</v>
      </c>
      <c r="GU58" s="3">
        <v>0</v>
      </c>
      <c r="GV58" s="3">
        <v>-10931.27</v>
      </c>
      <c r="GX58" s="3">
        <v>0</v>
      </c>
      <c r="GY58" s="3">
        <v>0</v>
      </c>
      <c r="GZ58" s="3">
        <v>0</v>
      </c>
      <c r="HA58" s="3">
        <v>0</v>
      </c>
      <c r="HB58" s="3">
        <v>-3035000</v>
      </c>
      <c r="HC58" s="3">
        <v>3228000</v>
      </c>
      <c r="HD58" s="3">
        <v>0</v>
      </c>
      <c r="HE58" s="3">
        <v>0</v>
      </c>
      <c r="HF58" s="3">
        <v>-1003978.87</v>
      </c>
      <c r="HG58" s="3">
        <v>0</v>
      </c>
      <c r="HH58" s="3">
        <v>-9134441.3699999992</v>
      </c>
      <c r="HI58" s="3">
        <v>0</v>
      </c>
      <c r="HJ58" s="3">
        <v>0</v>
      </c>
      <c r="HK58" s="3">
        <v>0</v>
      </c>
      <c r="HL58" s="3">
        <v>-16012959.08</v>
      </c>
      <c r="HM58" s="3">
        <v>0</v>
      </c>
      <c r="HO58" s="3">
        <v>-5260460.75</v>
      </c>
      <c r="HP58" s="3">
        <v>-18269167</v>
      </c>
      <c r="HQ58" s="3">
        <v>0</v>
      </c>
      <c r="HR58" s="3">
        <v>0</v>
      </c>
      <c r="HS58" s="3">
        <v>0</v>
      </c>
      <c r="HT58" s="3">
        <v>0</v>
      </c>
      <c r="HU58" s="3">
        <v>0</v>
      </c>
      <c r="HV58" s="3">
        <v>0</v>
      </c>
      <c r="HW58" s="3">
        <v>0</v>
      </c>
      <c r="HX58" s="3">
        <v>0</v>
      </c>
      <c r="HY58" s="3">
        <v>-24177792.690000001</v>
      </c>
      <c r="HZ58" s="3">
        <v>-2548560.15</v>
      </c>
      <c r="IA58" s="3">
        <v>0</v>
      </c>
      <c r="IB58" s="3">
        <v>0</v>
      </c>
      <c r="IC58" s="3">
        <v>9040775.4199999999</v>
      </c>
      <c r="ID58" s="3">
        <v>0</v>
      </c>
      <c r="IE58" s="3">
        <v>0</v>
      </c>
      <c r="IF58" s="3">
        <v>0</v>
      </c>
      <c r="IG58" s="3">
        <v>0</v>
      </c>
      <c r="IH58" s="3">
        <v>0</v>
      </c>
      <c r="II58" s="3">
        <v>61756.94</v>
      </c>
      <c r="IJ58" s="3">
        <v>-32558250.91</v>
      </c>
      <c r="IK58" s="3">
        <v>-5239679.5599999996</v>
      </c>
      <c r="IL58" s="3">
        <v>0</v>
      </c>
      <c r="IM58" s="3">
        <v>0</v>
      </c>
      <c r="IN58" s="3">
        <v>-13333.79</v>
      </c>
      <c r="IO58" s="3">
        <v>-1606.47</v>
      </c>
      <c r="IP58" s="3">
        <v>-2601037.92</v>
      </c>
      <c r="IQ58" s="3">
        <v>0</v>
      </c>
      <c r="IR58" s="3">
        <v>0</v>
      </c>
      <c r="IS58" s="3">
        <v>-1861858.37</v>
      </c>
      <c r="IT58" s="3">
        <v>0</v>
      </c>
      <c r="IU58" s="3">
        <v>-1389288.43</v>
      </c>
      <c r="IV58" s="3">
        <v>0</v>
      </c>
      <c r="IW58" s="3">
        <v>-2485710.12</v>
      </c>
      <c r="IX58" s="3">
        <v>-1720783.86</v>
      </c>
      <c r="IY58" s="3">
        <v>-1208935.56</v>
      </c>
      <c r="IZ58" s="3">
        <v>-153942.76999999999</v>
      </c>
      <c r="JA58" s="3">
        <v>-10707562.98</v>
      </c>
      <c r="JB58" s="3">
        <v>-16788.07</v>
      </c>
      <c r="JC58" s="3">
        <v>-407.5</v>
      </c>
      <c r="JD58" s="3">
        <v>-68573.48</v>
      </c>
      <c r="JE58" s="3">
        <v>0</v>
      </c>
      <c r="JF58" s="3">
        <v>0</v>
      </c>
      <c r="JG58" s="3">
        <v>0</v>
      </c>
      <c r="JH58" s="3">
        <v>0</v>
      </c>
      <c r="JI58" s="3">
        <v>-165763.28</v>
      </c>
      <c r="JJ58" s="3">
        <v>0</v>
      </c>
      <c r="JK58" s="3">
        <v>-199.17</v>
      </c>
      <c r="JL58" s="3">
        <v>-99699.09</v>
      </c>
      <c r="JM58" s="3">
        <v>0</v>
      </c>
      <c r="JN58" s="3">
        <v>-106081.13</v>
      </c>
      <c r="JO58" s="3">
        <v>0</v>
      </c>
      <c r="JP58" s="3">
        <v>-253172.34</v>
      </c>
      <c r="JQ58" s="3">
        <v>0</v>
      </c>
      <c r="JR58" s="3">
        <v>0</v>
      </c>
      <c r="JS58" s="3">
        <v>0</v>
      </c>
      <c r="JT58" s="3">
        <v>0</v>
      </c>
      <c r="JU58" s="3">
        <v>0</v>
      </c>
      <c r="JV58" s="3">
        <v>-203892.38</v>
      </c>
      <c r="JW58" s="3">
        <v>33496.39</v>
      </c>
      <c r="JX58" s="3">
        <v>0</v>
      </c>
      <c r="JY58" s="3">
        <v>0</v>
      </c>
      <c r="JZ58" s="3">
        <v>0</v>
      </c>
      <c r="KA58" s="3">
        <v>0</v>
      </c>
      <c r="KB58" s="3">
        <v>-26818.59</v>
      </c>
      <c r="KC58" s="3">
        <v>0</v>
      </c>
      <c r="KD58" s="3">
        <v>181103.39</v>
      </c>
      <c r="KE58" s="3">
        <v>-34491.660000000003</v>
      </c>
      <c r="KF58" s="3">
        <v>0</v>
      </c>
      <c r="KG58" s="3">
        <v>0</v>
      </c>
      <c r="KH58" s="3">
        <v>-1397.14</v>
      </c>
      <c r="KI58" s="3">
        <v>156486.15</v>
      </c>
      <c r="KJ58" s="3">
        <v>0</v>
      </c>
      <c r="KK58" s="3">
        <v>-3980.3</v>
      </c>
      <c r="KL58" s="3">
        <v>0</v>
      </c>
      <c r="KM58" s="3">
        <v>0</v>
      </c>
      <c r="KN58" s="3">
        <v>-130753.31</v>
      </c>
      <c r="KO58" s="3">
        <v>0</v>
      </c>
      <c r="KP58" s="3">
        <v>0</v>
      </c>
      <c r="KQ58" s="3">
        <v>0</v>
      </c>
      <c r="KR58" s="3">
        <v>0</v>
      </c>
      <c r="KS58" s="3">
        <v>0</v>
      </c>
      <c r="KT58" s="3">
        <v>0</v>
      </c>
      <c r="KU58" s="3">
        <v>0</v>
      </c>
      <c r="KV58" s="3">
        <v>0</v>
      </c>
      <c r="KW58" s="3">
        <v>0</v>
      </c>
      <c r="KX58" s="3">
        <v>0</v>
      </c>
      <c r="KY58" s="3">
        <v>0</v>
      </c>
      <c r="KZ58" s="3">
        <v>0</v>
      </c>
      <c r="LA58" s="3">
        <v>0</v>
      </c>
      <c r="LB58" s="3">
        <v>0</v>
      </c>
      <c r="LC58" s="3">
        <v>0</v>
      </c>
      <c r="LD58" s="3">
        <v>0</v>
      </c>
      <c r="LE58" s="3">
        <v>0</v>
      </c>
      <c r="LF58" s="3">
        <v>0</v>
      </c>
      <c r="LG58" s="3">
        <v>0</v>
      </c>
      <c r="LH58" s="3">
        <v>0</v>
      </c>
      <c r="LI58" s="3">
        <v>0</v>
      </c>
      <c r="LJ58" s="3">
        <v>0</v>
      </c>
      <c r="LK58" s="3">
        <v>0</v>
      </c>
      <c r="LL58" s="3">
        <v>0</v>
      </c>
      <c r="LM58" s="3">
        <v>24451221.91</v>
      </c>
      <c r="LN58" s="3">
        <v>17824545.109999999</v>
      </c>
      <c r="LO58" s="3">
        <v>1389288.43</v>
      </c>
      <c r="LP58" s="3">
        <v>0</v>
      </c>
      <c r="LQ58" s="3">
        <v>0</v>
      </c>
      <c r="LR58" s="3">
        <v>2485710.12</v>
      </c>
      <c r="LS58" s="3">
        <v>0</v>
      </c>
      <c r="LT58" s="3">
        <v>1720783.86</v>
      </c>
      <c r="LU58" s="3">
        <v>0</v>
      </c>
      <c r="LW58" s="3">
        <v>1208935.56</v>
      </c>
      <c r="LX58" s="3">
        <v>153942.76999999999</v>
      </c>
      <c r="LY58" s="3">
        <v>0</v>
      </c>
      <c r="LZ58" s="3">
        <v>0</v>
      </c>
      <c r="MA58" s="3">
        <v>0</v>
      </c>
      <c r="MB58" s="3">
        <v>0</v>
      </c>
      <c r="MC58" s="3">
        <v>0</v>
      </c>
      <c r="MD58" s="3">
        <v>0</v>
      </c>
      <c r="ME58" s="3">
        <v>0</v>
      </c>
      <c r="MF58" s="3">
        <v>0</v>
      </c>
      <c r="MG58" s="3">
        <v>0</v>
      </c>
      <c r="MH58" s="3">
        <v>0</v>
      </c>
      <c r="MI58" s="3">
        <v>0</v>
      </c>
      <c r="MJ58" s="3">
        <v>0</v>
      </c>
      <c r="MK58" s="3">
        <v>0</v>
      </c>
      <c r="ML58" s="3">
        <v>0</v>
      </c>
      <c r="MM58" s="3">
        <v>0</v>
      </c>
      <c r="MN58" s="3">
        <v>0</v>
      </c>
      <c r="MO58" s="3">
        <v>0</v>
      </c>
      <c r="MP58" s="3">
        <v>0</v>
      </c>
      <c r="MQ58" s="3">
        <v>0</v>
      </c>
      <c r="MR58" s="3">
        <v>0</v>
      </c>
      <c r="MS58" s="3">
        <v>0</v>
      </c>
      <c r="MT58" s="3">
        <v>0</v>
      </c>
      <c r="MU58" s="3">
        <v>0</v>
      </c>
      <c r="MV58" s="3">
        <v>0</v>
      </c>
      <c r="MW58" s="3">
        <v>0</v>
      </c>
      <c r="MX58" s="3">
        <v>12925.89</v>
      </c>
      <c r="MY58" s="3">
        <v>959.25</v>
      </c>
      <c r="MZ58" s="3">
        <v>98773.51</v>
      </c>
      <c r="NA58" s="3">
        <v>0</v>
      </c>
      <c r="NB58" s="3">
        <v>0</v>
      </c>
      <c r="NC58" s="3">
        <v>117756.76</v>
      </c>
      <c r="ND58" s="3">
        <v>188309.75</v>
      </c>
      <c r="NE58" s="3">
        <v>0</v>
      </c>
      <c r="NF58" s="3">
        <v>0</v>
      </c>
      <c r="NG58" s="3">
        <v>54061.53</v>
      </c>
      <c r="NH58" s="3">
        <v>0</v>
      </c>
      <c r="NI58" s="3">
        <v>43394.95</v>
      </c>
      <c r="NJ58" s="3">
        <v>0</v>
      </c>
      <c r="NK58" s="3">
        <v>0</v>
      </c>
      <c r="NL58" s="3">
        <v>83619.179999999993</v>
      </c>
      <c r="NM58" s="3">
        <v>0</v>
      </c>
      <c r="NN58" s="3">
        <v>55208.29</v>
      </c>
      <c r="NO58" s="3">
        <v>0</v>
      </c>
      <c r="NP58" s="3">
        <v>0</v>
      </c>
      <c r="NQ58" s="3">
        <v>5264.1</v>
      </c>
      <c r="NR58" s="3">
        <v>0</v>
      </c>
      <c r="NS58" s="3">
        <v>222202.08</v>
      </c>
      <c r="NT58" s="3">
        <v>170197.36</v>
      </c>
      <c r="NU58" s="3">
        <v>135002.69</v>
      </c>
      <c r="NV58" s="3">
        <v>106833.03</v>
      </c>
      <c r="NW58" s="3">
        <v>153257.60000000001</v>
      </c>
      <c r="NX58" s="3">
        <v>1953.17</v>
      </c>
      <c r="NY58" s="3">
        <v>54202.25</v>
      </c>
      <c r="NZ58" s="3">
        <v>185407.59</v>
      </c>
      <c r="OA58" s="3">
        <v>75236.13</v>
      </c>
      <c r="OB58" s="3">
        <v>0</v>
      </c>
      <c r="OC58" s="3">
        <v>598.05999999999995</v>
      </c>
      <c r="OD58" s="3">
        <v>0</v>
      </c>
      <c r="OE58" s="3">
        <v>369118.87</v>
      </c>
      <c r="OF58" s="3">
        <v>0</v>
      </c>
      <c r="OK58" s="3">
        <v>792</v>
      </c>
      <c r="OL58" s="3">
        <v>0</v>
      </c>
      <c r="OM58" s="3">
        <v>0</v>
      </c>
      <c r="ON58" s="3">
        <v>0</v>
      </c>
      <c r="OO58" s="3">
        <v>0</v>
      </c>
      <c r="OP58" s="3">
        <v>150247.29</v>
      </c>
      <c r="OQ58" s="3">
        <v>383666.41</v>
      </c>
      <c r="OR58" s="3">
        <v>296925.21999999997</v>
      </c>
      <c r="OS58" s="3">
        <v>0</v>
      </c>
      <c r="OT58" s="3">
        <v>29112.25</v>
      </c>
      <c r="OU58" s="3">
        <v>43329.03</v>
      </c>
      <c r="OV58" s="3">
        <v>0</v>
      </c>
      <c r="OW58" s="3">
        <v>0</v>
      </c>
      <c r="OX58" s="3">
        <v>3333.48</v>
      </c>
      <c r="OY58" s="3">
        <v>0</v>
      </c>
      <c r="OZ58" s="3">
        <v>15801.64</v>
      </c>
      <c r="PA58" s="3">
        <v>34430.660000000003</v>
      </c>
      <c r="PB58" s="3">
        <v>0</v>
      </c>
      <c r="PC58" s="3">
        <v>0</v>
      </c>
      <c r="PD58" s="3">
        <v>0</v>
      </c>
      <c r="PE58" s="3">
        <v>0</v>
      </c>
      <c r="PF58" s="3">
        <v>585516.29</v>
      </c>
      <c r="PG58" s="3">
        <v>368597.89</v>
      </c>
      <c r="PH58" s="3">
        <v>321645.42</v>
      </c>
      <c r="PI58" s="3">
        <v>548356.80000000005</v>
      </c>
      <c r="PJ58" s="3">
        <v>0</v>
      </c>
      <c r="PK58" s="3">
        <v>155097.46</v>
      </c>
      <c r="PL58" s="3">
        <v>88596.33</v>
      </c>
      <c r="PM58" s="3">
        <v>0</v>
      </c>
      <c r="PN58" s="3">
        <v>173794.26</v>
      </c>
      <c r="PO58" s="3">
        <v>0</v>
      </c>
      <c r="PP58" s="3">
        <v>0</v>
      </c>
      <c r="PQ58" s="3">
        <v>0</v>
      </c>
      <c r="PR58" s="3">
        <v>171836.1</v>
      </c>
      <c r="PS58" s="3">
        <v>6867.88</v>
      </c>
      <c r="PT58" s="3">
        <v>254587.96</v>
      </c>
      <c r="PU58" s="3">
        <v>0</v>
      </c>
      <c r="PV58" s="3">
        <v>0</v>
      </c>
      <c r="PW58" s="3">
        <v>128684.44</v>
      </c>
      <c r="PX58" s="3">
        <v>0</v>
      </c>
      <c r="PY58" s="3">
        <v>0</v>
      </c>
      <c r="PZ58" s="3">
        <v>0</v>
      </c>
      <c r="QA58" s="3">
        <v>0</v>
      </c>
      <c r="QB58" s="3">
        <v>1685680.56</v>
      </c>
      <c r="QC58" s="3">
        <v>0</v>
      </c>
      <c r="QD58" s="3">
        <v>0</v>
      </c>
      <c r="QE58" s="3">
        <v>0</v>
      </c>
      <c r="QF58" s="3">
        <v>0</v>
      </c>
      <c r="QG58" s="3">
        <v>0</v>
      </c>
      <c r="QI58" s="3">
        <v>0</v>
      </c>
      <c r="QJ58" s="3">
        <v>1085565.82</v>
      </c>
      <c r="QK58" s="3">
        <v>0</v>
      </c>
      <c r="QL58" s="3">
        <v>0</v>
      </c>
      <c r="QM58" s="3">
        <v>0</v>
      </c>
      <c r="QN58" s="3">
        <v>0</v>
      </c>
      <c r="QO58" s="3">
        <v>0</v>
      </c>
      <c r="QP58" s="3">
        <v>92501.81</v>
      </c>
      <c r="QQ58" s="3">
        <v>0</v>
      </c>
      <c r="QR58" s="3">
        <v>0</v>
      </c>
      <c r="QS58" s="3">
        <v>568.30999999999995</v>
      </c>
      <c r="QT58" s="3">
        <v>34841.99</v>
      </c>
      <c r="QU58" s="3">
        <v>126000</v>
      </c>
      <c r="QV58" s="3">
        <v>-49000</v>
      </c>
      <c r="QW58" s="3">
        <v>28275</v>
      </c>
      <c r="QX58" s="3">
        <v>0</v>
      </c>
      <c r="QY58" s="3">
        <v>0</v>
      </c>
      <c r="QZ58" s="3">
        <v>0</v>
      </c>
      <c r="RA58" s="3">
        <v>0</v>
      </c>
      <c r="RB58" s="3">
        <v>0</v>
      </c>
      <c r="RC58" s="3">
        <v>0</v>
      </c>
      <c r="RD58" s="3">
        <v>0</v>
      </c>
      <c r="RE58" s="3">
        <v>0</v>
      </c>
      <c r="RF58" s="3">
        <v>0</v>
      </c>
      <c r="RG58" s="3">
        <v>0</v>
      </c>
      <c r="RH58" s="3">
        <v>0</v>
      </c>
      <c r="RI58" s="3">
        <v>0</v>
      </c>
      <c r="RJ58" s="3">
        <v>0</v>
      </c>
      <c r="RK58" s="3">
        <v>26634</v>
      </c>
    </row>
  </sheetData>
  <autoFilter ref="A1:RK58" xr:uid="{00000000-0001-0000-0200-000000000000}"/>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O77"/>
  <sheetViews>
    <sheetView showGridLines="0" zoomScaleNormal="10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0.85546875" customWidth="1"/>
    <col min="15" max="15" width="0.85546875" customWidth="1"/>
  </cols>
  <sheetData>
    <row r="1" spans="1:14" ht="15.75" thickBot="1" x14ac:dyDescent="0.3">
      <c r="A1" s="26" t="s">
        <v>312</v>
      </c>
      <c r="C1">
        <v>9</v>
      </c>
      <c r="D1">
        <v>14</v>
      </c>
      <c r="E1">
        <v>19</v>
      </c>
      <c r="G1">
        <v>3</v>
      </c>
      <c r="H1">
        <v>5</v>
      </c>
      <c r="I1">
        <v>7</v>
      </c>
    </row>
    <row r="2" spans="1:14" ht="16.5" thickBot="1" x14ac:dyDescent="0.3">
      <c r="A2" s="403" t="s">
        <v>58</v>
      </c>
      <c r="C2" s="397" t="s">
        <v>288</v>
      </c>
      <c r="D2" s="398"/>
      <c r="E2" s="398"/>
      <c r="F2" s="398"/>
      <c r="G2" s="398"/>
      <c r="H2" s="398"/>
      <c r="I2" s="398"/>
      <c r="J2" s="398"/>
      <c r="K2" s="398"/>
      <c r="L2" s="398"/>
      <c r="M2" s="398"/>
      <c r="N2" s="398"/>
    </row>
    <row r="3" spans="1:14" x14ac:dyDescent="0.25">
      <c r="A3" s="404"/>
      <c r="C3" s="394" t="s">
        <v>260</v>
      </c>
      <c r="D3" s="395"/>
      <c r="E3" s="395"/>
      <c r="F3" s="396"/>
      <c r="G3" s="373"/>
      <c r="H3" s="374"/>
      <c r="I3" s="374"/>
      <c r="J3" s="375"/>
      <c r="K3" s="373"/>
      <c r="L3" s="374"/>
      <c r="M3" s="374"/>
      <c r="N3" s="375"/>
    </row>
    <row r="4" spans="1:14" x14ac:dyDescent="0.25">
      <c r="A4" s="404"/>
      <c r="C4" s="370" t="s">
        <v>248</v>
      </c>
      <c r="D4" s="371"/>
      <c r="E4" s="371"/>
      <c r="F4" s="372"/>
      <c r="G4" s="370" t="s">
        <v>277</v>
      </c>
      <c r="H4" s="371"/>
      <c r="I4" s="371"/>
      <c r="J4" s="372"/>
      <c r="K4" s="370" t="s">
        <v>280</v>
      </c>
      <c r="L4" s="371"/>
      <c r="M4" s="371"/>
      <c r="N4" s="372"/>
    </row>
    <row r="5" spans="1:14" ht="15.75" thickBot="1" x14ac:dyDescent="0.3">
      <c r="A5" s="405"/>
      <c r="C5" s="334">
        <v>2018</v>
      </c>
      <c r="D5" s="335">
        <v>2019</v>
      </c>
      <c r="E5" s="336">
        <v>2020</v>
      </c>
      <c r="F5" s="337" t="s">
        <v>398</v>
      </c>
      <c r="G5" s="334">
        <v>2018</v>
      </c>
      <c r="H5" s="335">
        <v>2019</v>
      </c>
      <c r="I5" s="335">
        <v>2020</v>
      </c>
      <c r="J5" s="337" t="s">
        <v>398</v>
      </c>
      <c r="K5" s="334">
        <v>2018</v>
      </c>
      <c r="L5" s="335">
        <v>2019</v>
      </c>
      <c r="M5" s="335">
        <v>2020</v>
      </c>
      <c r="N5" s="337" t="s">
        <v>398</v>
      </c>
    </row>
    <row r="6" spans="1:14" x14ac:dyDescent="0.25">
      <c r="A6" s="52" t="s">
        <v>1</v>
      </c>
      <c r="C6" s="129">
        <f>VLOOKUP($A6,'Capital Additions'!$A:$X,C$1,FALSE)/1000</f>
        <v>43588.038630000003</v>
      </c>
      <c r="D6" s="137">
        <f>VLOOKUP($A6,'Capital Additions'!$A:$X,D$1,FALSE)/1000</f>
        <v>73913.963589999999</v>
      </c>
      <c r="E6" s="137">
        <f>VLOOKUP($A6,'Capital Additions'!$A:$X,E$1,FALSE)/1000</f>
        <v>47007.199689999994</v>
      </c>
      <c r="F6" s="326">
        <f>AVERAGEIF(C6:E6,"&lt;&gt;0")</f>
        <v>54836.400636666665</v>
      </c>
      <c r="G6" s="219" t="s">
        <v>302</v>
      </c>
      <c r="H6" s="220" t="s">
        <v>302</v>
      </c>
      <c r="I6" s="220" t="s">
        <v>302</v>
      </c>
      <c r="J6" s="348" t="s">
        <v>302</v>
      </c>
      <c r="K6" s="219" t="s">
        <v>302</v>
      </c>
      <c r="L6" s="220" t="s">
        <v>302</v>
      </c>
      <c r="M6" s="220" t="s">
        <v>302</v>
      </c>
      <c r="N6" s="349" t="s">
        <v>302</v>
      </c>
    </row>
    <row r="7" spans="1:14" x14ac:dyDescent="0.25">
      <c r="A7" s="45" t="s">
        <v>2</v>
      </c>
      <c r="C7" s="130">
        <f>VLOOKUP($A7,'Capital Additions'!$A:$X,C$1,FALSE)/1000</f>
        <v>3526.2240000000002</v>
      </c>
      <c r="D7" s="8">
        <f>VLOOKUP($A7,'Capital Additions'!$A:$X,D$1,FALSE)/1000</f>
        <v>4036.7220200000002</v>
      </c>
      <c r="E7" s="8">
        <f>VLOOKUP($A7,'Capital Additions'!$A:$X,E$1,FALSE)/1000</f>
        <v>2424.0939900000003</v>
      </c>
      <c r="F7" s="62">
        <f t="shared" ref="F7:F62" si="0">AVERAGEIF(C7:E7,"&lt;&gt;0")</f>
        <v>3329.0133366666669</v>
      </c>
      <c r="G7" s="61">
        <f>VLOOKUP($A7,'Poles Additions'!$A:$Y,G$1,FALSE)</f>
        <v>573</v>
      </c>
      <c r="H7" s="10">
        <f>VLOOKUP($A7,'Poles Additions'!$A:$Y,H$1,FALSE)</f>
        <v>434</v>
      </c>
      <c r="I7" s="10">
        <f>VLOOKUP($A7,'Poles Additions'!$A:$Y,I$1,FALSE)</f>
        <v>355</v>
      </c>
      <c r="J7" s="139">
        <f t="shared" ref="J7:J62" si="1">AVERAGEIF(G7:I7,"&lt;&gt;0")</f>
        <v>454</v>
      </c>
      <c r="K7" s="61">
        <f t="shared" ref="K7:K23" si="2">C7/G7*1000</f>
        <v>6153.9685863874347</v>
      </c>
      <c r="L7" s="10">
        <f t="shared" ref="L7:L23" si="3">D7/H7*1000</f>
        <v>9301.2028110599094</v>
      </c>
      <c r="M7" s="10">
        <f t="shared" ref="M7:M23" si="4">E7/I7*1000</f>
        <v>6828.4337746478886</v>
      </c>
      <c r="N7" s="62">
        <f t="shared" ref="N7:N62" si="5">AVERAGEIF(K7:M7,"&lt;&gt;0")</f>
        <v>7427.8683906984106</v>
      </c>
    </row>
    <row r="8" spans="1:14" x14ac:dyDescent="0.25">
      <c r="A8" s="45" t="s">
        <v>3</v>
      </c>
      <c r="C8" s="130">
        <f>VLOOKUP($A8,'Capital Additions'!$A:$X,C$1,FALSE)/1000</f>
        <v>383.77841999999998</v>
      </c>
      <c r="D8" s="8">
        <f>VLOOKUP($A8,'Capital Additions'!$A:$X,D$1,FALSE)/1000</f>
        <v>89.182199999999995</v>
      </c>
      <c r="E8" s="8">
        <f>VLOOKUP($A8,'Capital Additions'!$A:$X,E$1,FALSE)/1000</f>
        <v>76.096800000000002</v>
      </c>
      <c r="F8" s="62">
        <f t="shared" si="0"/>
        <v>183.01913999999999</v>
      </c>
      <c r="G8" s="61">
        <f>VLOOKUP($A8,'Poles Additions'!$A:$Y,G$1,FALSE)</f>
        <v>42</v>
      </c>
      <c r="H8" s="10">
        <f>VLOOKUP($A8,'Poles Additions'!$A:$Y,H$1,FALSE)</f>
        <v>17</v>
      </c>
      <c r="I8" s="10">
        <f>VLOOKUP($A8,'Poles Additions'!$A:$Y,I$1,FALSE)</f>
        <v>20</v>
      </c>
      <c r="J8" s="139">
        <f t="shared" si="1"/>
        <v>26.333333333333332</v>
      </c>
      <c r="K8" s="61">
        <f t="shared" si="2"/>
        <v>9137.5814285714278</v>
      </c>
      <c r="L8" s="10">
        <f t="shared" si="3"/>
        <v>5246.0117647058823</v>
      </c>
      <c r="M8" s="10">
        <f t="shared" si="4"/>
        <v>3804.84</v>
      </c>
      <c r="N8" s="62">
        <f t="shared" si="5"/>
        <v>6062.8110644257695</v>
      </c>
    </row>
    <row r="9" spans="1:14" x14ac:dyDescent="0.25">
      <c r="A9" s="45" t="s">
        <v>4</v>
      </c>
      <c r="C9" s="130">
        <f>VLOOKUP($A9,'Capital Additions'!$A:$X,C$1,FALSE)/1000</f>
        <v>2268.6770000000001</v>
      </c>
      <c r="D9" s="8">
        <f>VLOOKUP($A9,'Capital Additions'!$A:$X,D$1,FALSE)/1000</f>
        <v>2742.0590000000002</v>
      </c>
      <c r="E9" s="8">
        <f>VLOOKUP($A9,'Capital Additions'!$A:$X,E$1,FALSE)/1000</f>
        <v>2750.32</v>
      </c>
      <c r="F9" s="62">
        <f t="shared" si="0"/>
        <v>2587.0186666666668</v>
      </c>
      <c r="G9" s="61">
        <f>VLOOKUP($A9,'Poles Additions'!$A:$Y,G$1,FALSE)</f>
        <v>277</v>
      </c>
      <c r="H9" s="10">
        <f>VLOOKUP($A9,'Poles Additions'!$A:$Y,H$1,FALSE)</f>
        <v>355</v>
      </c>
      <c r="I9" s="10">
        <f>VLOOKUP($A9,'Poles Additions'!$A:$Y,I$1,FALSE)</f>
        <v>240</v>
      </c>
      <c r="J9" s="139">
        <f t="shared" si="1"/>
        <v>290.66666666666669</v>
      </c>
      <c r="K9" s="61">
        <f t="shared" si="2"/>
        <v>8190.1696750902529</v>
      </c>
      <c r="L9" s="10">
        <f t="shared" si="3"/>
        <v>7724.1098591549298</v>
      </c>
      <c r="M9" s="10">
        <f t="shared" si="4"/>
        <v>11459.666666666668</v>
      </c>
      <c r="N9" s="62">
        <f t="shared" si="5"/>
        <v>9124.6487336372829</v>
      </c>
    </row>
    <row r="10" spans="1:14" x14ac:dyDescent="0.25">
      <c r="A10" s="45" t="s">
        <v>5</v>
      </c>
      <c r="C10" s="130">
        <f>VLOOKUP($A10,'Capital Additions'!$A:$X,C$1,FALSE)/1000</f>
        <v>924.02529000000186</v>
      </c>
      <c r="D10" s="8">
        <f>VLOOKUP($A10,'Capital Additions'!$A:$X,D$1,FALSE)/1000</f>
        <v>981.26239000000021</v>
      </c>
      <c r="E10" s="8">
        <f>VLOOKUP($A10,'Capital Additions'!$A:$X,E$1,FALSE)/1000</f>
        <v>710.7826500000009</v>
      </c>
      <c r="F10" s="62">
        <f t="shared" si="0"/>
        <v>872.0234433333344</v>
      </c>
      <c r="G10" s="61">
        <f>VLOOKUP($A10,'Poles Additions'!$A:$Y,G$1,FALSE)</f>
        <v>157</v>
      </c>
      <c r="H10" s="10">
        <f>VLOOKUP($A10,'Poles Additions'!$A:$Y,H$1,FALSE)</f>
        <v>182</v>
      </c>
      <c r="I10" s="10">
        <f>VLOOKUP($A10,'Poles Additions'!$A:$Y,I$1,FALSE)</f>
        <v>62</v>
      </c>
      <c r="J10" s="139">
        <f t="shared" si="1"/>
        <v>133.66666666666666</v>
      </c>
      <c r="K10" s="61">
        <f t="shared" si="2"/>
        <v>5885.5114012738968</v>
      </c>
      <c r="L10" s="10">
        <f t="shared" si="3"/>
        <v>5391.5515934065943</v>
      </c>
      <c r="M10" s="10">
        <f t="shared" si="4"/>
        <v>11464.236290322597</v>
      </c>
      <c r="N10" s="62">
        <f t="shared" si="5"/>
        <v>7580.433095001029</v>
      </c>
    </row>
    <row r="11" spans="1:14" x14ac:dyDescent="0.25">
      <c r="A11" s="45" t="s">
        <v>6</v>
      </c>
      <c r="C11" s="130">
        <f>VLOOKUP($A11,'Capital Additions'!$A:$X,C$1,FALSE)/1000</f>
        <v>2095.66903</v>
      </c>
      <c r="D11" s="8">
        <f>VLOOKUP($A11,'Capital Additions'!$A:$X,D$1,FALSE)/1000</f>
        <v>2227.9462899999999</v>
      </c>
      <c r="E11" s="8">
        <f>VLOOKUP($A11,'Capital Additions'!$A:$X,E$1,FALSE)/1000</f>
        <v>1790.70749</v>
      </c>
      <c r="F11" s="62">
        <f t="shared" si="0"/>
        <v>2038.1076033333331</v>
      </c>
      <c r="G11" s="61">
        <f>VLOOKUP($A11,'Poles Additions'!$A:$Y,G$1,FALSE)</f>
        <v>155</v>
      </c>
      <c r="H11" s="10">
        <f>VLOOKUP($A11,'Poles Additions'!$A:$Y,H$1,FALSE)</f>
        <v>180</v>
      </c>
      <c r="I11" s="10">
        <f>VLOOKUP($A11,'Poles Additions'!$A:$Y,I$1,FALSE)</f>
        <v>111</v>
      </c>
      <c r="J11" s="139">
        <f t="shared" si="1"/>
        <v>148.66666666666666</v>
      </c>
      <c r="K11" s="61">
        <f t="shared" si="2"/>
        <v>13520.44535483871</v>
      </c>
      <c r="L11" s="10">
        <f t="shared" si="3"/>
        <v>12377.479388888889</v>
      </c>
      <c r="M11" s="10">
        <f t="shared" si="4"/>
        <v>16132.49990990991</v>
      </c>
      <c r="N11" s="62">
        <f t="shared" si="5"/>
        <v>14010.141551212502</v>
      </c>
    </row>
    <row r="12" spans="1:14" x14ac:dyDescent="0.25">
      <c r="A12" s="45" t="s">
        <v>7</v>
      </c>
      <c r="C12" s="130">
        <f>VLOOKUP($A12,'Capital Additions'!$A:$X,C$1,FALSE)/1000</f>
        <v>3479.750880000001</v>
      </c>
      <c r="D12" s="8">
        <f>VLOOKUP($A12,'Capital Additions'!$A:$X,D$1,FALSE)/1000</f>
        <v>1713.3788900000004</v>
      </c>
      <c r="E12" s="8">
        <f>VLOOKUP($A12,'Capital Additions'!$A:$X,E$1,FALSE)/1000</f>
        <v>2180.56907</v>
      </c>
      <c r="F12" s="62">
        <f t="shared" si="0"/>
        <v>2457.8996133333335</v>
      </c>
      <c r="G12" s="61">
        <f>VLOOKUP($A12,'Poles Additions'!$A:$Y,G$1,FALSE)</f>
        <v>695</v>
      </c>
      <c r="H12" s="10">
        <f>VLOOKUP($A12,'Poles Additions'!$A:$Y,H$1,FALSE)</f>
        <v>310</v>
      </c>
      <c r="I12" s="10">
        <f>VLOOKUP($A12,'Poles Additions'!$A:$Y,I$1,FALSE)</f>
        <v>483</v>
      </c>
      <c r="J12" s="139">
        <f t="shared" si="1"/>
        <v>496</v>
      </c>
      <c r="K12" s="61">
        <f t="shared" si="2"/>
        <v>5006.8357985611528</v>
      </c>
      <c r="L12" s="10">
        <f t="shared" si="3"/>
        <v>5527.0286774193555</v>
      </c>
      <c r="M12" s="10">
        <f t="shared" si="4"/>
        <v>4514.6357556935818</v>
      </c>
      <c r="N12" s="62">
        <f t="shared" si="5"/>
        <v>5016.1667438913637</v>
      </c>
    </row>
    <row r="13" spans="1:14" x14ac:dyDescent="0.25">
      <c r="A13" s="45" t="s">
        <v>8</v>
      </c>
      <c r="C13" s="130">
        <f>VLOOKUP($A13,'Capital Additions'!$A:$X,C$1,FALSE)/1000</f>
        <v>194.15257</v>
      </c>
      <c r="D13" s="8">
        <f>VLOOKUP($A13,'Capital Additions'!$A:$X,D$1,FALSE)/1000</f>
        <v>159.94094000000001</v>
      </c>
      <c r="E13" s="8">
        <f>VLOOKUP($A13,'Capital Additions'!$A:$X,E$1,FALSE)/1000</f>
        <v>196.86852999999999</v>
      </c>
      <c r="F13" s="62">
        <f t="shared" si="0"/>
        <v>183.65401333333332</v>
      </c>
      <c r="G13" s="61">
        <f>VLOOKUP($A13,'Poles Additions'!$A:$Y,G$1,FALSE)</f>
        <v>52</v>
      </c>
      <c r="H13" s="10">
        <f>VLOOKUP($A13,'Poles Additions'!$A:$Y,H$1,FALSE)</f>
        <v>43</v>
      </c>
      <c r="I13" s="10">
        <f>VLOOKUP($A13,'Poles Additions'!$A:$Y,I$1,FALSE)</f>
        <v>55</v>
      </c>
      <c r="J13" s="139">
        <f t="shared" si="1"/>
        <v>50</v>
      </c>
      <c r="K13" s="61">
        <f t="shared" si="2"/>
        <v>3733.7032692307689</v>
      </c>
      <c r="L13" s="10">
        <f t="shared" si="3"/>
        <v>3719.5567441860467</v>
      </c>
      <c r="M13" s="10">
        <f t="shared" si="4"/>
        <v>3579.4278181818181</v>
      </c>
      <c r="N13" s="62">
        <f t="shared" si="5"/>
        <v>3677.5626105328774</v>
      </c>
    </row>
    <row r="14" spans="1:14" x14ac:dyDescent="0.25">
      <c r="A14" s="45" t="s">
        <v>9</v>
      </c>
      <c r="C14" s="130">
        <f>VLOOKUP($A14,'Capital Additions'!$A:$X,C$1,FALSE)/1000</f>
        <v>45.939660000000003</v>
      </c>
      <c r="D14" s="8">
        <f>VLOOKUP($A14,'Capital Additions'!$A:$X,D$1,FALSE)/1000</f>
        <v>72.962000000000003</v>
      </c>
      <c r="E14" s="8">
        <f>VLOOKUP($A14,'Capital Additions'!$A:$X,E$1,FALSE)/1000</f>
        <v>55.377220000000001</v>
      </c>
      <c r="F14" s="62">
        <f t="shared" si="0"/>
        <v>58.092960000000005</v>
      </c>
      <c r="G14" s="61">
        <f>VLOOKUP($A14,'Poles Additions'!$A:$Y,G$1,FALSE)</f>
        <v>15</v>
      </c>
      <c r="H14" s="10">
        <f>VLOOKUP($A14,'Poles Additions'!$A:$Y,H$1,FALSE)</f>
        <v>17</v>
      </c>
      <c r="I14" s="10">
        <f>VLOOKUP($A14,'Poles Additions'!$A:$Y,I$1,FALSE)</f>
        <v>20</v>
      </c>
      <c r="J14" s="139">
        <f t="shared" si="1"/>
        <v>17.333333333333332</v>
      </c>
      <c r="K14" s="61">
        <f t="shared" si="2"/>
        <v>3062.6440000000002</v>
      </c>
      <c r="L14" s="10">
        <f t="shared" si="3"/>
        <v>4291.8823529411766</v>
      </c>
      <c r="M14" s="10">
        <f t="shared" si="4"/>
        <v>2768.8610000000003</v>
      </c>
      <c r="N14" s="62">
        <f t="shared" si="5"/>
        <v>3374.4624509803925</v>
      </c>
    </row>
    <row r="15" spans="1:14" x14ac:dyDescent="0.25">
      <c r="A15" s="45" t="s">
        <v>10</v>
      </c>
      <c r="C15" s="130">
        <f>VLOOKUP($A15,'Capital Additions'!$A:$X,C$1,FALSE)/1000</f>
        <v>47.975000000000001</v>
      </c>
      <c r="D15" s="8">
        <f>VLOOKUP($A15,'Capital Additions'!$A:$X,D$1,FALSE)/1000</f>
        <v>2.5</v>
      </c>
      <c r="E15" s="8">
        <f>VLOOKUP($A15,'Capital Additions'!$A:$X,E$1,FALSE)/1000</f>
        <v>24.541</v>
      </c>
      <c r="F15" s="62">
        <f t="shared" si="0"/>
        <v>25.005333333333336</v>
      </c>
      <c r="G15" s="61">
        <f>VLOOKUP($A15,'Poles Additions'!$A:$Y,G$1,FALSE)</f>
        <v>8</v>
      </c>
      <c r="H15" s="10">
        <f>VLOOKUP($A15,'Poles Additions'!$A:$Y,H$1,FALSE)</f>
        <v>1</v>
      </c>
      <c r="I15" s="10">
        <f>VLOOKUP($A15,'Poles Additions'!$A:$Y,I$1,FALSE)</f>
        <v>3</v>
      </c>
      <c r="J15" s="139">
        <f t="shared" si="1"/>
        <v>4</v>
      </c>
      <c r="K15" s="61">
        <f t="shared" si="2"/>
        <v>5996.875</v>
      </c>
      <c r="L15" s="10">
        <f t="shared" si="3"/>
        <v>2500</v>
      </c>
      <c r="M15" s="10">
        <f t="shared" si="4"/>
        <v>8180.333333333333</v>
      </c>
      <c r="N15" s="62">
        <f t="shared" si="5"/>
        <v>5559.0694444444443</v>
      </c>
    </row>
    <row r="16" spans="1:14" x14ac:dyDescent="0.25">
      <c r="A16" s="45" t="s">
        <v>11</v>
      </c>
      <c r="C16" s="130">
        <f>VLOOKUP($A16,'Capital Additions'!$A:$X,C$1,FALSE)/1000</f>
        <v>49.147460000000002</v>
      </c>
      <c r="D16" s="8">
        <f>VLOOKUP($A16,'Capital Additions'!$A:$X,D$1,FALSE)/1000</f>
        <v>50.331530000000001</v>
      </c>
      <c r="E16" s="8">
        <f>VLOOKUP($A16,'Capital Additions'!$A:$X,E$1,FALSE)/1000</f>
        <v>97.342330000000004</v>
      </c>
      <c r="F16" s="62">
        <f t="shared" si="0"/>
        <v>65.607106666666667</v>
      </c>
      <c r="G16" s="61">
        <f>VLOOKUP($A16,'Poles Additions'!$A:$Y,G$1,FALSE)</f>
        <v>6</v>
      </c>
      <c r="H16" s="10">
        <f>VLOOKUP($A16,'Poles Additions'!$A:$Y,H$1,FALSE)</f>
        <v>9</v>
      </c>
      <c r="I16" s="10">
        <f>VLOOKUP($A16,'Poles Additions'!$A:$Y,I$1,FALSE)</f>
        <v>17</v>
      </c>
      <c r="J16" s="139">
        <f t="shared" si="1"/>
        <v>10.666666666666666</v>
      </c>
      <c r="K16" s="61">
        <f t="shared" si="2"/>
        <v>8191.2433333333347</v>
      </c>
      <c r="L16" s="10">
        <f t="shared" si="3"/>
        <v>5592.3922222222218</v>
      </c>
      <c r="M16" s="10">
        <f t="shared" si="4"/>
        <v>5726.0194117647061</v>
      </c>
      <c r="N16" s="62">
        <f t="shared" si="5"/>
        <v>6503.2183224400869</v>
      </c>
    </row>
    <row r="17" spans="1:14" x14ac:dyDescent="0.25">
      <c r="A17" s="45" t="s">
        <v>12</v>
      </c>
      <c r="C17" s="130">
        <f>VLOOKUP($A17,'Capital Additions'!$A:$X,C$1,FALSE)/1000</f>
        <v>1497.5590099999999</v>
      </c>
      <c r="D17" s="8">
        <f>VLOOKUP($A17,'Capital Additions'!$A:$X,D$1,FALSE)/1000</f>
        <v>1541.616</v>
      </c>
      <c r="E17" s="8">
        <f>VLOOKUP($A17,'Capital Additions'!$A:$X,E$1,FALSE)/1000</f>
        <v>1839.8440000000001</v>
      </c>
      <c r="F17" s="62">
        <f t="shared" si="0"/>
        <v>1626.3396700000001</v>
      </c>
      <c r="G17" s="61">
        <f>VLOOKUP($A17,'Poles Additions'!$A:$Y,G$1,FALSE)</f>
        <v>186</v>
      </c>
      <c r="H17" s="10">
        <f>VLOOKUP($A17,'Poles Additions'!$A:$Y,H$1,FALSE)</f>
        <v>102</v>
      </c>
      <c r="I17" s="10">
        <f>VLOOKUP($A17,'Poles Additions'!$A:$Y,I$1,FALSE)</f>
        <v>165</v>
      </c>
      <c r="J17" s="139">
        <f t="shared" si="1"/>
        <v>151</v>
      </c>
      <c r="K17" s="61">
        <f t="shared" si="2"/>
        <v>8051.3925268817202</v>
      </c>
      <c r="L17" s="10">
        <f t="shared" si="3"/>
        <v>15113.882352941177</v>
      </c>
      <c r="M17" s="10">
        <f t="shared" si="4"/>
        <v>11150.569696969696</v>
      </c>
      <c r="N17" s="62">
        <f t="shared" si="5"/>
        <v>11438.614858930865</v>
      </c>
    </row>
    <row r="18" spans="1:14" x14ac:dyDescent="0.25">
      <c r="A18" s="45" t="s">
        <v>13</v>
      </c>
      <c r="C18" s="130">
        <f>VLOOKUP($A18,'Capital Additions'!$A:$X,C$1,FALSE)/1000</f>
        <v>496.74748</v>
      </c>
      <c r="D18" s="8">
        <f>VLOOKUP($A18,'Capital Additions'!$A:$X,D$1,FALSE)/1000</f>
        <v>1131.57719</v>
      </c>
      <c r="E18" s="8">
        <f>VLOOKUP($A18,'Capital Additions'!$A:$X,E$1,FALSE)/1000</f>
        <v>1087.4962499999999</v>
      </c>
      <c r="F18" s="62">
        <f t="shared" si="0"/>
        <v>905.27364</v>
      </c>
      <c r="G18" s="61">
        <f>VLOOKUP($A18,'Poles Additions'!$A:$Y,G$1,FALSE)</f>
        <v>192</v>
      </c>
      <c r="H18" s="10">
        <f>VLOOKUP($A18,'Poles Additions'!$A:$Y,H$1,FALSE)</f>
        <v>176</v>
      </c>
      <c r="I18" s="10">
        <f>VLOOKUP($A18,'Poles Additions'!$A:$Y,I$1,FALSE)</f>
        <v>162</v>
      </c>
      <c r="J18" s="139">
        <f t="shared" si="1"/>
        <v>176.66666666666666</v>
      </c>
      <c r="K18" s="61">
        <f t="shared" si="2"/>
        <v>2587.2264583333335</v>
      </c>
      <c r="L18" s="10">
        <f t="shared" si="3"/>
        <v>6429.4158522727266</v>
      </c>
      <c r="M18" s="10">
        <f t="shared" si="4"/>
        <v>6712.9398148148139</v>
      </c>
      <c r="N18" s="62">
        <f t="shared" si="5"/>
        <v>5243.194041806958</v>
      </c>
    </row>
    <row r="19" spans="1:14" x14ac:dyDescent="0.25">
      <c r="A19" s="45" t="s">
        <v>14</v>
      </c>
      <c r="C19" s="130">
        <f>VLOOKUP($A19,'Capital Additions'!$A:$X,C$1,FALSE)/1000</f>
        <v>7343.2848544000017</v>
      </c>
      <c r="D19" s="8">
        <f>VLOOKUP($A19,'Capital Additions'!$A:$X,D$1,FALSE)/1000</f>
        <v>6787.1001600000027</v>
      </c>
      <c r="E19" s="8">
        <f>VLOOKUP($A19,'Capital Additions'!$A:$X,E$1,FALSE)/1000</f>
        <v>8897.8232899999985</v>
      </c>
      <c r="F19" s="62">
        <f t="shared" si="0"/>
        <v>7676.0694348000006</v>
      </c>
      <c r="G19" s="61">
        <f>VLOOKUP($A19,'Poles Additions'!$A:$Y,G$1,FALSE)</f>
        <v>523</v>
      </c>
      <c r="H19" s="10">
        <f>VLOOKUP($A19,'Poles Additions'!$A:$Y,H$1,FALSE)</f>
        <v>755</v>
      </c>
      <c r="I19" s="10">
        <f>VLOOKUP($A19,'Poles Additions'!$A:$Y,I$1,FALSE)</f>
        <v>783</v>
      </c>
      <c r="J19" s="139">
        <f t="shared" si="1"/>
        <v>687</v>
      </c>
      <c r="K19" s="61">
        <f t="shared" si="2"/>
        <v>14040.697618355643</v>
      </c>
      <c r="L19" s="10">
        <f t="shared" si="3"/>
        <v>8989.5366357615931</v>
      </c>
      <c r="M19" s="10">
        <f t="shared" si="4"/>
        <v>11363.758991060024</v>
      </c>
      <c r="N19" s="62">
        <f t="shared" si="5"/>
        <v>11464.664415059087</v>
      </c>
    </row>
    <row r="20" spans="1:14" x14ac:dyDescent="0.25">
      <c r="A20" s="45" t="s">
        <v>15</v>
      </c>
      <c r="C20" s="130">
        <f>VLOOKUP($A20,'Capital Additions'!$A:$X,C$1,FALSE)/1000</f>
        <v>6021.8408499999996</v>
      </c>
      <c r="D20" s="8">
        <f>VLOOKUP($A20,'Capital Additions'!$A:$X,D$1,FALSE)/1000</f>
        <v>5537.7464700000019</v>
      </c>
      <c r="E20" s="8">
        <f>VLOOKUP($A20,'Capital Additions'!$A:$X,E$1,FALSE)/1000</f>
        <v>3151.7080000000001</v>
      </c>
      <c r="F20" s="62">
        <f t="shared" si="0"/>
        <v>4903.7651066666676</v>
      </c>
      <c r="G20" s="61">
        <f>VLOOKUP($A20,'Poles Additions'!$A:$Y,G$1,FALSE)</f>
        <v>576</v>
      </c>
      <c r="H20" s="10">
        <f>VLOOKUP($A20,'Poles Additions'!$A:$Y,H$1,FALSE)</f>
        <v>443</v>
      </c>
      <c r="I20" s="10">
        <f>VLOOKUP($A20,'Poles Additions'!$A:$Y,I$1,FALSE)</f>
        <v>191</v>
      </c>
      <c r="J20" s="139">
        <f t="shared" si="1"/>
        <v>403.33333333333331</v>
      </c>
      <c r="K20" s="61">
        <f t="shared" si="2"/>
        <v>10454.584809027778</v>
      </c>
      <c r="L20" s="10">
        <f t="shared" si="3"/>
        <v>12500.556365688491</v>
      </c>
      <c r="M20" s="10">
        <f t="shared" si="4"/>
        <v>16501.089005235601</v>
      </c>
      <c r="N20" s="62">
        <f t="shared" si="5"/>
        <v>13152.076726650625</v>
      </c>
    </row>
    <row r="21" spans="1:14" x14ac:dyDescent="0.25">
      <c r="A21" s="45" t="s">
        <v>16</v>
      </c>
      <c r="C21" s="130">
        <f>VLOOKUP($A21,'Capital Additions'!$A:$X,C$1,FALSE)/1000</f>
        <v>2103.1464900000001</v>
      </c>
      <c r="D21" s="8">
        <f>VLOOKUP($A21,'Capital Additions'!$A:$X,D$1,FALSE)/1000</f>
        <v>3487.0068900000001</v>
      </c>
      <c r="E21" s="8">
        <f>VLOOKUP($A21,'Capital Additions'!$A:$X,E$1,FALSE)/1000</f>
        <v>2545.15708</v>
      </c>
      <c r="F21" s="62">
        <f t="shared" si="0"/>
        <v>2711.7701533333334</v>
      </c>
      <c r="G21" s="61">
        <f>VLOOKUP($A21,'Poles Additions'!$A:$Y,G$1,FALSE)</f>
        <v>468</v>
      </c>
      <c r="H21" s="10">
        <f>VLOOKUP($A21,'Poles Additions'!$A:$Y,H$1,FALSE)</f>
        <v>457</v>
      </c>
      <c r="I21" s="10">
        <f>VLOOKUP($A21,'Poles Additions'!$A:$Y,I$1,FALSE)</f>
        <v>364</v>
      </c>
      <c r="J21" s="139">
        <f t="shared" si="1"/>
        <v>429.66666666666669</v>
      </c>
      <c r="K21" s="61">
        <f t="shared" si="2"/>
        <v>4493.9027564102562</v>
      </c>
      <c r="L21" s="10">
        <f t="shared" si="3"/>
        <v>7630.2120131291031</v>
      </c>
      <c r="M21" s="10">
        <f t="shared" si="4"/>
        <v>6992.18978021978</v>
      </c>
      <c r="N21" s="62">
        <f t="shared" si="5"/>
        <v>6372.1015165863791</v>
      </c>
    </row>
    <row r="22" spans="1:14" x14ac:dyDescent="0.25">
      <c r="A22" s="45" t="s">
        <v>17</v>
      </c>
      <c r="C22" s="130">
        <f>VLOOKUP($A22,'Capital Additions'!$A:$X,C$1,FALSE)/1000</f>
        <v>2391.8173900000006</v>
      </c>
      <c r="D22" s="8">
        <f>VLOOKUP($A22,'Capital Additions'!$A:$X,D$1,FALSE)/1000</f>
        <v>2554.6223599999985</v>
      </c>
      <c r="E22" s="8">
        <f>VLOOKUP($A22,'Capital Additions'!$A:$X,E$1,FALSE)/1000</f>
        <v>2779.3290000000002</v>
      </c>
      <c r="F22" s="62">
        <f t="shared" si="0"/>
        <v>2575.2562499999999</v>
      </c>
      <c r="G22" s="61">
        <f>VLOOKUP($A22,'Poles Additions'!$A:$Y,G$1,FALSE)</f>
        <v>198</v>
      </c>
      <c r="H22" s="10">
        <f>VLOOKUP($A22,'Poles Additions'!$A:$Y,H$1,FALSE)</f>
        <v>257</v>
      </c>
      <c r="I22" s="10">
        <f>VLOOKUP($A22,'Poles Additions'!$A:$Y,I$1,FALSE)</f>
        <v>398</v>
      </c>
      <c r="J22" s="139">
        <f t="shared" si="1"/>
        <v>284.33333333333331</v>
      </c>
      <c r="K22" s="61">
        <f t="shared" si="2"/>
        <v>12079.885808080811</v>
      </c>
      <c r="L22" s="10">
        <f t="shared" si="3"/>
        <v>9940.1648249027185</v>
      </c>
      <c r="M22" s="10">
        <f t="shared" si="4"/>
        <v>6983.2386934673368</v>
      </c>
      <c r="N22" s="62">
        <f t="shared" si="5"/>
        <v>9667.7631088169564</v>
      </c>
    </row>
    <row r="23" spans="1:14" x14ac:dyDescent="0.25">
      <c r="A23" s="45" t="s">
        <v>18</v>
      </c>
      <c r="C23" s="130">
        <f>VLOOKUP($A23,'Capital Additions'!$A:$X,C$1,FALSE)/1000</f>
        <v>157.66364000000002</v>
      </c>
      <c r="D23" s="8">
        <f>VLOOKUP($A23,'Capital Additions'!$A:$X,D$1,FALSE)/1000</f>
        <v>218.13598999999999</v>
      </c>
      <c r="E23" s="8">
        <f>VLOOKUP($A23,'Capital Additions'!$A:$X,E$1,FALSE)/1000</f>
        <v>235.92060999999998</v>
      </c>
      <c r="F23" s="62">
        <f t="shared" si="0"/>
        <v>203.90674666666666</v>
      </c>
      <c r="G23" s="61">
        <f>VLOOKUP($A23,'Poles Additions'!$A:$Y,G$1,FALSE)</f>
        <v>30</v>
      </c>
      <c r="H23" s="10">
        <f>VLOOKUP($A23,'Poles Additions'!$A:$Y,H$1,FALSE)</f>
        <v>35</v>
      </c>
      <c r="I23" s="10">
        <f>VLOOKUP($A23,'Poles Additions'!$A:$Y,I$1,FALSE)</f>
        <v>41</v>
      </c>
      <c r="J23" s="139">
        <f t="shared" si="1"/>
        <v>35.333333333333336</v>
      </c>
      <c r="K23" s="61">
        <f t="shared" si="2"/>
        <v>5255.4546666666674</v>
      </c>
      <c r="L23" s="10">
        <f t="shared" si="3"/>
        <v>6232.4568571428572</v>
      </c>
      <c r="M23" s="10">
        <f t="shared" si="4"/>
        <v>5754.1612195121952</v>
      </c>
      <c r="N23" s="62">
        <f t="shared" si="5"/>
        <v>5747.3575811072405</v>
      </c>
    </row>
    <row r="24" spans="1:14" x14ac:dyDescent="0.25">
      <c r="A24" s="45" t="s">
        <v>19</v>
      </c>
      <c r="C24" s="130">
        <f>VLOOKUP($A24,'Capital Additions'!$A:$X,C$1,FALSE)/1000</f>
        <v>362.12582000000003</v>
      </c>
      <c r="D24" s="8">
        <f>VLOOKUP($A24,'Capital Additions'!$A:$X,D$1,FALSE)/1000</f>
        <v>666.1931800000001</v>
      </c>
      <c r="E24" s="285">
        <f>VLOOKUP($A24,'Capital Additions'!$A:$X,E$1,FALSE)/1000</f>
        <v>683.79345000000296</v>
      </c>
      <c r="F24" s="48">
        <f t="shared" si="0"/>
        <v>570.70415000000105</v>
      </c>
      <c r="G24" s="47">
        <f>VLOOKUP($A24,'Poles Additions'!$A:$Y,G$1,FALSE)</f>
        <v>57</v>
      </c>
      <c r="H24" s="44">
        <f>VLOOKUP($A24,'Poles Additions'!$A:$Y,H$1,FALSE)</f>
        <v>119</v>
      </c>
      <c r="I24" s="44">
        <f>VLOOKUP($A24,'Poles Additions'!$A:$Y,I$1,FALSE)</f>
        <v>82</v>
      </c>
      <c r="J24" s="286">
        <f t="shared" si="1"/>
        <v>86</v>
      </c>
      <c r="K24" s="61">
        <f t="shared" ref="K24" si="6">C24/G24*1000</f>
        <v>6353.0845614035097</v>
      </c>
      <c r="L24" s="10">
        <f t="shared" ref="L24" si="7">D24/H24*1000</f>
        <v>5598.2620168067233</v>
      </c>
      <c r="M24" s="10">
        <f t="shared" ref="M24" si="8">E24/I24*1000</f>
        <v>8338.9445121951594</v>
      </c>
      <c r="N24" s="62">
        <f t="shared" si="5"/>
        <v>6763.4303634684647</v>
      </c>
    </row>
    <row r="25" spans="1:14" x14ac:dyDescent="0.25">
      <c r="A25" s="45" t="s">
        <v>20</v>
      </c>
      <c r="C25" s="130">
        <f>VLOOKUP($A25,'Capital Additions'!$A:$X,C$1,FALSE)/1000</f>
        <v>530.25133000000005</v>
      </c>
      <c r="D25" s="8">
        <f>VLOOKUP($A25,'Capital Additions'!$A:$X,D$1,FALSE)/1000</f>
        <v>494.79113000000001</v>
      </c>
      <c r="E25" s="8">
        <f>VLOOKUP($A25,'Capital Additions'!$A:$X,E$1,FALSE)/1000</f>
        <v>283.46262999999999</v>
      </c>
      <c r="F25" s="62">
        <f t="shared" si="0"/>
        <v>436.16836333333339</v>
      </c>
      <c r="G25" s="61">
        <f>VLOOKUP($A25,'Poles Additions'!$A:$Y,G$1,FALSE)</f>
        <v>102</v>
      </c>
      <c r="H25" s="10">
        <f>VLOOKUP($A25,'Poles Additions'!$A:$Y,H$1,FALSE)</f>
        <v>91</v>
      </c>
      <c r="I25" s="10">
        <f>VLOOKUP($A25,'Poles Additions'!$A:$Y,I$1,FALSE)</f>
        <v>51</v>
      </c>
      <c r="J25" s="139">
        <f t="shared" si="1"/>
        <v>81.333333333333329</v>
      </c>
      <c r="K25" s="61">
        <f t="shared" ref="K25:M32" si="9">C25/G25*1000</f>
        <v>5198.5424509803925</v>
      </c>
      <c r="L25" s="10">
        <f t="shared" si="9"/>
        <v>5437.2651648351648</v>
      </c>
      <c r="M25" s="10">
        <f t="shared" si="9"/>
        <v>5558.0907843137247</v>
      </c>
      <c r="N25" s="62">
        <f t="shared" si="5"/>
        <v>5397.966133376427</v>
      </c>
    </row>
    <row r="26" spans="1:14" x14ac:dyDescent="0.25">
      <c r="A26" s="45" t="s">
        <v>21</v>
      </c>
      <c r="C26" s="130">
        <f>VLOOKUP($A26,'Capital Additions'!$A:$X,C$1,FALSE)/1000</f>
        <v>59.755410000000005</v>
      </c>
      <c r="D26" s="8">
        <f>VLOOKUP($A26,'Capital Additions'!$A:$X,D$1,FALSE)/1000</f>
        <v>6.8141499999999997</v>
      </c>
      <c r="E26" s="8">
        <f>VLOOKUP($A26,'Capital Additions'!$A:$X,E$1,FALSE)/1000</f>
        <v>31.254000000000001</v>
      </c>
      <c r="F26" s="62">
        <f t="shared" si="0"/>
        <v>32.607853333333338</v>
      </c>
      <c r="G26" s="61">
        <f>VLOOKUP($A26,'Poles Additions'!$A:$Y,G$1,FALSE)</f>
        <v>12</v>
      </c>
      <c r="H26" s="10">
        <f>VLOOKUP($A26,'Poles Additions'!$A:$Y,H$1,FALSE)</f>
        <v>2</v>
      </c>
      <c r="I26" s="10">
        <f>VLOOKUP($A26,'Poles Additions'!$A:$Y,I$1,FALSE)</f>
        <v>1</v>
      </c>
      <c r="J26" s="139">
        <f t="shared" si="1"/>
        <v>5</v>
      </c>
      <c r="K26" s="61">
        <f t="shared" si="9"/>
        <v>4979.6175000000003</v>
      </c>
      <c r="L26" s="10">
        <f t="shared" si="9"/>
        <v>3407.0749999999998</v>
      </c>
      <c r="M26" s="10">
        <f t="shared" si="9"/>
        <v>31254</v>
      </c>
      <c r="N26" s="62">
        <f t="shared" si="5"/>
        <v>13213.564166666669</v>
      </c>
    </row>
    <row r="27" spans="1:14" x14ac:dyDescent="0.25">
      <c r="A27" s="45" t="s">
        <v>22</v>
      </c>
      <c r="C27" s="130">
        <f>VLOOKUP($A27,'Capital Additions'!$A:$X,C$1,FALSE)/1000</f>
        <v>1893.729</v>
      </c>
      <c r="D27" s="8">
        <f>VLOOKUP($A27,'Capital Additions'!$A:$X,D$1,FALSE)/1000</f>
        <v>2134.9880066666669</v>
      </c>
      <c r="E27" s="8">
        <f>VLOOKUP($A27,'Capital Additions'!$A:$X,E$1,FALSE)/1000</f>
        <v>2447.5059999999999</v>
      </c>
      <c r="F27" s="62">
        <f t="shared" si="0"/>
        <v>2158.7410022222225</v>
      </c>
      <c r="G27" s="61">
        <f>VLOOKUP($A27,'Poles Additions'!$A:$Y,G$1,FALSE)</f>
        <v>312</v>
      </c>
      <c r="H27" s="10">
        <f>VLOOKUP($A27,'Poles Additions'!$A:$Y,H$1,FALSE)</f>
        <v>232</v>
      </c>
      <c r="I27" s="10">
        <f>VLOOKUP($A27,'Poles Additions'!$A:$Y,I$1,FALSE)</f>
        <v>220</v>
      </c>
      <c r="J27" s="139">
        <f t="shared" si="1"/>
        <v>254.66666666666666</v>
      </c>
      <c r="K27" s="61">
        <f t="shared" si="9"/>
        <v>6069.6442307692305</v>
      </c>
      <c r="L27" s="10">
        <f t="shared" si="9"/>
        <v>9202.5345114942538</v>
      </c>
      <c r="M27" s="10">
        <f t="shared" si="9"/>
        <v>11125.027272727271</v>
      </c>
      <c r="N27" s="62">
        <f t="shared" si="5"/>
        <v>8799.0686716635846</v>
      </c>
    </row>
    <row r="28" spans="1:14" x14ac:dyDescent="0.25">
      <c r="A28" s="45" t="s">
        <v>23</v>
      </c>
      <c r="C28" s="130">
        <f>VLOOKUP($A28,'Capital Additions'!$A:$X,C$1,FALSE)/1000</f>
        <v>147.60343</v>
      </c>
      <c r="D28" s="8">
        <f>VLOOKUP($A28,'Capital Additions'!$A:$X,D$1,FALSE)/1000</f>
        <v>296.57959999999997</v>
      </c>
      <c r="E28" s="8">
        <f>VLOOKUP($A28,'Capital Additions'!$A:$X,E$1,FALSE)/1000</f>
        <v>390.19263000000001</v>
      </c>
      <c r="F28" s="62">
        <f t="shared" si="0"/>
        <v>278.12521999999996</v>
      </c>
      <c r="G28" s="61">
        <f>VLOOKUP($A28,'Poles Additions'!$A:$Y,G$1,FALSE)</f>
        <v>34</v>
      </c>
      <c r="H28" s="10">
        <f>VLOOKUP($A28,'Poles Additions'!$A:$Y,H$1,FALSE)</f>
        <v>82</v>
      </c>
      <c r="I28" s="10">
        <f>VLOOKUP($A28,'Poles Additions'!$A:$Y,I$1,FALSE)</f>
        <v>143</v>
      </c>
      <c r="J28" s="139">
        <f t="shared" si="1"/>
        <v>86.333333333333329</v>
      </c>
      <c r="K28" s="61">
        <f t="shared" si="9"/>
        <v>4341.277352941177</v>
      </c>
      <c r="L28" s="10">
        <f t="shared" si="9"/>
        <v>3616.8243902439017</v>
      </c>
      <c r="M28" s="10">
        <f t="shared" si="9"/>
        <v>2728.6197902097902</v>
      </c>
      <c r="N28" s="62">
        <f t="shared" si="5"/>
        <v>3562.2405111316234</v>
      </c>
    </row>
    <row r="29" spans="1:14" x14ac:dyDescent="0.25">
      <c r="A29" s="45" t="s">
        <v>24</v>
      </c>
      <c r="C29" s="130">
        <f>VLOOKUP($A29,'Capital Additions'!$A:$X,C$1,FALSE)/1000</f>
        <v>1838.0909999999999</v>
      </c>
      <c r="D29" s="8">
        <f>VLOOKUP($A29,'Capital Additions'!$A:$X,D$1,FALSE)/1000</f>
        <v>1289.31</v>
      </c>
      <c r="E29" s="8">
        <f>VLOOKUP($A29,'Capital Additions'!$A:$X,E$1,FALSE)/1000</f>
        <v>1646.588</v>
      </c>
      <c r="F29" s="62">
        <f t="shared" si="0"/>
        <v>1591.3296666666665</v>
      </c>
      <c r="G29" s="61">
        <f>VLOOKUP($A29,'Poles Additions'!$A:$Y,G$1,FALSE)</f>
        <v>335</v>
      </c>
      <c r="H29" s="10">
        <f>VLOOKUP($A29,'Poles Additions'!$A:$Y,H$1,FALSE)</f>
        <v>228</v>
      </c>
      <c r="I29" s="10">
        <f>VLOOKUP($A29,'Poles Additions'!$A:$Y,I$1,FALSE)</f>
        <v>115</v>
      </c>
      <c r="J29" s="139">
        <f t="shared" si="1"/>
        <v>226</v>
      </c>
      <c r="K29" s="61">
        <f t="shared" si="9"/>
        <v>5486.8388059701492</v>
      </c>
      <c r="L29" s="10">
        <f t="shared" si="9"/>
        <v>5654.8684210526317</v>
      </c>
      <c r="M29" s="10">
        <f t="shared" si="9"/>
        <v>14318.156521739131</v>
      </c>
      <c r="N29" s="62">
        <f t="shared" si="5"/>
        <v>8486.6212495873042</v>
      </c>
    </row>
    <row r="30" spans="1:14" x14ac:dyDescent="0.25">
      <c r="A30" s="45" t="s">
        <v>25</v>
      </c>
      <c r="C30" s="130">
        <f>VLOOKUP($A30,'Capital Additions'!$A:$X,C$1,FALSE)/1000</f>
        <v>100.28620999999997</v>
      </c>
      <c r="D30" s="8">
        <f>VLOOKUP($A30,'Capital Additions'!$A:$X,D$1,FALSE)/1000</f>
        <v>91.129459999999995</v>
      </c>
      <c r="E30" s="8">
        <f>VLOOKUP($A30,'Capital Additions'!$A:$X,E$1,FALSE)/1000</f>
        <v>137.32114000000001</v>
      </c>
      <c r="F30" s="62">
        <f t="shared" si="0"/>
        <v>109.57893666666666</v>
      </c>
      <c r="G30" s="61">
        <f>VLOOKUP($A30,'Poles Additions'!$A:$Y,G$1,FALSE)</f>
        <v>31</v>
      </c>
      <c r="H30" s="10">
        <f>VLOOKUP($A30,'Poles Additions'!$A:$Y,H$1,FALSE)</f>
        <v>32</v>
      </c>
      <c r="I30" s="10">
        <f>VLOOKUP($A30,'Poles Additions'!$A:$Y,I$1,FALSE)</f>
        <v>37</v>
      </c>
      <c r="J30" s="139">
        <f t="shared" si="1"/>
        <v>33.333333333333336</v>
      </c>
      <c r="K30" s="61">
        <f t="shared" si="9"/>
        <v>3235.0390322580633</v>
      </c>
      <c r="L30" s="10">
        <f t="shared" si="9"/>
        <v>2847.7956249999997</v>
      </c>
      <c r="M30" s="10">
        <f t="shared" si="9"/>
        <v>3711.3821621621623</v>
      </c>
      <c r="N30" s="62">
        <f t="shared" si="5"/>
        <v>3264.7389398067421</v>
      </c>
    </row>
    <row r="31" spans="1:14" x14ac:dyDescent="0.25">
      <c r="A31" s="45" t="s">
        <v>26</v>
      </c>
      <c r="C31" s="130">
        <f>VLOOKUP($A31,'Capital Additions'!$A:$X,C$1,FALSE)/1000</f>
        <v>29.136500000000002</v>
      </c>
      <c r="D31" s="8">
        <f>VLOOKUP($A31,'Capital Additions'!$A:$X,D$1,FALSE)/1000</f>
        <v>41.235999999999997</v>
      </c>
      <c r="E31" s="8">
        <f>VLOOKUP($A31,'Capital Additions'!$A:$X,E$1,FALSE)/1000</f>
        <v>23.966000000000001</v>
      </c>
      <c r="F31" s="62">
        <f t="shared" si="0"/>
        <v>31.44616666666667</v>
      </c>
      <c r="G31" s="61">
        <f>VLOOKUP($A31,'Poles Additions'!$A:$Y,G$1,FALSE)</f>
        <v>5</v>
      </c>
      <c r="H31" s="10">
        <f>VLOOKUP($A31,'Poles Additions'!$A:$Y,H$1,FALSE)</f>
        <v>7</v>
      </c>
      <c r="I31" s="10">
        <f>VLOOKUP($A31,'Poles Additions'!$A:$Y,I$1,FALSE)</f>
        <v>4</v>
      </c>
      <c r="J31" s="139">
        <f t="shared" si="1"/>
        <v>5.333333333333333</v>
      </c>
      <c r="K31" s="61">
        <f t="shared" si="9"/>
        <v>5827.3</v>
      </c>
      <c r="L31" s="10">
        <f t="shared" si="9"/>
        <v>5890.8571428571422</v>
      </c>
      <c r="M31" s="10">
        <f t="shared" si="9"/>
        <v>5991.5</v>
      </c>
      <c r="N31" s="62">
        <f t="shared" si="5"/>
        <v>5903.2190476190472</v>
      </c>
    </row>
    <row r="32" spans="1:14" x14ac:dyDescent="0.25">
      <c r="A32" s="45" t="s">
        <v>27</v>
      </c>
      <c r="C32" s="130">
        <f>VLOOKUP($A32,'Capital Additions'!$A:$X,C$1,FALSE)/1000</f>
        <v>81.5</v>
      </c>
      <c r="D32" s="8">
        <f>VLOOKUP($A32,'Capital Additions'!$A:$X,D$1,FALSE)/1000</f>
        <v>122.6046</v>
      </c>
      <c r="E32" s="8">
        <f>VLOOKUP($A32,'Capital Additions'!$A:$X,E$1,FALSE)/1000</f>
        <v>62.684449999999998</v>
      </c>
      <c r="F32" s="62">
        <f t="shared" si="0"/>
        <v>88.92968333333333</v>
      </c>
      <c r="G32" s="61">
        <f>VLOOKUP($A32,'Poles Additions'!$A:$Y,G$1,FALSE)</f>
        <v>19</v>
      </c>
      <c r="H32" s="10">
        <f>VLOOKUP($A32,'Poles Additions'!$A:$Y,H$1,FALSE)</f>
        <v>13</v>
      </c>
      <c r="I32" s="10">
        <f>VLOOKUP($A32,'Poles Additions'!$A:$Y,I$1,FALSE)</f>
        <v>12</v>
      </c>
      <c r="J32" s="139">
        <f t="shared" si="1"/>
        <v>14.666666666666666</v>
      </c>
      <c r="K32" s="61">
        <f t="shared" si="9"/>
        <v>4289.4736842105267</v>
      </c>
      <c r="L32" s="10">
        <f t="shared" si="9"/>
        <v>9431.123076923077</v>
      </c>
      <c r="M32" s="10">
        <f t="shared" si="9"/>
        <v>5223.7041666666664</v>
      </c>
      <c r="N32" s="62">
        <f t="shared" si="5"/>
        <v>6314.766975933424</v>
      </c>
    </row>
    <row r="33" spans="1:14" x14ac:dyDescent="0.25">
      <c r="A33" s="45" t="s">
        <v>28</v>
      </c>
      <c r="C33" s="130">
        <f>VLOOKUP($A33,'Capital Additions'!$A:$X,C$1,FALSE)/1000</f>
        <v>257344.74600000001</v>
      </c>
      <c r="D33" s="8">
        <f>VLOOKUP($A33,'Capital Additions'!$A:$X,D$1,FALSE)/1000</f>
        <v>320923.66100000002</v>
      </c>
      <c r="E33" s="8">
        <f>VLOOKUP($A33,'Capital Additions'!$A:$X,E$1,FALSE)/1000</f>
        <v>0</v>
      </c>
      <c r="F33" s="62">
        <f t="shared" si="0"/>
        <v>289134.2035</v>
      </c>
      <c r="G33" s="183" t="s">
        <v>302</v>
      </c>
      <c r="H33" s="25" t="s">
        <v>302</v>
      </c>
      <c r="I33" s="25" t="s">
        <v>302</v>
      </c>
      <c r="J33" s="288" t="s">
        <v>302</v>
      </c>
      <c r="K33" s="183" t="s">
        <v>302</v>
      </c>
      <c r="L33" s="25" t="s">
        <v>302</v>
      </c>
      <c r="M33" s="25" t="s">
        <v>302</v>
      </c>
      <c r="N33" s="288" t="s">
        <v>302</v>
      </c>
    </row>
    <row r="34" spans="1:14" x14ac:dyDescent="0.25">
      <c r="A34" s="45" t="s">
        <v>29</v>
      </c>
      <c r="C34" s="130">
        <f>VLOOKUP($A34,'Capital Additions'!$A:$X,C$1,FALSE)/1000</f>
        <v>11013.471</v>
      </c>
      <c r="D34" s="8">
        <f>VLOOKUP($A34,'Capital Additions'!$A:$X,D$1,FALSE)/1000</f>
        <v>9347.3739999999998</v>
      </c>
      <c r="E34" s="8">
        <f>VLOOKUP($A34,'Capital Additions'!$A:$X,E$1,FALSE)/1000</f>
        <v>8113.8381399999998</v>
      </c>
      <c r="F34" s="62">
        <f t="shared" si="0"/>
        <v>9491.5610466666676</v>
      </c>
      <c r="G34" s="61">
        <f>VLOOKUP($A34,'Poles Additions'!$A:$Y,G$1,FALSE)</f>
        <v>802</v>
      </c>
      <c r="H34" s="10">
        <f>VLOOKUP($A34,'Poles Additions'!$A:$Y,H$1,FALSE)</f>
        <v>814</v>
      </c>
      <c r="I34" s="10">
        <f>VLOOKUP($A34,'Poles Additions'!$A:$Y,I$1,FALSE)</f>
        <v>772</v>
      </c>
      <c r="J34" s="139">
        <f t="shared" si="1"/>
        <v>796</v>
      </c>
      <c r="K34" s="61">
        <f t="shared" ref="K34:K50" si="10">C34/G34*1000</f>
        <v>13732.507481296758</v>
      </c>
      <c r="L34" s="10">
        <f t="shared" ref="L34:L50" si="11">D34/H34*1000</f>
        <v>11483.260442260442</v>
      </c>
      <c r="M34" s="10">
        <f t="shared" ref="M34:M50" si="12">E34/I34*1000</f>
        <v>10510.153031088083</v>
      </c>
      <c r="N34" s="62">
        <f t="shared" si="5"/>
        <v>11908.640318215095</v>
      </c>
    </row>
    <row r="35" spans="1:14" x14ac:dyDescent="0.25">
      <c r="A35" s="45" t="s">
        <v>30</v>
      </c>
      <c r="C35" s="130">
        <f>VLOOKUP($A35,'Capital Additions'!$A:$X,C$1,FALSE)/1000</f>
        <v>717.82054999999991</v>
      </c>
      <c r="D35" s="8">
        <f>VLOOKUP($A35,'Capital Additions'!$A:$X,D$1,FALSE)/1000</f>
        <v>3289.78604</v>
      </c>
      <c r="E35" s="8">
        <f>VLOOKUP($A35,'Capital Additions'!$A:$X,E$1,FALSE)/1000</f>
        <v>4018.4765000000002</v>
      </c>
      <c r="F35" s="62">
        <f t="shared" si="0"/>
        <v>2675.36103</v>
      </c>
      <c r="G35" s="61">
        <f>VLOOKUP($A35,'Poles Additions'!$A:$Y,G$1,FALSE)</f>
        <v>140</v>
      </c>
      <c r="H35" s="10">
        <f>VLOOKUP($A35,'Poles Additions'!$A:$Y,H$1,FALSE)</f>
        <v>252</v>
      </c>
      <c r="I35" s="10">
        <f>VLOOKUP($A35,'Poles Additions'!$A:$Y,I$1,FALSE)</f>
        <v>335</v>
      </c>
      <c r="J35" s="139">
        <f t="shared" si="1"/>
        <v>242.33333333333334</v>
      </c>
      <c r="K35" s="61">
        <f t="shared" si="10"/>
        <v>5127.2896428571421</v>
      </c>
      <c r="L35" s="10">
        <f t="shared" si="11"/>
        <v>13054.706507936507</v>
      </c>
      <c r="M35" s="10">
        <f t="shared" si="12"/>
        <v>11995.45223880597</v>
      </c>
      <c r="N35" s="62">
        <f t="shared" si="5"/>
        <v>10059.149463199874</v>
      </c>
    </row>
    <row r="36" spans="1:14" x14ac:dyDescent="0.25">
      <c r="A36" s="45" t="s">
        <v>31</v>
      </c>
      <c r="C36" s="130">
        <f>VLOOKUP($A36,'Capital Additions'!$A:$X,C$1,FALSE)/1000</f>
        <v>1036.5755086699498</v>
      </c>
      <c r="D36" s="8">
        <f>VLOOKUP($A36,'Capital Additions'!$A:$X,D$1,FALSE)/1000</f>
        <v>854.87813829375807</v>
      </c>
      <c r="E36" s="8">
        <f>VLOOKUP($A36,'Capital Additions'!$A:$X,E$1,FALSE)/1000</f>
        <v>777.225529743366</v>
      </c>
      <c r="F36" s="62">
        <f t="shared" si="0"/>
        <v>889.55972556902452</v>
      </c>
      <c r="G36" s="61">
        <f>VLOOKUP($A36,'Poles Additions'!$A:$Y,G$1,FALSE)</f>
        <v>124</v>
      </c>
      <c r="H36" s="10">
        <f>VLOOKUP($A36,'Poles Additions'!$A:$Y,H$1,FALSE)</f>
        <v>67</v>
      </c>
      <c r="I36" s="10">
        <f>VLOOKUP($A36,'Poles Additions'!$A:$Y,I$1,FALSE)</f>
        <v>41</v>
      </c>
      <c r="J36" s="139">
        <f t="shared" si="1"/>
        <v>77.333333333333329</v>
      </c>
      <c r="K36" s="61">
        <f t="shared" si="10"/>
        <v>8359.4799086286275</v>
      </c>
      <c r="L36" s="10">
        <f t="shared" si="11"/>
        <v>12759.375198414298</v>
      </c>
      <c r="M36" s="10">
        <f t="shared" si="12"/>
        <v>18956.720237643072</v>
      </c>
      <c r="N36" s="62">
        <f t="shared" si="5"/>
        <v>13358.525114895332</v>
      </c>
    </row>
    <row r="37" spans="1:14" x14ac:dyDescent="0.25">
      <c r="A37" s="45" t="s">
        <v>32</v>
      </c>
      <c r="C37" s="130">
        <f>VLOOKUP($A37,'Capital Additions'!$A:$X,C$1,FALSE)/1000</f>
        <v>2923.8510000000001</v>
      </c>
      <c r="D37" s="8">
        <f>VLOOKUP($A37,'Capital Additions'!$A:$X,D$1,FALSE)/1000</f>
        <v>4002.9949999999999</v>
      </c>
      <c r="E37" s="8">
        <f>VLOOKUP($A37,'Capital Additions'!$A:$X,E$1,FALSE)/1000</f>
        <v>2757.6329999999998</v>
      </c>
      <c r="F37" s="62">
        <f t="shared" si="0"/>
        <v>3228.1596666666665</v>
      </c>
      <c r="G37" s="61">
        <f>VLOOKUP($A37,'Poles Additions'!$A:$Y,G$1,FALSE)</f>
        <v>544</v>
      </c>
      <c r="H37" s="10">
        <f>VLOOKUP($A37,'Poles Additions'!$A:$Y,H$1,FALSE)</f>
        <v>504</v>
      </c>
      <c r="I37" s="10">
        <f>VLOOKUP($A37,'Poles Additions'!$A:$Y,I$1,FALSE)</f>
        <v>491</v>
      </c>
      <c r="J37" s="139">
        <f t="shared" si="1"/>
        <v>513</v>
      </c>
      <c r="K37" s="61">
        <f t="shared" si="10"/>
        <v>5374.7261029411766</v>
      </c>
      <c r="L37" s="10">
        <f t="shared" si="11"/>
        <v>7942.4503968253966</v>
      </c>
      <c r="M37" s="10">
        <f t="shared" si="12"/>
        <v>5616.3604887983702</v>
      </c>
      <c r="N37" s="62">
        <f t="shared" si="5"/>
        <v>6311.1789961883151</v>
      </c>
    </row>
    <row r="38" spans="1:14" x14ac:dyDescent="0.25">
      <c r="A38" s="45" t="s">
        <v>33</v>
      </c>
      <c r="C38" s="130">
        <f>VLOOKUP($A38,'Capital Additions'!$A:$X,C$1,FALSE)/1000</f>
        <v>365.00596000000002</v>
      </c>
      <c r="D38" s="8">
        <f>VLOOKUP($A38,'Capital Additions'!$A:$X,D$1,FALSE)/1000</f>
        <v>402.39019000000008</v>
      </c>
      <c r="E38" s="8">
        <f>VLOOKUP($A38,'Capital Additions'!$A:$X,E$1,FALSE)/1000</f>
        <v>397.28703999999999</v>
      </c>
      <c r="F38" s="62">
        <f t="shared" si="0"/>
        <v>388.22773000000001</v>
      </c>
      <c r="G38" s="61">
        <f>VLOOKUP($A38,'Poles Additions'!$A:$Y,G$1,FALSE)</f>
        <v>44</v>
      </c>
      <c r="H38" s="10">
        <f>VLOOKUP($A38,'Poles Additions'!$A:$Y,H$1,FALSE)</f>
        <v>26</v>
      </c>
      <c r="I38" s="10">
        <f>VLOOKUP($A38,'Poles Additions'!$A:$Y,I$1,FALSE)</f>
        <v>29</v>
      </c>
      <c r="J38" s="139">
        <f t="shared" si="1"/>
        <v>33</v>
      </c>
      <c r="K38" s="61">
        <f t="shared" si="10"/>
        <v>8295.59</v>
      </c>
      <c r="L38" s="10">
        <f t="shared" si="11"/>
        <v>15476.545769230772</v>
      </c>
      <c r="M38" s="10">
        <f t="shared" si="12"/>
        <v>13699.553103448276</v>
      </c>
      <c r="N38" s="62">
        <f t="shared" si="5"/>
        <v>12490.562957559683</v>
      </c>
    </row>
    <row r="39" spans="1:14" x14ac:dyDescent="0.25">
      <c r="A39" s="45" t="s">
        <v>34</v>
      </c>
      <c r="C39" s="130">
        <f>VLOOKUP($A39,'Capital Additions'!$A:$X,C$1,FALSE)/1000</f>
        <v>756.45303000000001</v>
      </c>
      <c r="D39" s="8">
        <f>VLOOKUP($A39,'Capital Additions'!$A:$X,D$1,FALSE)/1000</f>
        <v>989.48415</v>
      </c>
      <c r="E39" s="8">
        <f>VLOOKUP($A39,'Capital Additions'!$A:$X,E$1,FALSE)/1000</f>
        <v>733.37800000000004</v>
      </c>
      <c r="F39" s="62">
        <f t="shared" si="0"/>
        <v>826.43839333333335</v>
      </c>
      <c r="G39" s="61">
        <f>VLOOKUP($A39,'Poles Additions'!$A:$Y,G$1,FALSE)</f>
        <v>94</v>
      </c>
      <c r="H39" s="10">
        <f>VLOOKUP($A39,'Poles Additions'!$A:$Y,H$1,FALSE)</f>
        <v>95</v>
      </c>
      <c r="I39" s="10">
        <f>VLOOKUP($A39,'Poles Additions'!$A:$Y,I$1,FALSE)</f>
        <v>95</v>
      </c>
      <c r="J39" s="139">
        <f t="shared" si="1"/>
        <v>94.666666666666671</v>
      </c>
      <c r="K39" s="61">
        <f t="shared" si="10"/>
        <v>8047.3726595744693</v>
      </c>
      <c r="L39" s="10">
        <f t="shared" si="11"/>
        <v>10415.622631578948</v>
      </c>
      <c r="M39" s="10">
        <f t="shared" si="12"/>
        <v>7719.7684210526322</v>
      </c>
      <c r="N39" s="62">
        <f t="shared" si="5"/>
        <v>8727.5879040686832</v>
      </c>
    </row>
    <row r="40" spans="1:14" x14ac:dyDescent="0.25">
      <c r="A40" s="45" t="s">
        <v>35</v>
      </c>
      <c r="C40" s="130">
        <f>VLOOKUP($A40,'Capital Additions'!$A:$X,C$1,FALSE)/1000</f>
        <v>1725.69291</v>
      </c>
      <c r="D40" s="8">
        <f>VLOOKUP($A40,'Capital Additions'!$A:$X,D$1,FALSE)/1000</f>
        <v>1797.7473600000005</v>
      </c>
      <c r="E40" s="8">
        <f>VLOOKUP($A40,'Capital Additions'!$A:$X,E$1,FALSE)/1000</f>
        <v>2716.4029999999998</v>
      </c>
      <c r="F40" s="62">
        <f t="shared" si="0"/>
        <v>2079.9477566666669</v>
      </c>
      <c r="G40" s="61">
        <f>VLOOKUP($A40,'Poles Additions'!$A:$Y,G$1,FALSE)</f>
        <v>706</v>
      </c>
      <c r="H40" s="10">
        <f>VLOOKUP($A40,'Poles Additions'!$A:$Y,H$1,FALSE)</f>
        <v>392</v>
      </c>
      <c r="I40" s="10">
        <f>VLOOKUP($A40,'Poles Additions'!$A:$Y,I$1,FALSE)</f>
        <v>563</v>
      </c>
      <c r="J40" s="139">
        <f t="shared" si="1"/>
        <v>553.66666666666663</v>
      </c>
      <c r="K40" s="61">
        <f t="shared" si="10"/>
        <v>2444.3242351274789</v>
      </c>
      <c r="L40" s="10">
        <f t="shared" si="11"/>
        <v>4586.0902040816336</v>
      </c>
      <c r="M40" s="10">
        <f t="shared" si="12"/>
        <v>4824.8721136767308</v>
      </c>
      <c r="N40" s="62">
        <f t="shared" si="5"/>
        <v>3951.7621842952813</v>
      </c>
    </row>
    <row r="41" spans="1:14" x14ac:dyDescent="0.25">
      <c r="A41" s="45" t="s">
        <v>36</v>
      </c>
      <c r="C41" s="130">
        <f>VLOOKUP($A41,'Capital Additions'!$A:$X,C$1,FALSE)/1000</f>
        <v>1678.2862600000001</v>
      </c>
      <c r="D41" s="8">
        <f>VLOOKUP($A41,'Capital Additions'!$A:$X,D$1,FALSE)/1000</f>
        <v>953.57366999999999</v>
      </c>
      <c r="E41" s="8">
        <f>VLOOKUP($A41,'Capital Additions'!$A:$X,E$1,FALSE)/1000</f>
        <v>2434.49071</v>
      </c>
      <c r="F41" s="62">
        <f t="shared" si="0"/>
        <v>1688.7835466666668</v>
      </c>
      <c r="G41" s="61">
        <f>VLOOKUP($A41,'Poles Additions'!$A:$Y,G$1,FALSE)</f>
        <v>207</v>
      </c>
      <c r="H41" s="10">
        <f>VLOOKUP($A41,'Poles Additions'!$A:$Y,H$1,FALSE)</f>
        <v>117</v>
      </c>
      <c r="I41" s="10">
        <f>VLOOKUP($A41,'Poles Additions'!$A:$Y,I$1,FALSE)</f>
        <v>347</v>
      </c>
      <c r="J41" s="139">
        <f t="shared" si="1"/>
        <v>223.66666666666666</v>
      </c>
      <c r="K41" s="61">
        <f t="shared" si="10"/>
        <v>8107.66309178744</v>
      </c>
      <c r="L41" s="10">
        <f t="shared" si="11"/>
        <v>8150.2023076923069</v>
      </c>
      <c r="M41" s="10">
        <f t="shared" si="12"/>
        <v>7015.8233717579251</v>
      </c>
      <c r="N41" s="62">
        <f t="shared" si="5"/>
        <v>7757.8962570792237</v>
      </c>
    </row>
    <row r="42" spans="1:14" x14ac:dyDescent="0.25">
      <c r="A42" s="45" t="s">
        <v>37</v>
      </c>
      <c r="C42" s="130">
        <f>VLOOKUP($A42,'Capital Additions'!$A:$X,C$1,FALSE)/1000</f>
        <v>437.53331000000202</v>
      </c>
      <c r="D42" s="8">
        <f>VLOOKUP($A42,'Capital Additions'!$A:$X,D$1,FALSE)/1000</f>
        <v>955.35176999999999</v>
      </c>
      <c r="E42" s="8">
        <f>VLOOKUP($A42,'Capital Additions'!$A:$X,E$1,FALSE)/1000</f>
        <v>337.09982999999795</v>
      </c>
      <c r="F42" s="62">
        <f t="shared" si="0"/>
        <v>576.66163666666671</v>
      </c>
      <c r="G42" s="61">
        <f>VLOOKUP($A42,'Poles Additions'!$A:$Y,G$1,FALSE)</f>
        <v>95</v>
      </c>
      <c r="H42" s="10">
        <f>VLOOKUP($A42,'Poles Additions'!$A:$Y,H$1,FALSE)</f>
        <v>181</v>
      </c>
      <c r="I42" s="10">
        <f>VLOOKUP($A42,'Poles Additions'!$A:$Y,I$1,FALSE)</f>
        <v>66</v>
      </c>
      <c r="J42" s="139">
        <f t="shared" si="1"/>
        <v>114</v>
      </c>
      <c r="K42" s="61">
        <f t="shared" si="10"/>
        <v>4605.6137894737049</v>
      </c>
      <c r="L42" s="10">
        <f t="shared" si="11"/>
        <v>5278.1865745856348</v>
      </c>
      <c r="M42" s="10">
        <f t="shared" si="12"/>
        <v>5107.5731818181512</v>
      </c>
      <c r="N42" s="62">
        <f t="shared" si="5"/>
        <v>4997.1245152924967</v>
      </c>
    </row>
    <row r="43" spans="1:14" x14ac:dyDescent="0.25">
      <c r="A43" s="45" t="s">
        <v>38</v>
      </c>
      <c r="C43" s="130">
        <f>VLOOKUP($A43,'Capital Additions'!$A:$X,C$1,FALSE)/1000</f>
        <v>2347.0195899999994</v>
      </c>
      <c r="D43" s="8">
        <f>VLOOKUP($A43,'Capital Additions'!$A:$X,D$1,FALSE)/1000</f>
        <v>2012.2028400000038</v>
      </c>
      <c r="E43" s="8">
        <f>VLOOKUP($A43,'Capital Additions'!$A:$X,E$1,FALSE)/1000</f>
        <v>6005.1198399999894</v>
      </c>
      <c r="F43" s="62">
        <f t="shared" si="0"/>
        <v>3454.7807566666647</v>
      </c>
      <c r="G43" s="61">
        <f>VLOOKUP($A43,'Poles Additions'!$A:$Y,G$1,FALSE)</f>
        <v>440</v>
      </c>
      <c r="H43" s="10">
        <f>VLOOKUP($A43,'Poles Additions'!$A:$Y,H$1,FALSE)</f>
        <v>450</v>
      </c>
      <c r="I43" s="10">
        <f>VLOOKUP($A43,'Poles Additions'!$A:$Y,I$1,FALSE)</f>
        <v>415</v>
      </c>
      <c r="J43" s="139">
        <f t="shared" si="1"/>
        <v>435</v>
      </c>
      <c r="K43" s="61">
        <f t="shared" si="10"/>
        <v>5334.1354318181802</v>
      </c>
      <c r="L43" s="10">
        <f t="shared" si="11"/>
        <v>4471.5618666666751</v>
      </c>
      <c r="M43" s="10">
        <f t="shared" si="12"/>
        <v>14470.1682891566</v>
      </c>
      <c r="N43" s="62">
        <f t="shared" si="5"/>
        <v>8091.955195880485</v>
      </c>
    </row>
    <row r="44" spans="1:14" x14ac:dyDescent="0.25">
      <c r="A44" s="45" t="s">
        <v>39</v>
      </c>
      <c r="C44" s="130">
        <f>VLOOKUP($A44,'Capital Additions'!$A:$X,C$1,FALSE)/1000</f>
        <v>805.54729000000009</v>
      </c>
      <c r="D44" s="8">
        <f>VLOOKUP($A44,'Capital Additions'!$A:$X,D$1,FALSE)/1000</f>
        <v>472.27285999999998</v>
      </c>
      <c r="E44" s="8">
        <f>VLOOKUP($A44,'Capital Additions'!$A:$X,E$1,FALSE)/1000</f>
        <v>266.41334999999998</v>
      </c>
      <c r="F44" s="62">
        <f t="shared" si="0"/>
        <v>514.74450000000002</v>
      </c>
      <c r="G44" s="61">
        <f>VLOOKUP($A44,'Poles Additions'!$A:$Y,G$1,FALSE)</f>
        <v>137</v>
      </c>
      <c r="H44" s="10">
        <f>VLOOKUP($A44,'Poles Additions'!$A:$Y,H$1,FALSE)</f>
        <v>145</v>
      </c>
      <c r="I44" s="10">
        <f>VLOOKUP($A44,'Poles Additions'!$A:$Y,I$1,FALSE)</f>
        <v>56</v>
      </c>
      <c r="J44" s="139">
        <f t="shared" si="1"/>
        <v>112.66666666666667</v>
      </c>
      <c r="K44" s="61">
        <f t="shared" si="10"/>
        <v>5879.9072262773734</v>
      </c>
      <c r="L44" s="10">
        <f t="shared" si="11"/>
        <v>3257.0542068965515</v>
      </c>
      <c r="M44" s="10">
        <f t="shared" si="12"/>
        <v>4757.3812499999995</v>
      </c>
      <c r="N44" s="62">
        <f t="shared" si="5"/>
        <v>4631.4475610579748</v>
      </c>
    </row>
    <row r="45" spans="1:14" x14ac:dyDescent="0.25">
      <c r="A45" s="45" t="s">
        <v>40</v>
      </c>
      <c r="C45" s="130">
        <f>VLOOKUP($A45,'Capital Additions'!$A:$X,C$1,FALSE)/1000</f>
        <v>1025.15625</v>
      </c>
      <c r="D45" s="8">
        <f>VLOOKUP($A45,'Capital Additions'!$A:$X,D$1,FALSE)/1000</f>
        <v>1286.78576</v>
      </c>
      <c r="E45" s="8">
        <f>VLOOKUP($A45,'Capital Additions'!$A:$X,E$1,FALSE)/1000</f>
        <v>1281.9252300000001</v>
      </c>
      <c r="F45" s="62">
        <f t="shared" si="0"/>
        <v>1197.9557466666665</v>
      </c>
      <c r="G45" s="61">
        <f>VLOOKUP($A45,'Poles Additions'!$A:$Y,G$1,FALSE)</f>
        <v>94</v>
      </c>
      <c r="H45" s="10">
        <f>VLOOKUP($A45,'Poles Additions'!$A:$Y,H$1,FALSE)</f>
        <v>128</v>
      </c>
      <c r="I45" s="10">
        <f>VLOOKUP($A45,'Poles Additions'!$A:$Y,I$1,FALSE)</f>
        <v>86</v>
      </c>
      <c r="J45" s="139">
        <f t="shared" si="1"/>
        <v>102.66666666666667</v>
      </c>
      <c r="K45" s="61">
        <f t="shared" si="10"/>
        <v>10905.91755319149</v>
      </c>
      <c r="L45" s="10">
        <f t="shared" si="11"/>
        <v>10053.01375</v>
      </c>
      <c r="M45" s="10">
        <f t="shared" si="12"/>
        <v>14906.107325581395</v>
      </c>
      <c r="N45" s="62">
        <f t="shared" si="5"/>
        <v>11955.012876257628</v>
      </c>
    </row>
    <row r="46" spans="1:14" x14ac:dyDescent="0.25">
      <c r="A46" s="45" t="s">
        <v>41</v>
      </c>
      <c r="C46" s="130">
        <f>VLOOKUP($A46,'Capital Additions'!$A:$X,C$1,FALSE)/1000</f>
        <v>281.13822999999996</v>
      </c>
      <c r="D46" s="8">
        <f>VLOOKUP($A46,'Capital Additions'!$A:$X,D$1,FALSE)/1000</f>
        <v>230.00107999999997</v>
      </c>
      <c r="E46" s="8">
        <f>VLOOKUP($A46,'Capital Additions'!$A:$X,E$1,FALSE)/1000</f>
        <v>178.88499999999999</v>
      </c>
      <c r="F46" s="62">
        <f t="shared" si="0"/>
        <v>230.00810333333331</v>
      </c>
      <c r="G46" s="61">
        <f>VLOOKUP($A46,'Poles Additions'!$A:$Y,G$1,FALSE)</f>
        <v>100</v>
      </c>
      <c r="H46" s="10">
        <f>VLOOKUP($A46,'Poles Additions'!$A:$Y,H$1,FALSE)</f>
        <v>98</v>
      </c>
      <c r="I46" s="10">
        <f>VLOOKUP($A46,'Poles Additions'!$A:$Y,I$1,FALSE)</f>
        <v>55</v>
      </c>
      <c r="J46" s="139">
        <f t="shared" si="1"/>
        <v>84.333333333333329</v>
      </c>
      <c r="K46" s="61">
        <f t="shared" si="10"/>
        <v>2811.3822999999998</v>
      </c>
      <c r="L46" s="10">
        <f t="shared" si="11"/>
        <v>2346.9497959183673</v>
      </c>
      <c r="M46" s="10">
        <f t="shared" si="12"/>
        <v>3252.454545454545</v>
      </c>
      <c r="N46" s="62">
        <f t="shared" si="5"/>
        <v>2803.5955471243046</v>
      </c>
    </row>
    <row r="47" spans="1:14" x14ac:dyDescent="0.25">
      <c r="A47" s="45" t="s">
        <v>42</v>
      </c>
      <c r="C47" s="130">
        <f>VLOOKUP($A47,'Capital Additions'!$A:$X,C$1,FALSE)/1000</f>
        <v>1570.6998279360805</v>
      </c>
      <c r="D47" s="8">
        <f>VLOOKUP($A47,'Capital Additions'!$A:$X,D$1,FALSE)/1000</f>
        <v>3874.6256180953087</v>
      </c>
      <c r="E47" s="8">
        <f>VLOOKUP($A47,'Capital Additions'!$A:$X,E$1,FALSE)/1000</f>
        <v>3029.5918900000001</v>
      </c>
      <c r="F47" s="62">
        <f t="shared" si="0"/>
        <v>2824.9724453437962</v>
      </c>
      <c r="G47" s="61">
        <f>VLOOKUP($A47,'Poles Additions'!$A:$Y,G$1,FALSE)</f>
        <v>154</v>
      </c>
      <c r="H47" s="10">
        <f>VLOOKUP($A47,'Poles Additions'!$A:$Y,H$1,FALSE)</f>
        <v>298</v>
      </c>
      <c r="I47" s="10">
        <f>VLOOKUP($A47,'Poles Additions'!$A:$Y,I$1,FALSE)</f>
        <v>179</v>
      </c>
      <c r="J47" s="139">
        <f t="shared" si="1"/>
        <v>210.33333333333334</v>
      </c>
      <c r="K47" s="61">
        <f t="shared" si="10"/>
        <v>10199.349532052471</v>
      </c>
      <c r="L47" s="10">
        <f t="shared" si="11"/>
        <v>13002.099389581574</v>
      </c>
      <c r="M47" s="10">
        <f t="shared" si="12"/>
        <v>16925.094357541901</v>
      </c>
      <c r="N47" s="62">
        <f t="shared" si="5"/>
        <v>13375.514426391981</v>
      </c>
    </row>
    <row r="48" spans="1:14" x14ac:dyDescent="0.25">
      <c r="A48" s="45" t="s">
        <v>43</v>
      </c>
      <c r="C48" s="130">
        <f>VLOOKUP($A48,'Capital Additions'!$A:$X,C$1,FALSE)/1000</f>
        <v>205.18764999999999</v>
      </c>
      <c r="D48" s="8">
        <f>VLOOKUP($A48,'Capital Additions'!$A:$X,D$1,FALSE)/1000</f>
        <v>196.31491999999997</v>
      </c>
      <c r="E48" s="8">
        <f>VLOOKUP($A48,'Capital Additions'!$A:$X,E$1,FALSE)/1000</f>
        <v>214.65241</v>
      </c>
      <c r="F48" s="62">
        <f t="shared" si="0"/>
        <v>205.38499333333334</v>
      </c>
      <c r="G48" s="61">
        <f>VLOOKUP($A48,'Poles Additions'!$A:$Y,G$1,FALSE)</f>
        <v>40</v>
      </c>
      <c r="H48" s="10">
        <f>VLOOKUP($A48,'Poles Additions'!$A:$Y,H$1,FALSE)</f>
        <v>25</v>
      </c>
      <c r="I48" s="10">
        <f>VLOOKUP($A48,'Poles Additions'!$A:$Y,I$1,FALSE)</f>
        <v>36</v>
      </c>
      <c r="J48" s="139">
        <f t="shared" si="1"/>
        <v>33.666666666666664</v>
      </c>
      <c r="K48" s="61">
        <f t="shared" si="10"/>
        <v>5129.6912499999999</v>
      </c>
      <c r="L48" s="10">
        <f t="shared" si="11"/>
        <v>7852.5967999999984</v>
      </c>
      <c r="M48" s="10">
        <f t="shared" si="12"/>
        <v>5962.5669444444438</v>
      </c>
      <c r="N48" s="62">
        <f t="shared" si="5"/>
        <v>6314.9516648148137</v>
      </c>
    </row>
    <row r="49" spans="1:14" x14ac:dyDescent="0.25">
      <c r="A49" s="45" t="s">
        <v>44</v>
      </c>
      <c r="C49" s="130">
        <f>VLOOKUP($A49,'Capital Additions'!$A:$X,C$1,FALSE)/1000</f>
        <v>236.45395999999997</v>
      </c>
      <c r="D49" s="8">
        <f>VLOOKUP($A49,'Capital Additions'!$A:$X,D$1,FALSE)/1000</f>
        <v>7579.6258799999996</v>
      </c>
      <c r="E49" s="8">
        <f>VLOOKUP($A49,'Capital Additions'!$A:$X,E$1,FALSE)/1000</f>
        <v>7033.4480000000003</v>
      </c>
      <c r="F49" s="62">
        <f t="shared" si="0"/>
        <v>4949.8426133333332</v>
      </c>
      <c r="G49" s="61">
        <f>VLOOKUP($A49,'Poles Additions'!$A:$Y,G$1,FALSE)</f>
        <v>369</v>
      </c>
      <c r="H49" s="10">
        <f>VLOOKUP($A49,'Poles Additions'!$A:$Y,H$1,FALSE)</f>
        <v>252</v>
      </c>
      <c r="I49" s="10">
        <f>VLOOKUP($A49,'Poles Additions'!$A:$Y,I$1,FALSE)</f>
        <v>533</v>
      </c>
      <c r="J49" s="139">
        <f t="shared" si="1"/>
        <v>384.66666666666669</v>
      </c>
      <c r="K49" s="61">
        <f t="shared" si="10"/>
        <v>640.79663956639558</v>
      </c>
      <c r="L49" s="10">
        <f t="shared" si="11"/>
        <v>30077.880476190476</v>
      </c>
      <c r="M49" s="10">
        <f t="shared" si="12"/>
        <v>13195.962476547842</v>
      </c>
      <c r="N49" s="62">
        <f t="shared" si="5"/>
        <v>14638.213197434905</v>
      </c>
    </row>
    <row r="50" spans="1:14" x14ac:dyDescent="0.25">
      <c r="A50" s="45" t="s">
        <v>45</v>
      </c>
      <c r="C50" s="130">
        <f>VLOOKUP($A50,'Capital Additions'!$A:$X,C$1,FALSE)/1000</f>
        <v>169.61867999999998</v>
      </c>
      <c r="D50" s="8">
        <f>VLOOKUP($A50,'Capital Additions'!$A:$X,D$1,FALSE)/1000</f>
        <v>147.24497</v>
      </c>
      <c r="E50" s="8">
        <f>VLOOKUP($A50,'Capital Additions'!$A:$X,E$1,FALSE)/1000</f>
        <v>59.280980000000007</v>
      </c>
      <c r="F50" s="62">
        <f t="shared" si="0"/>
        <v>125.38154333333334</v>
      </c>
      <c r="G50" s="61">
        <f>VLOOKUP($A50,'Poles Additions'!$A:$Y,G$1,FALSE)</f>
        <v>85</v>
      </c>
      <c r="H50" s="10">
        <f>VLOOKUP($A50,'Poles Additions'!$A:$Y,H$1,FALSE)</f>
        <v>43</v>
      </c>
      <c r="I50" s="10">
        <f>VLOOKUP($A50,'Poles Additions'!$A:$Y,I$1,FALSE)</f>
        <v>47</v>
      </c>
      <c r="J50" s="139">
        <f t="shared" si="1"/>
        <v>58.333333333333336</v>
      </c>
      <c r="K50" s="61">
        <f t="shared" si="10"/>
        <v>1995.513882352941</v>
      </c>
      <c r="L50" s="10">
        <f t="shared" si="11"/>
        <v>3424.3016279069766</v>
      </c>
      <c r="M50" s="10">
        <f t="shared" si="12"/>
        <v>1261.2974468085108</v>
      </c>
      <c r="N50" s="62">
        <f t="shared" si="5"/>
        <v>2227.0376523561426</v>
      </c>
    </row>
    <row r="51" spans="1:14" x14ac:dyDescent="0.25">
      <c r="A51" s="45" t="s">
        <v>46</v>
      </c>
      <c r="C51" s="130">
        <f>VLOOKUP($A51,'Capital Additions'!$A:$X,C$1,FALSE)/1000</f>
        <v>1743.9444599999999</v>
      </c>
      <c r="D51" s="8">
        <f>VLOOKUP($A51,'Capital Additions'!$A:$X,D$1,FALSE)/1000</f>
        <v>2058.94454</v>
      </c>
      <c r="E51" s="8">
        <f>VLOOKUP($A51,'Capital Additions'!$A:$X,E$1,FALSE)/1000</f>
        <v>23408.491839999999</v>
      </c>
      <c r="F51" s="62">
        <f t="shared" si="0"/>
        <v>9070.4602799999993</v>
      </c>
      <c r="G51" s="183" t="s">
        <v>302</v>
      </c>
      <c r="H51" s="25" t="s">
        <v>302</v>
      </c>
      <c r="I51" s="25" t="s">
        <v>302</v>
      </c>
      <c r="J51" s="288" t="s">
        <v>302</v>
      </c>
      <c r="K51" s="183" t="s">
        <v>302</v>
      </c>
      <c r="L51" s="25" t="s">
        <v>302</v>
      </c>
      <c r="M51" s="25" t="s">
        <v>302</v>
      </c>
      <c r="N51" s="25" t="s">
        <v>302</v>
      </c>
    </row>
    <row r="52" spans="1:14" x14ac:dyDescent="0.25">
      <c r="A52" s="45" t="s">
        <v>47</v>
      </c>
      <c r="C52" s="130">
        <f>VLOOKUP($A52,'Capital Additions'!$A:$X,C$1,FALSE)/1000</f>
        <v>221.55817999999999</v>
      </c>
      <c r="D52" s="8">
        <f>VLOOKUP($A52,'Capital Additions'!$A:$X,D$1,FALSE)/1000</f>
        <v>231.33799999999999</v>
      </c>
      <c r="E52" s="8">
        <f>VLOOKUP($A52,'Capital Additions'!$A:$X,E$1,FALSE)/1000</f>
        <v>288.96067999999997</v>
      </c>
      <c r="F52" s="62">
        <f t="shared" si="0"/>
        <v>247.28561999999997</v>
      </c>
      <c r="G52" s="61">
        <f>VLOOKUP($A52,'Poles Additions'!$A:$Y,G$1,FALSE)</f>
        <v>40</v>
      </c>
      <c r="H52" s="10">
        <f>VLOOKUP($A52,'Poles Additions'!$A:$Y,H$1,FALSE)</f>
        <v>26</v>
      </c>
      <c r="I52" s="10">
        <f>VLOOKUP($A52,'Poles Additions'!$A:$Y,I$1,FALSE)</f>
        <v>26</v>
      </c>
      <c r="J52" s="139">
        <f t="shared" si="1"/>
        <v>30.666666666666668</v>
      </c>
      <c r="K52" s="61">
        <f>C52/G52*1000</f>
        <v>5538.9544999999998</v>
      </c>
      <c r="L52" s="10">
        <f>D52/H52*1000</f>
        <v>8897.6153846153848</v>
      </c>
      <c r="M52" s="10">
        <f>E52/I52*1000</f>
        <v>11113.872307692305</v>
      </c>
      <c r="N52" s="62">
        <f t="shared" si="5"/>
        <v>8516.814064102562</v>
      </c>
    </row>
    <row r="53" spans="1:14" x14ac:dyDescent="0.25">
      <c r="A53" s="45" t="s">
        <v>48</v>
      </c>
      <c r="C53" s="130">
        <f>VLOOKUP($A53,'Capital Additions'!$A:$X,C$1,FALSE)/1000</f>
        <v>116.89612</v>
      </c>
      <c r="D53" s="8">
        <f>VLOOKUP($A53,'Capital Additions'!$A:$X,D$1,FALSE)/1000</f>
        <v>120.32</v>
      </c>
      <c r="E53" s="8">
        <f>VLOOKUP($A53,'Capital Additions'!$A:$X,E$1,FALSE)/1000</f>
        <v>0</v>
      </c>
      <c r="F53" s="62">
        <f t="shared" si="0"/>
        <v>118.60805999999999</v>
      </c>
      <c r="G53" s="183" t="s">
        <v>302</v>
      </c>
      <c r="H53" s="25" t="s">
        <v>302</v>
      </c>
      <c r="I53" s="25" t="s">
        <v>302</v>
      </c>
      <c r="J53" s="288" t="s">
        <v>302</v>
      </c>
      <c r="K53" s="183" t="s">
        <v>302</v>
      </c>
      <c r="L53" s="25" t="s">
        <v>302</v>
      </c>
      <c r="M53" s="25" t="s">
        <v>302</v>
      </c>
      <c r="N53" s="25" t="s">
        <v>302</v>
      </c>
    </row>
    <row r="54" spans="1:14" x14ac:dyDescent="0.25">
      <c r="A54" s="45" t="s">
        <v>49</v>
      </c>
      <c r="C54" s="130">
        <f>VLOOKUP($A54,'Capital Additions'!$A:$X,C$1,FALSE)/1000</f>
        <v>163.67443</v>
      </c>
      <c r="D54" s="8">
        <f>VLOOKUP($A54,'Capital Additions'!$A:$X,D$1,FALSE)/1000</f>
        <v>145.31773000000001</v>
      </c>
      <c r="E54" s="8">
        <f>VLOOKUP($A54,'Capital Additions'!$A:$X,E$1,FALSE)/1000</f>
        <v>133.15916000000001</v>
      </c>
      <c r="F54" s="62">
        <f t="shared" si="0"/>
        <v>147.38377333333335</v>
      </c>
      <c r="G54" s="61">
        <f>VLOOKUP($A54,'Poles Additions'!$A:$Y,G$1,FALSE)</f>
        <v>21</v>
      </c>
      <c r="H54" s="10">
        <f>VLOOKUP($A54,'Poles Additions'!$A:$Y,H$1,FALSE)</f>
        <v>27</v>
      </c>
      <c r="I54" s="10">
        <f>VLOOKUP($A54,'Poles Additions'!$A:$Y,I$1,FALSE)</f>
        <v>26</v>
      </c>
      <c r="J54" s="139">
        <f t="shared" si="1"/>
        <v>24.666666666666668</v>
      </c>
      <c r="K54" s="61">
        <f t="shared" ref="K54:M55" si="13">C54/G54*1000</f>
        <v>7794.0204761904761</v>
      </c>
      <c r="L54" s="10">
        <f t="shared" si="13"/>
        <v>5382.1381481481485</v>
      </c>
      <c r="M54" s="10">
        <f t="shared" si="13"/>
        <v>5121.506153846155</v>
      </c>
      <c r="N54" s="62">
        <f t="shared" si="5"/>
        <v>6099.2215927282596</v>
      </c>
    </row>
    <row r="55" spans="1:14" x14ac:dyDescent="0.25">
      <c r="A55" s="45" t="s">
        <v>50</v>
      </c>
      <c r="C55" s="130">
        <f>VLOOKUP($A55,'Capital Additions'!$A:$X,C$1,FALSE)/1000</f>
        <v>4439.8500000000004</v>
      </c>
      <c r="D55" s="8">
        <f>VLOOKUP($A55,'Capital Additions'!$A:$X,D$1,FALSE)/1000</f>
        <v>2538.7510000000002</v>
      </c>
      <c r="E55" s="8">
        <f>VLOOKUP($A55,'Capital Additions'!$A:$X,E$1,FALSE)/1000</f>
        <v>3778.0140000000001</v>
      </c>
      <c r="F55" s="62">
        <f t="shared" si="0"/>
        <v>3585.5383333333339</v>
      </c>
      <c r="G55" s="61">
        <f>VLOOKUP($A55,'Poles Additions'!$A:$Y,G$1,FALSE)</f>
        <v>525</v>
      </c>
      <c r="H55" s="10">
        <f>VLOOKUP($A55,'Poles Additions'!$A:$Y,H$1,FALSE)</f>
        <v>459</v>
      </c>
      <c r="I55" s="10">
        <f>VLOOKUP($A55,'Poles Additions'!$A:$Y,I$1,FALSE)</f>
        <v>544</v>
      </c>
      <c r="J55" s="139">
        <f t="shared" si="1"/>
        <v>509.33333333333331</v>
      </c>
      <c r="K55" s="61">
        <f t="shared" si="13"/>
        <v>8456.8571428571449</v>
      </c>
      <c r="L55" s="10">
        <f t="shared" si="13"/>
        <v>5531.0479302832246</v>
      </c>
      <c r="M55" s="10">
        <f t="shared" si="13"/>
        <v>6944.8786764705883</v>
      </c>
      <c r="N55" s="62">
        <f t="shared" si="5"/>
        <v>6977.5945832036523</v>
      </c>
    </row>
    <row r="56" spans="1:14" x14ac:dyDescent="0.25">
      <c r="A56" s="45" t="s">
        <v>51</v>
      </c>
      <c r="C56" s="130">
        <f>VLOOKUP($A56,'Capital Additions'!$A:$X,C$1,FALSE)/1000</f>
        <v>400.58226999999999</v>
      </c>
      <c r="D56" s="8">
        <f>VLOOKUP($A56,'Capital Additions'!$A:$X,D$1,FALSE)/1000</f>
        <v>380.12642999999997</v>
      </c>
      <c r="E56" s="8">
        <f>VLOOKUP($A56,'Capital Additions'!$A:$X,E$1,FALSE)/1000</f>
        <v>0</v>
      </c>
      <c r="F56" s="62">
        <f t="shared" si="0"/>
        <v>390.35434999999995</v>
      </c>
      <c r="G56" s="183" t="s">
        <v>302</v>
      </c>
      <c r="H56" s="25" t="s">
        <v>302</v>
      </c>
      <c r="I56" s="25" t="s">
        <v>302</v>
      </c>
      <c r="J56" s="288" t="s">
        <v>302</v>
      </c>
      <c r="K56" s="183" t="s">
        <v>302</v>
      </c>
      <c r="L56" s="25" t="s">
        <v>302</v>
      </c>
      <c r="M56" s="25" t="s">
        <v>302</v>
      </c>
      <c r="N56" s="25" t="s">
        <v>302</v>
      </c>
    </row>
    <row r="57" spans="1:14" x14ac:dyDescent="0.25">
      <c r="A57" s="45" t="s">
        <v>52</v>
      </c>
      <c r="C57" s="130">
        <f>VLOOKUP($A57,'Capital Additions'!$A:$X,C$1,FALSE)/1000</f>
        <v>21287.950499999999</v>
      </c>
      <c r="D57" s="8">
        <f>VLOOKUP($A57,'Capital Additions'!$A:$X,D$1,FALSE)/1000</f>
        <v>32866.245149999995</v>
      </c>
      <c r="E57" s="8">
        <f>VLOOKUP($A57,'Capital Additions'!$A:$X,E$1,FALSE)/1000</f>
        <v>33133.517999999996</v>
      </c>
      <c r="F57" s="62">
        <f t="shared" si="0"/>
        <v>29095.904549999996</v>
      </c>
      <c r="G57" s="61">
        <f>VLOOKUP($A57,'Poles Additions'!$A:$Y,G$1,FALSE)</f>
        <v>3254</v>
      </c>
      <c r="H57" s="10">
        <f>VLOOKUP($A57,'Poles Additions'!$A:$Y,H$1,FALSE)</f>
        <v>3525</v>
      </c>
      <c r="I57" s="10">
        <f>VLOOKUP($A57,'Poles Additions'!$A:$Y,I$1,FALSE)</f>
        <v>3367</v>
      </c>
      <c r="J57" s="139">
        <f t="shared" si="1"/>
        <v>3382</v>
      </c>
      <c r="K57" s="61">
        <f t="shared" ref="K57:M62" si="14">C57/G57*1000</f>
        <v>6542.0868162261831</v>
      </c>
      <c r="L57" s="10">
        <f t="shared" si="14"/>
        <v>9323.7574893617002</v>
      </c>
      <c r="M57" s="10">
        <f t="shared" si="14"/>
        <v>9840.6646866646861</v>
      </c>
      <c r="N57" s="62">
        <f t="shared" si="5"/>
        <v>8568.8363307508571</v>
      </c>
    </row>
    <row r="58" spans="1:14" x14ac:dyDescent="0.25">
      <c r="A58" s="45" t="s">
        <v>53</v>
      </c>
      <c r="C58" s="130">
        <f>VLOOKUP($A58,'Capital Additions'!$A:$X,C$1,FALSE)/1000</f>
        <v>389.30615999999998</v>
      </c>
      <c r="D58" s="8">
        <f>VLOOKUP($A58,'Capital Additions'!$A:$X,D$1,FALSE)/1000</f>
        <v>333.94337999999999</v>
      </c>
      <c r="E58" s="8">
        <f>VLOOKUP($A58,'Capital Additions'!$A:$X,E$1,FALSE)/1000</f>
        <v>578.03724</v>
      </c>
      <c r="F58" s="62">
        <f t="shared" si="0"/>
        <v>433.76225999999997</v>
      </c>
      <c r="G58" s="61">
        <f>VLOOKUP($A58,'Poles Additions'!$A:$Y,G$1,FALSE)</f>
        <v>117</v>
      </c>
      <c r="H58" s="10">
        <f>VLOOKUP($A58,'Poles Additions'!$A:$Y,H$1,FALSE)</f>
        <v>94</v>
      </c>
      <c r="I58" s="10">
        <f>VLOOKUP($A58,'Poles Additions'!$A:$Y,I$1,FALSE)</f>
        <v>124</v>
      </c>
      <c r="J58" s="139">
        <f t="shared" si="1"/>
        <v>111.66666666666667</v>
      </c>
      <c r="K58" s="61">
        <f t="shared" si="14"/>
        <v>3327.4030769230767</v>
      </c>
      <c r="L58" s="10">
        <f t="shared" si="14"/>
        <v>3552.5891489361702</v>
      </c>
      <c r="M58" s="10">
        <f t="shared" si="14"/>
        <v>4661.59064516129</v>
      </c>
      <c r="N58" s="62">
        <f t="shared" si="5"/>
        <v>3847.1942903401791</v>
      </c>
    </row>
    <row r="59" spans="1:14" x14ac:dyDescent="0.25">
      <c r="A59" s="45" t="s">
        <v>54</v>
      </c>
      <c r="C59" s="130">
        <f>VLOOKUP($A59,'Capital Additions'!$A:$X,C$1,FALSE)/1000</f>
        <v>4736.271740000002</v>
      </c>
      <c r="D59" s="8">
        <f>VLOOKUP($A59,'Capital Additions'!$A:$X,D$1,FALSE)/1000</f>
        <v>4018.1020499999995</v>
      </c>
      <c r="E59" s="8">
        <f>VLOOKUP($A59,'Capital Additions'!$A:$X,E$1,FALSE)/1000</f>
        <v>4183.1559999999999</v>
      </c>
      <c r="F59" s="62">
        <f t="shared" si="0"/>
        <v>4312.5099300000002</v>
      </c>
      <c r="G59" s="61">
        <f>VLOOKUP($A59,'Poles Additions'!$A:$Y,G$1,FALSE)</f>
        <v>612</v>
      </c>
      <c r="H59" s="10">
        <f>VLOOKUP($A59,'Poles Additions'!$A:$Y,H$1,FALSE)</f>
        <v>693</v>
      </c>
      <c r="I59" s="10">
        <f>VLOOKUP($A59,'Poles Additions'!$A:$Y,I$1,FALSE)</f>
        <v>829</v>
      </c>
      <c r="J59" s="139">
        <f t="shared" si="1"/>
        <v>711.33333333333337</v>
      </c>
      <c r="K59" s="61">
        <f t="shared" si="14"/>
        <v>7739.0061111111136</v>
      </c>
      <c r="L59" s="10">
        <f t="shared" si="14"/>
        <v>5798.127056277056</v>
      </c>
      <c r="M59" s="10">
        <f t="shared" si="14"/>
        <v>5046.0265379975872</v>
      </c>
      <c r="N59" s="62">
        <f t="shared" si="5"/>
        <v>6194.3865684619186</v>
      </c>
    </row>
    <row r="60" spans="1:14" x14ac:dyDescent="0.25">
      <c r="A60" s="45" t="s">
        <v>55</v>
      </c>
      <c r="C60" s="130">
        <f>VLOOKUP($A60,'Capital Additions'!$A:$X,C$1,FALSE)/1000</f>
        <v>707.46087999999997</v>
      </c>
      <c r="D60" s="8">
        <f>VLOOKUP($A60,'Capital Additions'!$A:$X,D$1,FALSE)/1000</f>
        <v>716.85299999999995</v>
      </c>
      <c r="E60" s="8">
        <f>VLOOKUP($A60,'Capital Additions'!$A:$X,E$1,FALSE)/1000</f>
        <v>615.16800000000001</v>
      </c>
      <c r="F60" s="62">
        <f t="shared" si="0"/>
        <v>679.82729333333327</v>
      </c>
      <c r="G60" s="61">
        <f>VLOOKUP($A60,'Poles Additions'!$A:$Y,G$1,FALSE)</f>
        <v>148</v>
      </c>
      <c r="H60" s="10">
        <f>VLOOKUP($A60,'Poles Additions'!$A:$Y,H$1,FALSE)</f>
        <v>171</v>
      </c>
      <c r="I60" s="10">
        <f>VLOOKUP($A60,'Poles Additions'!$A:$Y,I$1,FALSE)</f>
        <v>154</v>
      </c>
      <c r="J60" s="139">
        <f t="shared" si="1"/>
        <v>157.66666666666666</v>
      </c>
      <c r="K60" s="61">
        <f t="shared" si="14"/>
        <v>4780.1410810810812</v>
      </c>
      <c r="L60" s="10">
        <f t="shared" si="14"/>
        <v>4192.1228070175439</v>
      </c>
      <c r="M60" s="10">
        <f t="shared" si="14"/>
        <v>3994.5974025974028</v>
      </c>
      <c r="N60" s="62">
        <f t="shared" si="5"/>
        <v>4322.2870968986763</v>
      </c>
    </row>
    <row r="61" spans="1:14" x14ac:dyDescent="0.25">
      <c r="A61" s="45" t="s">
        <v>56</v>
      </c>
      <c r="C61" s="130">
        <f>VLOOKUP($A61,'Capital Additions'!$A:$X,C$1,FALSE)/1000</f>
        <v>134.44364999999999</v>
      </c>
      <c r="D61" s="8">
        <f>VLOOKUP($A61,'Capital Additions'!$A:$X,D$1,FALSE)/1000</f>
        <v>171.6155</v>
      </c>
      <c r="E61" s="8">
        <f>VLOOKUP($A61,'Capital Additions'!$A:$X,E$1,FALSE)/1000</f>
        <v>177.95747</v>
      </c>
      <c r="F61" s="62">
        <f t="shared" si="0"/>
        <v>161.33887333333334</v>
      </c>
      <c r="G61" s="61">
        <f>VLOOKUP($A61,'Poles Additions'!$A:$Y,G$1,FALSE)</f>
        <v>51</v>
      </c>
      <c r="H61" s="10">
        <f>VLOOKUP($A61,'Poles Additions'!$A:$Y,H$1,FALSE)</f>
        <v>58</v>
      </c>
      <c r="I61" s="10">
        <f>VLOOKUP($A61,'Poles Additions'!$A:$Y,I$1,FALSE)</f>
        <v>62</v>
      </c>
      <c r="J61" s="139">
        <f t="shared" si="1"/>
        <v>57</v>
      </c>
      <c r="K61" s="61">
        <f t="shared" si="14"/>
        <v>2636.1499999999996</v>
      </c>
      <c r="L61" s="10">
        <f t="shared" si="14"/>
        <v>2958.8879310344828</v>
      </c>
      <c r="M61" s="10">
        <f t="shared" si="14"/>
        <v>2870.2817741935482</v>
      </c>
      <c r="N61" s="62">
        <f t="shared" si="5"/>
        <v>2821.7732350760102</v>
      </c>
    </row>
    <row r="62" spans="1:14" ht="15.75" thickBot="1" x14ac:dyDescent="0.3">
      <c r="A62" s="46" t="s">
        <v>57</v>
      </c>
      <c r="C62" s="140">
        <f>VLOOKUP($A62,'Capital Additions'!$A:$X,C$1,FALSE)/1000</f>
        <v>1086.123</v>
      </c>
      <c r="D62" s="141">
        <f>VLOOKUP($A62,'Capital Additions'!$A:$X,D$1,FALSE)/1000</f>
        <v>949.18499999999995</v>
      </c>
      <c r="E62" s="141">
        <f>VLOOKUP($A62,'Capital Additions'!$A:$X,E$1,FALSE)/1000</f>
        <v>1097.0904699999999</v>
      </c>
      <c r="F62" s="65">
        <f t="shared" si="0"/>
        <v>1044.1328233333334</v>
      </c>
      <c r="G62" s="63">
        <f>VLOOKUP($A62,'Poles Additions'!$A:$Y,G$1,FALSE)</f>
        <v>169</v>
      </c>
      <c r="H62" s="64">
        <f>VLOOKUP($A62,'Poles Additions'!$A:$Y,H$1,FALSE)</f>
        <v>126</v>
      </c>
      <c r="I62" s="64">
        <f>VLOOKUP($A62,'Poles Additions'!$A:$Y,I$1,FALSE)</f>
        <v>149</v>
      </c>
      <c r="J62" s="142">
        <f t="shared" si="1"/>
        <v>148</v>
      </c>
      <c r="K62" s="63">
        <f t="shared" si="14"/>
        <v>6426.7633136094673</v>
      </c>
      <c r="L62" s="64">
        <f t="shared" si="14"/>
        <v>7533.2142857142853</v>
      </c>
      <c r="M62" s="64">
        <f t="shared" si="14"/>
        <v>7363.0232885906034</v>
      </c>
      <c r="N62" s="65">
        <f t="shared" si="5"/>
        <v>7107.666962638119</v>
      </c>
    </row>
    <row r="63" spans="1:14" ht="15.75" thickBot="1" x14ac:dyDescent="0.3"/>
    <row r="64" spans="1:14" ht="15.75" thickBot="1" x14ac:dyDescent="0.3">
      <c r="A64" s="253" t="s">
        <v>399</v>
      </c>
      <c r="C64" s="250"/>
      <c r="D64" s="251"/>
      <c r="E64" s="251"/>
      <c r="F64" s="252">
        <f>AVERAGEIF(F6:F62,"&lt;&gt;0")</f>
        <v>8180.7883294374551</v>
      </c>
      <c r="G64" s="250"/>
      <c r="H64" s="251"/>
      <c r="I64" s="251"/>
      <c r="J64" s="252">
        <f>AVERAGEIF(J6:J62,"&lt;&gt;0")</f>
        <v>265.24999999999994</v>
      </c>
      <c r="K64" s="250"/>
      <c r="L64" s="251"/>
      <c r="M64" s="251"/>
      <c r="N64" s="252">
        <f>AVERAGEIF(N6:N62,"&lt;&gt;0")</f>
        <v>7522.7634859959226</v>
      </c>
    </row>
    <row r="65" spans="1:15" ht="15.75" thickBot="1" x14ac:dyDescent="0.3"/>
    <row r="66" spans="1:15" x14ac:dyDescent="0.25">
      <c r="A66" s="158" t="s">
        <v>395</v>
      </c>
      <c r="C66" s="254">
        <f t="shared" ref="C66:N66" si="15">MAX(C6:C62)</f>
        <v>257344.74600000001</v>
      </c>
      <c r="D66" s="255">
        <f t="shared" si="15"/>
        <v>320923.66100000002</v>
      </c>
      <c r="E66" s="255">
        <f t="shared" si="15"/>
        <v>47007.199689999994</v>
      </c>
      <c r="F66" s="239">
        <f t="shared" si="15"/>
        <v>289134.2035</v>
      </c>
      <c r="G66" s="254">
        <f t="shared" si="15"/>
        <v>3254</v>
      </c>
      <c r="H66" s="255">
        <f t="shared" si="15"/>
        <v>3525</v>
      </c>
      <c r="I66" s="255">
        <f t="shared" si="15"/>
        <v>3367</v>
      </c>
      <c r="J66" s="239">
        <f t="shared" si="15"/>
        <v>3382</v>
      </c>
      <c r="K66" s="338">
        <f t="shared" si="15"/>
        <v>14040.697618355643</v>
      </c>
      <c r="L66" s="339">
        <f t="shared" si="15"/>
        <v>30077.880476190476</v>
      </c>
      <c r="M66" s="339">
        <f t="shared" si="15"/>
        <v>31254</v>
      </c>
      <c r="N66" s="340">
        <f t="shared" si="15"/>
        <v>14638.213197434905</v>
      </c>
    </row>
    <row r="67" spans="1:15" x14ac:dyDescent="0.25">
      <c r="A67" s="45" t="s">
        <v>396</v>
      </c>
      <c r="C67" s="240" cm="1">
        <f t="array" ref="C67">MIN(IF(C6:C62&gt;0,C6:C62))</f>
        <v>29.136500000000002</v>
      </c>
      <c r="D67" s="237" cm="1">
        <f t="array" ref="D67">MIN(IF(D6:D62&gt;0,D6:D62))</f>
        <v>2.5</v>
      </c>
      <c r="E67" s="237" cm="1">
        <f t="array" ref="E67">MIN(IF(E6:E62&gt;0,E6:E62))</f>
        <v>23.966000000000001</v>
      </c>
      <c r="F67" s="241" cm="1">
        <f t="array" ref="F67">MIN(IF(F6:F62&gt;0,F6:F62))</f>
        <v>25.005333333333336</v>
      </c>
      <c r="G67" s="240" cm="1">
        <f t="array" ref="G67">MIN(IF(G6:G62&gt;0,G6:G62))</f>
        <v>5</v>
      </c>
      <c r="H67" s="237" cm="1">
        <f t="array" ref="H67">MIN(IF(H6:H62&gt;0,H6:H62))</f>
        <v>1</v>
      </c>
      <c r="I67" s="237" cm="1">
        <f t="array" ref="I67">MIN(IF(I6:I62&gt;0,I6:I62))</f>
        <v>1</v>
      </c>
      <c r="J67" s="241" cm="1">
        <f t="array" ref="J67">MIN(IF(J6:J62&gt;0,J6:J62))</f>
        <v>4</v>
      </c>
      <c r="K67" s="341" cm="1">
        <f t="array" ref="K67">MIN(IF(K6:K62&gt;0,K6:K62))</f>
        <v>640.79663956639558</v>
      </c>
      <c r="L67" s="342" cm="1">
        <f t="array" ref="L67">MIN(IF(L6:L62&gt;0,L6:L62))</f>
        <v>2346.9497959183673</v>
      </c>
      <c r="M67" s="342" cm="1">
        <f t="array" ref="M67">MIN(IF(M6:M62&gt;0,M6:M62))</f>
        <v>1261.2974468085108</v>
      </c>
      <c r="N67" s="343" cm="1">
        <f t="array" ref="N67">MIN(IF(N6:N62&gt;0,N6:N62))</f>
        <v>2227.0376523561426</v>
      </c>
    </row>
    <row r="68" spans="1:15" ht="15.75" thickBot="1" x14ac:dyDescent="0.3">
      <c r="A68" s="46" t="s">
        <v>397</v>
      </c>
      <c r="C68" s="242">
        <f>C66/C67</f>
        <v>8832.3836425102527</v>
      </c>
      <c r="D68" s="243">
        <f t="shared" ref="D68:N68" si="16">D66/D67</f>
        <v>128369.46440000001</v>
      </c>
      <c r="E68" s="243">
        <f t="shared" si="16"/>
        <v>1961.4119873988147</v>
      </c>
      <c r="F68" s="244">
        <f t="shared" si="16"/>
        <v>11562.901387703956</v>
      </c>
      <c r="G68" s="242">
        <f t="shared" si="16"/>
        <v>650.79999999999995</v>
      </c>
      <c r="H68" s="243">
        <f t="shared" si="16"/>
        <v>3525</v>
      </c>
      <c r="I68" s="243">
        <f t="shared" si="16"/>
        <v>3367</v>
      </c>
      <c r="J68" s="244">
        <f t="shared" si="16"/>
        <v>845.5</v>
      </c>
      <c r="K68" s="344">
        <f t="shared" si="16"/>
        <v>21.911315933018138</v>
      </c>
      <c r="L68" s="345">
        <f t="shared" si="16"/>
        <v>12.815732372503062</v>
      </c>
      <c r="M68" s="345">
        <f t="shared" si="16"/>
        <v>24.779246227036055</v>
      </c>
      <c r="N68" s="346">
        <f t="shared" si="16"/>
        <v>6.5729527212744205</v>
      </c>
    </row>
    <row r="76" spans="1:15" x14ac:dyDescent="0.25">
      <c r="C76" s="221"/>
      <c r="D76" s="221"/>
      <c r="E76" s="221"/>
      <c r="F76" s="221"/>
      <c r="G76" s="221"/>
      <c r="H76" s="221"/>
      <c r="I76" s="221"/>
      <c r="J76" s="221"/>
      <c r="K76" s="221"/>
      <c r="L76" s="221"/>
      <c r="M76" s="221"/>
      <c r="N76" s="221"/>
      <c r="O76" s="221"/>
    </row>
    <row r="77" spans="1:15" x14ac:dyDescent="0.25">
      <c r="C77" s="221"/>
      <c r="D77" s="221"/>
      <c r="E77" s="221"/>
      <c r="F77" s="221"/>
      <c r="G77" s="221"/>
      <c r="H77" s="221"/>
      <c r="I77" s="221"/>
      <c r="J77" s="221"/>
      <c r="K77" s="221"/>
      <c r="L77" s="221"/>
      <c r="M77" s="221"/>
      <c r="N77" s="221"/>
      <c r="O77" s="221"/>
    </row>
  </sheetData>
  <mergeCells count="8">
    <mergeCell ref="A2:A5"/>
    <mergeCell ref="C2:N2"/>
    <mergeCell ref="C3:F3"/>
    <mergeCell ref="G3:J3"/>
    <mergeCell ref="K3:N3"/>
    <mergeCell ref="C4:F4"/>
    <mergeCell ref="G4:J4"/>
    <mergeCell ref="K4:N4"/>
  </mergeCells>
  <hyperlinks>
    <hyperlink ref="A1" location="'Tab Legend'!A1" display="Tab Legend" xr:uid="{5FFC1C44-5E5A-419D-8D97-B93671FC600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O77"/>
  <sheetViews>
    <sheetView showGridLines="0" workbookViewId="0">
      <pane xSplit="2" ySplit="5" topLeftCell="C6" activePane="bottomRight" state="frozen"/>
      <selection pane="topRight" activeCell="C1" sqref="C1"/>
      <selection pane="bottomLeft" activeCell="A6" sqref="A6"/>
      <selection pane="bottomRight"/>
    </sheetView>
  </sheetViews>
  <sheetFormatPr defaultColWidth="45.7109375" defaultRowHeight="15" x14ac:dyDescent="0.25"/>
  <cols>
    <col min="1" max="1" width="45.85546875" bestFit="1" customWidth="1"/>
    <col min="2" max="2" width="0.85546875" customWidth="1"/>
    <col min="3" max="5" width="10.140625" bestFit="1" customWidth="1"/>
    <col min="6" max="6" width="10.140625" customWidth="1"/>
    <col min="7" max="10" width="11.42578125" customWidth="1"/>
    <col min="11" max="14" width="11.5703125" customWidth="1"/>
    <col min="15" max="15" width="0.85546875" customWidth="1"/>
  </cols>
  <sheetData>
    <row r="1" spans="1:14" ht="15.75" thickBot="1" x14ac:dyDescent="0.3">
      <c r="A1" s="26" t="s">
        <v>312</v>
      </c>
      <c r="C1">
        <f>'Capital Additions'!J2</f>
        <v>10</v>
      </c>
      <c r="D1">
        <f>'Capital Additions'!O2</f>
        <v>15</v>
      </c>
      <c r="E1">
        <f>'Capital Additions'!T2</f>
        <v>20</v>
      </c>
      <c r="G1">
        <v>3</v>
      </c>
      <c r="H1">
        <v>5</v>
      </c>
      <c r="I1">
        <v>7</v>
      </c>
    </row>
    <row r="2" spans="1:14" ht="16.5" thickBot="1" x14ac:dyDescent="0.3">
      <c r="A2" s="403" t="s">
        <v>0</v>
      </c>
      <c r="C2" s="391" t="s">
        <v>289</v>
      </c>
      <c r="D2" s="392"/>
      <c r="E2" s="392"/>
      <c r="F2" s="392"/>
      <c r="G2" s="392"/>
      <c r="H2" s="392"/>
      <c r="I2" s="392"/>
      <c r="J2" s="392"/>
      <c r="K2" s="392"/>
      <c r="L2" s="392"/>
      <c r="M2" s="392"/>
      <c r="N2" s="393"/>
    </row>
    <row r="3" spans="1:14" x14ac:dyDescent="0.25">
      <c r="A3" s="404"/>
      <c r="C3" s="394" t="s">
        <v>259</v>
      </c>
      <c r="D3" s="395"/>
      <c r="E3" s="395"/>
      <c r="F3" s="396"/>
      <c r="G3" s="373"/>
      <c r="H3" s="374"/>
      <c r="I3" s="374"/>
      <c r="J3" s="375"/>
      <c r="K3" s="413"/>
      <c r="L3" s="414"/>
      <c r="M3" s="414"/>
      <c r="N3" s="415"/>
    </row>
    <row r="4" spans="1:14" x14ac:dyDescent="0.25">
      <c r="A4" s="404"/>
      <c r="C4" s="370" t="s">
        <v>248</v>
      </c>
      <c r="D4" s="371"/>
      <c r="E4" s="371"/>
      <c r="F4" s="372"/>
      <c r="G4" s="370" t="s">
        <v>281</v>
      </c>
      <c r="H4" s="371"/>
      <c r="I4" s="371"/>
      <c r="J4" s="372"/>
      <c r="K4" s="399" t="s">
        <v>282</v>
      </c>
      <c r="L4" s="371"/>
      <c r="M4" s="371"/>
      <c r="N4" s="372"/>
    </row>
    <row r="5" spans="1:14" ht="15.75" thickBot="1" x14ac:dyDescent="0.3">
      <c r="A5" s="405"/>
      <c r="C5" s="154">
        <v>2018</v>
      </c>
      <c r="D5" s="155">
        <v>2019</v>
      </c>
      <c r="E5" s="212">
        <v>2020</v>
      </c>
      <c r="F5" s="227" t="s">
        <v>398</v>
      </c>
      <c r="G5" s="154">
        <v>2018</v>
      </c>
      <c r="H5" s="155">
        <v>2019</v>
      </c>
      <c r="I5" s="155">
        <v>2020</v>
      </c>
      <c r="J5" s="227" t="s">
        <v>398</v>
      </c>
      <c r="K5" s="350">
        <v>2018</v>
      </c>
      <c r="L5" s="155">
        <v>2019</v>
      </c>
      <c r="M5" s="155">
        <v>2020</v>
      </c>
      <c r="N5" s="227" t="s">
        <v>398</v>
      </c>
    </row>
    <row r="6" spans="1:14" x14ac:dyDescent="0.25">
      <c r="A6" s="52" t="s">
        <v>1</v>
      </c>
      <c r="C6" s="129">
        <f>VLOOKUP($A6,'Capital Additions'!$A:$X,C$1,FALSE)/1000</f>
        <v>38739.420899999997</v>
      </c>
      <c r="D6" s="137">
        <f>VLOOKUP($A6,'Capital Additions'!$A:$X,D$1,FALSE)/1000</f>
        <v>52770.678980000004</v>
      </c>
      <c r="E6" s="137">
        <f>VLOOKUP($A6,'Capital Additions'!$A:$X,E$1,FALSE)/1000</f>
        <v>46926.768640000002</v>
      </c>
      <c r="F6" s="138">
        <f t="shared" ref="F6:F62" si="0">AVERAGEIF(C6:E6,"&lt;&gt;0")</f>
        <v>46145.622839999996</v>
      </c>
      <c r="G6" s="129">
        <f>VLOOKUP($A6,'Line Transformer Addtions'!$A:$G,G$1,FALSE)</f>
        <v>835</v>
      </c>
      <c r="H6" s="137">
        <f>VLOOKUP($A6,'Line Transformer Addtions'!$A:$G,H$1,FALSE)</f>
        <v>951</v>
      </c>
      <c r="I6" s="137">
        <f>VLOOKUP($A6,'Line Transformer Addtions'!$A:$G,I$1,FALSE)</f>
        <v>229</v>
      </c>
      <c r="J6" s="138">
        <f t="shared" ref="J6:J62" si="1">AVERAGEIF(G6:I6,"&lt;&gt;0")</f>
        <v>671.66666666666663</v>
      </c>
      <c r="K6" s="262">
        <f t="shared" ref="K6:K23" si="2">C6/G6*1000</f>
        <v>46394.516047904188</v>
      </c>
      <c r="L6" s="68">
        <f t="shared" ref="L6:L23" si="3">D6/H6*1000</f>
        <v>55489.672954784437</v>
      </c>
      <c r="M6" s="68">
        <f t="shared" ref="M6:M23" si="4">E6/I6*1000</f>
        <v>204920.3870742358</v>
      </c>
      <c r="N6" s="69">
        <f t="shared" ref="N6:N62" si="5">AVERAGEIF(K6:M6,"&lt;&gt;0")</f>
        <v>102268.19202564149</v>
      </c>
    </row>
    <row r="7" spans="1:14" x14ac:dyDescent="0.25">
      <c r="A7" s="45" t="s">
        <v>2</v>
      </c>
      <c r="C7" s="130">
        <f>VLOOKUP($A7,'Capital Additions'!$A:$X,C$1,FALSE)/1000</f>
        <v>402.40100000000001</v>
      </c>
      <c r="D7" s="8">
        <f>VLOOKUP($A7,'Capital Additions'!$A:$X,D$1,FALSE)/1000</f>
        <v>413.27791999999999</v>
      </c>
      <c r="E7" s="8">
        <f>VLOOKUP($A7,'Capital Additions'!$A:$X,E$1,FALSE)/1000</f>
        <v>608.13534000000107</v>
      </c>
      <c r="F7" s="139">
        <f t="shared" si="0"/>
        <v>474.60475333333369</v>
      </c>
      <c r="G7" s="130">
        <f>VLOOKUP($A7,'Line Transformer Addtions'!$A:$G,G$1,FALSE)</f>
        <v>70</v>
      </c>
      <c r="H7" s="8">
        <f>VLOOKUP($A7,'Line Transformer Addtions'!$A:$G,H$1,FALSE)</f>
        <v>95</v>
      </c>
      <c r="I7" s="8">
        <f>VLOOKUP($A7,'Line Transformer Addtions'!$A:$G,I$1,FALSE)</f>
        <v>69</v>
      </c>
      <c r="J7" s="139">
        <f t="shared" si="1"/>
        <v>78</v>
      </c>
      <c r="K7" s="260">
        <f t="shared" si="2"/>
        <v>5748.5857142857149</v>
      </c>
      <c r="L7" s="10">
        <f t="shared" si="3"/>
        <v>4350.293894736842</v>
      </c>
      <c r="M7" s="10">
        <f t="shared" si="4"/>
        <v>8813.555652173929</v>
      </c>
      <c r="N7" s="139">
        <f t="shared" si="5"/>
        <v>6304.1450870654953</v>
      </c>
    </row>
    <row r="8" spans="1:14" x14ac:dyDescent="0.25">
      <c r="A8" s="45" t="s">
        <v>3</v>
      </c>
      <c r="C8" s="130">
        <f>VLOOKUP($A8,'Capital Additions'!$A:$X,C$1,FALSE)/1000</f>
        <v>16.8</v>
      </c>
      <c r="D8" s="8">
        <f>VLOOKUP($A8,'Capital Additions'!$A:$X,D$1,FALSE)/1000</f>
        <v>74.691999999999993</v>
      </c>
      <c r="E8" s="8">
        <f>VLOOKUP($A8,'Capital Additions'!$A:$X,E$1,FALSE)/1000</f>
        <v>7.73142</v>
      </c>
      <c r="F8" s="139">
        <f t="shared" si="0"/>
        <v>33.07447333333333</v>
      </c>
      <c r="G8" s="130">
        <f>VLOOKUP($A8,'Line Transformer Addtions'!$A:$G,G$1,FALSE)</f>
        <v>3</v>
      </c>
      <c r="H8" s="8">
        <f>VLOOKUP($A8,'Line Transformer Addtions'!$A:$G,H$1,FALSE)</f>
        <v>29</v>
      </c>
      <c r="I8" s="8">
        <f>VLOOKUP($A8,'Line Transformer Addtions'!$A:$G,I$1,FALSE)</f>
        <v>3</v>
      </c>
      <c r="J8" s="139">
        <f t="shared" si="1"/>
        <v>11.666666666666666</v>
      </c>
      <c r="K8" s="260">
        <f t="shared" si="2"/>
        <v>5600.0000000000009</v>
      </c>
      <c r="L8" s="10">
        <f t="shared" si="3"/>
        <v>2575.5862068965512</v>
      </c>
      <c r="M8" s="10">
        <f t="shared" si="4"/>
        <v>2577.14</v>
      </c>
      <c r="N8" s="62">
        <f t="shared" si="5"/>
        <v>3584.2420689655173</v>
      </c>
    </row>
    <row r="9" spans="1:14" x14ac:dyDescent="0.25">
      <c r="A9" s="45" t="s">
        <v>4</v>
      </c>
      <c r="C9" s="130">
        <f>VLOOKUP($A9,'Capital Additions'!$A:$X,C$1,FALSE)/1000</f>
        <v>731.69600000000003</v>
      </c>
      <c r="D9" s="8">
        <f>VLOOKUP($A9,'Capital Additions'!$A:$X,D$1,FALSE)/1000</f>
        <v>1527.895</v>
      </c>
      <c r="E9" s="8">
        <f>VLOOKUP($A9,'Capital Additions'!$A:$X,E$1,FALSE)/1000</f>
        <v>1142.633</v>
      </c>
      <c r="F9" s="139">
        <f t="shared" si="0"/>
        <v>1134.0746666666666</v>
      </c>
      <c r="G9" s="130">
        <f>VLOOKUP($A9,'Line Transformer Addtions'!$A:$G,G$1,FALSE)</f>
        <v>103</v>
      </c>
      <c r="H9" s="8">
        <f>VLOOKUP($A9,'Line Transformer Addtions'!$A:$G,H$1,FALSE)</f>
        <v>160</v>
      </c>
      <c r="I9" s="8">
        <f>VLOOKUP($A9,'Line Transformer Addtions'!$A:$G,I$1,FALSE)</f>
        <v>86</v>
      </c>
      <c r="J9" s="139">
        <f t="shared" si="1"/>
        <v>116.33333333333333</v>
      </c>
      <c r="K9" s="260">
        <f t="shared" si="2"/>
        <v>7103.844660194175</v>
      </c>
      <c r="L9" s="10">
        <f t="shared" si="3"/>
        <v>9549.34375</v>
      </c>
      <c r="M9" s="10">
        <f t="shared" si="4"/>
        <v>13286.430232558139</v>
      </c>
      <c r="N9" s="62">
        <f t="shared" si="5"/>
        <v>9979.8728809174372</v>
      </c>
    </row>
    <row r="10" spans="1:14" x14ac:dyDescent="0.25">
      <c r="A10" s="45" t="s">
        <v>5</v>
      </c>
      <c r="C10" s="130">
        <f>VLOOKUP($A10,'Capital Additions'!$A:$X,C$1,FALSE)/1000</f>
        <v>1390.5053899999987</v>
      </c>
      <c r="D10" s="8">
        <f>VLOOKUP($A10,'Capital Additions'!$A:$X,D$1,FALSE)/1000</f>
        <v>1220.7656100000004</v>
      </c>
      <c r="E10" s="8">
        <f>VLOOKUP($A10,'Capital Additions'!$A:$X,E$1,FALSE)/1000</f>
        <v>709.01434999999799</v>
      </c>
      <c r="F10" s="139">
        <f t="shared" si="0"/>
        <v>1106.7617833333322</v>
      </c>
      <c r="G10" s="130">
        <f>VLOOKUP($A10,'Line Transformer Addtions'!$A:$G,G$1,FALSE)</f>
        <v>64</v>
      </c>
      <c r="H10" s="8">
        <f>VLOOKUP($A10,'Line Transformer Addtions'!$A:$G,H$1,FALSE)</f>
        <v>41</v>
      </c>
      <c r="I10" s="8">
        <f>VLOOKUP($A10,'Line Transformer Addtions'!$A:$G,I$1,FALSE)</f>
        <v>53</v>
      </c>
      <c r="J10" s="139">
        <f t="shared" si="1"/>
        <v>52.666666666666664</v>
      </c>
      <c r="K10" s="260">
        <f t="shared" si="2"/>
        <v>21726.64671874998</v>
      </c>
      <c r="L10" s="10">
        <f t="shared" si="3"/>
        <v>29774.770975609765</v>
      </c>
      <c r="M10" s="10">
        <f t="shared" si="4"/>
        <v>13377.62924528298</v>
      </c>
      <c r="N10" s="62">
        <f t="shared" si="5"/>
        <v>21626.348979880906</v>
      </c>
    </row>
    <row r="11" spans="1:14" x14ac:dyDescent="0.25">
      <c r="A11" s="45" t="s">
        <v>6</v>
      </c>
      <c r="C11" s="130">
        <f>VLOOKUP($A11,'Capital Additions'!$A:$X,C$1,FALSE)/1000</f>
        <v>1444.13194</v>
      </c>
      <c r="D11" s="8">
        <f>VLOOKUP($A11,'Capital Additions'!$A:$X,D$1,FALSE)/1000</f>
        <v>1563.46369</v>
      </c>
      <c r="E11" s="8">
        <f>VLOOKUP($A11,'Capital Additions'!$A:$X,E$1,FALSE)/1000</f>
        <v>1325.0399</v>
      </c>
      <c r="F11" s="139">
        <f t="shared" si="0"/>
        <v>1444.2118433333333</v>
      </c>
      <c r="G11" s="130">
        <f>VLOOKUP($A11,'Line Transformer Addtions'!$A:$G,G$1,FALSE)</f>
        <v>143</v>
      </c>
      <c r="H11" s="8">
        <f>VLOOKUP($A11,'Line Transformer Addtions'!$A:$G,H$1,FALSE)</f>
        <v>96</v>
      </c>
      <c r="I11" s="8">
        <f>VLOOKUP($A11,'Line Transformer Addtions'!$A:$G,I$1,FALSE)</f>
        <v>138</v>
      </c>
      <c r="J11" s="139">
        <f t="shared" si="1"/>
        <v>125.66666666666667</v>
      </c>
      <c r="K11" s="260">
        <f t="shared" si="2"/>
        <v>10098.824755244754</v>
      </c>
      <c r="L11" s="10">
        <f t="shared" si="3"/>
        <v>16286.080104166669</v>
      </c>
      <c r="M11" s="10">
        <f t="shared" si="4"/>
        <v>9601.7384057971012</v>
      </c>
      <c r="N11" s="62">
        <f t="shared" si="5"/>
        <v>11995.547755069507</v>
      </c>
    </row>
    <row r="12" spans="1:14" x14ac:dyDescent="0.25">
      <c r="A12" s="45" t="s">
        <v>7</v>
      </c>
      <c r="C12" s="130">
        <f>VLOOKUP($A12,'Capital Additions'!$A:$X,C$1,FALSE)/1000</f>
        <v>1736.7905600000017</v>
      </c>
      <c r="D12" s="8">
        <f>VLOOKUP($A12,'Capital Additions'!$A:$X,D$1,FALSE)/1000</f>
        <v>1300.8919099999991</v>
      </c>
      <c r="E12" s="8">
        <f>VLOOKUP($A12,'Capital Additions'!$A:$X,E$1,FALSE)/1000</f>
        <v>1584.85339</v>
      </c>
      <c r="F12" s="139">
        <f t="shared" si="0"/>
        <v>1540.8452866666669</v>
      </c>
      <c r="G12" s="130">
        <f>VLOOKUP($A12,'Line Transformer Addtions'!$A:$G,G$1,FALSE)</f>
        <v>272</v>
      </c>
      <c r="H12" s="8">
        <f>VLOOKUP($A12,'Line Transformer Addtions'!$A:$G,H$1,FALSE)</f>
        <v>259</v>
      </c>
      <c r="I12" s="8">
        <f>VLOOKUP($A12,'Line Transformer Addtions'!$A:$G,I$1,FALSE)</f>
        <v>216</v>
      </c>
      <c r="J12" s="139">
        <f t="shared" si="1"/>
        <v>249</v>
      </c>
      <c r="K12" s="260">
        <f t="shared" si="2"/>
        <v>6385.2594117647122</v>
      </c>
      <c r="L12" s="10">
        <f t="shared" si="3"/>
        <v>5022.7486872586833</v>
      </c>
      <c r="M12" s="10">
        <f t="shared" si="4"/>
        <v>7337.2842129629635</v>
      </c>
      <c r="N12" s="62">
        <f t="shared" si="5"/>
        <v>6248.4307706621194</v>
      </c>
    </row>
    <row r="13" spans="1:14" x14ac:dyDescent="0.25">
      <c r="A13" s="45" t="s">
        <v>8</v>
      </c>
      <c r="C13" s="130">
        <f>VLOOKUP($A13,'Capital Additions'!$A:$X,C$1,FALSE)/1000</f>
        <v>168.72603000000004</v>
      </c>
      <c r="D13" s="8">
        <f>VLOOKUP($A13,'Capital Additions'!$A:$X,D$1,FALSE)/1000</f>
        <v>127.56819999999999</v>
      </c>
      <c r="E13" s="8">
        <f>VLOOKUP($A13,'Capital Additions'!$A:$X,E$1,FALSE)/1000</f>
        <v>88.957999999999998</v>
      </c>
      <c r="F13" s="139">
        <f t="shared" si="0"/>
        <v>128.41741000000002</v>
      </c>
      <c r="G13" s="130">
        <f>VLOOKUP($A13,'Line Transformer Addtions'!$A:$G,G$1,FALSE)</f>
        <v>23</v>
      </c>
      <c r="H13" s="8">
        <f>VLOOKUP($A13,'Line Transformer Addtions'!$A:$G,H$1,FALSE)</f>
        <v>13</v>
      </c>
      <c r="I13" s="8">
        <f>VLOOKUP($A13,'Line Transformer Addtions'!$A:$G,I$1,FALSE)</f>
        <v>23</v>
      </c>
      <c r="J13" s="139">
        <f t="shared" si="1"/>
        <v>19.666666666666668</v>
      </c>
      <c r="K13" s="260">
        <f t="shared" si="2"/>
        <v>7335.9143478260885</v>
      </c>
      <c r="L13" s="10">
        <f t="shared" si="3"/>
        <v>9812.9384615384624</v>
      </c>
      <c r="M13" s="10">
        <f t="shared" si="4"/>
        <v>3867.7391304347825</v>
      </c>
      <c r="N13" s="62">
        <f t="shared" si="5"/>
        <v>7005.5306465997783</v>
      </c>
    </row>
    <row r="14" spans="1:14" x14ac:dyDescent="0.25">
      <c r="A14" s="45" t="s">
        <v>9</v>
      </c>
      <c r="C14" s="130">
        <f>VLOOKUP($A14,'Capital Additions'!$A:$X,C$1,FALSE)/1000</f>
        <v>5.2775600000000003</v>
      </c>
      <c r="D14" s="8">
        <f>VLOOKUP($A14,'Capital Additions'!$A:$X,D$1,FALSE)/1000</f>
        <v>7.7050000000000001</v>
      </c>
      <c r="E14" s="8">
        <f>VLOOKUP($A14,'Capital Additions'!$A:$X,E$1,FALSE)/1000</f>
        <v>14.51399</v>
      </c>
      <c r="F14" s="139">
        <f t="shared" si="0"/>
        <v>9.165516666666667</v>
      </c>
      <c r="G14" s="130">
        <f>VLOOKUP($A14,'Line Transformer Addtions'!$A:$G,G$1,FALSE)</f>
        <v>5</v>
      </c>
      <c r="H14" s="8">
        <f>VLOOKUP($A14,'Line Transformer Addtions'!$A:$G,H$1,FALSE)</f>
        <v>10</v>
      </c>
      <c r="I14" s="8">
        <f>VLOOKUP($A14,'Line Transformer Addtions'!$A:$G,I$1,FALSE)</f>
        <v>2</v>
      </c>
      <c r="J14" s="139">
        <f t="shared" si="1"/>
        <v>5.666666666666667</v>
      </c>
      <c r="K14" s="260">
        <f t="shared" si="2"/>
        <v>1055.5119999999999</v>
      </c>
      <c r="L14" s="10">
        <f t="shared" si="3"/>
        <v>770.5</v>
      </c>
      <c r="M14" s="10">
        <f t="shared" si="4"/>
        <v>7256.9949999999999</v>
      </c>
      <c r="N14" s="62">
        <f t="shared" si="5"/>
        <v>3027.6689999999999</v>
      </c>
    </row>
    <row r="15" spans="1:14" x14ac:dyDescent="0.25">
      <c r="A15" s="45" t="s">
        <v>10</v>
      </c>
      <c r="C15" s="130">
        <f>VLOOKUP($A15,'Capital Additions'!$A:$X,C$1,FALSE)/1000</f>
        <v>91.266999999999996</v>
      </c>
      <c r="D15" s="8">
        <f>VLOOKUP($A15,'Capital Additions'!$A:$X,D$1,FALSE)/1000</f>
        <v>68.08</v>
      </c>
      <c r="E15" s="8">
        <f>VLOOKUP($A15,'Capital Additions'!$A:$X,E$1,FALSE)/1000</f>
        <v>159.101</v>
      </c>
      <c r="F15" s="139">
        <f t="shared" si="0"/>
        <v>106.14933333333333</v>
      </c>
      <c r="G15" s="130">
        <f>VLOOKUP($A15,'Line Transformer Addtions'!$A:$G,G$1,FALSE)</f>
        <v>14</v>
      </c>
      <c r="H15" s="8">
        <f>VLOOKUP($A15,'Line Transformer Addtions'!$A:$G,H$1,FALSE)</f>
        <v>9</v>
      </c>
      <c r="I15" s="8">
        <f>VLOOKUP($A15,'Line Transformer Addtions'!$A:$G,I$1,FALSE)</f>
        <v>25</v>
      </c>
      <c r="J15" s="139">
        <f t="shared" si="1"/>
        <v>16</v>
      </c>
      <c r="K15" s="260">
        <f t="shared" si="2"/>
        <v>6519.0714285714284</v>
      </c>
      <c r="L15" s="10">
        <f t="shared" si="3"/>
        <v>7564.4444444444434</v>
      </c>
      <c r="M15" s="10">
        <f t="shared" si="4"/>
        <v>6364.04</v>
      </c>
      <c r="N15" s="62">
        <f t="shared" si="5"/>
        <v>6815.8519576719582</v>
      </c>
    </row>
    <row r="16" spans="1:14" x14ac:dyDescent="0.25">
      <c r="A16" s="45" t="s">
        <v>11</v>
      </c>
      <c r="C16" s="130">
        <f>VLOOKUP($A16,'Capital Additions'!$A:$X,C$1,FALSE)/1000</f>
        <v>386.96694000000002</v>
      </c>
      <c r="D16" s="8">
        <f>VLOOKUP($A16,'Capital Additions'!$A:$X,D$1,FALSE)/1000</f>
        <v>247.86096000000001</v>
      </c>
      <c r="E16" s="8">
        <f>VLOOKUP($A16,'Capital Additions'!$A:$X,E$1,FALSE)/1000</f>
        <v>273.36624999999998</v>
      </c>
      <c r="F16" s="139">
        <f t="shared" si="0"/>
        <v>302.73138333333333</v>
      </c>
      <c r="G16" s="130">
        <f>VLOOKUP($A16,'Line Transformer Addtions'!$A:$G,G$1,FALSE)</f>
        <v>45</v>
      </c>
      <c r="H16" s="8">
        <f>VLOOKUP($A16,'Line Transformer Addtions'!$A:$G,H$1,FALSE)</f>
        <v>31</v>
      </c>
      <c r="I16" s="8">
        <f>VLOOKUP($A16,'Line Transformer Addtions'!$A:$G,I$1,FALSE)</f>
        <v>29</v>
      </c>
      <c r="J16" s="139">
        <f t="shared" si="1"/>
        <v>35</v>
      </c>
      <c r="K16" s="260">
        <f t="shared" si="2"/>
        <v>8599.2653333333328</v>
      </c>
      <c r="L16" s="10">
        <f t="shared" si="3"/>
        <v>7995.5148387096779</v>
      </c>
      <c r="M16" s="10">
        <f t="shared" si="4"/>
        <v>9426.4224137931033</v>
      </c>
      <c r="N16" s="62">
        <f t="shared" si="5"/>
        <v>8673.7341952787046</v>
      </c>
    </row>
    <row r="17" spans="1:14" x14ac:dyDescent="0.25">
      <c r="A17" s="45" t="s">
        <v>12</v>
      </c>
      <c r="C17" s="130">
        <f>VLOOKUP($A17,'Capital Additions'!$A:$X,C$1,FALSE)/1000</f>
        <v>98.643190000000004</v>
      </c>
      <c r="D17" s="8">
        <f>VLOOKUP($A17,'Capital Additions'!$A:$X,D$1,FALSE)/1000</f>
        <v>91.681520000000006</v>
      </c>
      <c r="E17" s="8">
        <f>VLOOKUP($A17,'Capital Additions'!$A:$X,E$1,FALSE)/1000</f>
        <v>449.66300000000001</v>
      </c>
      <c r="F17" s="139">
        <f t="shared" si="0"/>
        <v>213.32923666666667</v>
      </c>
      <c r="G17" s="130">
        <f>VLOOKUP($A17,'Line Transformer Addtions'!$A:$G,G$1,FALSE)</f>
        <v>77</v>
      </c>
      <c r="H17" s="8">
        <f>VLOOKUP($A17,'Line Transformer Addtions'!$A:$G,H$1,FALSE)</f>
        <v>50</v>
      </c>
      <c r="I17" s="8">
        <f>VLOOKUP($A17,'Line Transformer Addtions'!$A:$G,I$1,FALSE)</f>
        <v>50</v>
      </c>
      <c r="J17" s="139">
        <f t="shared" si="1"/>
        <v>59</v>
      </c>
      <c r="K17" s="260">
        <f t="shared" si="2"/>
        <v>1281.0803896103898</v>
      </c>
      <c r="L17" s="10">
        <f t="shared" si="3"/>
        <v>1833.6304</v>
      </c>
      <c r="M17" s="10">
        <f t="shared" si="4"/>
        <v>8993.26</v>
      </c>
      <c r="N17" s="62">
        <f t="shared" si="5"/>
        <v>4035.9902632034632</v>
      </c>
    </row>
    <row r="18" spans="1:14" x14ac:dyDescent="0.25">
      <c r="A18" s="45" t="s">
        <v>13</v>
      </c>
      <c r="C18" s="130">
        <f>VLOOKUP($A18,'Capital Additions'!$A:$X,C$1,FALSE)/1000</f>
        <v>384.83229</v>
      </c>
      <c r="D18" s="8">
        <f>VLOOKUP($A18,'Capital Additions'!$A:$X,D$1,FALSE)/1000</f>
        <v>1263.6289299999999</v>
      </c>
      <c r="E18" s="8">
        <f>VLOOKUP($A18,'Capital Additions'!$A:$X,E$1,FALSE)/1000</f>
        <v>733.05446999999992</v>
      </c>
      <c r="F18" s="139">
        <f t="shared" si="0"/>
        <v>793.83856333333324</v>
      </c>
      <c r="G18" s="130">
        <f>VLOOKUP($A18,'Line Transformer Addtions'!$A:$G,G$1,FALSE)</f>
        <v>51</v>
      </c>
      <c r="H18" s="8">
        <f>VLOOKUP($A18,'Line Transformer Addtions'!$A:$G,H$1,FALSE)</f>
        <v>117</v>
      </c>
      <c r="I18" s="8">
        <f>VLOOKUP($A18,'Line Transformer Addtions'!$A:$G,I$1,FALSE)</f>
        <v>76</v>
      </c>
      <c r="J18" s="139">
        <f t="shared" si="1"/>
        <v>81.333333333333329</v>
      </c>
      <c r="K18" s="260">
        <f t="shared" si="2"/>
        <v>7545.7311764705883</v>
      </c>
      <c r="L18" s="10">
        <f t="shared" si="3"/>
        <v>10800.247264957265</v>
      </c>
      <c r="M18" s="10">
        <f t="shared" si="4"/>
        <v>9645.4535526315776</v>
      </c>
      <c r="N18" s="62">
        <f t="shared" si="5"/>
        <v>9330.4773313531441</v>
      </c>
    </row>
    <row r="19" spans="1:14" x14ac:dyDescent="0.25">
      <c r="A19" s="45" t="s">
        <v>14</v>
      </c>
      <c r="C19" s="130">
        <f>VLOOKUP($A19,'Capital Additions'!$A:$X,C$1,FALSE)/1000</f>
        <v>2846.261039999999</v>
      </c>
      <c r="D19" s="8">
        <f>VLOOKUP($A19,'Capital Additions'!$A:$X,D$1,FALSE)/1000</f>
        <v>11251.886199999997</v>
      </c>
      <c r="E19" s="8">
        <f>VLOOKUP($A19,'Capital Additions'!$A:$X,E$1,FALSE)/1000</f>
        <v>6840.2112900000002</v>
      </c>
      <c r="F19" s="139">
        <f t="shared" si="0"/>
        <v>6979.4528433333326</v>
      </c>
      <c r="G19" s="130">
        <f>VLOOKUP($A19,'Line Transformer Addtions'!$A:$G,G$1,FALSE)</f>
        <v>694</v>
      </c>
      <c r="H19" s="8">
        <f>VLOOKUP($A19,'Line Transformer Addtions'!$A:$G,H$1,FALSE)</f>
        <v>758</v>
      </c>
      <c r="I19" s="8">
        <f>VLOOKUP($A19,'Line Transformer Addtions'!$A:$G,I$1,FALSE)</f>
        <v>574</v>
      </c>
      <c r="J19" s="139">
        <f t="shared" si="1"/>
        <v>675.33333333333337</v>
      </c>
      <c r="K19" s="260">
        <f t="shared" si="2"/>
        <v>4101.2406916426498</v>
      </c>
      <c r="L19" s="10">
        <f t="shared" si="3"/>
        <v>14844.177044854878</v>
      </c>
      <c r="M19" s="10">
        <f t="shared" si="4"/>
        <v>11916.744407665507</v>
      </c>
      <c r="N19" s="62">
        <f t="shared" si="5"/>
        <v>10287.387381387678</v>
      </c>
    </row>
    <row r="20" spans="1:14" x14ac:dyDescent="0.25">
      <c r="A20" s="45" t="s">
        <v>15</v>
      </c>
      <c r="C20" s="130">
        <f>VLOOKUP($A20,'Capital Additions'!$A:$X,C$1,FALSE)/1000</f>
        <v>2551.6688599999998</v>
      </c>
      <c r="D20" s="8">
        <f>VLOOKUP($A20,'Capital Additions'!$A:$X,D$1,FALSE)/1000</f>
        <v>2794.1141699999998</v>
      </c>
      <c r="E20" s="8">
        <f>VLOOKUP($A20,'Capital Additions'!$A:$X,E$1,FALSE)/1000</f>
        <v>1754.1126000000002</v>
      </c>
      <c r="F20" s="139">
        <f t="shared" si="0"/>
        <v>2366.6318766666668</v>
      </c>
      <c r="G20" s="130">
        <f>VLOOKUP($A20,'Line Transformer Addtions'!$A:$G,G$1,FALSE)</f>
        <v>207</v>
      </c>
      <c r="H20" s="8">
        <f>VLOOKUP($A20,'Line Transformer Addtions'!$A:$G,H$1,FALSE)</f>
        <v>195</v>
      </c>
      <c r="I20" s="8">
        <f>VLOOKUP($A20,'Line Transformer Addtions'!$A:$G,I$1,FALSE)</f>
        <v>162</v>
      </c>
      <c r="J20" s="139">
        <f t="shared" si="1"/>
        <v>188</v>
      </c>
      <c r="K20" s="260">
        <f t="shared" si="2"/>
        <v>12326.902705314009</v>
      </c>
      <c r="L20" s="10">
        <f t="shared" si="3"/>
        <v>14328.790615384614</v>
      </c>
      <c r="M20" s="10">
        <f t="shared" si="4"/>
        <v>10827.855555555556</v>
      </c>
      <c r="N20" s="62">
        <f t="shared" si="5"/>
        <v>12494.516292084727</v>
      </c>
    </row>
    <row r="21" spans="1:14" x14ac:dyDescent="0.25">
      <c r="A21" s="45" t="s">
        <v>16</v>
      </c>
      <c r="C21" s="130">
        <f>VLOOKUP($A21,'Capital Additions'!$A:$X,C$1,FALSE)/1000</f>
        <v>2964.92695</v>
      </c>
      <c r="D21" s="8">
        <f>VLOOKUP($A21,'Capital Additions'!$A:$X,D$1,FALSE)/1000</f>
        <v>3384.44191</v>
      </c>
      <c r="E21" s="8">
        <f>VLOOKUP($A21,'Capital Additions'!$A:$X,E$1,FALSE)/1000</f>
        <v>2555.73819</v>
      </c>
      <c r="F21" s="139">
        <f t="shared" si="0"/>
        <v>2968.369016666667</v>
      </c>
      <c r="G21" s="130">
        <f>VLOOKUP($A21,'Line Transformer Addtions'!$A:$G,G$1,FALSE)</f>
        <v>309</v>
      </c>
      <c r="H21" s="8">
        <f>VLOOKUP($A21,'Line Transformer Addtions'!$A:$G,H$1,FALSE)</f>
        <v>288</v>
      </c>
      <c r="I21" s="8">
        <f>VLOOKUP($A21,'Line Transformer Addtions'!$A:$G,I$1,FALSE)</f>
        <v>261</v>
      </c>
      <c r="J21" s="139">
        <f t="shared" si="1"/>
        <v>286</v>
      </c>
      <c r="K21" s="260">
        <f t="shared" si="2"/>
        <v>9595.2328478964409</v>
      </c>
      <c r="L21" s="10">
        <f t="shared" si="3"/>
        <v>11751.534409722222</v>
      </c>
      <c r="M21" s="10">
        <f t="shared" si="4"/>
        <v>9792.100344827586</v>
      </c>
      <c r="N21" s="62">
        <f t="shared" si="5"/>
        <v>10379.62253414875</v>
      </c>
    </row>
    <row r="22" spans="1:14" x14ac:dyDescent="0.25">
      <c r="A22" s="45" t="s">
        <v>17</v>
      </c>
      <c r="C22" s="130">
        <f>VLOOKUP($A22,'Capital Additions'!$A:$X,C$1,FALSE)/1000</f>
        <v>1366.9308099999998</v>
      </c>
      <c r="D22" s="8">
        <f>VLOOKUP($A22,'Capital Additions'!$A:$X,D$1,FALSE)/1000</f>
        <v>1254.2448300000008</v>
      </c>
      <c r="E22" s="8">
        <f>VLOOKUP($A22,'Capital Additions'!$A:$X,E$1,FALSE)/1000</f>
        <v>1218.895</v>
      </c>
      <c r="F22" s="139">
        <f t="shared" si="0"/>
        <v>1280.0235466666668</v>
      </c>
      <c r="G22" s="130">
        <f>VLOOKUP($A22,'Line Transformer Addtions'!$A:$G,G$1,FALSE)</f>
        <v>155</v>
      </c>
      <c r="H22" s="8">
        <f>VLOOKUP($A22,'Line Transformer Addtions'!$A:$G,H$1,FALSE)</f>
        <v>169</v>
      </c>
      <c r="I22" s="8">
        <f>VLOOKUP($A22,'Line Transformer Addtions'!$A:$G,I$1,FALSE)</f>
        <v>136</v>
      </c>
      <c r="J22" s="139">
        <f t="shared" si="1"/>
        <v>153.33333333333334</v>
      </c>
      <c r="K22" s="260">
        <f t="shared" si="2"/>
        <v>8818.9084516129024</v>
      </c>
      <c r="L22" s="10">
        <f t="shared" si="3"/>
        <v>7421.5670414201231</v>
      </c>
      <c r="M22" s="10">
        <f t="shared" si="4"/>
        <v>8962.4632352941189</v>
      </c>
      <c r="N22" s="62">
        <f t="shared" si="5"/>
        <v>8400.9795761090481</v>
      </c>
    </row>
    <row r="23" spans="1:14" x14ac:dyDescent="0.25">
      <c r="A23" s="45" t="s">
        <v>18</v>
      </c>
      <c r="C23" s="130">
        <f>VLOOKUP($A23,'Capital Additions'!$A:$X,C$1,FALSE)/1000</f>
        <v>19.902830000000002</v>
      </c>
      <c r="D23" s="8">
        <f>VLOOKUP($A23,'Capital Additions'!$A:$X,D$1,FALSE)/1000</f>
        <v>58.013940000000005</v>
      </c>
      <c r="E23" s="8">
        <f>VLOOKUP($A23,'Capital Additions'!$A:$X,E$1,FALSE)/1000</f>
        <v>63.059669999999997</v>
      </c>
      <c r="F23" s="139">
        <f t="shared" si="0"/>
        <v>46.992146666666677</v>
      </c>
      <c r="G23" s="130">
        <f>VLOOKUP($A23,'Line Transformer Addtions'!$A:$G,G$1,FALSE)</f>
        <v>7</v>
      </c>
      <c r="H23" s="8">
        <f>VLOOKUP($A23,'Line Transformer Addtions'!$A:$G,H$1,FALSE)</f>
        <v>15</v>
      </c>
      <c r="I23" s="8">
        <f>VLOOKUP($A23,'Line Transformer Addtions'!$A:$G,I$1,FALSE)</f>
        <v>15</v>
      </c>
      <c r="J23" s="139">
        <f t="shared" si="1"/>
        <v>12.333333333333334</v>
      </c>
      <c r="K23" s="260">
        <f t="shared" si="2"/>
        <v>2843.2614285714285</v>
      </c>
      <c r="L23" s="10">
        <f t="shared" si="3"/>
        <v>3867.5960000000005</v>
      </c>
      <c r="M23" s="10">
        <f t="shared" si="4"/>
        <v>4203.9780000000001</v>
      </c>
      <c r="N23" s="62">
        <f t="shared" si="5"/>
        <v>3638.2784761904768</v>
      </c>
    </row>
    <row r="24" spans="1:14" x14ac:dyDescent="0.25">
      <c r="A24" s="45" t="s">
        <v>19</v>
      </c>
      <c r="C24" s="130">
        <f>VLOOKUP($A24,'Capital Additions'!$A:$X,C$1,FALSE)/1000</f>
        <v>1497.58419</v>
      </c>
      <c r="D24" s="8">
        <f>VLOOKUP($A24,'Capital Additions'!$A:$X,D$1,FALSE)/1000</f>
        <v>1214.9246900000001</v>
      </c>
      <c r="E24" s="8">
        <f>VLOOKUP($A24,'Capital Additions'!$A:$X,E$1,FALSE)/1000</f>
        <v>956.17567000000008</v>
      </c>
      <c r="F24" s="139">
        <f t="shared" si="0"/>
        <v>1222.8948500000001</v>
      </c>
      <c r="G24" s="130">
        <f>VLOOKUP($A24,'Line Transformer Addtions'!$A:$G,G$1,FALSE)</f>
        <v>124</v>
      </c>
      <c r="H24" s="8">
        <f>VLOOKUP($A24,'Line Transformer Addtions'!$A:$G,H$1,FALSE)</f>
        <v>80</v>
      </c>
      <c r="I24" s="8">
        <f>VLOOKUP($A24,'Line Transformer Addtions'!$A:$G,I$1,FALSE)</f>
        <v>80</v>
      </c>
      <c r="J24" s="139">
        <f t="shared" si="1"/>
        <v>94.666666666666671</v>
      </c>
      <c r="K24" s="260">
        <f t="shared" ref="K24" si="6">C24/G24*1000</f>
        <v>12077.291854838712</v>
      </c>
      <c r="L24" s="10">
        <f t="shared" ref="L24" si="7">D24/H24*1000</f>
        <v>15186.558625</v>
      </c>
      <c r="M24" s="10">
        <f t="shared" ref="M24" si="8">E24/I24*1000</f>
        <v>11952.195875000001</v>
      </c>
      <c r="N24" s="62">
        <f t="shared" si="5"/>
        <v>13072.015451612904</v>
      </c>
    </row>
    <row r="25" spans="1:14" x14ac:dyDescent="0.25">
      <c r="A25" s="45" t="s">
        <v>20</v>
      </c>
      <c r="C25" s="130">
        <f>VLOOKUP($A25,'Capital Additions'!$A:$X,C$1,FALSE)/1000</f>
        <v>305.72740999999996</v>
      </c>
      <c r="D25" s="8">
        <f>VLOOKUP($A25,'Capital Additions'!$A:$X,D$1,FALSE)/1000</f>
        <v>415.76821999999999</v>
      </c>
      <c r="E25" s="8">
        <f>VLOOKUP($A25,'Capital Additions'!$A:$X,E$1,FALSE)/1000</f>
        <v>305.44984999999997</v>
      </c>
      <c r="F25" s="139">
        <f t="shared" si="0"/>
        <v>342.31515999999993</v>
      </c>
      <c r="G25" s="130">
        <f>VLOOKUP($A25,'Line Transformer Addtions'!$A:$G,G$1,FALSE)</f>
        <v>44</v>
      </c>
      <c r="H25" s="8">
        <f>VLOOKUP($A25,'Line Transformer Addtions'!$A:$G,H$1,FALSE)</f>
        <v>59</v>
      </c>
      <c r="I25" s="8">
        <f>VLOOKUP($A25,'Line Transformer Addtions'!$A:$G,I$1,FALSE)</f>
        <v>42</v>
      </c>
      <c r="J25" s="139">
        <f t="shared" si="1"/>
        <v>48.333333333333336</v>
      </c>
      <c r="K25" s="260">
        <f>C25/G25*1000</f>
        <v>6948.3502272727264</v>
      </c>
      <c r="L25" s="10">
        <f>D25/H25*1000</f>
        <v>7046.9189830508476</v>
      </c>
      <c r="M25" s="10">
        <f>E25/I25*1000</f>
        <v>7272.6154761904754</v>
      </c>
      <c r="N25" s="62">
        <f t="shared" si="5"/>
        <v>7089.2948955046841</v>
      </c>
    </row>
    <row r="26" spans="1:14" x14ac:dyDescent="0.25">
      <c r="A26" s="45" t="s">
        <v>21</v>
      </c>
      <c r="C26" s="130">
        <f>VLOOKUP($A26,'Capital Additions'!$A:$X,C$1,FALSE)/1000</f>
        <v>61.821449999999999</v>
      </c>
      <c r="D26" s="8">
        <f>VLOOKUP($A26,'Capital Additions'!$A:$X,D$1,FALSE)/1000</f>
        <v>37.043999999999997</v>
      </c>
      <c r="E26" s="8">
        <f>VLOOKUP($A26,'Capital Additions'!$A:$X,E$1,FALSE)/1000</f>
        <v>31.315999999999999</v>
      </c>
      <c r="F26" s="139">
        <f t="shared" si="0"/>
        <v>43.393816666666659</v>
      </c>
      <c r="G26" s="130">
        <f>VLOOKUP($A26,'Line Transformer Addtions'!$A:$G,G$1,FALSE)</f>
        <v>0</v>
      </c>
      <c r="H26" s="8">
        <f>VLOOKUP($A26,'Line Transformer Addtions'!$A:$G,H$1,FALSE)</f>
        <v>6</v>
      </c>
      <c r="I26" s="8">
        <f>VLOOKUP($A26,'Line Transformer Addtions'!$A:$G,I$1,FALSE)</f>
        <v>2</v>
      </c>
      <c r="J26" s="139">
        <f t="shared" si="1"/>
        <v>4</v>
      </c>
      <c r="K26" s="260">
        <v>0</v>
      </c>
      <c r="L26" s="10">
        <f t="shared" ref="L26:M32" si="9">D26/H26*1000</f>
        <v>6173.9999999999991</v>
      </c>
      <c r="M26" s="10">
        <f t="shared" si="9"/>
        <v>15658</v>
      </c>
      <c r="N26" s="62">
        <f t="shared" si="5"/>
        <v>10916</v>
      </c>
    </row>
    <row r="27" spans="1:14" x14ac:dyDescent="0.25">
      <c r="A27" s="45" t="s">
        <v>22</v>
      </c>
      <c r="C27" s="130">
        <f>VLOOKUP($A27,'Capital Additions'!$A:$X,C$1,FALSE)/1000</f>
        <v>2507.4479999999999</v>
      </c>
      <c r="D27" s="8">
        <f>VLOOKUP($A27,'Capital Additions'!$A:$X,D$1,FALSE)/1000</f>
        <v>1742.1328699999999</v>
      </c>
      <c r="E27" s="8">
        <f>VLOOKUP($A27,'Capital Additions'!$A:$X,E$1,FALSE)/1000</f>
        <v>1314.318</v>
      </c>
      <c r="F27" s="139">
        <f t="shared" si="0"/>
        <v>1854.6329566666666</v>
      </c>
      <c r="G27" s="130">
        <f>VLOOKUP($A27,'Line Transformer Addtions'!$A:$G,G$1,FALSE)</f>
        <v>253</v>
      </c>
      <c r="H27" s="8">
        <f>VLOOKUP($A27,'Line Transformer Addtions'!$A:$G,H$1,FALSE)</f>
        <v>180</v>
      </c>
      <c r="I27" s="8">
        <f>VLOOKUP($A27,'Line Transformer Addtions'!$A:$G,I$1,FALSE)</f>
        <v>131</v>
      </c>
      <c r="J27" s="139">
        <f t="shared" si="1"/>
        <v>188</v>
      </c>
      <c r="K27" s="260">
        <f t="shared" ref="K27:K32" si="10">C27/G27*1000</f>
        <v>9910.8616600790519</v>
      </c>
      <c r="L27" s="10">
        <f t="shared" si="9"/>
        <v>9678.5159444444434</v>
      </c>
      <c r="M27" s="10">
        <f t="shared" si="9"/>
        <v>10032.96183206107</v>
      </c>
      <c r="N27" s="62">
        <f t="shared" si="5"/>
        <v>9874.1131455281884</v>
      </c>
    </row>
    <row r="28" spans="1:14" x14ac:dyDescent="0.25">
      <c r="A28" s="45" t="s">
        <v>23</v>
      </c>
      <c r="C28" s="130">
        <f>VLOOKUP($A28,'Capital Additions'!$A:$X,C$1,FALSE)/1000</f>
        <v>312.52734999999996</v>
      </c>
      <c r="D28" s="8">
        <f>VLOOKUP($A28,'Capital Additions'!$A:$X,D$1,FALSE)/1000</f>
        <v>408.56020999999998</v>
      </c>
      <c r="E28" s="8">
        <f>VLOOKUP($A28,'Capital Additions'!$A:$X,E$1,FALSE)/1000</f>
        <v>226.7079</v>
      </c>
      <c r="F28" s="139">
        <f t="shared" si="0"/>
        <v>315.93181999999996</v>
      </c>
      <c r="G28" s="130">
        <f>VLOOKUP($A28,'Line Transformer Addtions'!$A:$G,G$1,FALSE)</f>
        <v>40</v>
      </c>
      <c r="H28" s="8">
        <f>VLOOKUP($A28,'Line Transformer Addtions'!$A:$G,H$1,FALSE)</f>
        <v>54</v>
      </c>
      <c r="I28" s="8">
        <f>VLOOKUP($A28,'Line Transformer Addtions'!$A:$G,I$1,FALSE)</f>
        <v>23</v>
      </c>
      <c r="J28" s="139">
        <f t="shared" si="1"/>
        <v>39</v>
      </c>
      <c r="K28" s="260">
        <f t="shared" si="10"/>
        <v>7813.1837499999983</v>
      </c>
      <c r="L28" s="10">
        <f t="shared" si="9"/>
        <v>7565.9298148148146</v>
      </c>
      <c r="M28" s="10">
        <f t="shared" si="9"/>
        <v>9856.8652173913033</v>
      </c>
      <c r="N28" s="62">
        <f t="shared" si="5"/>
        <v>8411.9929274020378</v>
      </c>
    </row>
    <row r="29" spans="1:14" x14ac:dyDescent="0.25">
      <c r="A29" s="45" t="s">
        <v>24</v>
      </c>
      <c r="C29" s="130">
        <f>VLOOKUP($A29,'Capital Additions'!$A:$X,C$1,FALSE)/1000</f>
        <v>1961.337</v>
      </c>
      <c r="D29" s="8">
        <f>VLOOKUP($A29,'Capital Additions'!$A:$X,D$1,FALSE)/1000</f>
        <v>1217.184</v>
      </c>
      <c r="E29" s="8">
        <f>VLOOKUP($A29,'Capital Additions'!$A:$X,E$1,FALSE)/1000</f>
        <v>629.30379413555704</v>
      </c>
      <c r="F29" s="139">
        <f t="shared" si="0"/>
        <v>1269.2749313785189</v>
      </c>
      <c r="G29" s="130">
        <f>VLOOKUP($A29,'Line Transformer Addtions'!$A:$G,G$1,FALSE)</f>
        <v>101</v>
      </c>
      <c r="H29" s="8">
        <f>VLOOKUP($A29,'Line Transformer Addtions'!$A:$G,H$1,FALSE)</f>
        <v>76</v>
      </c>
      <c r="I29" s="8">
        <f>VLOOKUP($A29,'Line Transformer Addtions'!$A:$G,I$1,FALSE)</f>
        <v>46</v>
      </c>
      <c r="J29" s="139">
        <f t="shared" si="1"/>
        <v>74.333333333333329</v>
      </c>
      <c r="K29" s="260">
        <f t="shared" si="10"/>
        <v>19419.17821782178</v>
      </c>
      <c r="L29" s="10">
        <f t="shared" si="9"/>
        <v>16015.578947368422</v>
      </c>
      <c r="M29" s="10">
        <f t="shared" si="9"/>
        <v>13680.517263816457</v>
      </c>
      <c r="N29" s="62">
        <f t="shared" si="5"/>
        <v>16371.75814300222</v>
      </c>
    </row>
    <row r="30" spans="1:14" x14ac:dyDescent="0.25">
      <c r="A30" s="45" t="s">
        <v>25</v>
      </c>
      <c r="C30" s="130">
        <f>VLOOKUP($A30,'Capital Additions'!$A:$X,C$1,FALSE)/1000</f>
        <v>17.030210000000004</v>
      </c>
      <c r="D30" s="8">
        <f>VLOOKUP($A30,'Capital Additions'!$A:$X,D$1,FALSE)/1000</f>
        <v>13.909190000000002</v>
      </c>
      <c r="E30" s="8">
        <f>VLOOKUP($A30,'Capital Additions'!$A:$X,E$1,FALSE)/1000</f>
        <v>21.128919999999997</v>
      </c>
      <c r="F30" s="139">
        <f t="shared" si="0"/>
        <v>17.356106666666665</v>
      </c>
      <c r="G30" s="130">
        <f>VLOOKUP($A30,'Line Transformer Addtions'!$A:$G,G$1,FALSE)</f>
        <v>3</v>
      </c>
      <c r="H30" s="8">
        <f>VLOOKUP($A30,'Line Transformer Addtions'!$A:$G,H$1,FALSE)</f>
        <v>7</v>
      </c>
      <c r="I30" s="8">
        <f>VLOOKUP($A30,'Line Transformer Addtions'!$A:$G,I$1,FALSE)</f>
        <v>8</v>
      </c>
      <c r="J30" s="139">
        <f t="shared" si="1"/>
        <v>6</v>
      </c>
      <c r="K30" s="260">
        <f t="shared" si="10"/>
        <v>5676.7366666666676</v>
      </c>
      <c r="L30" s="10">
        <f t="shared" si="9"/>
        <v>1987.0271428571432</v>
      </c>
      <c r="M30" s="10">
        <f t="shared" si="9"/>
        <v>2641.1149999999998</v>
      </c>
      <c r="N30" s="62">
        <f t="shared" si="5"/>
        <v>3434.9596031746037</v>
      </c>
    </row>
    <row r="31" spans="1:14" x14ac:dyDescent="0.25">
      <c r="A31" s="45" t="s">
        <v>26</v>
      </c>
      <c r="C31" s="130">
        <f>VLOOKUP($A31,'Capital Additions'!$A:$X,C$1,FALSE)/1000</f>
        <v>10.703899999999999</v>
      </c>
      <c r="D31" s="8">
        <f>VLOOKUP($A31,'Capital Additions'!$A:$X,D$1,FALSE)/1000</f>
        <v>74.947999999999993</v>
      </c>
      <c r="E31" s="8">
        <f>VLOOKUP($A31,'Capital Additions'!$A:$X,E$1,FALSE)/1000</f>
        <v>13.532</v>
      </c>
      <c r="F31" s="139">
        <f t="shared" si="0"/>
        <v>33.061299999999996</v>
      </c>
      <c r="G31" s="130">
        <f>VLOOKUP($A31,'Line Transformer Addtions'!$A:$G,G$1,FALSE)</f>
        <v>1</v>
      </c>
      <c r="H31" s="8">
        <f>VLOOKUP($A31,'Line Transformer Addtions'!$A:$G,H$1,FALSE)</f>
        <v>11</v>
      </c>
      <c r="I31" s="8">
        <f>VLOOKUP($A31,'Line Transformer Addtions'!$A:$G,I$1,FALSE)</f>
        <v>12</v>
      </c>
      <c r="J31" s="139">
        <f t="shared" si="1"/>
        <v>8</v>
      </c>
      <c r="K31" s="260">
        <f t="shared" si="10"/>
        <v>10703.9</v>
      </c>
      <c r="L31" s="10">
        <f t="shared" si="9"/>
        <v>6813.454545454545</v>
      </c>
      <c r="M31" s="10">
        <f t="shared" si="9"/>
        <v>1127.6666666666665</v>
      </c>
      <c r="N31" s="62">
        <f t="shared" si="5"/>
        <v>6215.0070707070709</v>
      </c>
    </row>
    <row r="32" spans="1:14" x14ac:dyDescent="0.25">
      <c r="A32" s="45" t="s">
        <v>27</v>
      </c>
      <c r="C32" s="130">
        <f>VLOOKUP($A32,'Capital Additions'!$A:$X,C$1,FALSE)/1000</f>
        <v>17.350000000000001</v>
      </c>
      <c r="D32" s="8">
        <f>VLOOKUP($A32,'Capital Additions'!$A:$X,D$1,FALSE)/1000</f>
        <v>6.9849199999999998</v>
      </c>
      <c r="E32" s="8">
        <f>VLOOKUP($A32,'Capital Additions'!$A:$X,E$1,FALSE)/1000</f>
        <v>27.516099999999998</v>
      </c>
      <c r="F32" s="139">
        <f t="shared" si="0"/>
        <v>17.283673333333333</v>
      </c>
      <c r="G32" s="130">
        <f>VLOOKUP($A32,'Line Transformer Addtions'!$A:$G,G$1,FALSE)</f>
        <v>2</v>
      </c>
      <c r="H32" s="8">
        <f>VLOOKUP($A32,'Line Transformer Addtions'!$A:$G,H$1,FALSE)</f>
        <v>3</v>
      </c>
      <c r="I32" s="8">
        <f>VLOOKUP($A32,'Line Transformer Addtions'!$A:$G,I$1,FALSE)</f>
        <v>3</v>
      </c>
      <c r="J32" s="139">
        <f t="shared" si="1"/>
        <v>2.6666666666666665</v>
      </c>
      <c r="K32" s="260">
        <f t="shared" si="10"/>
        <v>8675</v>
      </c>
      <c r="L32" s="10">
        <f t="shared" si="9"/>
        <v>2328.3066666666668</v>
      </c>
      <c r="M32" s="10">
        <f t="shared" si="9"/>
        <v>9172.0333333333328</v>
      </c>
      <c r="N32" s="62">
        <f t="shared" si="5"/>
        <v>6725.1133333333337</v>
      </c>
    </row>
    <row r="33" spans="1:14" x14ac:dyDescent="0.25">
      <c r="A33" s="45" t="s">
        <v>28</v>
      </c>
      <c r="C33" s="130">
        <f>VLOOKUP($A33,'Capital Additions'!$A:$X,C$1,FALSE)/1000</f>
        <v>72340.092999999993</v>
      </c>
      <c r="D33" s="8">
        <f>VLOOKUP($A33,'Capital Additions'!$A:$X,D$1,FALSE)/1000</f>
        <v>8974.9040000000005</v>
      </c>
      <c r="E33" s="8">
        <f>VLOOKUP($A33,'Capital Additions'!$A:$X,E$1,FALSE)/1000</f>
        <v>0</v>
      </c>
      <c r="F33" s="139">
        <f t="shared" si="0"/>
        <v>40657.498499999994</v>
      </c>
      <c r="G33" s="130">
        <f>VLOOKUP($A33,'Line Transformer Addtions'!$A:$G,G$1,FALSE)</f>
        <v>0</v>
      </c>
      <c r="H33" s="8">
        <f>VLOOKUP($A33,'Line Transformer Addtions'!$A:$G,H$1,FALSE)</f>
        <v>0</v>
      </c>
      <c r="I33" s="8">
        <f>VLOOKUP($A33,'Line Transformer Addtions'!$A:$G,I$1,FALSE)</f>
        <v>0</v>
      </c>
      <c r="J33" s="139">
        <v>0</v>
      </c>
      <c r="K33" s="347" t="s">
        <v>302</v>
      </c>
      <c r="L33" s="25" t="s">
        <v>302</v>
      </c>
      <c r="M33" s="25" t="s">
        <v>302</v>
      </c>
      <c r="N33" s="157" t="s">
        <v>302</v>
      </c>
    </row>
    <row r="34" spans="1:14" x14ac:dyDescent="0.25">
      <c r="A34" s="45" t="s">
        <v>29</v>
      </c>
      <c r="C34" s="130">
        <f>VLOOKUP($A34,'Capital Additions'!$A:$X,C$1,FALSE)/1000</f>
        <v>8450.8269999999993</v>
      </c>
      <c r="D34" s="8">
        <f>VLOOKUP($A34,'Capital Additions'!$A:$X,D$1,FALSE)/1000</f>
        <v>9114.2199999999993</v>
      </c>
      <c r="E34" s="8">
        <f>VLOOKUP($A34,'Capital Additions'!$A:$X,E$1,FALSE)/1000</f>
        <v>9332.0487899999989</v>
      </c>
      <c r="F34" s="139">
        <f t="shared" si="0"/>
        <v>8965.6985966666671</v>
      </c>
      <c r="G34" s="130">
        <f>VLOOKUP($A34,'Line Transformer Addtions'!$A:$G,G$1,FALSE)</f>
        <v>939</v>
      </c>
      <c r="H34" s="8">
        <f>VLOOKUP($A34,'Line Transformer Addtions'!$A:$G,H$1,FALSE)</f>
        <v>976</v>
      </c>
      <c r="I34" s="8">
        <f>VLOOKUP($A34,'Line Transformer Addtions'!$A:$G,I$1,FALSE)</f>
        <v>723</v>
      </c>
      <c r="J34" s="139">
        <f t="shared" si="1"/>
        <v>879.33333333333337</v>
      </c>
      <c r="K34" s="260">
        <f t="shared" ref="K34:K50" si="11">C34/G34*1000</f>
        <v>8999.815761448348</v>
      </c>
      <c r="L34" s="10">
        <f t="shared" ref="L34:L50" si="12">D34/H34*1000</f>
        <v>9338.3401639344265</v>
      </c>
      <c r="M34" s="10">
        <f t="shared" ref="M34:M50" si="13">E34/I34*1000</f>
        <v>12907.398049792529</v>
      </c>
      <c r="N34" s="62">
        <f t="shared" si="5"/>
        <v>10415.184658391767</v>
      </c>
    </row>
    <row r="35" spans="1:14" x14ac:dyDescent="0.25">
      <c r="A35" s="45" t="s">
        <v>30</v>
      </c>
      <c r="C35" s="130">
        <f>VLOOKUP($A35,'Capital Additions'!$A:$X,C$1,FALSE)/1000</f>
        <v>570.44382999999993</v>
      </c>
      <c r="D35" s="8">
        <f>VLOOKUP($A35,'Capital Additions'!$A:$X,D$1,FALSE)/1000</f>
        <v>1042.21666</v>
      </c>
      <c r="E35" s="8">
        <f>VLOOKUP($A35,'Capital Additions'!$A:$X,E$1,FALSE)/1000</f>
        <v>1405.1666699999998</v>
      </c>
      <c r="F35" s="139">
        <f t="shared" si="0"/>
        <v>1005.9423866666666</v>
      </c>
      <c r="G35" s="130">
        <f>VLOOKUP($A35,'Line Transformer Addtions'!$A:$G,G$1,FALSE)</f>
        <v>124</v>
      </c>
      <c r="H35" s="8">
        <f>VLOOKUP($A35,'Line Transformer Addtions'!$A:$G,H$1,FALSE)</f>
        <v>296</v>
      </c>
      <c r="I35" s="8">
        <f>VLOOKUP($A35,'Line Transformer Addtions'!$A:$G,I$1,FALSE)</f>
        <v>221</v>
      </c>
      <c r="J35" s="139">
        <f t="shared" si="1"/>
        <v>213.66666666666666</v>
      </c>
      <c r="K35" s="260">
        <f t="shared" si="11"/>
        <v>4600.3534677419348</v>
      </c>
      <c r="L35" s="10">
        <f t="shared" si="12"/>
        <v>3521.0022297297301</v>
      </c>
      <c r="M35" s="10">
        <f t="shared" si="13"/>
        <v>6358.2202262443434</v>
      </c>
      <c r="N35" s="62">
        <f t="shared" si="5"/>
        <v>4826.5253079053364</v>
      </c>
    </row>
    <row r="36" spans="1:14" x14ac:dyDescent="0.25">
      <c r="A36" s="45" t="s">
        <v>31</v>
      </c>
      <c r="C36" s="130">
        <f>VLOOKUP($A36,'Capital Additions'!$A:$X,C$1,FALSE)/1000</f>
        <v>521.01197999999999</v>
      </c>
      <c r="D36" s="8">
        <f>VLOOKUP($A36,'Capital Additions'!$A:$X,D$1,FALSE)/1000</f>
        <v>419.48085945623694</v>
      </c>
      <c r="E36" s="8">
        <f>VLOOKUP($A36,'Capital Additions'!$A:$X,E$1,FALSE)/1000</f>
        <v>270.76958270344596</v>
      </c>
      <c r="F36" s="139">
        <f t="shared" si="0"/>
        <v>403.75414071989434</v>
      </c>
      <c r="G36" s="130">
        <f>VLOOKUP($A36,'Line Transformer Addtions'!$A:$G,G$1,FALSE)</f>
        <v>45</v>
      </c>
      <c r="H36" s="8">
        <f>VLOOKUP($A36,'Line Transformer Addtions'!$A:$G,H$1,FALSE)</f>
        <v>53</v>
      </c>
      <c r="I36" s="8">
        <f>VLOOKUP($A36,'Line Transformer Addtions'!$A:$G,I$1,FALSE)</f>
        <v>40</v>
      </c>
      <c r="J36" s="139">
        <f t="shared" si="1"/>
        <v>46</v>
      </c>
      <c r="K36" s="260">
        <f t="shared" si="11"/>
        <v>11578.044</v>
      </c>
      <c r="L36" s="10">
        <f t="shared" si="12"/>
        <v>7914.733197287489</v>
      </c>
      <c r="M36" s="10">
        <f t="shared" si="13"/>
        <v>6769.2395675861499</v>
      </c>
      <c r="N36" s="62">
        <f t="shared" si="5"/>
        <v>8754.0055882912129</v>
      </c>
    </row>
    <row r="37" spans="1:14" x14ac:dyDescent="0.25">
      <c r="A37" s="45" t="s">
        <v>32</v>
      </c>
      <c r="C37" s="130">
        <f>VLOOKUP($A37,'Capital Additions'!$A:$X,C$1,FALSE)/1000</f>
        <v>3472.5349999999999</v>
      </c>
      <c r="D37" s="8">
        <f>VLOOKUP($A37,'Capital Additions'!$A:$X,D$1,FALSE)/1000</f>
        <v>3094.5279999999998</v>
      </c>
      <c r="E37" s="8">
        <f>VLOOKUP($A37,'Capital Additions'!$A:$X,E$1,FALSE)/1000</f>
        <v>3419.1039999999998</v>
      </c>
      <c r="F37" s="139">
        <f t="shared" si="0"/>
        <v>3328.7223333333332</v>
      </c>
      <c r="G37" s="130">
        <f>VLOOKUP($A37,'Line Transformer Addtions'!$A:$G,G$1,FALSE)</f>
        <v>328</v>
      </c>
      <c r="H37" s="8">
        <f>VLOOKUP($A37,'Line Transformer Addtions'!$A:$G,H$1,FALSE)</f>
        <v>302</v>
      </c>
      <c r="I37" s="8">
        <f>VLOOKUP($A37,'Line Transformer Addtions'!$A:$G,I$1,FALSE)</f>
        <v>324</v>
      </c>
      <c r="J37" s="139">
        <f t="shared" si="1"/>
        <v>318</v>
      </c>
      <c r="K37" s="260">
        <f t="shared" si="11"/>
        <v>10586.996951219511</v>
      </c>
      <c r="L37" s="10">
        <f t="shared" si="12"/>
        <v>10246.781456953642</v>
      </c>
      <c r="M37" s="10">
        <f t="shared" si="13"/>
        <v>10552.790123456789</v>
      </c>
      <c r="N37" s="62">
        <f t="shared" si="5"/>
        <v>10462.189510543314</v>
      </c>
    </row>
    <row r="38" spans="1:14" x14ac:dyDescent="0.25">
      <c r="A38" s="45" t="s">
        <v>33</v>
      </c>
      <c r="C38" s="130">
        <f>VLOOKUP($A38,'Capital Additions'!$A:$X,C$1,FALSE)/1000</f>
        <v>135.34316000000004</v>
      </c>
      <c r="D38" s="8">
        <f>VLOOKUP($A38,'Capital Additions'!$A:$X,D$1,FALSE)/1000</f>
        <v>71.257310000000004</v>
      </c>
      <c r="E38" s="8">
        <f>VLOOKUP($A38,'Capital Additions'!$A:$X,E$1,FALSE)/1000</f>
        <v>263.32213999999999</v>
      </c>
      <c r="F38" s="139">
        <f t="shared" si="0"/>
        <v>156.64087000000001</v>
      </c>
      <c r="G38" s="130">
        <f>VLOOKUP($A38,'Line Transformer Addtions'!$A:$G,G$1,FALSE)</f>
        <v>22</v>
      </c>
      <c r="H38" s="8">
        <f>VLOOKUP($A38,'Line Transformer Addtions'!$A:$G,H$1,FALSE)</f>
        <v>12</v>
      </c>
      <c r="I38" s="8">
        <f>VLOOKUP($A38,'Line Transformer Addtions'!$A:$G,I$1,FALSE)</f>
        <v>31</v>
      </c>
      <c r="J38" s="139">
        <f t="shared" si="1"/>
        <v>21.666666666666668</v>
      </c>
      <c r="K38" s="260">
        <f t="shared" si="11"/>
        <v>6151.9618181818205</v>
      </c>
      <c r="L38" s="10">
        <f t="shared" si="12"/>
        <v>5938.1091666666671</v>
      </c>
      <c r="M38" s="10">
        <f t="shared" si="13"/>
        <v>8494.2625806451615</v>
      </c>
      <c r="N38" s="62">
        <f t="shared" si="5"/>
        <v>6861.4445218312167</v>
      </c>
    </row>
    <row r="39" spans="1:14" x14ac:dyDescent="0.25">
      <c r="A39" s="45" t="s">
        <v>34</v>
      </c>
      <c r="C39" s="130">
        <f>VLOOKUP($A39,'Capital Additions'!$A:$X,C$1,FALSE)/1000</f>
        <v>454.80081000000001</v>
      </c>
      <c r="D39" s="8">
        <f>VLOOKUP($A39,'Capital Additions'!$A:$X,D$1,FALSE)/1000</f>
        <v>482.01400000000001</v>
      </c>
      <c r="E39" s="8">
        <f>VLOOKUP($A39,'Capital Additions'!$A:$X,E$1,FALSE)/1000</f>
        <v>294.173</v>
      </c>
      <c r="F39" s="139">
        <f t="shared" si="0"/>
        <v>410.32927000000001</v>
      </c>
      <c r="G39" s="130">
        <f>VLOOKUP($A39,'Line Transformer Addtions'!$A:$G,G$1,FALSE)</f>
        <v>50</v>
      </c>
      <c r="H39" s="8">
        <f>VLOOKUP($A39,'Line Transformer Addtions'!$A:$G,H$1,FALSE)</f>
        <v>62</v>
      </c>
      <c r="I39" s="8">
        <f>VLOOKUP($A39,'Line Transformer Addtions'!$A:$G,I$1,FALSE)</f>
        <v>60</v>
      </c>
      <c r="J39" s="139">
        <f t="shared" si="1"/>
        <v>57.333333333333336</v>
      </c>
      <c r="K39" s="260">
        <f t="shared" si="11"/>
        <v>9096.0162000000018</v>
      </c>
      <c r="L39" s="10">
        <f t="shared" si="12"/>
        <v>7774.4193548387093</v>
      </c>
      <c r="M39" s="10">
        <f t="shared" si="13"/>
        <v>4902.8833333333332</v>
      </c>
      <c r="N39" s="62">
        <f t="shared" si="5"/>
        <v>7257.7729627240142</v>
      </c>
    </row>
    <row r="40" spans="1:14" x14ac:dyDescent="0.25">
      <c r="A40" s="45" t="s">
        <v>35</v>
      </c>
      <c r="C40" s="130">
        <f>VLOOKUP($A40,'Capital Additions'!$A:$X,C$1,FALSE)/1000</f>
        <v>5364.2641299999987</v>
      </c>
      <c r="D40" s="8">
        <f>VLOOKUP($A40,'Capital Additions'!$A:$X,D$1,FALSE)/1000</f>
        <v>3740.1446899999996</v>
      </c>
      <c r="E40" s="8">
        <f>VLOOKUP($A40,'Capital Additions'!$A:$X,E$1,FALSE)/1000</f>
        <v>4794.5949400000009</v>
      </c>
      <c r="F40" s="139">
        <f t="shared" si="0"/>
        <v>4633.0012533333329</v>
      </c>
      <c r="G40" s="130">
        <f>VLOOKUP($A40,'Line Transformer Addtions'!$A:$G,G$1,FALSE)</f>
        <v>762</v>
      </c>
      <c r="H40" s="8">
        <f>VLOOKUP($A40,'Line Transformer Addtions'!$A:$G,H$1,FALSE)</f>
        <v>492</v>
      </c>
      <c r="I40" s="8">
        <f>VLOOKUP($A40,'Line Transformer Addtions'!$A:$G,I$1,FALSE)</f>
        <v>544</v>
      </c>
      <c r="J40" s="139">
        <f t="shared" si="1"/>
        <v>599.33333333333337</v>
      </c>
      <c r="K40" s="260">
        <f t="shared" si="11"/>
        <v>7039.7167060367437</v>
      </c>
      <c r="L40" s="10">
        <f t="shared" si="12"/>
        <v>7601.9201016260158</v>
      </c>
      <c r="M40" s="10">
        <f t="shared" si="13"/>
        <v>8813.5936397058831</v>
      </c>
      <c r="N40" s="62">
        <f t="shared" si="5"/>
        <v>7818.4101491228803</v>
      </c>
    </row>
    <row r="41" spans="1:14" x14ac:dyDescent="0.25">
      <c r="A41" s="45" t="s">
        <v>36</v>
      </c>
      <c r="C41" s="130">
        <f>VLOOKUP($A41,'Capital Additions'!$A:$X,C$1,FALSE)/1000</f>
        <v>2149.0755399999998</v>
      </c>
      <c r="D41" s="8">
        <f>VLOOKUP($A41,'Capital Additions'!$A:$X,D$1,FALSE)/1000</f>
        <v>1593.48579</v>
      </c>
      <c r="E41" s="8">
        <f>VLOOKUP($A41,'Capital Additions'!$A:$X,E$1,FALSE)/1000</f>
        <v>1780.2819299999999</v>
      </c>
      <c r="F41" s="139">
        <f t="shared" si="0"/>
        <v>1840.9477533333331</v>
      </c>
      <c r="G41" s="130">
        <f>VLOOKUP($A41,'Line Transformer Addtions'!$A:$G,G$1,FALSE)</f>
        <v>200</v>
      </c>
      <c r="H41" s="8">
        <f>VLOOKUP($A41,'Line Transformer Addtions'!$A:$G,H$1,FALSE)</f>
        <v>154</v>
      </c>
      <c r="I41" s="8">
        <f>VLOOKUP($A41,'Line Transformer Addtions'!$A:$G,I$1,FALSE)</f>
        <v>124</v>
      </c>
      <c r="J41" s="139">
        <f t="shared" si="1"/>
        <v>159.33333333333334</v>
      </c>
      <c r="K41" s="260">
        <f t="shared" si="11"/>
        <v>10745.377699999999</v>
      </c>
      <c r="L41" s="10">
        <f t="shared" si="12"/>
        <v>10347.310324675325</v>
      </c>
      <c r="M41" s="10">
        <f t="shared" si="13"/>
        <v>14357.112338709676</v>
      </c>
      <c r="N41" s="62">
        <f t="shared" si="5"/>
        <v>11816.600121128335</v>
      </c>
    </row>
    <row r="42" spans="1:14" x14ac:dyDescent="0.25">
      <c r="A42" s="45" t="s">
        <v>37</v>
      </c>
      <c r="C42" s="130">
        <f>VLOOKUP($A42,'Capital Additions'!$A:$X,C$1,FALSE)/1000</f>
        <v>280.00606999999872</v>
      </c>
      <c r="D42" s="8">
        <f>VLOOKUP($A42,'Capital Additions'!$A:$X,D$1,FALSE)/1000</f>
        <v>1015.3240500000001</v>
      </c>
      <c r="E42" s="8">
        <f>VLOOKUP($A42,'Capital Additions'!$A:$X,E$1,FALSE)/1000</f>
        <v>908.93164999999897</v>
      </c>
      <c r="F42" s="139">
        <f t="shared" si="0"/>
        <v>734.75392333333264</v>
      </c>
      <c r="G42" s="130">
        <f>VLOOKUP($A42,'Line Transformer Addtions'!$A:$G,G$1,FALSE)</f>
        <v>35</v>
      </c>
      <c r="H42" s="8">
        <f>VLOOKUP($A42,'Line Transformer Addtions'!$A:$G,H$1,FALSE)</f>
        <v>65</v>
      </c>
      <c r="I42" s="8">
        <f>VLOOKUP($A42,'Line Transformer Addtions'!$A:$G,I$1,FALSE)</f>
        <v>60</v>
      </c>
      <c r="J42" s="139">
        <f t="shared" si="1"/>
        <v>53.333333333333336</v>
      </c>
      <c r="K42" s="260">
        <f t="shared" si="11"/>
        <v>8000.1734285713919</v>
      </c>
      <c r="L42" s="10">
        <f t="shared" si="12"/>
        <v>15620.37</v>
      </c>
      <c r="M42" s="10">
        <f t="shared" si="13"/>
        <v>15148.860833333316</v>
      </c>
      <c r="N42" s="62">
        <f t="shared" si="5"/>
        <v>12923.134753968237</v>
      </c>
    </row>
    <row r="43" spans="1:14" x14ac:dyDescent="0.25">
      <c r="A43" s="45" t="s">
        <v>38</v>
      </c>
      <c r="C43" s="130">
        <f>VLOOKUP($A43,'Capital Additions'!$A:$X,C$1,FALSE)/1000</f>
        <v>2042.9860099999964</v>
      </c>
      <c r="D43" s="8">
        <f>VLOOKUP($A43,'Capital Additions'!$A:$X,D$1,FALSE)/1000</f>
        <v>2722.7108099999982</v>
      </c>
      <c r="E43" s="8">
        <f>VLOOKUP($A43,'Capital Additions'!$A:$X,E$1,FALSE)/1000</f>
        <v>2063.1527099999998</v>
      </c>
      <c r="F43" s="139">
        <f t="shared" si="0"/>
        <v>2276.2831766666645</v>
      </c>
      <c r="G43" s="130">
        <f>VLOOKUP($A43,'Line Transformer Addtions'!$A:$G,G$1,FALSE)</f>
        <v>227</v>
      </c>
      <c r="H43" s="8">
        <f>VLOOKUP($A43,'Line Transformer Addtions'!$A:$G,H$1,FALSE)</f>
        <v>279</v>
      </c>
      <c r="I43" s="8">
        <f>VLOOKUP($A43,'Line Transformer Addtions'!$A:$G,I$1,FALSE)</f>
        <v>226</v>
      </c>
      <c r="J43" s="139">
        <f t="shared" si="1"/>
        <v>244</v>
      </c>
      <c r="K43" s="260">
        <f t="shared" si="11"/>
        <v>8999.9383700440358</v>
      </c>
      <c r="L43" s="10">
        <f t="shared" si="12"/>
        <v>9758.8201075268753</v>
      </c>
      <c r="M43" s="10">
        <f t="shared" si="13"/>
        <v>9128.9942920353969</v>
      </c>
      <c r="N43" s="62">
        <f t="shared" si="5"/>
        <v>9295.9175898687699</v>
      </c>
    </row>
    <row r="44" spans="1:14" x14ac:dyDescent="0.25">
      <c r="A44" s="45" t="s">
        <v>39</v>
      </c>
      <c r="C44" s="130">
        <f>VLOOKUP($A44,'Capital Additions'!$A:$X,C$1,FALSE)/1000</f>
        <v>499.94940000000003</v>
      </c>
      <c r="D44" s="8">
        <f>VLOOKUP($A44,'Capital Additions'!$A:$X,D$1,FALSE)/1000</f>
        <v>208.91185000000004</v>
      </c>
      <c r="E44" s="8">
        <f>VLOOKUP($A44,'Capital Additions'!$A:$X,E$1,FALSE)/1000</f>
        <v>269.59730999999999</v>
      </c>
      <c r="F44" s="139">
        <f t="shared" si="0"/>
        <v>326.15285333333333</v>
      </c>
      <c r="G44" s="130">
        <f>VLOOKUP($A44,'Line Transformer Addtions'!$A:$G,G$1,FALSE)</f>
        <v>41</v>
      </c>
      <c r="H44" s="8">
        <f>VLOOKUP($A44,'Line Transformer Addtions'!$A:$G,H$1,FALSE)</f>
        <v>38</v>
      </c>
      <c r="I44" s="8">
        <f>VLOOKUP($A44,'Line Transformer Addtions'!$A:$G,I$1,FALSE)</f>
        <v>41</v>
      </c>
      <c r="J44" s="139">
        <f t="shared" si="1"/>
        <v>40</v>
      </c>
      <c r="K44" s="260">
        <f t="shared" si="11"/>
        <v>12193.887804878048</v>
      </c>
      <c r="L44" s="10">
        <f t="shared" si="12"/>
        <v>5497.6802631578967</v>
      </c>
      <c r="M44" s="10">
        <f t="shared" si="13"/>
        <v>6575.5441463414636</v>
      </c>
      <c r="N44" s="62">
        <f t="shared" si="5"/>
        <v>8089.0374047924697</v>
      </c>
    </row>
    <row r="45" spans="1:14" x14ac:dyDescent="0.25">
      <c r="A45" s="45" t="s">
        <v>40</v>
      </c>
      <c r="C45" s="130">
        <f>VLOOKUP($A45,'Capital Additions'!$A:$X,C$1,FALSE)/1000</f>
        <v>614.19145000000003</v>
      </c>
      <c r="D45" s="8">
        <f>VLOOKUP($A45,'Capital Additions'!$A:$X,D$1,FALSE)/1000</f>
        <v>808.47440000000006</v>
      </c>
      <c r="E45" s="8">
        <f>VLOOKUP($A45,'Capital Additions'!$A:$X,E$1,FALSE)/1000</f>
        <v>604.42625999999996</v>
      </c>
      <c r="F45" s="139">
        <f t="shared" si="0"/>
        <v>675.69736999999998</v>
      </c>
      <c r="G45" s="130">
        <f>VLOOKUP($A45,'Line Transformer Addtions'!$A:$G,G$1,FALSE)</f>
        <v>37</v>
      </c>
      <c r="H45" s="8">
        <f>VLOOKUP($A45,'Line Transformer Addtions'!$A:$G,H$1,FALSE)</f>
        <v>54</v>
      </c>
      <c r="I45" s="8">
        <f>VLOOKUP($A45,'Line Transformer Addtions'!$A:$G,I$1,FALSE)</f>
        <v>44</v>
      </c>
      <c r="J45" s="139">
        <f t="shared" si="1"/>
        <v>45</v>
      </c>
      <c r="K45" s="260">
        <f t="shared" si="11"/>
        <v>16599.768918918919</v>
      </c>
      <c r="L45" s="10">
        <f t="shared" si="12"/>
        <v>14971.74814814815</v>
      </c>
      <c r="M45" s="10">
        <f t="shared" si="13"/>
        <v>13736.960454545453</v>
      </c>
      <c r="N45" s="62">
        <f t="shared" si="5"/>
        <v>15102.825840537509</v>
      </c>
    </row>
    <row r="46" spans="1:14" x14ac:dyDescent="0.25">
      <c r="A46" s="45" t="s">
        <v>41</v>
      </c>
      <c r="C46" s="130">
        <f>VLOOKUP($A46,'Capital Additions'!$A:$X,C$1,FALSE)/1000</f>
        <v>101.23106</v>
      </c>
      <c r="D46" s="8">
        <f>VLOOKUP($A46,'Capital Additions'!$A:$X,D$1,FALSE)/1000</f>
        <v>106.17449999999999</v>
      </c>
      <c r="E46" s="8">
        <f>VLOOKUP($A46,'Capital Additions'!$A:$X,E$1,FALSE)/1000</f>
        <v>18.609000000000002</v>
      </c>
      <c r="F46" s="139">
        <f t="shared" si="0"/>
        <v>75.338186666666658</v>
      </c>
      <c r="G46" s="130">
        <f>VLOOKUP($A46,'Line Transformer Addtions'!$A:$G,G$1,FALSE)</f>
        <v>20</v>
      </c>
      <c r="H46" s="8">
        <f>VLOOKUP($A46,'Line Transformer Addtions'!$A:$G,H$1,FALSE)</f>
        <v>38</v>
      </c>
      <c r="I46" s="8">
        <f>VLOOKUP($A46,'Line Transformer Addtions'!$A:$G,I$1,FALSE)</f>
        <v>8</v>
      </c>
      <c r="J46" s="139">
        <f t="shared" si="1"/>
        <v>22</v>
      </c>
      <c r="K46" s="260">
        <f t="shared" si="11"/>
        <v>5061.5529999999999</v>
      </c>
      <c r="L46" s="10">
        <f t="shared" si="12"/>
        <v>2794.0657894736842</v>
      </c>
      <c r="M46" s="10">
        <f t="shared" si="13"/>
        <v>2326.125</v>
      </c>
      <c r="N46" s="62">
        <f t="shared" si="5"/>
        <v>3393.9145964912277</v>
      </c>
    </row>
    <row r="47" spans="1:14" x14ac:dyDescent="0.25">
      <c r="A47" s="45" t="s">
        <v>42</v>
      </c>
      <c r="C47" s="130">
        <f>VLOOKUP($A47,'Capital Additions'!$A:$X,C$1,FALSE)/1000</f>
        <v>2219.5576840532972</v>
      </c>
      <c r="D47" s="8">
        <f>VLOOKUP($A47,'Capital Additions'!$A:$X,D$1,FALSE)/1000</f>
        <v>2714.5176527642916</v>
      </c>
      <c r="E47" s="8">
        <f>VLOOKUP($A47,'Capital Additions'!$A:$X,E$1,FALSE)/1000</f>
        <v>2017.25353</v>
      </c>
      <c r="F47" s="139">
        <f t="shared" si="0"/>
        <v>2317.1096222725296</v>
      </c>
      <c r="G47" s="130">
        <f>VLOOKUP($A47,'Line Transformer Addtions'!$A:$G,G$1,FALSE)</f>
        <v>161</v>
      </c>
      <c r="H47" s="8">
        <f>VLOOKUP($A47,'Line Transformer Addtions'!$A:$G,H$1,FALSE)</f>
        <v>266</v>
      </c>
      <c r="I47" s="8">
        <f>VLOOKUP($A47,'Line Transformer Addtions'!$A:$G,I$1,FALSE)</f>
        <v>97</v>
      </c>
      <c r="J47" s="139">
        <f t="shared" si="1"/>
        <v>174.66666666666666</v>
      </c>
      <c r="K47" s="260">
        <f t="shared" si="11"/>
        <v>13786.072571759609</v>
      </c>
      <c r="L47" s="10">
        <f t="shared" si="12"/>
        <v>10204.953581820644</v>
      </c>
      <c r="M47" s="10">
        <f t="shared" si="13"/>
        <v>20796.428144329897</v>
      </c>
      <c r="N47" s="62">
        <f t="shared" si="5"/>
        <v>14929.151432636718</v>
      </c>
    </row>
    <row r="48" spans="1:14" x14ac:dyDescent="0.25">
      <c r="A48" s="45" t="s">
        <v>43</v>
      </c>
      <c r="C48" s="130">
        <f>VLOOKUP($A48,'Capital Additions'!$A:$X,C$1,FALSE)/1000</f>
        <v>320.20517000000001</v>
      </c>
      <c r="D48" s="8">
        <f>VLOOKUP($A48,'Capital Additions'!$A:$X,D$1,FALSE)/1000</f>
        <v>266.30975000000001</v>
      </c>
      <c r="E48" s="8">
        <f>VLOOKUP($A48,'Capital Additions'!$A:$X,E$1,FALSE)/1000</f>
        <v>424.23925000000003</v>
      </c>
      <c r="F48" s="139">
        <f t="shared" si="0"/>
        <v>336.9180566666667</v>
      </c>
      <c r="G48" s="130">
        <f>VLOOKUP($A48,'Line Transformer Addtions'!$A:$G,G$1,FALSE)</f>
        <v>30</v>
      </c>
      <c r="H48" s="8">
        <f>VLOOKUP($A48,'Line Transformer Addtions'!$A:$G,H$1,FALSE)</f>
        <v>49</v>
      </c>
      <c r="I48" s="8">
        <f>VLOOKUP($A48,'Line Transformer Addtions'!$A:$G,I$1,FALSE)</f>
        <v>13</v>
      </c>
      <c r="J48" s="139">
        <f t="shared" si="1"/>
        <v>30.666666666666668</v>
      </c>
      <c r="K48" s="260">
        <f t="shared" si="11"/>
        <v>10673.505666666668</v>
      </c>
      <c r="L48" s="10">
        <f t="shared" si="12"/>
        <v>5434.8928571428578</v>
      </c>
      <c r="M48" s="10">
        <f t="shared" si="13"/>
        <v>32633.788461538465</v>
      </c>
      <c r="N48" s="62">
        <f t="shared" si="5"/>
        <v>16247.395661782663</v>
      </c>
    </row>
    <row r="49" spans="1:14" x14ac:dyDescent="0.25">
      <c r="A49" s="45" t="s">
        <v>44</v>
      </c>
      <c r="C49" s="130">
        <f>VLOOKUP($A49,'Capital Additions'!$A:$X,C$1,FALSE)/1000</f>
        <v>1897.6034000000002</v>
      </c>
      <c r="D49" s="8">
        <f>VLOOKUP($A49,'Capital Additions'!$A:$X,D$1,FALSE)/1000</f>
        <v>4594.0382700000009</v>
      </c>
      <c r="E49" s="8">
        <f>VLOOKUP($A49,'Capital Additions'!$A:$X,E$1,FALSE)/1000</f>
        <v>2455.2829999999999</v>
      </c>
      <c r="F49" s="139">
        <f t="shared" si="0"/>
        <v>2982.3082233333334</v>
      </c>
      <c r="G49" s="130">
        <f>VLOOKUP($A49,'Line Transformer Addtions'!$A:$G,G$1,FALSE)</f>
        <v>152</v>
      </c>
      <c r="H49" s="8">
        <f>VLOOKUP($A49,'Line Transformer Addtions'!$A:$G,H$1,FALSE)</f>
        <v>164</v>
      </c>
      <c r="I49" s="8">
        <f>VLOOKUP($A49,'Line Transformer Addtions'!$A:$G,I$1,FALSE)</f>
        <v>153</v>
      </c>
      <c r="J49" s="139">
        <f t="shared" si="1"/>
        <v>156.33333333333334</v>
      </c>
      <c r="K49" s="260">
        <f t="shared" si="11"/>
        <v>12484.232894736844</v>
      </c>
      <c r="L49" s="10">
        <f t="shared" si="12"/>
        <v>28012.428475609762</v>
      </c>
      <c r="M49" s="10">
        <f t="shared" si="13"/>
        <v>16047.601307189541</v>
      </c>
      <c r="N49" s="62">
        <f t="shared" si="5"/>
        <v>18848.087559178715</v>
      </c>
    </row>
    <row r="50" spans="1:14" x14ac:dyDescent="0.25">
      <c r="A50" s="45" t="s">
        <v>45</v>
      </c>
      <c r="C50" s="130">
        <f>VLOOKUP($A50,'Capital Additions'!$A:$X,C$1,FALSE)/1000</f>
        <v>566.95166999999992</v>
      </c>
      <c r="D50" s="8">
        <f>VLOOKUP($A50,'Capital Additions'!$A:$X,D$1,FALSE)/1000</f>
        <v>274.30063000000001</v>
      </c>
      <c r="E50" s="8">
        <f>VLOOKUP($A50,'Capital Additions'!$A:$X,E$1,FALSE)/1000</f>
        <v>125.27918</v>
      </c>
      <c r="F50" s="139">
        <f t="shared" si="0"/>
        <v>322.17715999999996</v>
      </c>
      <c r="G50" s="130">
        <f>VLOOKUP($A50,'Line Transformer Addtions'!$A:$G,G$1,FALSE)</f>
        <v>121</v>
      </c>
      <c r="H50" s="8">
        <f>VLOOKUP($A50,'Line Transformer Addtions'!$A:$G,H$1,FALSE)</f>
        <v>52</v>
      </c>
      <c r="I50" s="8">
        <f>VLOOKUP($A50,'Line Transformer Addtions'!$A:$G,I$1,FALSE)</f>
        <v>24</v>
      </c>
      <c r="J50" s="139">
        <f t="shared" si="1"/>
        <v>65.666666666666671</v>
      </c>
      <c r="K50" s="260">
        <f t="shared" si="11"/>
        <v>4685.5509917355366</v>
      </c>
      <c r="L50" s="10">
        <f t="shared" si="12"/>
        <v>5275.0121153846158</v>
      </c>
      <c r="M50" s="10">
        <f t="shared" si="13"/>
        <v>5219.9658333333336</v>
      </c>
      <c r="N50" s="62">
        <f t="shared" si="5"/>
        <v>5060.1763134844959</v>
      </c>
    </row>
    <row r="51" spans="1:14" x14ac:dyDescent="0.25">
      <c r="A51" s="45" t="s">
        <v>46</v>
      </c>
      <c r="C51" s="130">
        <f>VLOOKUP($A51,'Capital Additions'!$A:$X,C$1,FALSE)/1000</f>
        <v>722.09834000000001</v>
      </c>
      <c r="D51" s="8">
        <f>VLOOKUP($A51,'Capital Additions'!$A:$X,D$1,FALSE)/1000</f>
        <v>898.40214000000003</v>
      </c>
      <c r="E51" s="8">
        <f>VLOOKUP($A51,'Capital Additions'!$A:$X,E$1,FALSE)/1000</f>
        <v>15830.744460000002</v>
      </c>
      <c r="F51" s="139">
        <f t="shared" si="0"/>
        <v>5817.0816466666665</v>
      </c>
      <c r="G51" s="130">
        <f>VLOOKUP($A51,'Line Transformer Addtions'!$A:$G,G$1,FALSE)</f>
        <v>0</v>
      </c>
      <c r="H51" s="8">
        <f>VLOOKUP($A51,'Line Transformer Addtions'!$A:$G,H$1,FALSE)</f>
        <v>0</v>
      </c>
      <c r="I51" s="8">
        <f>VLOOKUP($A51,'Line Transformer Addtions'!$A:$G,I$1,FALSE)</f>
        <v>0</v>
      </c>
      <c r="J51" s="139">
        <v>0</v>
      </c>
      <c r="K51" s="347" t="s">
        <v>302</v>
      </c>
      <c r="L51" s="25" t="s">
        <v>302</v>
      </c>
      <c r="M51" s="25" t="s">
        <v>302</v>
      </c>
      <c r="N51" s="157" t="s">
        <v>302</v>
      </c>
    </row>
    <row r="52" spans="1:14" x14ac:dyDescent="0.25">
      <c r="A52" s="45" t="s">
        <v>47</v>
      </c>
      <c r="C52" s="130">
        <f>VLOOKUP($A52,'Capital Additions'!$A:$X,C$1,FALSE)/1000</f>
        <v>88.589420000000004</v>
      </c>
      <c r="D52" s="8">
        <f>VLOOKUP($A52,'Capital Additions'!$A:$X,D$1,FALSE)/1000</f>
        <v>39.297870000000003</v>
      </c>
      <c r="E52" s="8">
        <f>VLOOKUP($A52,'Capital Additions'!$A:$X,E$1,FALSE)/1000</f>
        <v>15.860479999999999</v>
      </c>
      <c r="F52" s="139">
        <f t="shared" si="0"/>
        <v>47.915923333333332</v>
      </c>
      <c r="G52" s="130">
        <f>VLOOKUP($A52,'Line Transformer Addtions'!$A:$G,G$1,FALSE)</f>
        <v>18</v>
      </c>
      <c r="H52" s="8">
        <f>VLOOKUP($A52,'Line Transformer Addtions'!$A:$G,H$1,FALSE)</f>
        <v>4</v>
      </c>
      <c r="I52" s="8">
        <f>VLOOKUP($A52,'Line Transformer Addtions'!$A:$G,I$1,FALSE)</f>
        <v>3</v>
      </c>
      <c r="J52" s="139">
        <f t="shared" si="1"/>
        <v>8.3333333333333339</v>
      </c>
      <c r="K52" s="260">
        <f>C52/G52*1000</f>
        <v>4921.6344444444449</v>
      </c>
      <c r="L52" s="10">
        <f>D52/H52*1000</f>
        <v>9824.4675000000007</v>
      </c>
      <c r="M52" s="10">
        <f>E52/I52*1000</f>
        <v>5286.8266666666659</v>
      </c>
      <c r="N52" s="62">
        <f t="shared" si="5"/>
        <v>6677.6428703703714</v>
      </c>
    </row>
    <row r="53" spans="1:14" x14ac:dyDescent="0.25">
      <c r="A53" s="45" t="s">
        <v>48</v>
      </c>
      <c r="C53" s="130">
        <f>VLOOKUP($A53,'Capital Additions'!$A:$X,C$1,FALSE)/1000</f>
        <v>131.09998999999999</v>
      </c>
      <c r="D53" s="8">
        <f>VLOOKUP($A53,'Capital Additions'!$A:$X,D$1,FALSE)/1000</f>
        <v>65.545000000000002</v>
      </c>
      <c r="E53" s="8">
        <f>VLOOKUP($A53,'Capital Additions'!$A:$X,E$1,FALSE)/1000</f>
        <v>0</v>
      </c>
      <c r="F53" s="139">
        <f t="shared" si="0"/>
        <v>98.322495000000004</v>
      </c>
      <c r="G53" s="130">
        <f>VLOOKUP($A53,'Line Transformer Addtions'!$A:$G,G$1,FALSE)</f>
        <v>0</v>
      </c>
      <c r="H53" s="8">
        <f>VLOOKUP($A53,'Line Transformer Addtions'!$A:$G,H$1,FALSE)</f>
        <v>0</v>
      </c>
      <c r="I53" s="8">
        <f>VLOOKUP($A53,'Line Transformer Addtions'!$A:$G,I$1,FALSE)</f>
        <v>0</v>
      </c>
      <c r="J53" s="139">
        <v>0</v>
      </c>
      <c r="K53" s="347" t="s">
        <v>302</v>
      </c>
      <c r="L53" s="25" t="s">
        <v>302</v>
      </c>
      <c r="M53" s="25" t="s">
        <v>302</v>
      </c>
      <c r="N53" s="157" t="s">
        <v>302</v>
      </c>
    </row>
    <row r="54" spans="1:14" x14ac:dyDescent="0.25">
      <c r="A54" s="45" t="s">
        <v>49</v>
      </c>
      <c r="C54" s="130">
        <f>VLOOKUP($A54,'Capital Additions'!$A:$X,C$1,FALSE)/1000</f>
        <v>49.943349999999995</v>
      </c>
      <c r="D54" s="8">
        <f>VLOOKUP($A54,'Capital Additions'!$A:$X,D$1,FALSE)/1000</f>
        <v>60.548769999999998</v>
      </c>
      <c r="E54" s="8">
        <f>VLOOKUP($A54,'Capital Additions'!$A:$X,E$1,FALSE)/1000</f>
        <v>121.19814</v>
      </c>
      <c r="F54" s="139">
        <f t="shared" si="0"/>
        <v>77.230086666666665</v>
      </c>
      <c r="G54" s="130">
        <f>VLOOKUP($A54,'Line Transformer Addtions'!$A:$G,G$1,FALSE)</f>
        <v>7</v>
      </c>
      <c r="H54" s="8">
        <f>VLOOKUP($A54,'Line Transformer Addtions'!$A:$G,H$1,FALSE)</f>
        <v>13</v>
      </c>
      <c r="I54" s="8">
        <f>VLOOKUP($A54,'Line Transformer Addtions'!$A:$G,I$1,FALSE)</f>
        <v>19</v>
      </c>
      <c r="J54" s="139">
        <f t="shared" si="1"/>
        <v>13</v>
      </c>
      <c r="K54" s="260">
        <f t="shared" ref="K54:M55" si="14">C54/G54*1000</f>
        <v>7134.7642857142846</v>
      </c>
      <c r="L54" s="10">
        <f t="shared" si="14"/>
        <v>4657.5976923076923</v>
      </c>
      <c r="M54" s="10">
        <f t="shared" si="14"/>
        <v>6378.8494736842094</v>
      </c>
      <c r="N54" s="62">
        <f t="shared" si="5"/>
        <v>6057.0704839020618</v>
      </c>
    </row>
    <row r="55" spans="1:14" x14ac:dyDescent="0.25">
      <c r="A55" s="45" t="s">
        <v>50</v>
      </c>
      <c r="C55" s="130">
        <f>VLOOKUP($A55,'Capital Additions'!$A:$X,C$1,FALSE)/1000</f>
        <v>1293.7570000000001</v>
      </c>
      <c r="D55" s="8">
        <f>VLOOKUP($A55,'Capital Additions'!$A:$X,D$1,FALSE)/1000</f>
        <v>1493.932</v>
      </c>
      <c r="E55" s="8">
        <f>VLOOKUP($A55,'Capital Additions'!$A:$X,E$1,FALSE)/1000</f>
        <v>1628.0630000000001</v>
      </c>
      <c r="F55" s="139">
        <f t="shared" si="0"/>
        <v>1471.9173333333335</v>
      </c>
      <c r="G55" s="130">
        <f>VLOOKUP($A55,'Line Transformer Addtions'!$A:$G,G$1,FALSE)</f>
        <v>213</v>
      </c>
      <c r="H55" s="8">
        <f>VLOOKUP($A55,'Line Transformer Addtions'!$A:$G,H$1,FALSE)</f>
        <v>204</v>
      </c>
      <c r="I55" s="8">
        <f>VLOOKUP($A55,'Line Transformer Addtions'!$A:$G,I$1,FALSE)</f>
        <v>192</v>
      </c>
      <c r="J55" s="139">
        <f t="shared" si="1"/>
        <v>203</v>
      </c>
      <c r="K55" s="260">
        <f t="shared" si="14"/>
        <v>6073.9765258215966</v>
      </c>
      <c r="L55" s="10">
        <f t="shared" si="14"/>
        <v>7323.1960784313724</v>
      </c>
      <c r="M55" s="10">
        <f t="shared" si="14"/>
        <v>8479.4947916666679</v>
      </c>
      <c r="N55" s="62">
        <f t="shared" si="5"/>
        <v>7292.2224653065459</v>
      </c>
    </row>
    <row r="56" spans="1:14" x14ac:dyDescent="0.25">
      <c r="A56" s="45" t="s">
        <v>51</v>
      </c>
      <c r="C56" s="130">
        <f>VLOOKUP($A56,'Capital Additions'!$A:$X,C$1,FALSE)/1000</f>
        <v>241.98493999999999</v>
      </c>
      <c r="D56" s="8">
        <f>VLOOKUP($A56,'Capital Additions'!$A:$X,D$1,FALSE)/1000</f>
        <v>655.53575000000001</v>
      </c>
      <c r="E56" s="8">
        <f>VLOOKUP($A56,'Capital Additions'!$A:$X,E$1,FALSE)/1000</f>
        <v>0</v>
      </c>
      <c r="F56" s="139">
        <f t="shared" si="0"/>
        <v>448.76034500000003</v>
      </c>
      <c r="G56" s="130">
        <f>VLOOKUP($A56,'Line Transformer Addtions'!$A:$G,G$1,FALSE)</f>
        <v>0</v>
      </c>
      <c r="H56" s="8">
        <f>VLOOKUP($A56,'Line Transformer Addtions'!$A:$G,H$1,FALSE)</f>
        <v>0</v>
      </c>
      <c r="I56" s="8">
        <f>VLOOKUP($A56,'Line Transformer Addtions'!$A:$G,I$1,FALSE)</f>
        <v>0</v>
      </c>
      <c r="J56" s="139">
        <v>0</v>
      </c>
      <c r="K56" s="347" t="s">
        <v>302</v>
      </c>
      <c r="L56" s="25" t="s">
        <v>302</v>
      </c>
      <c r="M56" s="25" t="s">
        <v>302</v>
      </c>
      <c r="N56" s="157" t="s">
        <v>302</v>
      </c>
    </row>
    <row r="57" spans="1:14" x14ac:dyDescent="0.25">
      <c r="A57" s="45" t="s">
        <v>52</v>
      </c>
      <c r="C57" s="130">
        <f>VLOOKUP($A57,'Capital Additions'!$A:$X,C$1,FALSE)/1000</f>
        <v>62025.7183</v>
      </c>
      <c r="D57" s="8">
        <f>VLOOKUP($A57,'Capital Additions'!$A:$X,D$1,FALSE)/1000</f>
        <v>79730.931849999994</v>
      </c>
      <c r="E57" s="8">
        <f>VLOOKUP($A57,'Capital Additions'!$A:$X,E$1,FALSE)/1000</f>
        <v>84980.385999999999</v>
      </c>
      <c r="F57" s="139">
        <f t="shared" si="0"/>
        <v>75579.012050000005</v>
      </c>
      <c r="G57" s="130">
        <f>VLOOKUP($A57,'Line Transformer Addtions'!$A:$G,G$1,FALSE)</f>
        <v>2900</v>
      </c>
      <c r="H57" s="8">
        <f>VLOOKUP($A57,'Line Transformer Addtions'!$A:$G,H$1,FALSE)</f>
        <v>2746</v>
      </c>
      <c r="I57" s="8">
        <f>VLOOKUP($A57,'Line Transformer Addtions'!$A:$G,I$1,FALSE)</f>
        <v>2716</v>
      </c>
      <c r="J57" s="139">
        <f t="shared" si="1"/>
        <v>2787.3333333333335</v>
      </c>
      <c r="K57" s="260">
        <f t="shared" ref="K57:M62" si="15">C57/G57*1000</f>
        <v>21388.178724137932</v>
      </c>
      <c r="L57" s="10">
        <f t="shared" si="15"/>
        <v>29035.29928987618</v>
      </c>
      <c r="M57" s="10">
        <f t="shared" si="15"/>
        <v>31288.801914580265</v>
      </c>
      <c r="N57" s="62">
        <f t="shared" si="5"/>
        <v>27237.426642864793</v>
      </c>
    </row>
    <row r="58" spans="1:14" x14ac:dyDescent="0.25">
      <c r="A58" s="45" t="s">
        <v>53</v>
      </c>
      <c r="C58" s="130">
        <f>VLOOKUP($A58,'Capital Additions'!$A:$X,C$1,FALSE)/1000</f>
        <v>210.80077</v>
      </c>
      <c r="D58" s="8">
        <f>VLOOKUP($A58,'Capital Additions'!$A:$X,D$1,FALSE)/1000</f>
        <v>549.66213000000005</v>
      </c>
      <c r="E58" s="8">
        <f>VLOOKUP($A58,'Capital Additions'!$A:$X,E$1,FALSE)/1000</f>
        <v>226.39778000000001</v>
      </c>
      <c r="F58" s="139">
        <f t="shared" si="0"/>
        <v>328.95355999999998</v>
      </c>
      <c r="G58" s="130">
        <f>VLOOKUP($A58,'Line Transformer Addtions'!$A:$G,G$1,FALSE)</f>
        <v>47</v>
      </c>
      <c r="H58" s="8">
        <f>VLOOKUP($A58,'Line Transformer Addtions'!$A:$G,H$1,FALSE)</f>
        <v>75</v>
      </c>
      <c r="I58" s="8">
        <f>VLOOKUP($A58,'Line Transformer Addtions'!$A:$G,I$1,FALSE)</f>
        <v>28</v>
      </c>
      <c r="J58" s="139">
        <f t="shared" si="1"/>
        <v>50</v>
      </c>
      <c r="K58" s="260">
        <f t="shared" si="15"/>
        <v>4485.1227659574461</v>
      </c>
      <c r="L58" s="10">
        <f t="shared" si="15"/>
        <v>7328.8284000000012</v>
      </c>
      <c r="M58" s="10">
        <f t="shared" si="15"/>
        <v>8085.6350000000002</v>
      </c>
      <c r="N58" s="62">
        <f t="shared" si="5"/>
        <v>6633.1953886524825</v>
      </c>
    </row>
    <row r="59" spans="1:14" x14ac:dyDescent="0.25">
      <c r="A59" s="45" t="s">
        <v>54</v>
      </c>
      <c r="C59" s="130">
        <f>VLOOKUP($A59,'Capital Additions'!$A:$X,C$1,FALSE)/1000</f>
        <v>3158.4332400000003</v>
      </c>
      <c r="D59" s="8">
        <f>VLOOKUP($A59,'Capital Additions'!$A:$X,D$1,FALSE)/1000</f>
        <v>3688.8663900000001</v>
      </c>
      <c r="E59" s="8">
        <f>VLOOKUP($A59,'Capital Additions'!$A:$X,E$1,FALSE)/1000</f>
        <v>2853.2359999999999</v>
      </c>
      <c r="F59" s="139">
        <f t="shared" si="0"/>
        <v>3233.5118766666669</v>
      </c>
      <c r="G59" s="130">
        <f>VLOOKUP($A59,'Line Transformer Addtions'!$A:$G,G$1,FALSE)</f>
        <v>305</v>
      </c>
      <c r="H59" s="8">
        <f>VLOOKUP($A59,'Line Transformer Addtions'!$A:$G,H$1,FALSE)</f>
        <v>356</v>
      </c>
      <c r="I59" s="8">
        <f>VLOOKUP($A59,'Line Transformer Addtions'!$A:$G,I$1,FALSE)</f>
        <v>301</v>
      </c>
      <c r="J59" s="139">
        <f t="shared" si="1"/>
        <v>320.66666666666669</v>
      </c>
      <c r="K59" s="260">
        <f t="shared" si="15"/>
        <v>10355.518819672132</v>
      </c>
      <c r="L59" s="10">
        <f t="shared" si="15"/>
        <v>10361.984241573033</v>
      </c>
      <c r="M59" s="10">
        <f t="shared" si="15"/>
        <v>9479.1893687707634</v>
      </c>
      <c r="N59" s="62">
        <f t="shared" si="5"/>
        <v>10065.564143338643</v>
      </c>
    </row>
    <row r="60" spans="1:14" x14ac:dyDescent="0.25">
      <c r="A60" s="45" t="s">
        <v>55</v>
      </c>
      <c r="C60" s="130">
        <f>VLOOKUP($A60,'Capital Additions'!$A:$X,C$1,FALSE)/1000</f>
        <v>303.00166999999999</v>
      </c>
      <c r="D60" s="8">
        <f>VLOOKUP($A60,'Capital Additions'!$A:$X,D$1,FALSE)/1000</f>
        <v>753.89856999999995</v>
      </c>
      <c r="E60" s="8">
        <f>VLOOKUP($A60,'Capital Additions'!$A:$X,E$1,FALSE)/1000</f>
        <v>903.51400000000001</v>
      </c>
      <c r="F60" s="139">
        <f t="shared" si="0"/>
        <v>653.47141333333332</v>
      </c>
      <c r="G60" s="130">
        <f>VLOOKUP($A60,'Line Transformer Addtions'!$A:$G,G$1,FALSE)</f>
        <v>90</v>
      </c>
      <c r="H60" s="8">
        <f>VLOOKUP($A60,'Line Transformer Addtions'!$A:$G,H$1,FALSE)</f>
        <v>108</v>
      </c>
      <c r="I60" s="8">
        <f>VLOOKUP($A60,'Line Transformer Addtions'!$A:$G,I$1,FALSE)</f>
        <v>110</v>
      </c>
      <c r="J60" s="139">
        <f t="shared" si="1"/>
        <v>102.66666666666667</v>
      </c>
      <c r="K60" s="260">
        <f t="shared" si="15"/>
        <v>3366.6852222222224</v>
      </c>
      <c r="L60" s="10">
        <f t="shared" si="15"/>
        <v>6980.5423148148138</v>
      </c>
      <c r="M60" s="10">
        <f t="shared" si="15"/>
        <v>8213.7636363636357</v>
      </c>
      <c r="N60" s="62">
        <f t="shared" si="5"/>
        <v>6186.9970578002249</v>
      </c>
    </row>
    <row r="61" spans="1:14" x14ac:dyDescent="0.25">
      <c r="A61" s="45" t="s">
        <v>56</v>
      </c>
      <c r="C61" s="130">
        <f>VLOOKUP($A61,'Capital Additions'!$A:$X,C$1,FALSE)/1000</f>
        <v>98.180639999999983</v>
      </c>
      <c r="D61" s="8">
        <f>VLOOKUP($A61,'Capital Additions'!$A:$X,D$1,FALSE)/1000</f>
        <v>78.676949999999991</v>
      </c>
      <c r="E61" s="8">
        <f>VLOOKUP($A61,'Capital Additions'!$A:$X,E$1,FALSE)/1000</f>
        <v>128.73322999999999</v>
      </c>
      <c r="F61" s="139">
        <f t="shared" si="0"/>
        <v>101.86360666666666</v>
      </c>
      <c r="G61" s="130">
        <f>VLOOKUP($A61,'Line Transformer Addtions'!$A:$G,G$1,FALSE)</f>
        <v>20</v>
      </c>
      <c r="H61" s="8">
        <f>VLOOKUP($A61,'Line Transformer Addtions'!$A:$G,H$1,FALSE)</f>
        <v>15</v>
      </c>
      <c r="I61" s="8">
        <f>VLOOKUP($A61,'Line Transformer Addtions'!$A:$G,I$1,FALSE)</f>
        <v>16</v>
      </c>
      <c r="J61" s="139">
        <f t="shared" si="1"/>
        <v>17</v>
      </c>
      <c r="K61" s="260">
        <f t="shared" si="15"/>
        <v>4909.0319999999992</v>
      </c>
      <c r="L61" s="10">
        <f t="shared" si="15"/>
        <v>5245.1299999999992</v>
      </c>
      <c r="M61" s="10">
        <f t="shared" si="15"/>
        <v>8045.8268749999997</v>
      </c>
      <c r="N61" s="62">
        <f t="shared" si="5"/>
        <v>6066.6629583333333</v>
      </c>
    </row>
    <row r="62" spans="1:14" ht="15.75" thickBot="1" x14ac:dyDescent="0.3">
      <c r="A62" s="46" t="s">
        <v>57</v>
      </c>
      <c r="C62" s="140">
        <f>VLOOKUP($A62,'Capital Additions'!$A:$X,C$1,FALSE)/1000</f>
        <v>518.09299999999996</v>
      </c>
      <c r="D62" s="141">
        <f>VLOOKUP($A62,'Capital Additions'!$A:$X,D$1,FALSE)/1000</f>
        <v>440.08499999999998</v>
      </c>
      <c r="E62" s="141">
        <f>VLOOKUP($A62,'Capital Additions'!$A:$X,E$1,FALSE)/1000</f>
        <v>415.16352000000001</v>
      </c>
      <c r="F62" s="142">
        <f t="shared" si="0"/>
        <v>457.78050666666667</v>
      </c>
      <c r="G62" s="140">
        <f>VLOOKUP($A62,'Line Transformer Addtions'!$A:$G,G$1,FALSE)</f>
        <v>111</v>
      </c>
      <c r="H62" s="141">
        <f>VLOOKUP($A62,'Line Transformer Addtions'!$A:$G,H$1,FALSE)</f>
        <v>93</v>
      </c>
      <c r="I62" s="141">
        <f>VLOOKUP($A62,'Line Transformer Addtions'!$A:$G,I$1,FALSE)</f>
        <v>79</v>
      </c>
      <c r="J62" s="142">
        <f t="shared" si="1"/>
        <v>94.333333333333329</v>
      </c>
      <c r="K62" s="261">
        <f t="shared" si="15"/>
        <v>4667.5045045045044</v>
      </c>
      <c r="L62" s="64">
        <f t="shared" si="15"/>
        <v>4732.0967741935474</v>
      </c>
      <c r="M62" s="64">
        <f t="shared" si="15"/>
        <v>5255.2344303797463</v>
      </c>
      <c r="N62" s="65">
        <f t="shared" si="5"/>
        <v>4884.9452363592654</v>
      </c>
    </row>
    <row r="63" spans="1:14" ht="15.75" thickBot="1" x14ac:dyDescent="0.3"/>
    <row r="64" spans="1:14" ht="15.75" thickBot="1" x14ac:dyDescent="0.3">
      <c r="A64" s="253" t="s">
        <v>399</v>
      </c>
      <c r="C64" s="250"/>
      <c r="D64" s="251"/>
      <c r="E64" s="251"/>
      <c r="F64" s="252">
        <f>AVERAGEIF(F6:F62,"&lt;&gt;0")</f>
        <v>4069.3953623573848</v>
      </c>
      <c r="G64" s="250"/>
      <c r="H64" s="251"/>
      <c r="I64" s="251"/>
      <c r="J64" s="252">
        <f>AVERAGEIF(J6:J62,"&lt;&gt;0")</f>
        <v>189.13836477987419</v>
      </c>
      <c r="K64" s="250"/>
      <c r="L64" s="251"/>
      <c r="M64" s="251"/>
      <c r="N64" s="252">
        <f>AVERAGEIF(N6:N62,"&lt;&gt;0")</f>
        <v>10970.010811549086</v>
      </c>
    </row>
    <row r="65" spans="1:15" ht="15.75" thickBot="1" x14ac:dyDescent="0.3"/>
    <row r="66" spans="1:15" x14ac:dyDescent="0.25">
      <c r="A66" s="158" t="s">
        <v>395</v>
      </c>
      <c r="C66" s="254">
        <f t="shared" ref="C66:N66" si="16">MAX(C6:C62)</f>
        <v>72340.092999999993</v>
      </c>
      <c r="D66" s="255">
        <f t="shared" si="16"/>
        <v>79730.931849999994</v>
      </c>
      <c r="E66" s="255">
        <f t="shared" si="16"/>
        <v>84980.385999999999</v>
      </c>
      <c r="F66" s="239">
        <f t="shared" si="16"/>
        <v>75579.012050000005</v>
      </c>
      <c r="G66" s="254">
        <f t="shared" si="16"/>
        <v>2900</v>
      </c>
      <c r="H66" s="255">
        <f t="shared" si="16"/>
        <v>2746</v>
      </c>
      <c r="I66" s="255">
        <f t="shared" si="16"/>
        <v>2716</v>
      </c>
      <c r="J66" s="239">
        <f t="shared" si="16"/>
        <v>2787.3333333333335</v>
      </c>
      <c r="K66" s="338">
        <f t="shared" si="16"/>
        <v>46394.516047904188</v>
      </c>
      <c r="L66" s="339">
        <f t="shared" si="16"/>
        <v>55489.672954784437</v>
      </c>
      <c r="M66" s="339">
        <f t="shared" si="16"/>
        <v>204920.3870742358</v>
      </c>
      <c r="N66" s="340">
        <f t="shared" si="16"/>
        <v>102268.19202564149</v>
      </c>
    </row>
    <row r="67" spans="1:15" x14ac:dyDescent="0.25">
      <c r="A67" s="45" t="s">
        <v>396</v>
      </c>
      <c r="C67" s="240" cm="1">
        <f t="array" ref="C67">MIN(IF(C6:C62&gt;0,C6:C62))</f>
        <v>5.2775600000000003</v>
      </c>
      <c r="D67" s="237" cm="1">
        <f t="array" ref="D67">MIN(IF(D6:D62&gt;0,D6:D62))</f>
        <v>6.9849199999999998</v>
      </c>
      <c r="E67" s="237" cm="1">
        <f t="array" ref="E67">MIN(IF(E6:E62&gt;0,E6:E62))</f>
        <v>7.73142</v>
      </c>
      <c r="F67" s="241" cm="1">
        <f t="array" ref="F67">MIN(IF(F6:F62&gt;0,F6:F62))</f>
        <v>9.165516666666667</v>
      </c>
      <c r="G67" s="240" cm="1">
        <f t="array" ref="G67">MIN(IF(G6:G62&gt;0,G6:G62))</f>
        <v>1</v>
      </c>
      <c r="H67" s="237" cm="1">
        <f t="array" ref="H67">MIN(IF(H6:H62&gt;0,H6:H62))</f>
        <v>3</v>
      </c>
      <c r="I67" s="237" cm="1">
        <f t="array" ref="I67">MIN(IF(I6:I62&gt;0,I6:I62))</f>
        <v>2</v>
      </c>
      <c r="J67" s="241" cm="1">
        <f t="array" ref="J67">MIN(IF(J6:J62&gt;0,J6:J62))</f>
        <v>2.6666666666666665</v>
      </c>
      <c r="K67" s="341" cm="1">
        <f t="array" ref="K67">MIN(IF(K6:K62&gt;0,K6:K62))</f>
        <v>1055.5119999999999</v>
      </c>
      <c r="L67" s="342" cm="1">
        <f t="array" ref="L67">MIN(IF(L6:L62&gt;0,L6:L62))</f>
        <v>770.5</v>
      </c>
      <c r="M67" s="342" cm="1">
        <f t="array" ref="M67">MIN(IF(M6:M62&gt;0,M6:M62))</f>
        <v>1127.6666666666665</v>
      </c>
      <c r="N67" s="343" cm="1">
        <f t="array" ref="N67">MIN(IF(N6:N62&gt;0,N6:N62))</f>
        <v>3027.6689999999999</v>
      </c>
    </row>
    <row r="68" spans="1:15" ht="15.75" thickBot="1" x14ac:dyDescent="0.3">
      <c r="A68" s="46" t="s">
        <v>397</v>
      </c>
      <c r="C68" s="242">
        <f>C66/C67</f>
        <v>13707.109535467145</v>
      </c>
      <c r="D68" s="243">
        <f t="shared" ref="D68:N68" si="17">D66/D67</f>
        <v>11414.723697622878</v>
      </c>
      <c r="E68" s="243">
        <f t="shared" si="17"/>
        <v>10991.562481407038</v>
      </c>
      <c r="F68" s="244">
        <f t="shared" si="17"/>
        <v>8246.017633121246</v>
      </c>
      <c r="G68" s="242">
        <f t="shared" si="17"/>
        <v>2900</v>
      </c>
      <c r="H68" s="243">
        <f t="shared" si="17"/>
        <v>915.33333333333337</v>
      </c>
      <c r="I68" s="243">
        <f t="shared" si="17"/>
        <v>1358</v>
      </c>
      <c r="J68" s="244">
        <f t="shared" si="17"/>
        <v>1045.2500000000002</v>
      </c>
      <c r="K68" s="344">
        <f t="shared" si="17"/>
        <v>43.954513115818855</v>
      </c>
      <c r="L68" s="345">
        <f t="shared" si="17"/>
        <v>72.017745561044052</v>
      </c>
      <c r="M68" s="345">
        <f t="shared" si="17"/>
        <v>181.72070979092743</v>
      </c>
      <c r="N68" s="346">
        <f t="shared" si="17"/>
        <v>33.777864101274446</v>
      </c>
    </row>
    <row r="76" spans="1:15" x14ac:dyDescent="0.25">
      <c r="C76" s="221"/>
      <c r="D76" s="221"/>
      <c r="E76" s="221"/>
      <c r="F76" s="221"/>
      <c r="G76" s="221"/>
      <c r="H76" s="221"/>
      <c r="I76" s="221"/>
      <c r="J76" s="221"/>
      <c r="K76" s="221"/>
      <c r="L76" s="221"/>
      <c r="M76" s="221"/>
      <c r="N76" s="221"/>
      <c r="O76" s="221"/>
    </row>
    <row r="77" spans="1:15" x14ac:dyDescent="0.25">
      <c r="C77" s="221"/>
      <c r="D77" s="221"/>
      <c r="E77" s="221"/>
      <c r="F77" s="221"/>
      <c r="G77" s="221"/>
      <c r="H77" s="221"/>
      <c r="I77" s="221"/>
      <c r="J77" s="221"/>
      <c r="K77" s="221"/>
      <c r="L77" s="221"/>
      <c r="M77" s="221"/>
      <c r="N77" s="221"/>
      <c r="O77" s="221"/>
    </row>
  </sheetData>
  <mergeCells count="8">
    <mergeCell ref="A2:A5"/>
    <mergeCell ref="C2:N2"/>
    <mergeCell ref="C3:F3"/>
    <mergeCell ref="C4:F4"/>
    <mergeCell ref="G3:J3"/>
    <mergeCell ref="G4:J4"/>
    <mergeCell ref="K3:N3"/>
    <mergeCell ref="K4:N4"/>
  </mergeCells>
  <hyperlinks>
    <hyperlink ref="A1" location="'Tab Legend'!A1" display="Tab Legend" xr:uid="{5C25CEE5-7F63-486F-9145-9E05D683D60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O77"/>
  <sheetViews>
    <sheetView showGridLines="0"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0.85546875" customWidth="1"/>
    <col min="15" max="15" width="0.85546875" customWidth="1"/>
  </cols>
  <sheetData>
    <row r="1" spans="1:14" ht="15.75" thickBot="1" x14ac:dyDescent="0.3">
      <c r="A1" s="26" t="s">
        <v>312</v>
      </c>
      <c r="C1">
        <v>11</v>
      </c>
      <c r="D1">
        <v>16</v>
      </c>
      <c r="E1">
        <v>21</v>
      </c>
      <c r="G1">
        <v>9</v>
      </c>
      <c r="H1">
        <v>17</v>
      </c>
      <c r="I1">
        <v>25</v>
      </c>
    </row>
    <row r="2" spans="1:14" ht="16.5" thickBot="1" x14ac:dyDescent="0.3">
      <c r="A2" s="379" t="s">
        <v>58</v>
      </c>
      <c r="C2" s="416" t="s">
        <v>290</v>
      </c>
      <c r="D2" s="417"/>
      <c r="E2" s="417"/>
      <c r="F2" s="417"/>
      <c r="G2" s="417"/>
      <c r="H2" s="417"/>
      <c r="I2" s="417"/>
      <c r="J2" s="417"/>
      <c r="K2" s="417"/>
      <c r="L2" s="417"/>
      <c r="M2" s="417"/>
      <c r="N2" s="418"/>
    </row>
    <row r="3" spans="1:14" x14ac:dyDescent="0.25">
      <c r="A3" s="380"/>
      <c r="C3" s="394" t="s">
        <v>257</v>
      </c>
      <c r="D3" s="395"/>
      <c r="E3" s="395"/>
      <c r="F3" s="396"/>
      <c r="G3" s="373"/>
      <c r="H3" s="374"/>
      <c r="I3" s="374"/>
      <c r="J3" s="375"/>
      <c r="K3" s="373"/>
      <c r="L3" s="374"/>
      <c r="M3" s="374"/>
      <c r="N3" s="375"/>
    </row>
    <row r="4" spans="1:14" x14ac:dyDescent="0.25">
      <c r="A4" s="380"/>
      <c r="C4" s="370" t="s">
        <v>248</v>
      </c>
      <c r="D4" s="371"/>
      <c r="E4" s="371"/>
      <c r="F4" s="372"/>
      <c r="G4" s="370" t="s">
        <v>401</v>
      </c>
      <c r="H4" s="371"/>
      <c r="I4" s="371"/>
      <c r="J4" s="372"/>
      <c r="K4" s="370" t="s">
        <v>247</v>
      </c>
      <c r="L4" s="371"/>
      <c r="M4" s="371"/>
      <c r="N4" s="372"/>
    </row>
    <row r="5" spans="1:14" ht="15.75" thickBot="1" x14ac:dyDescent="0.3">
      <c r="A5" s="381"/>
      <c r="C5" s="276">
        <v>2018</v>
      </c>
      <c r="D5" s="277">
        <v>2019</v>
      </c>
      <c r="E5" s="226">
        <v>2020</v>
      </c>
      <c r="F5" s="227" t="s">
        <v>398</v>
      </c>
      <c r="G5" s="276">
        <v>2018</v>
      </c>
      <c r="H5" s="277">
        <v>2019</v>
      </c>
      <c r="I5" s="277">
        <v>2020</v>
      </c>
      <c r="J5" s="227" t="s">
        <v>398</v>
      </c>
      <c r="K5" s="276">
        <v>2018</v>
      </c>
      <c r="L5" s="277">
        <v>2019</v>
      </c>
      <c r="M5" s="277">
        <v>2020</v>
      </c>
      <c r="N5" s="227" t="s">
        <v>398</v>
      </c>
    </row>
    <row r="6" spans="1:14" x14ac:dyDescent="0.25">
      <c r="A6" s="158" t="s">
        <v>1</v>
      </c>
      <c r="C6" s="129">
        <f>VLOOKUP($A6,'Capital Additions'!$A:$X,C$1,FALSE)/1000</f>
        <v>13424.52585</v>
      </c>
      <c r="D6" s="137">
        <f>VLOOKUP($A6,'Capital Additions'!$A:$X,D$1,FALSE)/1000</f>
        <v>16731.712670000001</v>
      </c>
      <c r="E6" s="137">
        <f>VLOOKUP($A6,'Capital Additions'!$A:$X,E$1,FALSE)/1000</f>
        <v>16061.339779999998</v>
      </c>
      <c r="F6" s="138">
        <f t="shared" ref="F6:F62" si="0">AVERAGEIF(C6:E6,"&lt;&gt;0")</f>
        <v>15405.859433333331</v>
      </c>
      <c r="G6" s="129">
        <f>VLOOKUP($A6,'Customer Numbers'!$A:$Z,G$1,FALSE)/1000</f>
        <v>1046.7760000000001</v>
      </c>
      <c r="H6" s="137">
        <f>VLOOKUP($A6,'Customer Numbers'!$A:$Z,H$1,FALSE)/1000</f>
        <v>1054.614</v>
      </c>
      <c r="I6" s="137">
        <f>VLOOKUP($A6,'Customer Numbers'!$A:$Z,I$1,FALSE)/1000</f>
        <v>1062.0409999999999</v>
      </c>
      <c r="J6" s="138">
        <f t="shared" ref="J6:J62" si="1">AVERAGEIF(G6:I6,"&lt;&gt;0")</f>
        <v>1054.4770000000001</v>
      </c>
      <c r="K6" s="173">
        <f>C6/G6</f>
        <v>12.824640467492566</v>
      </c>
      <c r="L6" s="161">
        <f>D6/H6</f>
        <v>15.865248014913513</v>
      </c>
      <c r="M6" s="161">
        <f>E6/I6</f>
        <v>15.123088261187656</v>
      </c>
      <c r="N6" s="269">
        <f t="shared" ref="N6:N62" si="2">AVERAGEIF(K6:M6,"&lt;&gt;0")</f>
        <v>14.604325581197912</v>
      </c>
    </row>
    <row r="7" spans="1:14" x14ac:dyDescent="0.25">
      <c r="A7" s="45" t="s">
        <v>2</v>
      </c>
      <c r="C7" s="130">
        <f>VLOOKUP($A7,'Capital Additions'!$A:$X,C$1,FALSE)/1000</f>
        <v>42.688000000000002</v>
      </c>
      <c r="D7" s="8">
        <f>VLOOKUP($A7,'Capital Additions'!$A:$X,D$1,FALSE)/1000</f>
        <v>47.15137</v>
      </c>
      <c r="E7" s="8">
        <f>VLOOKUP($A7,'Capital Additions'!$A:$X,E$1,FALSE)/1000</f>
        <v>302.11203</v>
      </c>
      <c r="F7" s="139">
        <f t="shared" si="0"/>
        <v>130.65046666666669</v>
      </c>
      <c r="G7" s="130">
        <f>VLOOKUP($A7,'Customer Numbers'!$A:$Z,G$1,FALSE)/1000</f>
        <v>11.721</v>
      </c>
      <c r="H7" s="8">
        <f>VLOOKUP($A7,'Customer Numbers'!$A:$Z,H$1,FALSE)/1000</f>
        <v>11.731999999999999</v>
      </c>
      <c r="I7" s="8">
        <f>VLOOKUP($A7,'Customer Numbers'!$A:$Z,I$1,FALSE)/1000</f>
        <v>12.124000000000001</v>
      </c>
      <c r="J7" s="139">
        <f t="shared" si="1"/>
        <v>11.859</v>
      </c>
      <c r="K7" s="174">
        <f t="shared" ref="K7:K62" si="3">C7/G7</f>
        <v>3.6420100674003928</v>
      </c>
      <c r="L7" s="22">
        <f t="shared" ref="L7:L62" si="4">D7/H7</f>
        <v>4.0190393794749406</v>
      </c>
      <c r="M7" s="22">
        <f t="shared" ref="M7:M62" si="5">E7/I7</f>
        <v>24.918511217419994</v>
      </c>
      <c r="N7" s="270">
        <f t="shared" si="2"/>
        <v>10.85985355476511</v>
      </c>
    </row>
    <row r="8" spans="1:14" x14ac:dyDescent="0.25">
      <c r="A8" s="45" t="s">
        <v>3</v>
      </c>
      <c r="C8" s="130">
        <f>VLOOKUP($A8,'Capital Additions'!$A:$X,C$1,FALSE)/1000</f>
        <v>21.062000000000001</v>
      </c>
      <c r="D8" s="8">
        <f>VLOOKUP($A8,'Capital Additions'!$A:$X,D$1,FALSE)/1000</f>
        <v>15.11861</v>
      </c>
      <c r="E8" s="8">
        <f>VLOOKUP($A8,'Capital Additions'!$A:$X,E$1,FALSE)/1000</f>
        <v>29.82056</v>
      </c>
      <c r="F8" s="139">
        <f t="shared" si="0"/>
        <v>22.000389999999999</v>
      </c>
      <c r="G8" s="130">
        <f>VLOOKUP($A8,'Customer Numbers'!$A:$Z,G$1,FALSE)/1000</f>
        <v>1.6359999999999999</v>
      </c>
      <c r="H8" s="8">
        <f>VLOOKUP($A8,'Customer Numbers'!$A:$Z,H$1,FALSE)/1000</f>
        <v>1.629</v>
      </c>
      <c r="I8" s="8">
        <f>VLOOKUP($A8,'Customer Numbers'!$A:$Z,I$1,FALSE)/1000</f>
        <v>1.627</v>
      </c>
      <c r="J8" s="139">
        <f t="shared" si="1"/>
        <v>1.6306666666666665</v>
      </c>
      <c r="K8" s="174">
        <f t="shared" si="3"/>
        <v>12.874083129584353</v>
      </c>
      <c r="L8" s="22">
        <f t="shared" si="4"/>
        <v>9.2809146715776549</v>
      </c>
      <c r="M8" s="22">
        <f t="shared" si="5"/>
        <v>18.328555623847574</v>
      </c>
      <c r="N8" s="270">
        <f t="shared" si="2"/>
        <v>13.494517808336527</v>
      </c>
    </row>
    <row r="9" spans="1:14" x14ac:dyDescent="0.25">
      <c r="A9" s="45" t="s">
        <v>4</v>
      </c>
      <c r="C9" s="130">
        <f>VLOOKUP($A9,'Capital Additions'!$A:$X,C$1,FALSE)/1000</f>
        <v>274.28300000000002</v>
      </c>
      <c r="D9" s="8">
        <f>VLOOKUP($A9,'Capital Additions'!$A:$X,D$1,FALSE)/1000</f>
        <v>292.14</v>
      </c>
      <c r="E9" s="8">
        <f>VLOOKUP($A9,'Capital Additions'!$A:$X,E$1,FALSE)/1000</f>
        <v>461.56900000000002</v>
      </c>
      <c r="F9" s="139">
        <f t="shared" si="0"/>
        <v>342.66399999999999</v>
      </c>
      <c r="G9" s="130">
        <f>VLOOKUP($A9,'Customer Numbers'!$A:$Z,G$1,FALSE)/1000</f>
        <v>36.691000000000003</v>
      </c>
      <c r="H9" s="8">
        <f>VLOOKUP($A9,'Customer Numbers'!$A:$Z,H$1,FALSE)/1000</f>
        <v>36.743000000000002</v>
      </c>
      <c r="I9" s="8">
        <f>VLOOKUP($A9,'Customer Numbers'!$A:$Z,I$1,FALSE)/1000</f>
        <v>36.915999999999997</v>
      </c>
      <c r="J9" s="139">
        <f t="shared" si="1"/>
        <v>36.783333333333331</v>
      </c>
      <c r="K9" s="174">
        <f t="shared" si="3"/>
        <v>7.4754844512278211</v>
      </c>
      <c r="L9" s="22">
        <f t="shared" si="4"/>
        <v>7.9509022126663575</v>
      </c>
      <c r="M9" s="22">
        <f t="shared" si="5"/>
        <v>12.503223534510782</v>
      </c>
      <c r="N9" s="270">
        <f t="shared" si="2"/>
        <v>9.3098700661349856</v>
      </c>
    </row>
    <row r="10" spans="1:14" x14ac:dyDescent="0.25">
      <c r="A10" s="45" t="s">
        <v>5</v>
      </c>
      <c r="C10" s="130">
        <f>VLOOKUP($A10,'Capital Additions'!$A:$X,C$1,FALSE)/1000</f>
        <v>162.5929399999998</v>
      </c>
      <c r="D10" s="8">
        <f>VLOOKUP($A10,'Capital Additions'!$A:$X,D$1,FALSE)/1000</f>
        <v>286.39894999999979</v>
      </c>
      <c r="E10" s="8">
        <f>VLOOKUP($A10,'Capital Additions'!$A:$X,E$1,FALSE)/1000</f>
        <v>175.91714999999999</v>
      </c>
      <c r="F10" s="139">
        <f t="shared" si="0"/>
        <v>208.30301333333318</v>
      </c>
      <c r="G10" s="130">
        <f>VLOOKUP($A10,'Customer Numbers'!$A:$Z,G$1,FALSE)/1000</f>
        <v>39.905000000000001</v>
      </c>
      <c r="H10" s="8">
        <f>VLOOKUP($A10,'Customer Numbers'!$A:$Z,H$1,FALSE)/1000</f>
        <v>40.125</v>
      </c>
      <c r="I10" s="8">
        <f>VLOOKUP($A10,'Customer Numbers'!$A:$Z,I$1,FALSE)/1000</f>
        <v>40.662999999999997</v>
      </c>
      <c r="J10" s="139">
        <f t="shared" si="1"/>
        <v>40.231000000000002</v>
      </c>
      <c r="K10" s="174">
        <f t="shared" si="3"/>
        <v>4.0745004385415307</v>
      </c>
      <c r="L10" s="22">
        <f t="shared" si="4"/>
        <v>7.1376685358255401</v>
      </c>
      <c r="M10" s="22">
        <f t="shared" si="5"/>
        <v>4.3262216265400983</v>
      </c>
      <c r="N10" s="270">
        <f t="shared" si="2"/>
        <v>5.1794635336357233</v>
      </c>
    </row>
    <row r="11" spans="1:14" x14ac:dyDescent="0.25">
      <c r="A11" s="45" t="s">
        <v>6</v>
      </c>
      <c r="C11" s="130">
        <f>VLOOKUP($A11,'Capital Additions'!$A:$X,C$1,FALSE)/1000</f>
        <v>611.72789</v>
      </c>
      <c r="D11" s="8">
        <f>VLOOKUP($A11,'Capital Additions'!$A:$X,D$1,FALSE)/1000</f>
        <v>509.42907000000002</v>
      </c>
      <c r="E11" s="8">
        <f>VLOOKUP($A11,'Capital Additions'!$A:$X,E$1,FALSE)/1000</f>
        <v>761.55191000000002</v>
      </c>
      <c r="F11" s="139">
        <f t="shared" si="0"/>
        <v>627.56962333333331</v>
      </c>
      <c r="G11" s="130">
        <f>VLOOKUP($A11,'Customer Numbers'!$A:$Z,G$1,FALSE)/1000</f>
        <v>67.94</v>
      </c>
      <c r="H11" s="8">
        <f>VLOOKUP($A11,'Customer Numbers'!$A:$Z,H$1,FALSE)/1000</f>
        <v>68.204999999999998</v>
      </c>
      <c r="I11" s="8">
        <f>VLOOKUP($A11,'Customer Numbers'!$A:$Z,I$1,FALSE)/1000</f>
        <v>68.567999999999998</v>
      </c>
      <c r="J11" s="139">
        <f t="shared" si="1"/>
        <v>68.237666666666655</v>
      </c>
      <c r="K11" s="174">
        <f t="shared" si="3"/>
        <v>9.0039430379746843</v>
      </c>
      <c r="L11" s="22">
        <f t="shared" si="4"/>
        <v>7.469086870464043</v>
      </c>
      <c r="M11" s="22">
        <f t="shared" si="5"/>
        <v>11.106520680200678</v>
      </c>
      <c r="N11" s="270">
        <f t="shared" si="2"/>
        <v>9.1931835295464683</v>
      </c>
    </row>
    <row r="12" spans="1:14" x14ac:dyDescent="0.25">
      <c r="A12" s="45" t="s">
        <v>7</v>
      </c>
      <c r="C12" s="130">
        <f>VLOOKUP($A12,'Capital Additions'!$A:$X,C$1,FALSE)/1000</f>
        <v>297.08170999999959</v>
      </c>
      <c r="D12" s="8">
        <f>VLOOKUP($A12,'Capital Additions'!$A:$X,D$1,FALSE)/1000</f>
        <v>377.42378999999897</v>
      </c>
      <c r="E12" s="8">
        <f>VLOOKUP($A12,'Capital Additions'!$A:$X,E$1,FALSE)/1000</f>
        <v>479.72496999999998</v>
      </c>
      <c r="F12" s="139">
        <f t="shared" si="0"/>
        <v>384.74348999999955</v>
      </c>
      <c r="G12" s="130">
        <f>VLOOKUP($A12,'Customer Numbers'!$A:$Z,G$1,FALSE)/1000</f>
        <v>29.245999999999999</v>
      </c>
      <c r="H12" s="8">
        <f>VLOOKUP($A12,'Customer Numbers'!$A:$Z,H$1,FALSE)/1000</f>
        <v>29.456</v>
      </c>
      <c r="I12" s="8">
        <f>VLOOKUP($A12,'Customer Numbers'!$A:$Z,I$1,FALSE)/1000</f>
        <v>29.719000000000001</v>
      </c>
      <c r="J12" s="139">
        <f t="shared" si="1"/>
        <v>29.473666666666663</v>
      </c>
      <c r="K12" s="174">
        <f t="shared" si="3"/>
        <v>10.158028790261902</v>
      </c>
      <c r="L12" s="22">
        <f t="shared" si="4"/>
        <v>12.813137900597466</v>
      </c>
      <c r="M12" s="22">
        <f t="shared" si="5"/>
        <v>16.142029341498702</v>
      </c>
      <c r="N12" s="270">
        <f t="shared" si="2"/>
        <v>13.037732010786025</v>
      </c>
    </row>
    <row r="13" spans="1:14" x14ac:dyDescent="0.25">
      <c r="A13" s="45" t="s">
        <v>8</v>
      </c>
      <c r="C13" s="130">
        <f>VLOOKUP($A13,'Capital Additions'!$A:$X,C$1,FALSE)/1000</f>
        <v>33.928230000000006</v>
      </c>
      <c r="D13" s="8">
        <f>VLOOKUP($A13,'Capital Additions'!$A:$X,D$1,FALSE)/1000</f>
        <v>101.31096000000001</v>
      </c>
      <c r="E13" s="8">
        <f>VLOOKUP($A13,'Capital Additions'!$A:$X,E$1,FALSE)/1000</f>
        <v>37.685660000000006</v>
      </c>
      <c r="F13" s="139">
        <f t="shared" si="0"/>
        <v>57.641616666666671</v>
      </c>
      <c r="G13" s="130">
        <f>VLOOKUP($A13,'Customer Numbers'!$A:$Z,G$1,FALSE)/1000</f>
        <v>7.0220000000000002</v>
      </c>
      <c r="H13" s="8">
        <f>VLOOKUP($A13,'Customer Numbers'!$A:$Z,H$1,FALSE)/1000</f>
        <v>7.1559999999999997</v>
      </c>
      <c r="I13" s="8">
        <f>VLOOKUP($A13,'Customer Numbers'!$A:$Z,I$1,FALSE)/1000</f>
        <v>7.2830000000000004</v>
      </c>
      <c r="J13" s="139">
        <f t="shared" si="1"/>
        <v>7.1536666666666671</v>
      </c>
      <c r="K13" s="174">
        <f t="shared" si="3"/>
        <v>4.8317046425519798</v>
      </c>
      <c r="L13" s="22">
        <f t="shared" si="4"/>
        <v>14.15748462828396</v>
      </c>
      <c r="M13" s="22">
        <f t="shared" si="5"/>
        <v>5.1744693120966643</v>
      </c>
      <c r="N13" s="270">
        <f t="shared" si="2"/>
        <v>8.0545528609775356</v>
      </c>
    </row>
    <row r="14" spans="1:14" x14ac:dyDescent="0.25">
      <c r="A14" s="45" t="s">
        <v>9</v>
      </c>
      <c r="C14" s="130">
        <f>VLOOKUP($A14,'Capital Additions'!$A:$X,C$1,FALSE)/1000</f>
        <v>10.86647</v>
      </c>
      <c r="D14" s="8">
        <f>VLOOKUP($A14,'Capital Additions'!$A:$X,D$1,FALSE)/1000</f>
        <v>0</v>
      </c>
      <c r="E14" s="8">
        <f>VLOOKUP($A14,'Capital Additions'!$A:$X,E$1,FALSE)/1000</f>
        <v>3.1269800000000001</v>
      </c>
      <c r="F14" s="139">
        <f t="shared" si="0"/>
        <v>6.9967249999999996</v>
      </c>
      <c r="G14" s="130">
        <f>VLOOKUP($A14,'Customer Numbers'!$A:$Z,G$1,FALSE)/1000</f>
        <v>1.208</v>
      </c>
      <c r="H14" s="8">
        <f>VLOOKUP($A14,'Customer Numbers'!$A:$Z,H$1,FALSE)/1000</f>
        <v>1.222</v>
      </c>
      <c r="I14" s="8">
        <f>VLOOKUP($A14,'Customer Numbers'!$A:$Z,I$1,FALSE)/1000</f>
        <v>1.2230000000000001</v>
      </c>
      <c r="J14" s="139">
        <f t="shared" si="1"/>
        <v>1.2176666666666665</v>
      </c>
      <c r="K14" s="174">
        <f t="shared" si="3"/>
        <v>8.9954221854304635</v>
      </c>
      <c r="L14" s="22">
        <f t="shared" si="4"/>
        <v>0</v>
      </c>
      <c r="M14" s="22">
        <f t="shared" si="5"/>
        <v>2.5568111201962385</v>
      </c>
      <c r="N14" s="270">
        <f t="shared" si="2"/>
        <v>5.776116652813351</v>
      </c>
    </row>
    <row r="15" spans="1:14" x14ac:dyDescent="0.25">
      <c r="A15" s="45" t="s">
        <v>10</v>
      </c>
      <c r="C15" s="130">
        <f>VLOOKUP($A15,'Capital Additions'!$A:$X,C$1,FALSE)/1000</f>
        <v>17.551770000000001</v>
      </c>
      <c r="D15" s="8">
        <f>VLOOKUP($A15,'Capital Additions'!$A:$X,D$1,FALSE)/1000</f>
        <v>16.372</v>
      </c>
      <c r="E15" s="8">
        <f>VLOOKUP($A15,'Capital Additions'!$A:$X,E$1,FALSE)/1000</f>
        <v>8.9429999999999996</v>
      </c>
      <c r="F15" s="139">
        <f t="shared" si="0"/>
        <v>14.288923333333335</v>
      </c>
      <c r="G15" s="130">
        <f>VLOOKUP($A15,'Customer Numbers'!$A:$Z,G$1,FALSE)/1000</f>
        <v>2.3050000000000002</v>
      </c>
      <c r="H15" s="8">
        <f>VLOOKUP($A15,'Customer Numbers'!$A:$Z,H$1,FALSE)/1000</f>
        <v>2.3660000000000001</v>
      </c>
      <c r="I15" s="8">
        <f>VLOOKUP($A15,'Customer Numbers'!$A:$Z,I$1,FALSE)/1000</f>
        <v>2.4089999999999998</v>
      </c>
      <c r="J15" s="139">
        <f t="shared" si="1"/>
        <v>2.36</v>
      </c>
      <c r="K15" s="174">
        <f t="shared" si="3"/>
        <v>7.6146507592190886</v>
      </c>
      <c r="L15" s="22">
        <f t="shared" si="4"/>
        <v>6.919695688926458</v>
      </c>
      <c r="M15" s="22">
        <f t="shared" si="5"/>
        <v>3.7123287671232879</v>
      </c>
      <c r="N15" s="270">
        <f t="shared" si="2"/>
        <v>6.0822250717562776</v>
      </c>
    </row>
    <row r="16" spans="1:14" x14ac:dyDescent="0.25">
      <c r="A16" s="45" t="s">
        <v>11</v>
      </c>
      <c r="C16" s="130">
        <f>VLOOKUP($A16,'Capital Additions'!$A:$X,C$1,FALSE)/1000</f>
        <v>92.436869999999999</v>
      </c>
      <c r="D16" s="8">
        <f>VLOOKUP($A16,'Capital Additions'!$A:$X,D$1,FALSE)/1000</f>
        <v>42.21895</v>
      </c>
      <c r="E16" s="8">
        <f>VLOOKUP($A16,'Capital Additions'!$A:$X,E$1,FALSE)/1000</f>
        <v>70.882929999999988</v>
      </c>
      <c r="F16" s="139">
        <f t="shared" si="0"/>
        <v>68.512916666666669</v>
      </c>
      <c r="G16" s="130">
        <f>VLOOKUP($A16,'Customer Numbers'!$A:$Z,G$1,FALSE)/1000</f>
        <v>12.384</v>
      </c>
      <c r="H16" s="8">
        <f>VLOOKUP($A16,'Customer Numbers'!$A:$Z,H$1,FALSE)/1000</f>
        <v>12.478999999999999</v>
      </c>
      <c r="I16" s="8">
        <f>VLOOKUP($A16,'Customer Numbers'!$A:$Z,I$1,FALSE)/1000</f>
        <v>12.612</v>
      </c>
      <c r="J16" s="139">
        <f t="shared" si="1"/>
        <v>12.491666666666667</v>
      </c>
      <c r="K16" s="174">
        <f t="shared" si="3"/>
        <v>7.4642175387596899</v>
      </c>
      <c r="L16" s="22">
        <f t="shared" si="4"/>
        <v>3.383199775623047</v>
      </c>
      <c r="M16" s="22">
        <f t="shared" si="5"/>
        <v>5.6202767205835702</v>
      </c>
      <c r="N16" s="270">
        <f t="shared" si="2"/>
        <v>5.4892313449887693</v>
      </c>
    </row>
    <row r="17" spans="1:14" x14ac:dyDescent="0.25">
      <c r="A17" s="45" t="s">
        <v>12</v>
      </c>
      <c r="C17" s="130">
        <f>VLOOKUP($A17,'Capital Additions'!$A:$X,C$1,FALSE)/1000</f>
        <v>230.55377999999999</v>
      </c>
      <c r="D17" s="8">
        <f>VLOOKUP($A17,'Capital Additions'!$A:$X,D$1,FALSE)/1000</f>
        <v>125.38836000000001</v>
      </c>
      <c r="E17" s="8">
        <f>VLOOKUP($A17,'Capital Additions'!$A:$X,E$1,FALSE)/1000</f>
        <v>4.8150000000000004</v>
      </c>
      <c r="F17" s="139">
        <f t="shared" si="0"/>
        <v>120.25238</v>
      </c>
      <c r="G17" s="130">
        <f>VLOOKUP($A17,'Customer Numbers'!$A:$Z,G$1,FALSE)/1000</f>
        <v>17.408000000000001</v>
      </c>
      <c r="H17" s="8">
        <f>VLOOKUP($A17,'Customer Numbers'!$A:$Z,H$1,FALSE)/1000</f>
        <v>17.916</v>
      </c>
      <c r="I17" s="8">
        <f>VLOOKUP($A17,'Customer Numbers'!$A:$Z,I$1,FALSE)/1000</f>
        <v>18.202999999999999</v>
      </c>
      <c r="J17" s="139">
        <f t="shared" si="1"/>
        <v>17.842333333333332</v>
      </c>
      <c r="K17" s="174">
        <f t="shared" si="3"/>
        <v>13.244127987132352</v>
      </c>
      <c r="L17" s="22">
        <f t="shared" si="4"/>
        <v>6.9986805090421971</v>
      </c>
      <c r="M17" s="22">
        <f t="shared" si="5"/>
        <v>0.26451683788386532</v>
      </c>
      <c r="N17" s="270">
        <f t="shared" si="2"/>
        <v>6.8357751113528034</v>
      </c>
    </row>
    <row r="18" spans="1:14" x14ac:dyDescent="0.25">
      <c r="A18" s="45" t="s">
        <v>13</v>
      </c>
      <c r="C18" s="130">
        <f>VLOOKUP($A18,'Capital Additions'!$A:$X,C$1,FALSE)/1000</f>
        <v>279.23942999999997</v>
      </c>
      <c r="D18" s="8">
        <f>VLOOKUP($A18,'Capital Additions'!$A:$X,D$1,FALSE)/1000</f>
        <v>332.79043999999999</v>
      </c>
      <c r="E18" s="8">
        <f>VLOOKUP($A18,'Capital Additions'!$A:$X,E$1,FALSE)/1000</f>
        <v>253.03531000000001</v>
      </c>
      <c r="F18" s="139">
        <f t="shared" si="0"/>
        <v>288.35505999999998</v>
      </c>
      <c r="G18" s="130">
        <f>VLOOKUP($A18,'Customer Numbers'!$A:$Z,G$1,FALSE)/1000</f>
        <v>23.111000000000001</v>
      </c>
      <c r="H18" s="8">
        <f>VLOOKUP($A18,'Customer Numbers'!$A:$Z,H$1,FALSE)/1000</f>
        <v>23.384</v>
      </c>
      <c r="I18" s="8">
        <f>VLOOKUP($A18,'Customer Numbers'!$A:$Z,I$1,FALSE)/1000</f>
        <v>23.550999999999998</v>
      </c>
      <c r="J18" s="139">
        <f t="shared" si="1"/>
        <v>23.34866666666667</v>
      </c>
      <c r="K18" s="174">
        <f t="shared" si="3"/>
        <v>12.082533425641468</v>
      </c>
      <c r="L18" s="22">
        <f t="shared" si="4"/>
        <v>14.231544645911734</v>
      </c>
      <c r="M18" s="22">
        <f t="shared" si="5"/>
        <v>10.744142923867352</v>
      </c>
      <c r="N18" s="270">
        <f t="shared" si="2"/>
        <v>12.352740331806851</v>
      </c>
    </row>
    <row r="19" spans="1:14" x14ac:dyDescent="0.25">
      <c r="A19" s="45" t="s">
        <v>14</v>
      </c>
      <c r="C19" s="130">
        <f>VLOOKUP($A19,'Capital Additions'!$A:$X,C$1,FALSE)/1000</f>
        <v>1588.9336199999996</v>
      </c>
      <c r="D19" s="8">
        <f>VLOOKUP($A19,'Capital Additions'!$A:$X,D$1,FALSE)/1000</f>
        <v>1089.0380099999993</v>
      </c>
      <c r="E19" s="8">
        <f>VLOOKUP($A19,'Capital Additions'!$A:$X,E$1,FALSE)/1000</f>
        <v>1287.32222</v>
      </c>
      <c r="F19" s="139">
        <f t="shared" si="0"/>
        <v>1321.7646166666664</v>
      </c>
      <c r="G19" s="130">
        <f>VLOOKUP($A19,'Customer Numbers'!$A:$Z,G$1,FALSE)/1000</f>
        <v>164.732</v>
      </c>
      <c r="H19" s="8">
        <f>VLOOKUP($A19,'Customer Numbers'!$A:$Z,H$1,FALSE)/1000</f>
        <v>167.65299999999999</v>
      </c>
      <c r="I19" s="8">
        <f>VLOOKUP($A19,'Customer Numbers'!$A:$Z,I$1,FALSE)/1000</f>
        <v>169.489</v>
      </c>
      <c r="J19" s="139">
        <f t="shared" si="1"/>
        <v>167.29133333333334</v>
      </c>
      <c r="K19" s="174">
        <f t="shared" si="3"/>
        <v>9.6455674671587772</v>
      </c>
      <c r="L19" s="22">
        <f t="shared" si="4"/>
        <v>6.4957859984611037</v>
      </c>
      <c r="M19" s="22">
        <f t="shared" si="5"/>
        <v>7.5953142681825963</v>
      </c>
      <c r="N19" s="270">
        <f t="shared" si="2"/>
        <v>7.9122225779341591</v>
      </c>
    </row>
    <row r="20" spans="1:14" x14ac:dyDescent="0.25">
      <c r="A20" s="45" t="s">
        <v>15</v>
      </c>
      <c r="C20" s="130">
        <f>VLOOKUP($A20,'Capital Additions'!$A:$X,C$1,FALSE)/1000</f>
        <v>647.66724999999997</v>
      </c>
      <c r="D20" s="8">
        <f>VLOOKUP($A20,'Capital Additions'!$A:$X,D$1,FALSE)/1000</f>
        <v>577.76397999999995</v>
      </c>
      <c r="E20" s="8">
        <f>VLOOKUP($A20,'Capital Additions'!$A:$X,E$1,FALSE)/1000</f>
        <v>1045.0350000000001</v>
      </c>
      <c r="F20" s="139">
        <f t="shared" si="0"/>
        <v>756.8220766666667</v>
      </c>
      <c r="G20" s="130">
        <f>VLOOKUP($A20,'Customer Numbers'!$A:$Z,G$1,FALSE)/1000</f>
        <v>88.977999999999994</v>
      </c>
      <c r="H20" s="8">
        <f>VLOOKUP($A20,'Customer Numbers'!$A:$Z,H$1,FALSE)/1000</f>
        <v>89.561000000000007</v>
      </c>
      <c r="I20" s="8">
        <f>VLOOKUP($A20,'Customer Numbers'!$A:$Z,I$1,FALSE)/1000</f>
        <v>90.103999999999999</v>
      </c>
      <c r="J20" s="139">
        <f t="shared" si="1"/>
        <v>89.547666666666657</v>
      </c>
      <c r="K20" s="174">
        <f t="shared" si="3"/>
        <v>7.2789594056957903</v>
      </c>
      <c r="L20" s="22">
        <f t="shared" si="4"/>
        <v>6.4510666473130032</v>
      </c>
      <c r="M20" s="22">
        <f t="shared" si="5"/>
        <v>11.598097753706829</v>
      </c>
      <c r="N20" s="270">
        <f t="shared" si="2"/>
        <v>8.4427079355718746</v>
      </c>
    </row>
    <row r="21" spans="1:14" x14ac:dyDescent="0.25">
      <c r="A21" s="45" t="s">
        <v>16</v>
      </c>
      <c r="C21" s="130">
        <f>VLOOKUP($A21,'Capital Additions'!$A:$X,C$1,FALSE)/1000</f>
        <v>529.45129000000009</v>
      </c>
      <c r="D21" s="8">
        <f>VLOOKUP($A21,'Capital Additions'!$A:$X,D$1,FALSE)/1000</f>
        <v>683.70512000000008</v>
      </c>
      <c r="E21" s="8">
        <f>VLOOKUP($A21,'Capital Additions'!$A:$X,E$1,FALSE)/1000</f>
        <v>265.62536</v>
      </c>
      <c r="F21" s="139">
        <f t="shared" si="0"/>
        <v>492.92725666666666</v>
      </c>
      <c r="G21" s="130">
        <f>VLOOKUP($A21,'Customer Numbers'!$A:$Z,G$1,FALSE)/1000</f>
        <v>65.403999999999996</v>
      </c>
      <c r="H21" s="8">
        <f>VLOOKUP($A21,'Customer Numbers'!$A:$Z,H$1,FALSE)/1000</f>
        <v>66.528999999999996</v>
      </c>
      <c r="I21" s="8">
        <f>VLOOKUP($A21,'Customer Numbers'!$A:$Z,I$1,FALSE)/1000</f>
        <v>67.311000000000007</v>
      </c>
      <c r="J21" s="139">
        <f t="shared" si="1"/>
        <v>66.414666666666662</v>
      </c>
      <c r="K21" s="174">
        <f t="shared" si="3"/>
        <v>8.0950903614457843</v>
      </c>
      <c r="L21" s="22">
        <f t="shared" si="4"/>
        <v>10.27679838867261</v>
      </c>
      <c r="M21" s="22">
        <f t="shared" si="5"/>
        <v>3.9462399904918954</v>
      </c>
      <c r="N21" s="270">
        <f t="shared" si="2"/>
        <v>7.439376246870097</v>
      </c>
    </row>
    <row r="22" spans="1:14" x14ac:dyDescent="0.25">
      <c r="A22" s="45" t="s">
        <v>17</v>
      </c>
      <c r="C22" s="130">
        <f>VLOOKUP($A22,'Capital Additions'!$A:$X,C$1,FALSE)/1000</f>
        <v>1126.4612300000001</v>
      </c>
      <c r="D22" s="8">
        <f>VLOOKUP($A22,'Capital Additions'!$A:$X,D$1,FALSE)/1000</f>
        <v>1328.3376400000088</v>
      </c>
      <c r="E22" s="8">
        <f>VLOOKUP($A22,'Capital Additions'!$A:$X,E$1,FALSE)/1000</f>
        <v>1350.8019999999999</v>
      </c>
      <c r="F22" s="139">
        <f t="shared" si="0"/>
        <v>1268.5336233333362</v>
      </c>
      <c r="G22" s="130">
        <f>VLOOKUP($A22,'Customer Numbers'!$A:$Z,G$1,FALSE)/1000</f>
        <v>59.186999999999998</v>
      </c>
      <c r="H22" s="8">
        <f>VLOOKUP($A22,'Customer Numbers'!$A:$Z,H$1,FALSE)/1000</f>
        <v>59.811</v>
      </c>
      <c r="I22" s="8">
        <f>VLOOKUP($A22,'Customer Numbers'!$A:$Z,I$1,FALSE)/1000</f>
        <v>60.588000000000001</v>
      </c>
      <c r="J22" s="139">
        <f t="shared" si="1"/>
        <v>59.861999999999995</v>
      </c>
      <c r="K22" s="174">
        <f t="shared" si="3"/>
        <v>19.032240694747159</v>
      </c>
      <c r="L22" s="22">
        <f t="shared" si="4"/>
        <v>22.208918760763218</v>
      </c>
      <c r="M22" s="22">
        <f t="shared" si="5"/>
        <v>22.294876873308244</v>
      </c>
      <c r="N22" s="270">
        <f t="shared" si="2"/>
        <v>21.178678776272875</v>
      </c>
    </row>
    <row r="23" spans="1:14" x14ac:dyDescent="0.25">
      <c r="A23" s="45" t="s">
        <v>18</v>
      </c>
      <c r="C23" s="130">
        <f>VLOOKUP($A23,'Capital Additions'!$A:$X,C$1,FALSE)/1000</f>
        <v>0.87923000000000007</v>
      </c>
      <c r="D23" s="8">
        <f>VLOOKUP($A23,'Capital Additions'!$A:$X,D$1,FALSE)/1000</f>
        <v>0.11873</v>
      </c>
      <c r="E23" s="8">
        <f>VLOOKUP($A23,'Capital Additions'!$A:$X,E$1,FALSE)/1000</f>
        <v>35.651690000000002</v>
      </c>
      <c r="F23" s="139">
        <f t="shared" si="0"/>
        <v>12.21655</v>
      </c>
      <c r="G23" s="130">
        <f>VLOOKUP($A23,'Customer Numbers'!$A:$Z,G$1,FALSE)/1000</f>
        <v>3.3029999999999999</v>
      </c>
      <c r="H23" s="8">
        <f>VLOOKUP($A23,'Customer Numbers'!$A:$Z,H$1,FALSE)/1000</f>
        <v>3.3090000000000002</v>
      </c>
      <c r="I23" s="8">
        <f>VLOOKUP($A23,'Customer Numbers'!$A:$Z,I$1,FALSE)/1000</f>
        <v>3.3279999999999998</v>
      </c>
      <c r="J23" s="139">
        <f t="shared" si="1"/>
        <v>3.313333333333333</v>
      </c>
      <c r="K23" s="174">
        <f t="shared" si="3"/>
        <v>0.26619134120496518</v>
      </c>
      <c r="L23" s="22">
        <f t="shared" si="4"/>
        <v>3.5880930794802056E-2</v>
      </c>
      <c r="M23" s="22">
        <f t="shared" si="5"/>
        <v>10.712647235576924</v>
      </c>
      <c r="N23" s="270">
        <f t="shared" si="2"/>
        <v>3.6715731691922304</v>
      </c>
    </row>
    <row r="24" spans="1:14" x14ac:dyDescent="0.25">
      <c r="A24" s="45" t="s">
        <v>19</v>
      </c>
      <c r="C24" s="130">
        <f>VLOOKUP($A24,'Capital Additions'!$A:$X,C$1,FALSE)/1000</f>
        <v>374.73813999999999</v>
      </c>
      <c r="D24" s="8">
        <f>VLOOKUP($A24,'Capital Additions'!$A:$X,D$1,FALSE)/1000</f>
        <v>425.02972</v>
      </c>
      <c r="E24" s="8">
        <f>VLOOKUP($A24,'Capital Additions'!$A:$X,E$1,FALSE)/1000</f>
        <v>439.36366999999996</v>
      </c>
      <c r="F24" s="139">
        <f t="shared" si="0"/>
        <v>413.04384333333331</v>
      </c>
      <c r="G24" s="130">
        <f>VLOOKUP($A24,'Customer Numbers'!$A:$Z,G$1,FALSE)/1000</f>
        <v>30.015999999999998</v>
      </c>
      <c r="H24" s="8">
        <f>VLOOKUP($A24,'Customer Numbers'!$A:$Z,H$1,FALSE)/1000</f>
        <v>30.396999999999998</v>
      </c>
      <c r="I24" s="8">
        <f>VLOOKUP($A24,'Customer Numbers'!$A:$Z,I$1,FALSE)/1000</f>
        <v>30.664999999999999</v>
      </c>
      <c r="J24" s="139">
        <f t="shared" si="1"/>
        <v>30.359333333333336</v>
      </c>
      <c r="K24" s="174">
        <f t="shared" si="3"/>
        <v>12.48461287313433</v>
      </c>
      <c r="L24" s="22">
        <f t="shared" si="4"/>
        <v>13.982620653353949</v>
      </c>
      <c r="M24" s="22">
        <f t="shared" si="5"/>
        <v>14.327854883417576</v>
      </c>
      <c r="N24" s="270">
        <f t="shared" si="2"/>
        <v>13.598362803301953</v>
      </c>
    </row>
    <row r="25" spans="1:14" x14ac:dyDescent="0.25">
      <c r="A25" s="45" t="s">
        <v>20</v>
      </c>
      <c r="C25" s="130">
        <f>VLOOKUP($A25,'Capital Additions'!$A:$X,C$1,FALSE)/1000</f>
        <v>246.90950000000001</v>
      </c>
      <c r="D25" s="8">
        <f>VLOOKUP($A25,'Capital Additions'!$A:$X,D$1,FALSE)/1000</f>
        <v>375.26596000000001</v>
      </c>
      <c r="E25" s="8">
        <f>VLOOKUP($A25,'Capital Additions'!$A:$X,E$1,FALSE)/1000</f>
        <v>263.60064</v>
      </c>
      <c r="F25" s="139">
        <f t="shared" si="0"/>
        <v>295.25870000000003</v>
      </c>
      <c r="G25" s="130">
        <f>VLOOKUP($A25,'Customer Numbers'!$A:$Z,G$1,FALSE)/1000</f>
        <v>21.369</v>
      </c>
      <c r="H25" s="8">
        <f>VLOOKUP($A25,'Customer Numbers'!$A:$Z,H$1,FALSE)/1000</f>
        <v>21.382000000000001</v>
      </c>
      <c r="I25" s="8">
        <f>VLOOKUP($A25,'Customer Numbers'!$A:$Z,I$1,FALSE)/1000</f>
        <v>21.654</v>
      </c>
      <c r="J25" s="139">
        <f t="shared" si="1"/>
        <v>21.468333333333334</v>
      </c>
      <c r="K25" s="174">
        <f t="shared" si="3"/>
        <v>11.554565024100333</v>
      </c>
      <c r="L25" s="22">
        <f t="shared" si="4"/>
        <v>17.550554672154149</v>
      </c>
      <c r="M25" s="22">
        <f t="shared" si="5"/>
        <v>12.17330008312552</v>
      </c>
      <c r="N25" s="270">
        <f t="shared" si="2"/>
        <v>13.759473259793333</v>
      </c>
    </row>
    <row r="26" spans="1:14" x14ac:dyDescent="0.25">
      <c r="A26" s="45" t="s">
        <v>21</v>
      </c>
      <c r="C26" s="130">
        <f>VLOOKUP($A26,'Capital Additions'!$A:$X,C$1,FALSE)/1000</f>
        <v>0</v>
      </c>
      <c r="D26" s="8">
        <f>VLOOKUP($A26,'Capital Additions'!$A:$X,D$1,FALSE)/1000</f>
        <v>65.169700000000006</v>
      </c>
      <c r="E26" s="8">
        <f>VLOOKUP($A26,'Capital Additions'!$A:$X,E$1,FALSE)/1000</f>
        <v>8.2449999999999992</v>
      </c>
      <c r="F26" s="139">
        <f t="shared" si="0"/>
        <v>36.707350000000005</v>
      </c>
      <c r="G26" s="130">
        <f>VLOOKUP($A26,'Customer Numbers'!$A:$Z,G$1,FALSE)/1000</f>
        <v>3.7450000000000001</v>
      </c>
      <c r="H26" s="8">
        <f>VLOOKUP($A26,'Customer Numbers'!$A:$Z,H$1,FALSE)/1000</f>
        <v>3.7730000000000001</v>
      </c>
      <c r="I26" s="8">
        <f>VLOOKUP($A26,'Customer Numbers'!$A:$Z,I$1,FALSE)/1000</f>
        <v>3.7610000000000001</v>
      </c>
      <c r="J26" s="139">
        <f t="shared" si="1"/>
        <v>3.7596666666666665</v>
      </c>
      <c r="K26" s="174">
        <f t="shared" si="3"/>
        <v>0</v>
      </c>
      <c r="L26" s="22">
        <f t="shared" si="4"/>
        <v>17.272647760402862</v>
      </c>
      <c r="M26" s="22">
        <f t="shared" si="5"/>
        <v>2.1922361074182395</v>
      </c>
      <c r="N26" s="270">
        <f t="shared" si="2"/>
        <v>9.7324419339105503</v>
      </c>
    </row>
    <row r="27" spans="1:14" x14ac:dyDescent="0.25">
      <c r="A27" s="45" t="s">
        <v>22</v>
      </c>
      <c r="C27" s="130">
        <f>VLOOKUP($A27,'Capital Additions'!$A:$X,C$1,FALSE)/1000</f>
        <v>121.03400000000001</v>
      </c>
      <c r="D27" s="8">
        <f>VLOOKUP($A27,'Capital Additions'!$A:$X,D$1,FALSE)/1000</f>
        <v>148.14527999999999</v>
      </c>
      <c r="E27" s="8">
        <f>VLOOKUP($A27,'Capital Additions'!$A:$X,E$1,FALSE)/1000</f>
        <v>445.512</v>
      </c>
      <c r="F27" s="139">
        <f t="shared" si="0"/>
        <v>238.23042666666666</v>
      </c>
      <c r="G27" s="130">
        <f>VLOOKUP($A27,'Customer Numbers'!$A:$Z,G$1,FALSE)/1000</f>
        <v>47.625999999999998</v>
      </c>
      <c r="H27" s="8">
        <f>VLOOKUP($A27,'Customer Numbers'!$A:$Z,H$1,FALSE)/1000</f>
        <v>47.725000000000001</v>
      </c>
      <c r="I27" s="8">
        <f>VLOOKUP($A27,'Customer Numbers'!$A:$Z,I$1,FALSE)/1000</f>
        <v>47.865000000000002</v>
      </c>
      <c r="J27" s="139">
        <f t="shared" si="1"/>
        <v>47.738666666666667</v>
      </c>
      <c r="K27" s="174">
        <f t="shared" si="3"/>
        <v>2.5413429639272667</v>
      </c>
      <c r="L27" s="22">
        <f t="shared" si="4"/>
        <v>3.1041441592456778</v>
      </c>
      <c r="M27" s="22">
        <f t="shared" si="5"/>
        <v>9.3076778439360695</v>
      </c>
      <c r="N27" s="270">
        <f t="shared" si="2"/>
        <v>4.9843883223696714</v>
      </c>
    </row>
    <row r="28" spans="1:14" x14ac:dyDescent="0.25">
      <c r="A28" s="45" t="s">
        <v>23</v>
      </c>
      <c r="C28" s="130">
        <f>VLOOKUP($A28,'Capital Additions'!$A:$X,C$1,FALSE)/1000</f>
        <v>149.01891999999998</v>
      </c>
      <c r="D28" s="8">
        <f>VLOOKUP($A28,'Capital Additions'!$A:$X,D$1,FALSE)/1000</f>
        <v>132.41269</v>
      </c>
      <c r="E28" s="8">
        <f>VLOOKUP($A28,'Capital Additions'!$A:$X,E$1,FALSE)/1000</f>
        <v>60.562719999999999</v>
      </c>
      <c r="F28" s="139">
        <f t="shared" si="0"/>
        <v>113.99811</v>
      </c>
      <c r="G28" s="130">
        <f>VLOOKUP($A28,'Customer Numbers'!$A:$Z,G$1,FALSE)/1000</f>
        <v>11.552</v>
      </c>
      <c r="H28" s="8">
        <f>VLOOKUP($A28,'Customer Numbers'!$A:$Z,H$1,FALSE)/1000</f>
        <v>11.632</v>
      </c>
      <c r="I28" s="8">
        <f>VLOOKUP($A28,'Customer Numbers'!$A:$Z,I$1,FALSE)/1000</f>
        <v>11.685</v>
      </c>
      <c r="J28" s="139">
        <f t="shared" si="1"/>
        <v>11.622999999999999</v>
      </c>
      <c r="K28" s="174">
        <f t="shared" si="3"/>
        <v>12.899837257617728</v>
      </c>
      <c r="L28" s="22">
        <f t="shared" si="4"/>
        <v>11.383484353507566</v>
      </c>
      <c r="M28" s="22">
        <f t="shared" si="5"/>
        <v>5.1829456568249892</v>
      </c>
      <c r="N28" s="270">
        <f t="shared" si="2"/>
        <v>9.8220890893167621</v>
      </c>
    </row>
    <row r="29" spans="1:14" x14ac:dyDescent="0.25">
      <c r="A29" s="45" t="s">
        <v>24</v>
      </c>
      <c r="C29" s="130">
        <f>VLOOKUP($A29,'Capital Additions'!$A:$X,C$1,FALSE)/1000</f>
        <v>325.70499999999998</v>
      </c>
      <c r="D29" s="8">
        <f>VLOOKUP($A29,'Capital Additions'!$A:$X,D$1,FALSE)/1000</f>
        <v>638.31299999999999</v>
      </c>
      <c r="E29" s="8">
        <f>VLOOKUP($A29,'Capital Additions'!$A:$X,E$1,FALSE)/1000</f>
        <v>531.19612407421096</v>
      </c>
      <c r="F29" s="139">
        <f t="shared" si="0"/>
        <v>498.40470802473698</v>
      </c>
      <c r="G29" s="130">
        <f>VLOOKUP($A29,'Customer Numbers'!$A:$Z,G$1,FALSE)/1000</f>
        <v>22.442</v>
      </c>
      <c r="H29" s="8">
        <f>VLOOKUP($A29,'Customer Numbers'!$A:$Z,H$1,FALSE)/1000</f>
        <v>22.527999999999999</v>
      </c>
      <c r="I29" s="8">
        <f>VLOOKUP($A29,'Customer Numbers'!$A:$Z,I$1,FALSE)/1000</f>
        <v>22.564</v>
      </c>
      <c r="J29" s="139">
        <f t="shared" si="1"/>
        <v>22.511333333333329</v>
      </c>
      <c r="K29" s="174">
        <f t="shared" si="3"/>
        <v>14.513189555298101</v>
      </c>
      <c r="L29" s="22">
        <f t="shared" si="4"/>
        <v>28.334206321022727</v>
      </c>
      <c r="M29" s="22">
        <f t="shared" si="5"/>
        <v>23.541753415804422</v>
      </c>
      <c r="N29" s="270">
        <f t="shared" si="2"/>
        <v>22.129716430708417</v>
      </c>
    </row>
    <row r="30" spans="1:14" x14ac:dyDescent="0.25">
      <c r="A30" s="45" t="s">
        <v>25</v>
      </c>
      <c r="C30" s="130">
        <f>VLOOKUP($A30,'Capital Additions'!$A:$X,C$1,FALSE)/1000</f>
        <v>24.42887</v>
      </c>
      <c r="D30" s="8">
        <f>VLOOKUP($A30,'Capital Additions'!$A:$X,D$1,FALSE)/1000</f>
        <v>0</v>
      </c>
      <c r="E30" s="8">
        <f>VLOOKUP($A30,'Capital Additions'!$A:$X,E$1,FALSE)/1000</f>
        <v>0</v>
      </c>
      <c r="F30" s="139">
        <f t="shared" si="0"/>
        <v>24.42887</v>
      </c>
      <c r="G30" s="130">
        <f>VLOOKUP($A30,'Customer Numbers'!$A:$Z,G$1,FALSE)/1000</f>
        <v>2.6970000000000001</v>
      </c>
      <c r="H30" s="8">
        <f>VLOOKUP($A30,'Customer Numbers'!$A:$Z,H$1,FALSE)/1000</f>
        <v>2.7</v>
      </c>
      <c r="I30" s="8">
        <f>VLOOKUP($A30,'Customer Numbers'!$A:$Z,I$1,FALSE)/1000</f>
        <v>2.6589999999999998</v>
      </c>
      <c r="J30" s="139">
        <f t="shared" si="1"/>
        <v>2.6853333333333338</v>
      </c>
      <c r="K30" s="174">
        <f t="shared" si="3"/>
        <v>9.0577938450129771</v>
      </c>
      <c r="L30" s="22">
        <f t="shared" si="4"/>
        <v>0</v>
      </c>
      <c r="M30" s="22">
        <f t="shared" si="5"/>
        <v>0</v>
      </c>
      <c r="N30" s="270">
        <f t="shared" si="2"/>
        <v>9.0577938450129771</v>
      </c>
    </row>
    <row r="31" spans="1:14" x14ac:dyDescent="0.25">
      <c r="A31" s="45" t="s">
        <v>26</v>
      </c>
      <c r="C31" s="130">
        <f>VLOOKUP($A31,'Capital Additions'!$A:$X,C$1,FALSE)/1000</f>
        <v>3.8367399999999998</v>
      </c>
      <c r="D31" s="8">
        <f>VLOOKUP($A31,'Capital Additions'!$A:$X,D$1,FALSE)/1000</f>
        <v>17.748999999999999</v>
      </c>
      <c r="E31" s="8">
        <f>VLOOKUP($A31,'Capital Additions'!$A:$X,E$1,FALSE)/1000</f>
        <v>10.433</v>
      </c>
      <c r="F31" s="139">
        <f t="shared" si="0"/>
        <v>10.672913333333332</v>
      </c>
      <c r="G31" s="130">
        <f>VLOOKUP($A31,'Customer Numbers'!$A:$Z,G$1,FALSE)/1000</f>
        <v>1.262</v>
      </c>
      <c r="H31" s="8">
        <f>VLOOKUP($A31,'Customer Numbers'!$A:$Z,H$1,FALSE)/1000</f>
        <v>1.244</v>
      </c>
      <c r="I31" s="8">
        <f>VLOOKUP($A31,'Customer Numbers'!$A:$Z,I$1,FALSE)/1000</f>
        <v>1.2729999999999999</v>
      </c>
      <c r="J31" s="139">
        <f t="shared" si="1"/>
        <v>1.2596666666666667</v>
      </c>
      <c r="K31" s="174">
        <f t="shared" si="3"/>
        <v>3.0402060221870046</v>
      </c>
      <c r="L31" s="22">
        <f t="shared" si="4"/>
        <v>14.267684887459806</v>
      </c>
      <c r="M31" s="22">
        <f t="shared" si="5"/>
        <v>8.1956009426551457</v>
      </c>
      <c r="N31" s="270">
        <f t="shared" si="2"/>
        <v>8.5011639507673191</v>
      </c>
    </row>
    <row r="32" spans="1:14" x14ac:dyDescent="0.25">
      <c r="A32" s="45" t="s">
        <v>27</v>
      </c>
      <c r="C32" s="130">
        <f>VLOOKUP($A32,'Capital Additions'!$A:$X,C$1,FALSE)/1000</f>
        <v>14.3</v>
      </c>
      <c r="D32" s="8">
        <f>VLOOKUP($A32,'Capital Additions'!$A:$X,D$1,FALSE)/1000</f>
        <v>12.851119999999998</v>
      </c>
      <c r="E32" s="8">
        <f>VLOOKUP($A32,'Capital Additions'!$A:$X,E$1,FALSE)/1000</f>
        <v>46.107800000000005</v>
      </c>
      <c r="F32" s="139">
        <f t="shared" si="0"/>
        <v>24.419640000000001</v>
      </c>
      <c r="G32" s="130">
        <f>VLOOKUP($A32,'Customer Numbers'!$A:$Z,G$1,FALSE)/1000</f>
        <v>5.5469999999999997</v>
      </c>
      <c r="H32" s="8">
        <f>VLOOKUP($A32,'Customer Numbers'!$A:$Z,H$1,FALSE)/1000</f>
        <v>5.5490000000000004</v>
      </c>
      <c r="I32" s="8">
        <f>VLOOKUP($A32,'Customer Numbers'!$A:$Z,I$1,FALSE)/1000</f>
        <v>5.4740000000000002</v>
      </c>
      <c r="J32" s="139">
        <f t="shared" si="1"/>
        <v>5.5233333333333334</v>
      </c>
      <c r="K32" s="174">
        <f t="shared" si="3"/>
        <v>2.5779700739138276</v>
      </c>
      <c r="L32" s="22">
        <f t="shared" si="4"/>
        <v>2.3159344025950617</v>
      </c>
      <c r="M32" s="22">
        <f t="shared" si="5"/>
        <v>8.4230544391669717</v>
      </c>
      <c r="N32" s="270">
        <f t="shared" si="2"/>
        <v>4.4389863052252876</v>
      </c>
    </row>
    <row r="33" spans="1:14" x14ac:dyDescent="0.25">
      <c r="A33" s="45" t="s">
        <v>28</v>
      </c>
      <c r="C33" s="130">
        <f>VLOOKUP($A33,'Capital Additions'!$A:$X,C$1,FALSE)/1000</f>
        <v>74578.688999999998</v>
      </c>
      <c r="D33" s="8">
        <f>VLOOKUP($A33,'Capital Additions'!$A:$X,D$1,FALSE)/1000</f>
        <v>85446.845000000001</v>
      </c>
      <c r="E33" s="8">
        <f>VLOOKUP($A33,'Capital Additions'!$A:$X,E$1,FALSE)/1000</f>
        <v>0</v>
      </c>
      <c r="F33" s="139">
        <f t="shared" si="0"/>
        <v>80012.766999999993</v>
      </c>
      <c r="G33" s="130">
        <f>VLOOKUP($A33,'Customer Numbers'!$A:$Z,G$1,FALSE)/1000</f>
        <v>1385.191</v>
      </c>
      <c r="H33" s="8">
        <f>VLOOKUP($A33,'Customer Numbers'!$A:$Z,H$1,FALSE)/1000</f>
        <v>1395.934</v>
      </c>
      <c r="I33" s="8">
        <f>VLOOKUP($A33,'Customer Numbers'!$A:$Z,I$1,FALSE)/1000</f>
        <v>1413.48</v>
      </c>
      <c r="J33" s="139">
        <f t="shared" si="1"/>
        <v>1398.2016666666666</v>
      </c>
      <c r="K33" s="174">
        <f t="shared" si="3"/>
        <v>53.84000401388689</v>
      </c>
      <c r="L33" s="22">
        <f t="shared" si="4"/>
        <v>61.211235631484016</v>
      </c>
      <c r="M33" s="22">
        <f t="shared" si="5"/>
        <v>0</v>
      </c>
      <c r="N33" s="270">
        <f t="shared" si="2"/>
        <v>57.525619822685456</v>
      </c>
    </row>
    <row r="34" spans="1:14" x14ac:dyDescent="0.25">
      <c r="A34" s="45" t="s">
        <v>29</v>
      </c>
      <c r="C34" s="130">
        <f>VLOOKUP($A34,'Capital Additions'!$A:$X,C$1,FALSE)/1000</f>
        <v>2940.3980000000001</v>
      </c>
      <c r="D34" s="8">
        <f>VLOOKUP($A34,'Capital Additions'!$A:$X,D$1,FALSE)/1000</f>
        <v>5261.1589999999997</v>
      </c>
      <c r="E34" s="8">
        <f>VLOOKUP($A34,'Capital Additions'!$A:$X,E$1,FALSE)/1000</f>
        <v>3560.8723300000001</v>
      </c>
      <c r="F34" s="139">
        <f t="shared" si="0"/>
        <v>3920.8097766666669</v>
      </c>
      <c r="G34" s="130">
        <f>VLOOKUP($A34,'Customer Numbers'!$A:$Z,G$1,FALSE)/1000</f>
        <v>335.32</v>
      </c>
      <c r="H34" s="8">
        <f>VLOOKUP($A34,'Customer Numbers'!$A:$Z,H$1,FALSE)/1000</f>
        <v>339.77100000000002</v>
      </c>
      <c r="I34" s="8">
        <f>VLOOKUP($A34,'Customer Numbers'!$A:$Z,I$1,FALSE)/1000</f>
        <v>346.34699999999998</v>
      </c>
      <c r="J34" s="139">
        <f t="shared" si="1"/>
        <v>340.47933333333333</v>
      </c>
      <c r="K34" s="174">
        <f t="shared" si="3"/>
        <v>8.7689311702254571</v>
      </c>
      <c r="L34" s="22">
        <f t="shared" si="4"/>
        <v>15.484426275344275</v>
      </c>
      <c r="M34" s="22">
        <f t="shared" si="5"/>
        <v>10.281227583897076</v>
      </c>
      <c r="N34" s="270">
        <f t="shared" si="2"/>
        <v>11.511528343155604</v>
      </c>
    </row>
    <row r="35" spans="1:14" x14ac:dyDescent="0.25">
      <c r="A35" s="45" t="s">
        <v>30</v>
      </c>
      <c r="C35" s="130">
        <f>VLOOKUP($A35,'Capital Additions'!$A:$X,C$1,FALSE)/1000</f>
        <v>303.48090999999999</v>
      </c>
      <c r="D35" s="8">
        <f>VLOOKUP($A35,'Capital Additions'!$A:$X,D$1,FALSE)/1000</f>
        <v>186.79223000000002</v>
      </c>
      <c r="E35" s="8">
        <f>VLOOKUP($A35,'Capital Additions'!$A:$X,E$1,FALSE)/1000</f>
        <v>262.25290000000001</v>
      </c>
      <c r="F35" s="139">
        <f t="shared" si="0"/>
        <v>250.84201333333331</v>
      </c>
      <c r="G35" s="130">
        <f>VLOOKUP($A35,'Customer Numbers'!$A:$Z,G$1,FALSE)/1000</f>
        <v>18.163</v>
      </c>
      <c r="H35" s="8">
        <f>VLOOKUP($A35,'Customer Numbers'!$A:$Z,H$1,FALSE)/1000</f>
        <v>18.632000000000001</v>
      </c>
      <c r="I35" s="8">
        <f>VLOOKUP($A35,'Customer Numbers'!$A:$Z,I$1,FALSE)/1000</f>
        <v>19.280999999999999</v>
      </c>
      <c r="J35" s="139">
        <f t="shared" si="1"/>
        <v>18.692</v>
      </c>
      <c r="K35" s="174">
        <f t="shared" si="3"/>
        <v>16.708743599625613</v>
      </c>
      <c r="L35" s="22">
        <f t="shared" si="4"/>
        <v>10.025345105195363</v>
      </c>
      <c r="M35" s="22">
        <f t="shared" si="5"/>
        <v>13.601623359784245</v>
      </c>
      <c r="N35" s="270">
        <f t="shared" si="2"/>
        <v>13.445237354868405</v>
      </c>
    </row>
    <row r="36" spans="1:14" x14ac:dyDescent="0.25">
      <c r="A36" s="45" t="s">
        <v>31</v>
      </c>
      <c r="C36" s="130">
        <f>VLOOKUP($A36,'Capital Additions'!$A:$X,C$1,FALSE)/1000</f>
        <v>223.06117</v>
      </c>
      <c r="D36" s="8">
        <f>VLOOKUP($A36,'Capital Additions'!$A:$X,D$1,FALSE)/1000</f>
        <v>307.8110599999996</v>
      </c>
      <c r="E36" s="8">
        <f>VLOOKUP($A36,'Capital Additions'!$A:$X,E$1,FALSE)/1000</f>
        <v>361.140459999999</v>
      </c>
      <c r="F36" s="139">
        <f t="shared" si="0"/>
        <v>297.33756333333287</v>
      </c>
      <c r="G36" s="130">
        <f>VLOOKUP($A36,'Customer Numbers'!$A:$Z,G$1,FALSE)/1000</f>
        <v>27.658000000000001</v>
      </c>
      <c r="H36" s="8">
        <f>VLOOKUP($A36,'Customer Numbers'!$A:$Z,H$1,FALSE)/1000</f>
        <v>27.777999999999999</v>
      </c>
      <c r="I36" s="8">
        <f>VLOOKUP($A36,'Customer Numbers'!$A:$Z,I$1,FALSE)/1000</f>
        <v>27.718</v>
      </c>
      <c r="J36" s="139">
        <f t="shared" si="1"/>
        <v>27.718</v>
      </c>
      <c r="K36" s="174">
        <f t="shared" si="3"/>
        <v>8.0649783064574443</v>
      </c>
      <c r="L36" s="22">
        <f t="shared" si="4"/>
        <v>11.081109511123897</v>
      </c>
      <c r="M36" s="22">
        <f t="shared" si="5"/>
        <v>13.029095172811855</v>
      </c>
      <c r="N36" s="270">
        <f t="shared" si="2"/>
        <v>10.725060996797732</v>
      </c>
    </row>
    <row r="37" spans="1:14" x14ac:dyDescent="0.25">
      <c r="A37" s="45" t="s">
        <v>32</v>
      </c>
      <c r="C37" s="130">
        <f>VLOOKUP($A37,'Capital Additions'!$A:$X,C$1,FALSE)/1000</f>
        <v>1167.5160000000001</v>
      </c>
      <c r="D37" s="8">
        <f>VLOOKUP($A37,'Capital Additions'!$A:$X,D$1,FALSE)/1000</f>
        <v>654.61599999999999</v>
      </c>
      <c r="E37" s="8">
        <f>VLOOKUP($A37,'Capital Additions'!$A:$X,E$1,FALSE)/1000</f>
        <v>439.35899999999998</v>
      </c>
      <c r="F37" s="139">
        <f t="shared" si="0"/>
        <v>753.83033333333333</v>
      </c>
      <c r="G37" s="130">
        <f>VLOOKUP($A37,'Customer Numbers'!$A:$Z,G$1,FALSE)/1000</f>
        <v>96.828000000000003</v>
      </c>
      <c r="H37" s="8">
        <f>VLOOKUP($A37,'Customer Numbers'!$A:$Z,H$1,FALSE)/1000</f>
        <v>97.695999999999998</v>
      </c>
      <c r="I37" s="8">
        <f>VLOOKUP($A37,'Customer Numbers'!$A:$Z,I$1,FALSE)/1000</f>
        <v>99.027000000000001</v>
      </c>
      <c r="J37" s="139">
        <f t="shared" si="1"/>
        <v>97.850333333333325</v>
      </c>
      <c r="K37" s="174">
        <f t="shared" si="3"/>
        <v>12.057627958854876</v>
      </c>
      <c r="L37" s="22">
        <f t="shared" si="4"/>
        <v>6.7005404520144118</v>
      </c>
      <c r="M37" s="22">
        <f t="shared" si="5"/>
        <v>4.4367596716047135</v>
      </c>
      <c r="N37" s="270">
        <f t="shared" si="2"/>
        <v>7.7316426941580003</v>
      </c>
    </row>
    <row r="38" spans="1:14" x14ac:dyDescent="0.25">
      <c r="A38" s="45" t="s">
        <v>33</v>
      </c>
      <c r="C38" s="130">
        <f>VLOOKUP($A38,'Capital Additions'!$A:$X,C$1,FALSE)/1000</f>
        <v>160.94747000000001</v>
      </c>
      <c r="D38" s="8">
        <f>VLOOKUP($A38,'Capital Additions'!$A:$X,D$1,FALSE)/1000</f>
        <v>137.40887000000001</v>
      </c>
      <c r="E38" s="8">
        <f>VLOOKUP($A38,'Capital Additions'!$A:$X,E$1,FALSE)/1000</f>
        <v>89.219759999999994</v>
      </c>
      <c r="F38" s="139">
        <f t="shared" si="0"/>
        <v>129.19203333333334</v>
      </c>
      <c r="G38" s="130">
        <f>VLOOKUP($A38,'Customer Numbers'!$A:$Z,G$1,FALSE)/1000</f>
        <v>10.45</v>
      </c>
      <c r="H38" s="8">
        <f>VLOOKUP($A38,'Customer Numbers'!$A:$Z,H$1,FALSE)/1000</f>
        <v>10.545999999999999</v>
      </c>
      <c r="I38" s="8">
        <f>VLOOKUP($A38,'Customer Numbers'!$A:$Z,I$1,FALSE)/1000</f>
        <v>10.638999999999999</v>
      </c>
      <c r="J38" s="139">
        <f t="shared" si="1"/>
        <v>10.545</v>
      </c>
      <c r="K38" s="174">
        <f t="shared" si="3"/>
        <v>15.40167177033493</v>
      </c>
      <c r="L38" s="22">
        <f t="shared" si="4"/>
        <v>13.029477527024465</v>
      </c>
      <c r="M38" s="22">
        <f t="shared" si="5"/>
        <v>8.3861039571388289</v>
      </c>
      <c r="N38" s="270">
        <f t="shared" si="2"/>
        <v>12.272417751499409</v>
      </c>
    </row>
    <row r="39" spans="1:14" x14ac:dyDescent="0.25">
      <c r="A39" s="45" t="s">
        <v>34</v>
      </c>
      <c r="C39" s="130">
        <f>VLOOKUP($A39,'Capital Additions'!$A:$X,C$1,FALSE)/1000</f>
        <v>260.21389999999997</v>
      </c>
      <c r="D39" s="8">
        <f>VLOOKUP($A39,'Capital Additions'!$A:$X,D$1,FALSE)/1000</f>
        <v>355.86579999999998</v>
      </c>
      <c r="E39" s="8">
        <f>VLOOKUP($A39,'Capital Additions'!$A:$X,E$1,FALSE)/1000</f>
        <v>133.51300000000001</v>
      </c>
      <c r="F39" s="139">
        <f t="shared" si="0"/>
        <v>249.86423333333335</v>
      </c>
      <c r="G39" s="130">
        <f>VLOOKUP($A39,'Customer Numbers'!$A:$Z,G$1,FALSE)/1000</f>
        <v>13.644</v>
      </c>
      <c r="H39" s="8">
        <f>VLOOKUP($A39,'Customer Numbers'!$A:$Z,H$1,FALSE)/1000</f>
        <v>13.762</v>
      </c>
      <c r="I39" s="8">
        <f>VLOOKUP($A39,'Customer Numbers'!$A:$Z,I$1,FALSE)/1000</f>
        <v>13.936</v>
      </c>
      <c r="J39" s="139">
        <f t="shared" si="1"/>
        <v>13.780666666666667</v>
      </c>
      <c r="K39" s="174">
        <f t="shared" si="3"/>
        <v>19.071672530049835</v>
      </c>
      <c r="L39" s="22">
        <f t="shared" si="4"/>
        <v>25.858581601511407</v>
      </c>
      <c r="M39" s="22">
        <f t="shared" si="5"/>
        <v>9.5804391504018369</v>
      </c>
      <c r="N39" s="270">
        <f t="shared" si="2"/>
        <v>18.170231093987692</v>
      </c>
    </row>
    <row r="40" spans="1:14" x14ac:dyDescent="0.25">
      <c r="A40" s="45" t="s">
        <v>35</v>
      </c>
      <c r="C40" s="130">
        <f>VLOOKUP($A40,'Capital Additions'!$A:$X,C$1,FALSE)/1000</f>
        <v>1269.2942300000002</v>
      </c>
      <c r="D40" s="8">
        <f>VLOOKUP($A40,'Capital Additions'!$A:$X,D$1,FALSE)/1000</f>
        <v>1604.93587</v>
      </c>
      <c r="E40" s="8">
        <f>VLOOKUP($A40,'Capital Additions'!$A:$X,E$1,FALSE)/1000</f>
        <v>1480.5039099999999</v>
      </c>
      <c r="F40" s="139">
        <f t="shared" si="0"/>
        <v>1451.5780033333333</v>
      </c>
      <c r="G40" s="130">
        <f>VLOOKUP($A40,'Customer Numbers'!$A:$Z,G$1,FALSE)/1000</f>
        <v>159.03899999999999</v>
      </c>
      <c r="H40" s="8">
        <f>VLOOKUP($A40,'Customer Numbers'!$A:$Z,H$1,FALSE)/1000</f>
        <v>160.59800000000001</v>
      </c>
      <c r="I40" s="8">
        <f>VLOOKUP($A40,'Customer Numbers'!$A:$Z,I$1,FALSE)/1000</f>
        <v>162.13999999999999</v>
      </c>
      <c r="J40" s="139">
        <f t="shared" si="1"/>
        <v>160.59233333333333</v>
      </c>
      <c r="K40" s="174">
        <f t="shared" si="3"/>
        <v>7.9810249687183665</v>
      </c>
      <c r="L40" s="22">
        <f t="shared" si="4"/>
        <v>9.9934984869051906</v>
      </c>
      <c r="M40" s="22">
        <f t="shared" si="5"/>
        <v>9.1310220180091282</v>
      </c>
      <c r="N40" s="270">
        <f t="shared" si="2"/>
        <v>9.0351818245442299</v>
      </c>
    </row>
    <row r="41" spans="1:14" x14ac:dyDescent="0.25">
      <c r="A41" s="45" t="s">
        <v>36</v>
      </c>
      <c r="C41" s="130">
        <f>VLOOKUP($A41,'Capital Additions'!$A:$X,C$1,FALSE)/1000</f>
        <v>1486.19544</v>
      </c>
      <c r="D41" s="8">
        <f>VLOOKUP($A41,'Capital Additions'!$A:$X,D$1,FALSE)/1000</f>
        <v>1215.5525600000001</v>
      </c>
      <c r="E41" s="8">
        <f>VLOOKUP($A41,'Capital Additions'!$A:$X,E$1,FALSE)/1000</f>
        <v>1279.9996599999999</v>
      </c>
      <c r="F41" s="139">
        <f t="shared" si="0"/>
        <v>1327.2492199999999</v>
      </c>
      <c r="G41" s="130">
        <f>VLOOKUP($A41,'Customer Numbers'!$A:$Z,G$1,FALSE)/1000</f>
        <v>39.579000000000001</v>
      </c>
      <c r="H41" s="8">
        <f>VLOOKUP($A41,'Customer Numbers'!$A:$Z,H$1,FALSE)/1000</f>
        <v>40.387999999999998</v>
      </c>
      <c r="I41" s="8">
        <f>VLOOKUP($A41,'Customer Numbers'!$A:$Z,I$1,FALSE)/1000</f>
        <v>41.220999999999997</v>
      </c>
      <c r="J41" s="139">
        <f t="shared" si="1"/>
        <v>40.395999999999994</v>
      </c>
      <c r="K41" s="174">
        <f t="shared" si="3"/>
        <v>37.550100811036152</v>
      </c>
      <c r="L41" s="22">
        <f t="shared" si="4"/>
        <v>30.096874319104689</v>
      </c>
      <c r="M41" s="22">
        <f t="shared" si="5"/>
        <v>31.052125372989497</v>
      </c>
      <c r="N41" s="270">
        <f t="shared" si="2"/>
        <v>32.899700167710115</v>
      </c>
    </row>
    <row r="42" spans="1:14" x14ac:dyDescent="0.25">
      <c r="A42" s="45" t="s">
        <v>37</v>
      </c>
      <c r="C42" s="130">
        <f>VLOOKUP($A42,'Capital Additions'!$A:$X,C$1,FALSE)/1000</f>
        <v>164.49169000000001</v>
      </c>
      <c r="D42" s="8">
        <f>VLOOKUP($A42,'Capital Additions'!$A:$X,D$1,FALSE)/1000</f>
        <v>120.51554</v>
      </c>
      <c r="E42" s="8">
        <f>VLOOKUP($A42,'Capital Additions'!$A:$X,E$1,FALSE)/1000</f>
        <v>385.71474999999998</v>
      </c>
      <c r="F42" s="139">
        <f t="shared" si="0"/>
        <v>223.57399333333333</v>
      </c>
      <c r="G42" s="130">
        <f>VLOOKUP($A42,'Customer Numbers'!$A:$Z,G$1,FALSE)/1000</f>
        <v>43.524000000000001</v>
      </c>
      <c r="H42" s="8">
        <f>VLOOKUP($A42,'Customer Numbers'!$A:$Z,H$1,FALSE)/1000</f>
        <v>43.930999999999997</v>
      </c>
      <c r="I42" s="8">
        <f>VLOOKUP($A42,'Customer Numbers'!$A:$Z,I$1,FALSE)/1000</f>
        <v>44.186999999999998</v>
      </c>
      <c r="J42" s="139">
        <f t="shared" si="1"/>
        <v>43.880666666666663</v>
      </c>
      <c r="K42" s="174">
        <f t="shared" si="3"/>
        <v>3.7793330116717212</v>
      </c>
      <c r="L42" s="22">
        <f t="shared" si="4"/>
        <v>2.7432915253465664</v>
      </c>
      <c r="M42" s="22">
        <f t="shared" si="5"/>
        <v>8.7291454500192369</v>
      </c>
      <c r="N42" s="270">
        <f t="shared" si="2"/>
        <v>5.0839233290125083</v>
      </c>
    </row>
    <row r="43" spans="1:14" x14ac:dyDescent="0.25">
      <c r="A43" s="45" t="s">
        <v>38</v>
      </c>
      <c r="C43" s="130">
        <f>VLOOKUP($A43,'Capital Additions'!$A:$X,C$1,FALSE)/1000</f>
        <v>1055.4804000000011</v>
      </c>
      <c r="D43" s="8">
        <f>VLOOKUP($A43,'Capital Additions'!$A:$X,D$1,FALSE)/1000</f>
        <v>1195.3590800000002</v>
      </c>
      <c r="E43" s="8">
        <f>VLOOKUP($A43,'Capital Additions'!$A:$X,E$1,FALSE)/1000</f>
        <v>786.62987999999996</v>
      </c>
      <c r="F43" s="139">
        <f t="shared" si="0"/>
        <v>1012.4897866666671</v>
      </c>
      <c r="G43" s="130">
        <f>VLOOKUP($A43,'Customer Numbers'!$A:$Z,G$1,FALSE)/1000</f>
        <v>55.593000000000004</v>
      </c>
      <c r="H43" s="8">
        <f>VLOOKUP($A43,'Customer Numbers'!$A:$Z,H$1,FALSE)/1000</f>
        <v>56.067</v>
      </c>
      <c r="I43" s="8">
        <f>VLOOKUP($A43,'Customer Numbers'!$A:$Z,I$1,FALSE)/1000</f>
        <v>56.972999999999999</v>
      </c>
      <c r="J43" s="139">
        <f t="shared" si="1"/>
        <v>56.210999999999991</v>
      </c>
      <c r="K43" s="174">
        <f t="shared" si="3"/>
        <v>18.985850736603545</v>
      </c>
      <c r="L43" s="22">
        <f t="shared" si="4"/>
        <v>21.320189772950222</v>
      </c>
      <c r="M43" s="22">
        <f t="shared" si="5"/>
        <v>13.807064398925807</v>
      </c>
      <c r="N43" s="270">
        <f t="shared" si="2"/>
        <v>18.037701636159856</v>
      </c>
    </row>
    <row r="44" spans="1:14" x14ac:dyDescent="0.25">
      <c r="A44" s="45" t="s">
        <v>39</v>
      </c>
      <c r="C44" s="130">
        <f>VLOOKUP($A44,'Capital Additions'!$A:$X,C$1,FALSE)/1000</f>
        <v>116.14961</v>
      </c>
      <c r="D44" s="8">
        <f>VLOOKUP($A44,'Capital Additions'!$A:$X,D$1,FALSE)/1000</f>
        <v>127.00467999999999</v>
      </c>
      <c r="E44" s="8">
        <f>VLOOKUP($A44,'Capital Additions'!$A:$X,E$1,FALSE)/1000</f>
        <v>148.99798999999999</v>
      </c>
      <c r="F44" s="139">
        <f t="shared" si="0"/>
        <v>130.71742666666668</v>
      </c>
      <c r="G44" s="130">
        <f>VLOOKUP($A44,'Customer Numbers'!$A:$Z,G$1,FALSE)/1000</f>
        <v>9.4610000000000003</v>
      </c>
      <c r="H44" s="8">
        <f>VLOOKUP($A44,'Customer Numbers'!$A:$Z,H$1,FALSE)/1000</f>
        <v>9.5579999999999998</v>
      </c>
      <c r="I44" s="8">
        <f>VLOOKUP($A44,'Customer Numbers'!$A:$Z,I$1,FALSE)/1000</f>
        <v>9.6319999999999997</v>
      </c>
      <c r="J44" s="139">
        <f t="shared" si="1"/>
        <v>9.5503333333333327</v>
      </c>
      <c r="K44" s="174">
        <f t="shared" si="3"/>
        <v>12.276673713138145</v>
      </c>
      <c r="L44" s="22">
        <f t="shared" si="4"/>
        <v>13.287788240217619</v>
      </c>
      <c r="M44" s="22">
        <f t="shared" si="5"/>
        <v>15.469060423588038</v>
      </c>
      <c r="N44" s="270">
        <f t="shared" si="2"/>
        <v>13.677840792314599</v>
      </c>
    </row>
    <row r="45" spans="1:14" x14ac:dyDescent="0.25">
      <c r="A45" s="45" t="s">
        <v>40</v>
      </c>
      <c r="C45" s="130">
        <f>VLOOKUP($A45,'Capital Additions'!$A:$X,C$1,FALSE)/1000</f>
        <v>123.52211</v>
      </c>
      <c r="D45" s="8">
        <f>VLOOKUP($A45,'Capital Additions'!$A:$X,D$1,FALSE)/1000</f>
        <v>113.57513</v>
      </c>
      <c r="E45" s="8">
        <f>VLOOKUP($A45,'Capital Additions'!$A:$X,E$1,FALSE)/1000</f>
        <v>71.91825</v>
      </c>
      <c r="F45" s="139">
        <f t="shared" si="0"/>
        <v>103.00516333333333</v>
      </c>
      <c r="G45" s="130">
        <f>VLOOKUP($A45,'Customer Numbers'!$A:$Z,G$1,FALSE)/1000</f>
        <v>24.172000000000001</v>
      </c>
      <c r="H45" s="8">
        <f>VLOOKUP($A45,'Customer Numbers'!$A:$Z,H$1,FALSE)/1000</f>
        <v>24.199000000000002</v>
      </c>
      <c r="I45" s="8">
        <f>VLOOKUP($A45,'Customer Numbers'!$A:$Z,I$1,FALSE)/1000</f>
        <v>24.29</v>
      </c>
      <c r="J45" s="139">
        <f t="shared" si="1"/>
        <v>24.220333333333333</v>
      </c>
      <c r="K45" s="174">
        <f t="shared" si="3"/>
        <v>5.1101319708753925</v>
      </c>
      <c r="L45" s="22">
        <f t="shared" si="4"/>
        <v>4.6933811314517122</v>
      </c>
      <c r="M45" s="22">
        <f t="shared" si="5"/>
        <v>2.9608172087278715</v>
      </c>
      <c r="N45" s="270">
        <f t="shared" si="2"/>
        <v>4.2547767703516586</v>
      </c>
    </row>
    <row r="46" spans="1:14" x14ac:dyDescent="0.25">
      <c r="A46" s="45" t="s">
        <v>41</v>
      </c>
      <c r="C46" s="130">
        <f>VLOOKUP($A46,'Capital Additions'!$A:$X,C$1,FALSE)/1000</f>
        <v>12.82907</v>
      </c>
      <c r="D46" s="8">
        <f>VLOOKUP($A46,'Capital Additions'!$A:$X,D$1,FALSE)/1000</f>
        <v>1.796</v>
      </c>
      <c r="E46" s="8">
        <f>VLOOKUP($A46,'Capital Additions'!$A:$X,E$1,FALSE)/1000</f>
        <v>30.699000000000002</v>
      </c>
      <c r="F46" s="139">
        <f t="shared" si="0"/>
        <v>15.108023333333334</v>
      </c>
      <c r="G46" s="130">
        <f>VLOOKUP($A46,'Customer Numbers'!$A:$Z,G$1,FALSE)/1000</f>
        <v>5.9189999999999996</v>
      </c>
      <c r="H46" s="8">
        <f>VLOOKUP($A46,'Customer Numbers'!$A:$Z,H$1,FALSE)/1000</f>
        <v>5.9770000000000003</v>
      </c>
      <c r="I46" s="8">
        <f>VLOOKUP($A46,'Customer Numbers'!$A:$Z,I$1,FALSE)/1000</f>
        <v>5.9290000000000003</v>
      </c>
      <c r="J46" s="139">
        <f t="shared" si="1"/>
        <v>5.9416666666666673</v>
      </c>
      <c r="K46" s="174">
        <f t="shared" si="3"/>
        <v>2.1674387565467139</v>
      </c>
      <c r="L46" s="22">
        <f t="shared" si="4"/>
        <v>0.30048519324075623</v>
      </c>
      <c r="M46" s="22">
        <f t="shared" si="5"/>
        <v>5.177770281666386</v>
      </c>
      <c r="N46" s="270">
        <f t="shared" si="2"/>
        <v>2.5485647438179519</v>
      </c>
    </row>
    <row r="47" spans="1:14" x14ac:dyDescent="0.25">
      <c r="A47" s="45" t="s">
        <v>42</v>
      </c>
      <c r="C47" s="130">
        <f>VLOOKUP($A47,'Capital Additions'!$A:$X,C$1,FALSE)/1000</f>
        <v>1172.0750297330931</v>
      </c>
      <c r="D47" s="8">
        <f>VLOOKUP($A47,'Capital Additions'!$A:$X,D$1,FALSE)/1000</f>
        <v>1556.3417154553035</v>
      </c>
      <c r="E47" s="8">
        <f>VLOOKUP($A47,'Capital Additions'!$A:$X,E$1,FALSE)/1000</f>
        <v>666.61135999999999</v>
      </c>
      <c r="F47" s="139">
        <f t="shared" si="0"/>
        <v>1131.676035062799</v>
      </c>
      <c r="G47" s="130">
        <f>VLOOKUP($A47,'Customer Numbers'!$A:$Z,G$1,FALSE)/1000</f>
        <v>72.108999999999995</v>
      </c>
      <c r="H47" s="8">
        <f>VLOOKUP($A47,'Customer Numbers'!$A:$Z,H$1,FALSE)/1000</f>
        <v>73.134</v>
      </c>
      <c r="I47" s="8">
        <f>VLOOKUP($A47,'Customer Numbers'!$A:$Z,I$1,FALSE)/1000</f>
        <v>74.001999999999995</v>
      </c>
      <c r="J47" s="139">
        <f t="shared" si="1"/>
        <v>73.081666666666663</v>
      </c>
      <c r="K47" s="174">
        <f t="shared" si="3"/>
        <v>16.254212785270813</v>
      </c>
      <c r="L47" s="22">
        <f t="shared" si="4"/>
        <v>21.280686349103064</v>
      </c>
      <c r="M47" s="22">
        <f t="shared" si="5"/>
        <v>9.0080181616713073</v>
      </c>
      <c r="N47" s="270">
        <f t="shared" si="2"/>
        <v>15.514305765348395</v>
      </c>
    </row>
    <row r="48" spans="1:14" x14ac:dyDescent="0.25">
      <c r="A48" s="45" t="s">
        <v>43</v>
      </c>
      <c r="C48" s="130">
        <f>VLOOKUP($A48,'Capital Additions'!$A:$X,C$1,FALSE)/1000</f>
        <v>143.90133000000003</v>
      </c>
      <c r="D48" s="8">
        <f>VLOOKUP($A48,'Capital Additions'!$A:$X,D$1,FALSE)/1000</f>
        <v>105.51634999999999</v>
      </c>
      <c r="E48" s="8">
        <f>VLOOKUP($A48,'Capital Additions'!$A:$X,E$1,FALSE)/1000</f>
        <v>74.359639999999999</v>
      </c>
      <c r="F48" s="139">
        <f t="shared" si="0"/>
        <v>107.92577333333334</v>
      </c>
      <c r="G48" s="130">
        <f>VLOOKUP($A48,'Customer Numbers'!$A:$Z,G$1,FALSE)/1000</f>
        <v>12.583</v>
      </c>
      <c r="H48" s="8">
        <f>VLOOKUP($A48,'Customer Numbers'!$A:$Z,H$1,FALSE)/1000</f>
        <v>12.651999999999999</v>
      </c>
      <c r="I48" s="8">
        <f>VLOOKUP($A48,'Customer Numbers'!$A:$Z,I$1,FALSE)/1000</f>
        <v>12.696999999999999</v>
      </c>
      <c r="J48" s="139">
        <f t="shared" si="1"/>
        <v>12.644</v>
      </c>
      <c r="K48" s="174">
        <f t="shared" si="3"/>
        <v>11.436170229674961</v>
      </c>
      <c r="L48" s="22">
        <f t="shared" si="4"/>
        <v>8.3398948782801128</v>
      </c>
      <c r="M48" s="22">
        <f t="shared" si="5"/>
        <v>5.8564731826415688</v>
      </c>
      <c r="N48" s="270">
        <f t="shared" si="2"/>
        <v>8.5441794301988807</v>
      </c>
    </row>
    <row r="49" spans="1:14" x14ac:dyDescent="0.25">
      <c r="A49" s="45" t="s">
        <v>44</v>
      </c>
      <c r="C49" s="130">
        <f>VLOOKUP($A49,'Capital Additions'!$A:$X,C$1,FALSE)/1000</f>
        <v>665.23095000000001</v>
      </c>
      <c r="D49" s="8">
        <f>VLOOKUP($A49,'Capital Additions'!$A:$X,D$1,FALSE)/1000</f>
        <v>1071.7225299999998</v>
      </c>
      <c r="E49" s="8">
        <f>VLOOKUP($A49,'Capital Additions'!$A:$X,E$1,FALSE)/1000</f>
        <v>1005.211</v>
      </c>
      <c r="F49" s="139">
        <f t="shared" si="0"/>
        <v>914.05482666666649</v>
      </c>
      <c r="G49" s="130">
        <f>VLOOKUP($A49,'Customer Numbers'!$A:$Z,G$1,FALSE)/1000</f>
        <v>58.744999999999997</v>
      </c>
      <c r="H49" s="8">
        <f>VLOOKUP($A49,'Customer Numbers'!$A:$Z,H$1,FALSE)/1000</f>
        <v>59.183</v>
      </c>
      <c r="I49" s="8">
        <f>VLOOKUP($A49,'Customer Numbers'!$A:$Z,I$1,FALSE)/1000</f>
        <v>59.485999999999997</v>
      </c>
      <c r="J49" s="139">
        <f t="shared" si="1"/>
        <v>59.137999999999998</v>
      </c>
      <c r="K49" s="174">
        <f t="shared" si="3"/>
        <v>11.324043748404121</v>
      </c>
      <c r="L49" s="22">
        <f t="shared" si="4"/>
        <v>18.108621225689806</v>
      </c>
      <c r="M49" s="22">
        <f t="shared" si="5"/>
        <v>16.898278586558181</v>
      </c>
      <c r="N49" s="270">
        <f t="shared" si="2"/>
        <v>15.443647853550701</v>
      </c>
    </row>
    <row r="50" spans="1:14" x14ac:dyDescent="0.25">
      <c r="A50" s="45" t="s">
        <v>45</v>
      </c>
      <c r="C50" s="130">
        <f>VLOOKUP($A50,'Capital Additions'!$A:$X,C$1,FALSE)/1000</f>
        <v>107.27158</v>
      </c>
      <c r="D50" s="8">
        <f>VLOOKUP($A50,'Capital Additions'!$A:$X,D$1,FALSE)/1000</f>
        <v>101.41631</v>
      </c>
      <c r="E50" s="8">
        <f>VLOOKUP($A50,'Capital Additions'!$A:$X,E$1,FALSE)/1000</f>
        <v>53.420209999999997</v>
      </c>
      <c r="F50" s="139">
        <f t="shared" si="0"/>
        <v>87.369366666666664</v>
      </c>
      <c r="G50" s="130">
        <f>VLOOKUP($A50,'Customer Numbers'!$A:$Z,G$1,FALSE)/1000</f>
        <v>11.247</v>
      </c>
      <c r="H50" s="8">
        <f>VLOOKUP($A50,'Customer Numbers'!$A:$Z,H$1,FALSE)/1000</f>
        <v>11.32</v>
      </c>
      <c r="I50" s="8">
        <f>VLOOKUP($A50,'Customer Numbers'!$A:$Z,I$1,FALSE)/1000</f>
        <v>11.442</v>
      </c>
      <c r="J50" s="139">
        <f t="shared" si="1"/>
        <v>11.336333333333334</v>
      </c>
      <c r="K50" s="174">
        <f t="shared" si="3"/>
        <v>9.5377949675469011</v>
      </c>
      <c r="L50" s="22">
        <f t="shared" si="4"/>
        <v>8.9590379858657236</v>
      </c>
      <c r="M50" s="22">
        <f t="shared" si="5"/>
        <v>4.6687825554972902</v>
      </c>
      <c r="N50" s="270">
        <f t="shared" si="2"/>
        <v>7.721871836303305</v>
      </c>
    </row>
    <row r="51" spans="1:14" x14ac:dyDescent="0.25">
      <c r="A51" s="45" t="s">
        <v>46</v>
      </c>
      <c r="C51" s="130">
        <f>VLOOKUP($A51,'Capital Additions'!$A:$X,C$1,FALSE)/1000</f>
        <v>145.91324</v>
      </c>
      <c r="D51" s="8">
        <f>VLOOKUP($A51,'Capital Additions'!$A:$X,D$1,FALSE)/1000</f>
        <v>76.615800000000007</v>
      </c>
      <c r="E51" s="8">
        <f>VLOOKUP($A51,'Capital Additions'!$A:$X,E$1,FALSE)/1000</f>
        <v>5537.3983699999999</v>
      </c>
      <c r="F51" s="139">
        <f t="shared" si="0"/>
        <v>1919.9758033333335</v>
      </c>
      <c r="G51" s="130">
        <f>VLOOKUP($A51,'Customer Numbers'!$A:$Z,G$1,FALSE)/1000</f>
        <v>33.613</v>
      </c>
      <c r="H51" s="8">
        <f>VLOOKUP($A51,'Customer Numbers'!$A:$Z,H$1,FALSE)/1000</f>
        <v>33.646999999999998</v>
      </c>
      <c r="I51" s="8">
        <f>VLOOKUP($A51,'Customer Numbers'!$A:$Z,I$1,FALSE)/1000</f>
        <v>33.750999999999998</v>
      </c>
      <c r="J51" s="139">
        <f t="shared" si="1"/>
        <v>33.670333333333332</v>
      </c>
      <c r="K51" s="174">
        <f t="shared" si="3"/>
        <v>4.3409764079374051</v>
      </c>
      <c r="L51" s="22">
        <f t="shared" si="4"/>
        <v>2.2770469878443849</v>
      </c>
      <c r="M51" s="22">
        <f t="shared" si="5"/>
        <v>164.06620159402686</v>
      </c>
      <c r="N51" s="270">
        <f t="shared" si="2"/>
        <v>56.894741663269549</v>
      </c>
    </row>
    <row r="52" spans="1:14" x14ac:dyDescent="0.25">
      <c r="A52" s="45" t="s">
        <v>47</v>
      </c>
      <c r="C52" s="130">
        <f>VLOOKUP($A52,'Capital Additions'!$A:$X,C$1,FALSE)/1000</f>
        <v>51.364150000000002</v>
      </c>
      <c r="D52" s="8">
        <f>VLOOKUP($A52,'Capital Additions'!$A:$X,D$1,FALSE)/1000</f>
        <v>17.651450000000001</v>
      </c>
      <c r="E52" s="8">
        <f>VLOOKUP($A52,'Capital Additions'!$A:$X,E$1,FALSE)/1000</f>
        <v>66.103149999999999</v>
      </c>
      <c r="F52" s="139">
        <f t="shared" si="0"/>
        <v>45.039583333333333</v>
      </c>
      <c r="G52" s="130">
        <f>VLOOKUP($A52,'Customer Numbers'!$A:$Z,G$1,FALSE)/1000</f>
        <v>4.3120000000000003</v>
      </c>
      <c r="H52" s="8">
        <f>VLOOKUP($A52,'Customer Numbers'!$A:$Z,H$1,FALSE)/1000</f>
        <v>4.3250000000000002</v>
      </c>
      <c r="I52" s="8">
        <f>VLOOKUP($A52,'Customer Numbers'!$A:$Z,I$1,FALSE)/1000</f>
        <v>4.3449999999999998</v>
      </c>
      <c r="J52" s="139">
        <f t="shared" si="1"/>
        <v>4.3273333333333328</v>
      </c>
      <c r="K52" s="174">
        <f t="shared" si="3"/>
        <v>11.911908627087199</v>
      </c>
      <c r="L52" s="22">
        <f t="shared" si="4"/>
        <v>4.0812601156069368</v>
      </c>
      <c r="M52" s="22">
        <f t="shared" si="5"/>
        <v>15.21361334867664</v>
      </c>
      <c r="N52" s="270">
        <f t="shared" si="2"/>
        <v>10.402260697123593</v>
      </c>
    </row>
    <row r="53" spans="1:14" x14ac:dyDescent="0.25">
      <c r="A53" s="45" t="s">
        <v>48</v>
      </c>
      <c r="C53" s="130">
        <f>VLOOKUP($A53,'Capital Additions'!$A:$X,C$1,FALSE)/1000</f>
        <v>96.573610000000002</v>
      </c>
      <c r="D53" s="8">
        <f>VLOOKUP($A53,'Capital Additions'!$A:$X,D$1,FALSE)/1000</f>
        <v>73.506</v>
      </c>
      <c r="E53" s="8">
        <f>VLOOKUP($A53,'Capital Additions'!$A:$X,E$1,FALSE)/1000</f>
        <v>0</v>
      </c>
      <c r="F53" s="139">
        <f t="shared" si="0"/>
        <v>85.039805000000001</v>
      </c>
      <c r="G53" s="130">
        <f>VLOOKUP($A53,'Customer Numbers'!$A:$Z,G$1,FALSE)/1000</f>
        <v>5.9089999999999998</v>
      </c>
      <c r="H53" s="8">
        <f>VLOOKUP($A53,'Customer Numbers'!$A:$Z,H$1,FALSE)/1000</f>
        <v>5.91</v>
      </c>
      <c r="I53" s="8">
        <f>VLOOKUP($A53,'Customer Numbers'!$A:$Z,I$1,FALSE)/1000</f>
        <v>5.899</v>
      </c>
      <c r="J53" s="139">
        <f t="shared" si="1"/>
        <v>5.9059999999999997</v>
      </c>
      <c r="K53" s="174">
        <f t="shared" si="3"/>
        <v>16.343477745811477</v>
      </c>
      <c r="L53" s="22">
        <f t="shared" si="4"/>
        <v>12.437563451776649</v>
      </c>
      <c r="M53" s="22">
        <f t="shared" si="5"/>
        <v>0</v>
      </c>
      <c r="N53" s="270">
        <f t="shared" si="2"/>
        <v>14.390520598794062</v>
      </c>
    </row>
    <row r="54" spans="1:14" x14ac:dyDescent="0.25">
      <c r="A54" s="45" t="s">
        <v>49</v>
      </c>
      <c r="C54" s="130">
        <f>VLOOKUP($A54,'Capital Additions'!$A:$X,C$1,FALSE)/1000</f>
        <v>11.49532</v>
      </c>
      <c r="D54" s="8">
        <f>VLOOKUP($A54,'Capital Additions'!$A:$X,D$1,FALSE)/1000</f>
        <v>35.850650000000002</v>
      </c>
      <c r="E54" s="8">
        <f>VLOOKUP($A54,'Capital Additions'!$A:$X,E$1,FALSE)/1000</f>
        <v>9.4085099999999997</v>
      </c>
      <c r="F54" s="139">
        <f t="shared" si="0"/>
        <v>18.91816</v>
      </c>
      <c r="G54" s="130">
        <f>VLOOKUP($A54,'Customer Numbers'!$A:$Z,G$1,FALSE)/1000</f>
        <v>2.839</v>
      </c>
      <c r="H54" s="8">
        <f>VLOOKUP($A54,'Customer Numbers'!$A:$Z,H$1,FALSE)/1000</f>
        <v>2.8479999999999999</v>
      </c>
      <c r="I54" s="8">
        <f>VLOOKUP($A54,'Customer Numbers'!$A:$Z,I$1,FALSE)/1000</f>
        <v>2.8410000000000002</v>
      </c>
      <c r="J54" s="139">
        <f t="shared" si="1"/>
        <v>2.8426666666666662</v>
      </c>
      <c r="K54" s="174">
        <f t="shared" si="3"/>
        <v>4.0490736174709401</v>
      </c>
      <c r="L54" s="22">
        <f t="shared" si="4"/>
        <v>12.588009129213484</v>
      </c>
      <c r="M54" s="22">
        <f t="shared" si="5"/>
        <v>3.3116895459345299</v>
      </c>
      <c r="N54" s="270">
        <f t="shared" si="2"/>
        <v>6.6495907642063186</v>
      </c>
    </row>
    <row r="55" spans="1:14" x14ac:dyDescent="0.25">
      <c r="A55" s="45" t="s">
        <v>50</v>
      </c>
      <c r="C55" s="130">
        <f>VLOOKUP($A55,'Capital Additions'!$A:$X,C$1,FALSE)/1000</f>
        <v>537.77099999999996</v>
      </c>
      <c r="D55" s="8">
        <f>VLOOKUP($A55,'Capital Additions'!$A:$X,D$1,FALSE)/1000</f>
        <v>821.56500000000005</v>
      </c>
      <c r="E55" s="8">
        <f>VLOOKUP($A55,'Capital Additions'!$A:$X,E$1,FALSE)/1000</f>
        <v>599.37</v>
      </c>
      <c r="F55" s="139">
        <f t="shared" si="0"/>
        <v>652.90200000000004</v>
      </c>
      <c r="G55" s="130">
        <f>VLOOKUP($A55,'Customer Numbers'!$A:$Z,G$1,FALSE)/1000</f>
        <v>56.515000000000001</v>
      </c>
      <c r="H55" s="8">
        <f>VLOOKUP($A55,'Customer Numbers'!$A:$Z,H$1,FALSE)/1000</f>
        <v>56.7</v>
      </c>
      <c r="I55" s="8">
        <f>VLOOKUP($A55,'Customer Numbers'!$A:$Z,I$1,FALSE)/1000</f>
        <v>56.887</v>
      </c>
      <c r="J55" s="139">
        <f t="shared" si="1"/>
        <v>56.70066666666667</v>
      </c>
      <c r="K55" s="174">
        <f t="shared" si="3"/>
        <v>9.5155445456958319</v>
      </c>
      <c r="L55" s="22">
        <f t="shared" si="4"/>
        <v>14.489682539682541</v>
      </c>
      <c r="M55" s="22">
        <f t="shared" si="5"/>
        <v>10.536150614375869</v>
      </c>
      <c r="N55" s="270">
        <f t="shared" si="2"/>
        <v>11.513792566584748</v>
      </c>
    </row>
    <row r="56" spans="1:14" x14ac:dyDescent="0.25">
      <c r="A56" s="45" t="s">
        <v>51</v>
      </c>
      <c r="C56" s="130">
        <f>VLOOKUP($A56,'Capital Additions'!$A:$X,C$1,FALSE)/1000</f>
        <v>104.03912</v>
      </c>
      <c r="D56" s="8">
        <f>VLOOKUP($A56,'Capital Additions'!$A:$X,D$1,FALSE)/1000</f>
        <v>148.24112</v>
      </c>
      <c r="E56" s="8">
        <f>VLOOKUP($A56,'Capital Additions'!$A:$X,E$1,FALSE)/1000</f>
        <v>0</v>
      </c>
      <c r="F56" s="139">
        <f t="shared" si="0"/>
        <v>126.14012</v>
      </c>
      <c r="G56" s="130">
        <f>VLOOKUP($A56,'Customer Numbers'!$A:$Z,G$1,FALSE)/1000</f>
        <v>7.1230000000000002</v>
      </c>
      <c r="H56" s="8">
        <f>VLOOKUP($A56,'Customer Numbers'!$A:$Z,H$1,FALSE)/1000</f>
        <v>7.1289999999999996</v>
      </c>
      <c r="I56" s="8">
        <f>VLOOKUP($A56,'Customer Numbers'!$A:$Z,I$1,FALSE)/1000</f>
        <v>7.7190000000000003</v>
      </c>
      <c r="J56" s="139">
        <f t="shared" si="1"/>
        <v>7.323666666666667</v>
      </c>
      <c r="K56" s="174">
        <f t="shared" si="3"/>
        <v>14.606081707145865</v>
      </c>
      <c r="L56" s="22">
        <f t="shared" si="4"/>
        <v>20.794097348856784</v>
      </c>
      <c r="M56" s="22">
        <f t="shared" si="5"/>
        <v>0</v>
      </c>
      <c r="N56" s="270">
        <f t="shared" si="2"/>
        <v>17.700089528001325</v>
      </c>
    </row>
    <row r="57" spans="1:14" x14ac:dyDescent="0.25">
      <c r="A57" s="45" t="s">
        <v>52</v>
      </c>
      <c r="C57" s="130">
        <f>VLOOKUP($A57,'Capital Additions'!$A:$X,C$1,FALSE)/1000</f>
        <v>24359.244600000002</v>
      </c>
      <c r="D57" s="8">
        <f>VLOOKUP($A57,'Capital Additions'!$A:$X,D$1,FALSE)/1000</f>
        <v>14490.52684</v>
      </c>
      <c r="E57" s="8">
        <f>VLOOKUP($A57,'Capital Additions'!$A:$X,E$1,FALSE)/1000</f>
        <v>19982.864000000001</v>
      </c>
      <c r="F57" s="139">
        <f t="shared" si="0"/>
        <v>19610.878480000003</v>
      </c>
      <c r="G57" s="130">
        <f>VLOOKUP($A57,'Customer Numbers'!$A:$Z,G$1,FALSE)/1000</f>
        <v>772.62400000000002</v>
      </c>
      <c r="H57" s="8">
        <f>VLOOKUP($A57,'Customer Numbers'!$A:$Z,H$1,FALSE)/1000</f>
        <v>777.904</v>
      </c>
      <c r="I57" s="8">
        <f>VLOOKUP($A57,'Customer Numbers'!$A:$Z,I$1,FALSE)/1000</f>
        <v>779.17600000000004</v>
      </c>
      <c r="J57" s="139">
        <f t="shared" si="1"/>
        <v>776.5680000000001</v>
      </c>
      <c r="K57" s="174">
        <f t="shared" si="3"/>
        <v>31.527941922591069</v>
      </c>
      <c r="L57" s="22">
        <f t="shared" si="4"/>
        <v>18.627654363520435</v>
      </c>
      <c r="M57" s="22">
        <f t="shared" si="5"/>
        <v>25.646149265377783</v>
      </c>
      <c r="N57" s="270">
        <f t="shared" si="2"/>
        <v>25.267248517163097</v>
      </c>
    </row>
    <row r="58" spans="1:14" x14ac:dyDescent="0.25">
      <c r="A58" s="45" t="s">
        <v>53</v>
      </c>
      <c r="C58" s="130">
        <f>VLOOKUP($A58,'Capital Additions'!$A:$X,C$1,FALSE)/1000</f>
        <v>139.49926000000002</v>
      </c>
      <c r="D58" s="8">
        <f>VLOOKUP($A58,'Capital Additions'!$A:$X,D$1,FALSE)/1000</f>
        <v>235.09107</v>
      </c>
      <c r="E58" s="8">
        <f>VLOOKUP($A58,'Capital Additions'!$A:$X,E$1,FALSE)/1000</f>
        <v>75.926389999999998</v>
      </c>
      <c r="F58" s="139">
        <f t="shared" si="0"/>
        <v>150.17223999999999</v>
      </c>
      <c r="G58" s="130">
        <f>VLOOKUP($A58,'Customer Numbers'!$A:$Z,G$1,FALSE)/1000</f>
        <v>13.789</v>
      </c>
      <c r="H58" s="8">
        <f>VLOOKUP($A58,'Customer Numbers'!$A:$Z,H$1,FALSE)/1000</f>
        <v>14.003</v>
      </c>
      <c r="I58" s="8">
        <f>VLOOKUP($A58,'Customer Numbers'!$A:$Z,I$1,FALSE)/1000</f>
        <v>14.238</v>
      </c>
      <c r="J58" s="139">
        <f t="shared" si="1"/>
        <v>14.01</v>
      </c>
      <c r="K58" s="174">
        <f t="shared" si="3"/>
        <v>10.116706070055843</v>
      </c>
      <c r="L58" s="22">
        <f t="shared" si="4"/>
        <v>16.788621723916304</v>
      </c>
      <c r="M58" s="22">
        <f t="shared" si="5"/>
        <v>5.3326583789858129</v>
      </c>
      <c r="N58" s="270">
        <f t="shared" si="2"/>
        <v>10.745995390985987</v>
      </c>
    </row>
    <row r="59" spans="1:14" x14ac:dyDescent="0.25">
      <c r="A59" s="45" t="s">
        <v>54</v>
      </c>
      <c r="C59" s="130">
        <f>VLOOKUP($A59,'Capital Additions'!$A:$X,C$1,FALSE)/1000</f>
        <v>522.37909999999999</v>
      </c>
      <c r="D59" s="8">
        <f>VLOOKUP($A59,'Capital Additions'!$A:$X,D$1,FALSE)/1000</f>
        <v>1184.39725</v>
      </c>
      <c r="E59" s="8">
        <f>VLOOKUP($A59,'Capital Additions'!$A:$X,E$1,FALSE)/1000</f>
        <v>829.13499999999999</v>
      </c>
      <c r="F59" s="139">
        <f t="shared" si="0"/>
        <v>845.3037833333334</v>
      </c>
      <c r="G59" s="130">
        <f>VLOOKUP($A59,'Customer Numbers'!$A:$Z,G$1,FALSE)/1000</f>
        <v>57.472000000000001</v>
      </c>
      <c r="H59" s="8">
        <f>VLOOKUP($A59,'Customer Numbers'!$A:$Z,H$1,FALSE)/1000</f>
        <v>57.856000000000002</v>
      </c>
      <c r="I59" s="8">
        <f>VLOOKUP($A59,'Customer Numbers'!$A:$Z,I$1,FALSE)/1000</f>
        <v>58.439</v>
      </c>
      <c r="J59" s="139">
        <f t="shared" si="1"/>
        <v>57.922333333333334</v>
      </c>
      <c r="K59" s="174">
        <f t="shared" si="3"/>
        <v>9.0892799972160354</v>
      </c>
      <c r="L59" s="22">
        <f t="shared" si="4"/>
        <v>20.471467954922566</v>
      </c>
      <c r="M59" s="22">
        <f t="shared" si="5"/>
        <v>14.188042232071048</v>
      </c>
      <c r="N59" s="270">
        <f t="shared" si="2"/>
        <v>14.582930061403218</v>
      </c>
    </row>
    <row r="60" spans="1:14" x14ac:dyDescent="0.25">
      <c r="A60" s="45" t="s">
        <v>55</v>
      </c>
      <c r="C60" s="130">
        <f>VLOOKUP($A60,'Capital Additions'!$A:$X,C$1,FALSE)/1000</f>
        <v>100.33202</v>
      </c>
      <c r="D60" s="8">
        <f>VLOOKUP($A60,'Capital Additions'!$A:$X,D$1,FALSE)/1000</f>
        <v>63.32788</v>
      </c>
      <c r="E60" s="8">
        <f>VLOOKUP($A60,'Capital Additions'!$A:$X,E$1,FALSE)/1000</f>
        <v>48.816000000000003</v>
      </c>
      <c r="F60" s="139">
        <f t="shared" si="0"/>
        <v>70.825299999999999</v>
      </c>
      <c r="G60" s="130">
        <f>VLOOKUP($A60,'Customer Numbers'!$A:$Z,G$1,FALSE)/1000</f>
        <v>23.366</v>
      </c>
      <c r="H60" s="8">
        <f>VLOOKUP($A60,'Customer Numbers'!$A:$Z,H$1,FALSE)/1000</f>
        <v>23.664000000000001</v>
      </c>
      <c r="I60" s="8">
        <f>VLOOKUP($A60,'Customer Numbers'!$A:$Z,I$1,FALSE)/1000</f>
        <v>24.053999999999998</v>
      </c>
      <c r="J60" s="139">
        <f t="shared" si="1"/>
        <v>23.694666666666667</v>
      </c>
      <c r="K60" s="174">
        <f t="shared" si="3"/>
        <v>4.2939322091928442</v>
      </c>
      <c r="L60" s="22">
        <f t="shared" si="4"/>
        <v>2.6761274509803918</v>
      </c>
      <c r="M60" s="22">
        <f t="shared" si="5"/>
        <v>2.0294337740084814</v>
      </c>
      <c r="N60" s="270">
        <f t="shared" si="2"/>
        <v>2.999831144727239</v>
      </c>
    </row>
    <row r="61" spans="1:14" x14ac:dyDescent="0.25">
      <c r="A61" s="45" t="s">
        <v>56</v>
      </c>
      <c r="C61" s="130">
        <f>VLOOKUP($A61,'Capital Additions'!$A:$X,C$1,FALSE)/1000</f>
        <v>210.55535</v>
      </c>
      <c r="D61" s="8">
        <f>VLOOKUP($A61,'Capital Additions'!$A:$X,D$1,FALSE)/1000</f>
        <v>142.46875</v>
      </c>
      <c r="E61" s="8">
        <f>VLOOKUP($A61,'Capital Additions'!$A:$X,E$1,FALSE)/1000</f>
        <v>99.769449999999992</v>
      </c>
      <c r="F61" s="139">
        <f t="shared" si="0"/>
        <v>150.93118333333334</v>
      </c>
      <c r="G61" s="130">
        <f>VLOOKUP($A61,'Customer Numbers'!$A:$Z,G$1,FALSE)/1000</f>
        <v>3.8050000000000002</v>
      </c>
      <c r="H61" s="8">
        <f>VLOOKUP($A61,'Customer Numbers'!$A:$Z,H$1,FALSE)/1000</f>
        <v>3.83</v>
      </c>
      <c r="I61" s="8">
        <f>VLOOKUP($A61,'Customer Numbers'!$A:$Z,I$1,FALSE)/1000</f>
        <v>3.859</v>
      </c>
      <c r="J61" s="139">
        <f t="shared" si="1"/>
        <v>3.8313333333333333</v>
      </c>
      <c r="K61" s="174">
        <f t="shared" si="3"/>
        <v>55.336491458607092</v>
      </c>
      <c r="L61" s="22">
        <f t="shared" si="4"/>
        <v>37.198107049608353</v>
      </c>
      <c r="M61" s="22">
        <f t="shared" si="5"/>
        <v>25.853705623218449</v>
      </c>
      <c r="N61" s="270">
        <f t="shared" si="2"/>
        <v>39.462768043811302</v>
      </c>
    </row>
    <row r="62" spans="1:14" ht="15.75" thickBot="1" x14ac:dyDescent="0.3">
      <c r="A62" s="46" t="s">
        <v>57</v>
      </c>
      <c r="C62" s="140">
        <f>VLOOKUP($A62,'Capital Additions'!$A:$X,C$1,FALSE)/1000</f>
        <v>301.38099999999997</v>
      </c>
      <c r="D62" s="141">
        <f>VLOOKUP($A62,'Capital Additions'!$A:$X,D$1,FALSE)/1000</f>
        <v>182.78899999999999</v>
      </c>
      <c r="E62" s="141">
        <f>VLOOKUP($A62,'Capital Additions'!$A:$X,E$1,FALSE)/1000</f>
        <v>413.34982000000002</v>
      </c>
      <c r="F62" s="142">
        <f t="shared" si="0"/>
        <v>299.17327333333333</v>
      </c>
      <c r="G62" s="140">
        <f>VLOOKUP($A62,'Customer Numbers'!$A:$Z,G$1,FALSE)/1000</f>
        <v>23.547000000000001</v>
      </c>
      <c r="H62" s="141">
        <f>VLOOKUP($A62,'Customer Numbers'!$A:$Z,H$1,FALSE)/1000</f>
        <v>23.774000000000001</v>
      </c>
      <c r="I62" s="141">
        <f>VLOOKUP($A62,'Customer Numbers'!$A:$Z,I$1,FALSE)/1000</f>
        <v>23.952999999999999</v>
      </c>
      <c r="J62" s="142">
        <f t="shared" si="1"/>
        <v>23.757999999999999</v>
      </c>
      <c r="K62" s="175">
        <f t="shared" si="3"/>
        <v>12.799125153947422</v>
      </c>
      <c r="L62" s="169">
        <f t="shared" si="4"/>
        <v>7.6886094052326062</v>
      </c>
      <c r="M62" s="169">
        <f t="shared" si="5"/>
        <v>17.256703544441198</v>
      </c>
      <c r="N62" s="266">
        <f t="shared" si="2"/>
        <v>12.58147936787374</v>
      </c>
    </row>
    <row r="63" spans="1:14" ht="15.75" thickBot="1" x14ac:dyDescent="0.3"/>
    <row r="64" spans="1:14" ht="15.75" thickBot="1" x14ac:dyDescent="0.3">
      <c r="A64" s="253" t="s">
        <v>399</v>
      </c>
      <c r="C64" s="250"/>
      <c r="D64" s="251"/>
      <c r="E64" s="251"/>
      <c r="F64" s="252">
        <f>AVERAGEIF(F6:F62,"&lt;&gt;0")</f>
        <v>2443.5080180073842</v>
      </c>
      <c r="G64" s="250"/>
      <c r="H64" s="251"/>
      <c r="I64" s="251"/>
      <c r="J64" s="252">
        <f>AVERAGEIF(J6:J62,"&lt;&gt;0")</f>
        <v>92.197865497075995</v>
      </c>
      <c r="K64" s="250"/>
      <c r="L64" s="251"/>
      <c r="M64" s="251"/>
      <c r="N64" s="263">
        <f>AVERAGEIF(N6:N62,"&lt;&gt;0")</f>
        <v>13.197776186925518</v>
      </c>
    </row>
    <row r="65" spans="1:15" ht="15.75" thickBot="1" x14ac:dyDescent="0.3"/>
    <row r="66" spans="1:15" x14ac:dyDescent="0.25">
      <c r="A66" s="158" t="s">
        <v>395</v>
      </c>
      <c r="C66" s="254">
        <f t="shared" ref="C66:N66" si="6">MAX(C6:C62)</f>
        <v>74578.688999999998</v>
      </c>
      <c r="D66" s="255">
        <f t="shared" si="6"/>
        <v>85446.845000000001</v>
      </c>
      <c r="E66" s="255">
        <f t="shared" si="6"/>
        <v>19982.864000000001</v>
      </c>
      <c r="F66" s="239">
        <f t="shared" si="6"/>
        <v>80012.766999999993</v>
      </c>
      <c r="G66" s="254">
        <f t="shared" si="6"/>
        <v>1385.191</v>
      </c>
      <c r="H66" s="255">
        <f t="shared" si="6"/>
        <v>1395.934</v>
      </c>
      <c r="I66" s="255">
        <f t="shared" si="6"/>
        <v>1413.48</v>
      </c>
      <c r="J66" s="239">
        <f t="shared" si="6"/>
        <v>1398.2016666666666</v>
      </c>
      <c r="K66" s="256">
        <f t="shared" si="6"/>
        <v>55.336491458607092</v>
      </c>
      <c r="L66" s="257">
        <f t="shared" si="6"/>
        <v>61.211235631484016</v>
      </c>
      <c r="M66" s="257">
        <f t="shared" si="6"/>
        <v>164.06620159402686</v>
      </c>
      <c r="N66" s="258">
        <f t="shared" si="6"/>
        <v>57.525619822685456</v>
      </c>
    </row>
    <row r="67" spans="1:15" x14ac:dyDescent="0.25">
      <c r="A67" s="45" t="s">
        <v>396</v>
      </c>
      <c r="C67" s="240" cm="1">
        <f t="array" ref="C67">MIN(IF(C6:C62&gt;0,C6:C62))</f>
        <v>0.87923000000000007</v>
      </c>
      <c r="D67" s="237" cm="1">
        <f t="array" ref="D67">MIN(IF(D6:D62&gt;0,D6:D62))</f>
        <v>0.11873</v>
      </c>
      <c r="E67" s="237" cm="1">
        <f t="array" ref="E67">MIN(IF(E6:E62&gt;0,E6:E62))</f>
        <v>3.1269800000000001</v>
      </c>
      <c r="F67" s="241" cm="1">
        <f t="array" ref="F67">MIN(IF(F6:F62&gt;0,F6:F62))</f>
        <v>6.9967249999999996</v>
      </c>
      <c r="G67" s="240" cm="1">
        <f t="array" ref="G67">MIN(IF(G6:G62&gt;0,G6:G62))</f>
        <v>1.208</v>
      </c>
      <c r="H67" s="237" cm="1">
        <f t="array" ref="H67">MIN(IF(H6:H62&gt;0,H6:H62))</f>
        <v>1.222</v>
      </c>
      <c r="I67" s="237" cm="1">
        <f t="array" ref="I67">MIN(IF(I6:I62&gt;0,I6:I62))</f>
        <v>1.2230000000000001</v>
      </c>
      <c r="J67" s="241" cm="1">
        <f t="array" ref="J67">MIN(IF(J6:J62&gt;0,J6:J62))</f>
        <v>1.2176666666666665</v>
      </c>
      <c r="K67" s="245" cm="1">
        <f t="array" ref="K67">MIN(IF(K6:K62&gt;0,K6:K62))</f>
        <v>0.26619134120496518</v>
      </c>
      <c r="L67" s="238" cm="1">
        <f t="array" ref="L67">MIN(IF(L6:L62&gt;0,L6:L62))</f>
        <v>3.5880930794802056E-2</v>
      </c>
      <c r="M67" s="238" cm="1">
        <f t="array" ref="M67">MIN(IF(M6:M62&gt;0,M6:M62))</f>
        <v>0.26451683788386532</v>
      </c>
      <c r="N67" s="246" cm="1">
        <f t="array" ref="N67">MIN(IF(N6:N62&gt;0,N6:N62))</f>
        <v>2.5485647438179519</v>
      </c>
    </row>
    <row r="68" spans="1:15" ht="15.75" thickBot="1" x14ac:dyDescent="0.3">
      <c r="A68" s="46" t="s">
        <v>397</v>
      </c>
      <c r="C68" s="242">
        <f>C66/C67</f>
        <v>84822.730116124323</v>
      </c>
      <c r="D68" s="243">
        <f t="shared" ref="D68:N68" si="7">D66/D67</f>
        <v>719673.58713046403</v>
      </c>
      <c r="E68" s="243">
        <f t="shared" si="7"/>
        <v>6390.4674798047963</v>
      </c>
      <c r="F68" s="244">
        <f t="shared" si="7"/>
        <v>11435.745580968238</v>
      </c>
      <c r="G68" s="242">
        <f t="shared" si="7"/>
        <v>1146.6812913907286</v>
      </c>
      <c r="H68" s="243">
        <f t="shared" si="7"/>
        <v>1142.3355155482816</v>
      </c>
      <c r="I68" s="243">
        <f t="shared" si="7"/>
        <v>1155.7481602616517</v>
      </c>
      <c r="J68" s="244">
        <f t="shared" si="7"/>
        <v>1148.2630714481249</v>
      </c>
      <c r="K68" s="247">
        <f t="shared" si="7"/>
        <v>207.8823871885391</v>
      </c>
      <c r="L68" s="248">
        <f t="shared" si="7"/>
        <v>1705.9545077451412</v>
      </c>
      <c r="M68" s="248">
        <f t="shared" si="7"/>
        <v>620.24861217363878</v>
      </c>
      <c r="N68" s="249">
        <f t="shared" si="7"/>
        <v>22.57177101826635</v>
      </c>
    </row>
    <row r="76" spans="1:15" x14ac:dyDescent="0.25">
      <c r="C76" s="221"/>
      <c r="D76" s="221"/>
      <c r="E76" s="221"/>
      <c r="F76" s="221"/>
      <c r="G76" s="221"/>
      <c r="H76" s="221"/>
      <c r="I76" s="221"/>
      <c r="J76" s="221"/>
      <c r="K76" s="221"/>
      <c r="L76" s="221"/>
      <c r="M76" s="221"/>
      <c r="N76" s="221"/>
      <c r="O76" s="221"/>
    </row>
    <row r="77" spans="1:15" x14ac:dyDescent="0.25">
      <c r="C77" s="221"/>
      <c r="D77" s="221"/>
      <c r="E77" s="221"/>
      <c r="F77" s="221"/>
      <c r="G77" s="221"/>
      <c r="H77" s="221"/>
      <c r="I77" s="221"/>
      <c r="J77" s="221"/>
      <c r="K77" s="221"/>
      <c r="L77" s="221"/>
      <c r="M77" s="221"/>
      <c r="N77" s="221"/>
      <c r="O77" s="221"/>
    </row>
  </sheetData>
  <mergeCells count="8">
    <mergeCell ref="K3:N3"/>
    <mergeCell ref="K4:N4"/>
    <mergeCell ref="C2:N2"/>
    <mergeCell ref="A2:A5"/>
    <mergeCell ref="C3:F3"/>
    <mergeCell ref="C4:F4"/>
    <mergeCell ref="G3:J3"/>
    <mergeCell ref="G4:J4"/>
  </mergeCells>
  <hyperlinks>
    <hyperlink ref="A1" location="'Tab Legend'!A1" display="Tab Legend" xr:uid="{08742495-4BB2-4436-AA39-54E25BECCD5B}"/>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61"/>
  <sheetViews>
    <sheetView workbookViewId="0">
      <pane xSplit="1" ySplit="2" topLeftCell="B3" activePane="bottomRight" state="frozen"/>
      <selection pane="topRight" activeCell="B1" sqref="B1"/>
      <selection pane="bottomLeft" activeCell="A2" sqref="A2"/>
      <selection pane="bottomRight" activeCell="A12" sqref="A12"/>
    </sheetView>
  </sheetViews>
  <sheetFormatPr defaultColWidth="9.140625" defaultRowHeight="15" x14ac:dyDescent="0.25"/>
  <cols>
    <col min="1" max="1" width="69.42578125" style="6" bestFit="1" customWidth="1"/>
    <col min="2" max="2" width="65.7109375" style="6" bestFit="1" customWidth="1"/>
    <col min="3" max="3" width="55.5703125" style="6" bestFit="1" customWidth="1"/>
    <col min="4" max="4" width="13.42578125" style="6" bestFit="1" customWidth="1"/>
    <col min="5" max="5" width="31.7109375" style="5" bestFit="1" customWidth="1"/>
    <col min="6" max="6" width="28.28515625" style="5" bestFit="1" customWidth="1"/>
    <col min="7" max="7" width="26.42578125" style="5" bestFit="1" customWidth="1"/>
    <col min="8" max="8" width="29.85546875" style="5" bestFit="1" customWidth="1"/>
    <col min="9" max="9" width="61.28515625" style="6" customWidth="1"/>
    <col min="10" max="10" width="23.85546875" style="6" bestFit="1" customWidth="1"/>
    <col min="11" max="11" width="25.7109375" style="6" bestFit="1" customWidth="1"/>
    <col min="12" max="12" width="75.140625" style="6" customWidth="1"/>
    <col min="13" max="13" width="23.85546875" style="6" bestFit="1" customWidth="1"/>
    <col min="14" max="14" width="25.7109375" style="6" bestFit="1" customWidth="1"/>
    <col min="15" max="15" width="65.5703125" style="6" customWidth="1"/>
    <col min="16" max="16" width="21.5703125" style="6" bestFit="1" customWidth="1"/>
    <col min="17" max="17" width="23.42578125" style="6" bestFit="1" customWidth="1"/>
    <col min="18" max="18" width="79.5703125" style="6" customWidth="1"/>
    <col min="19" max="19" width="26.5703125" style="6" bestFit="1" customWidth="1"/>
    <col min="20" max="20" width="34.85546875" style="6" bestFit="1" customWidth="1"/>
    <col min="21" max="21" width="39.5703125" style="6" bestFit="1" customWidth="1"/>
    <col min="22" max="22" width="29.42578125" style="6" bestFit="1" customWidth="1"/>
    <col min="23" max="23" width="31.28515625" style="6" bestFit="1" customWidth="1"/>
    <col min="24" max="24" width="70.7109375" style="6" customWidth="1"/>
    <col min="25" max="16384" width="9.140625" style="6"/>
  </cols>
  <sheetData>
    <row r="1" spans="1:24" x14ac:dyDescent="0.25">
      <c r="A1" s="196">
        <f>COLUMN()</f>
        <v>1</v>
      </c>
      <c r="B1" s="196">
        <f>COLUMN()</f>
        <v>2</v>
      </c>
      <c r="C1" s="196">
        <f>COLUMN()</f>
        <v>3</v>
      </c>
      <c r="D1" s="196">
        <f>COLUMN()</f>
        <v>4</v>
      </c>
      <c r="E1" s="196">
        <f>COLUMN()</f>
        <v>5</v>
      </c>
      <c r="F1" s="196">
        <f>COLUMN()</f>
        <v>6</v>
      </c>
      <c r="G1" s="196">
        <f>COLUMN()</f>
        <v>7</v>
      </c>
      <c r="H1" s="196">
        <f>COLUMN()</f>
        <v>8</v>
      </c>
      <c r="I1" s="196">
        <f>COLUMN()</f>
        <v>9</v>
      </c>
      <c r="J1" s="196">
        <f>COLUMN()</f>
        <v>10</v>
      </c>
      <c r="K1" s="196">
        <f>COLUMN()</f>
        <v>11</v>
      </c>
      <c r="L1" s="196">
        <f>COLUMN()</f>
        <v>12</v>
      </c>
      <c r="M1" s="196">
        <f>COLUMN()</f>
        <v>13</v>
      </c>
      <c r="N1" s="196">
        <f>COLUMN()</f>
        <v>14</v>
      </c>
      <c r="O1" s="196">
        <f>COLUMN()</f>
        <v>15</v>
      </c>
      <c r="P1" s="196">
        <f>COLUMN()</f>
        <v>16</v>
      </c>
      <c r="Q1" s="196">
        <f>COLUMN()</f>
        <v>17</v>
      </c>
      <c r="R1" s="196">
        <f>COLUMN()</f>
        <v>18</v>
      </c>
      <c r="S1" s="196">
        <f>COLUMN()</f>
        <v>19</v>
      </c>
      <c r="T1" s="196">
        <f>COLUMN()</f>
        <v>20</v>
      </c>
      <c r="U1" s="196">
        <f>COLUMN()</f>
        <v>21</v>
      </c>
      <c r="V1" s="196">
        <f>COLUMN()</f>
        <v>22</v>
      </c>
      <c r="W1" s="196">
        <f>COLUMN()</f>
        <v>23</v>
      </c>
      <c r="X1" s="196">
        <f>COLUMN()</f>
        <v>24</v>
      </c>
    </row>
    <row r="2" spans="1:24" s="16" customFormat="1" x14ac:dyDescent="0.25">
      <c r="A2" s="16" t="s">
        <v>58</v>
      </c>
      <c r="B2" s="16" t="s">
        <v>59</v>
      </c>
      <c r="C2" s="16" t="s">
        <v>60</v>
      </c>
      <c r="D2" s="16" t="s">
        <v>61</v>
      </c>
      <c r="E2" s="17" t="s">
        <v>62</v>
      </c>
      <c r="F2" s="17" t="s">
        <v>63</v>
      </c>
      <c r="G2" s="17" t="s">
        <v>64</v>
      </c>
      <c r="H2" s="17" t="s">
        <v>65</v>
      </c>
      <c r="I2" s="16" t="s">
        <v>66</v>
      </c>
      <c r="J2" s="16" t="s">
        <v>67</v>
      </c>
      <c r="K2" s="16" t="s">
        <v>68</v>
      </c>
      <c r="L2" s="16" t="s">
        <v>69</v>
      </c>
      <c r="M2" s="16" t="s">
        <v>70</v>
      </c>
      <c r="N2" s="16" t="s">
        <v>71</v>
      </c>
      <c r="O2" s="16" t="s">
        <v>72</v>
      </c>
      <c r="P2" s="16" t="s">
        <v>73</v>
      </c>
      <c r="Q2" s="16" t="s">
        <v>74</v>
      </c>
      <c r="R2" s="16" t="s">
        <v>75</v>
      </c>
      <c r="S2" s="16" t="s">
        <v>76</v>
      </c>
      <c r="T2" s="16" t="s">
        <v>77</v>
      </c>
      <c r="U2" s="16" t="s">
        <v>78</v>
      </c>
      <c r="V2" s="16" t="s">
        <v>79</v>
      </c>
      <c r="W2" s="16" t="s">
        <v>80</v>
      </c>
      <c r="X2" s="16" t="s">
        <v>81</v>
      </c>
    </row>
    <row r="3" spans="1:24" x14ac:dyDescent="0.25">
      <c r="A3" s="6" t="s">
        <v>1</v>
      </c>
      <c r="B3" s="6" t="s">
        <v>82</v>
      </c>
      <c r="C3" s="6" t="s">
        <v>83</v>
      </c>
      <c r="D3" s="6" t="s">
        <v>84</v>
      </c>
      <c r="E3" s="5">
        <v>1262029.8700000001</v>
      </c>
      <c r="F3" s="5">
        <v>47007199.689999998</v>
      </c>
      <c r="G3" s="5">
        <v>46926768.640000001</v>
      </c>
      <c r="H3" s="5">
        <v>16061339.779999999</v>
      </c>
      <c r="J3" s="18"/>
      <c r="K3" s="18">
        <v>835</v>
      </c>
      <c r="M3" s="18"/>
      <c r="N3" s="18">
        <v>951</v>
      </c>
      <c r="P3" s="18"/>
      <c r="Q3" s="18">
        <v>229</v>
      </c>
      <c r="S3" s="19">
        <v>164</v>
      </c>
      <c r="T3" s="19">
        <v>260</v>
      </c>
      <c r="U3" s="19">
        <v>4316</v>
      </c>
      <c r="V3" s="18">
        <v>134071</v>
      </c>
      <c r="W3" s="18">
        <v>120902</v>
      </c>
    </row>
    <row r="4" spans="1:24" x14ac:dyDescent="0.25">
      <c r="A4" s="6" t="s">
        <v>2</v>
      </c>
      <c r="B4" s="6" t="s">
        <v>85</v>
      </c>
      <c r="C4" s="6" t="s">
        <v>86</v>
      </c>
      <c r="D4" s="6" t="s">
        <v>87</v>
      </c>
      <c r="E4" s="5">
        <v>68057.95</v>
      </c>
      <c r="F4" s="5">
        <v>2424093.9900000002</v>
      </c>
      <c r="G4" s="5">
        <v>608135.34000000102</v>
      </c>
      <c r="H4" s="5">
        <v>302112.03000000003</v>
      </c>
      <c r="J4" s="18">
        <v>573</v>
      </c>
      <c r="K4" s="18">
        <v>70</v>
      </c>
      <c r="M4" s="18">
        <v>434</v>
      </c>
      <c r="N4" s="18">
        <v>95</v>
      </c>
      <c r="P4" s="18">
        <v>355</v>
      </c>
      <c r="Q4" s="18">
        <v>69</v>
      </c>
      <c r="S4" s="19">
        <v>11</v>
      </c>
      <c r="T4" s="19">
        <v>20</v>
      </c>
      <c r="U4" s="19">
        <v>166</v>
      </c>
      <c r="V4" s="18">
        <v>28986</v>
      </c>
      <c r="W4" s="18">
        <v>5372</v>
      </c>
    </row>
    <row r="5" spans="1:24" x14ac:dyDescent="0.25">
      <c r="A5" s="6" t="s">
        <v>3</v>
      </c>
      <c r="B5" s="6" t="s">
        <v>88</v>
      </c>
      <c r="C5" s="6" t="s">
        <v>89</v>
      </c>
      <c r="D5" s="6" t="s">
        <v>90</v>
      </c>
      <c r="E5" s="5">
        <v>0</v>
      </c>
      <c r="F5" s="5">
        <v>76096.800000000003</v>
      </c>
      <c r="G5" s="5">
        <v>7731.42</v>
      </c>
      <c r="H5" s="5">
        <v>29820.560000000001</v>
      </c>
      <c r="J5" s="18">
        <v>42</v>
      </c>
      <c r="K5" s="18">
        <v>3</v>
      </c>
      <c r="M5" s="18">
        <v>17</v>
      </c>
      <c r="N5" s="18">
        <v>29</v>
      </c>
      <c r="P5" s="18">
        <v>20</v>
      </c>
      <c r="Q5" s="18">
        <v>3</v>
      </c>
      <c r="S5" s="19">
        <v>4</v>
      </c>
      <c r="T5" s="19">
        <v>11</v>
      </c>
      <c r="U5" s="19">
        <v>16</v>
      </c>
      <c r="V5" s="18">
        <v>1327</v>
      </c>
      <c r="W5" s="18">
        <v>345</v>
      </c>
    </row>
    <row r="6" spans="1:24" x14ac:dyDescent="0.25">
      <c r="A6" s="6" t="s">
        <v>4</v>
      </c>
      <c r="B6" s="6" t="s">
        <v>91</v>
      </c>
      <c r="C6" s="6" t="s">
        <v>92</v>
      </c>
      <c r="D6" s="6" t="s">
        <v>84</v>
      </c>
      <c r="E6" s="5">
        <v>31673</v>
      </c>
      <c r="F6" s="5">
        <v>2750320</v>
      </c>
      <c r="G6" s="5">
        <v>1142633</v>
      </c>
      <c r="H6" s="5">
        <v>461569</v>
      </c>
      <c r="J6" s="18">
        <v>277</v>
      </c>
      <c r="K6" s="18">
        <v>103</v>
      </c>
      <c r="M6" s="18">
        <v>355</v>
      </c>
      <c r="N6" s="18">
        <v>160</v>
      </c>
      <c r="P6" s="18">
        <v>240</v>
      </c>
      <c r="Q6" s="18">
        <v>86</v>
      </c>
      <c r="S6" s="19">
        <v>17</v>
      </c>
      <c r="T6" s="19">
        <v>19</v>
      </c>
      <c r="U6" s="19">
        <v>92.8</v>
      </c>
      <c r="V6" s="18">
        <v>15634</v>
      </c>
      <c r="W6" s="18">
        <v>4205</v>
      </c>
    </row>
    <row r="7" spans="1:24" x14ac:dyDescent="0.25">
      <c r="A7" s="6" t="s">
        <v>5</v>
      </c>
      <c r="B7" s="6" t="s">
        <v>93</v>
      </c>
      <c r="C7" s="6" t="s">
        <v>94</v>
      </c>
      <c r="D7" s="6" t="s">
        <v>95</v>
      </c>
      <c r="E7" s="5">
        <v>0</v>
      </c>
      <c r="F7" s="5">
        <v>710782.65000000095</v>
      </c>
      <c r="G7" s="5">
        <v>709014.349999998</v>
      </c>
      <c r="H7" s="5">
        <v>175917.15</v>
      </c>
      <c r="I7" s="6" t="s">
        <v>96</v>
      </c>
      <c r="J7" s="18">
        <v>157</v>
      </c>
      <c r="K7" s="18">
        <v>64</v>
      </c>
      <c r="M7" s="18">
        <v>182</v>
      </c>
      <c r="N7" s="18">
        <v>41</v>
      </c>
      <c r="P7" s="18">
        <v>62</v>
      </c>
      <c r="Q7" s="18">
        <v>53</v>
      </c>
      <c r="S7" s="19">
        <v>0</v>
      </c>
      <c r="T7" s="19">
        <v>0</v>
      </c>
      <c r="U7" s="19">
        <v>0</v>
      </c>
      <c r="V7" s="18">
        <v>10047</v>
      </c>
      <c r="W7" s="18">
        <v>3627</v>
      </c>
      <c r="X7" s="6" t="s">
        <v>97</v>
      </c>
    </row>
    <row r="8" spans="1:24" x14ac:dyDescent="0.25">
      <c r="A8" s="6" t="s">
        <v>6</v>
      </c>
      <c r="B8" s="6" t="s">
        <v>98</v>
      </c>
      <c r="C8" s="6" t="s">
        <v>99</v>
      </c>
      <c r="D8" s="6" t="s">
        <v>95</v>
      </c>
      <c r="E8" s="5">
        <v>104072.71</v>
      </c>
      <c r="F8" s="5">
        <v>1790707.49</v>
      </c>
      <c r="G8" s="5">
        <v>1325039.8999999999</v>
      </c>
      <c r="H8" s="5">
        <v>761551.91</v>
      </c>
      <c r="J8" s="18">
        <v>155</v>
      </c>
      <c r="K8" s="18">
        <v>143</v>
      </c>
      <c r="M8" s="18">
        <v>180</v>
      </c>
      <c r="N8" s="18">
        <v>96</v>
      </c>
      <c r="P8" s="18">
        <v>111</v>
      </c>
      <c r="Q8" s="18">
        <v>138</v>
      </c>
      <c r="S8" s="19">
        <v>32</v>
      </c>
      <c r="T8" s="19">
        <v>44</v>
      </c>
      <c r="U8" s="19">
        <v>497</v>
      </c>
      <c r="V8" s="18">
        <v>15241</v>
      </c>
      <c r="W8" s="18">
        <v>7972</v>
      </c>
    </row>
    <row r="9" spans="1:24" x14ac:dyDescent="0.25">
      <c r="A9" s="6" t="s">
        <v>7</v>
      </c>
      <c r="B9" s="6" t="s">
        <v>100</v>
      </c>
      <c r="C9" s="6" t="s">
        <v>86</v>
      </c>
      <c r="D9" s="6" t="s">
        <v>87</v>
      </c>
      <c r="E9" s="5">
        <v>1392364.01</v>
      </c>
      <c r="F9" s="5">
        <v>2180569.0699999998</v>
      </c>
      <c r="G9" s="5">
        <v>1584853.39</v>
      </c>
      <c r="H9" s="5">
        <v>479724.97</v>
      </c>
      <c r="J9" s="18">
        <v>695</v>
      </c>
      <c r="K9" s="18">
        <v>272</v>
      </c>
      <c r="M9" s="18">
        <v>310</v>
      </c>
      <c r="N9" s="18">
        <v>259</v>
      </c>
      <c r="P9" s="18">
        <v>483</v>
      </c>
      <c r="Q9" s="18">
        <v>216</v>
      </c>
      <c r="S9" s="19">
        <v>11</v>
      </c>
      <c r="T9" s="19">
        <v>17</v>
      </c>
      <c r="U9" s="19">
        <v>300</v>
      </c>
      <c r="V9" s="18">
        <v>19863</v>
      </c>
      <c r="W9" s="18">
        <v>4540</v>
      </c>
    </row>
    <row r="10" spans="1:24" x14ac:dyDescent="0.25">
      <c r="A10" s="6" t="s">
        <v>8</v>
      </c>
      <c r="B10" s="6" t="s">
        <v>101</v>
      </c>
      <c r="C10" s="6" t="s">
        <v>102</v>
      </c>
      <c r="D10" s="6" t="s">
        <v>95</v>
      </c>
      <c r="E10" s="5">
        <v>0</v>
      </c>
      <c r="F10" s="5">
        <v>196868.53</v>
      </c>
      <c r="G10" s="5">
        <v>88958</v>
      </c>
      <c r="H10" s="5">
        <v>37685.660000000003</v>
      </c>
      <c r="I10" s="6" t="s">
        <v>103</v>
      </c>
      <c r="J10" s="18">
        <v>52</v>
      </c>
      <c r="K10" s="18">
        <v>23</v>
      </c>
      <c r="L10" s="6" t="s">
        <v>104</v>
      </c>
      <c r="M10" s="18">
        <v>43</v>
      </c>
      <c r="N10" s="18">
        <v>13</v>
      </c>
      <c r="O10" s="6" t="s">
        <v>104</v>
      </c>
      <c r="P10" s="18">
        <v>55</v>
      </c>
      <c r="Q10" s="18">
        <v>23</v>
      </c>
      <c r="R10" s="6" t="s">
        <v>104</v>
      </c>
      <c r="S10" s="19">
        <v>6</v>
      </c>
      <c r="T10" s="19">
        <v>6</v>
      </c>
      <c r="U10" s="19">
        <v>32</v>
      </c>
      <c r="V10" s="18">
        <v>1908</v>
      </c>
      <c r="W10" s="18">
        <v>882</v>
      </c>
      <c r="X10" s="6" t="s">
        <v>105</v>
      </c>
    </row>
    <row r="11" spans="1:24" x14ac:dyDescent="0.25">
      <c r="A11" s="6" t="s">
        <v>9</v>
      </c>
      <c r="B11" s="6" t="s">
        <v>106</v>
      </c>
      <c r="C11" s="6" t="s">
        <v>107</v>
      </c>
      <c r="D11" s="6" t="s">
        <v>108</v>
      </c>
      <c r="E11" s="5">
        <v>19499.259999999998</v>
      </c>
      <c r="F11" s="5">
        <v>55377.22</v>
      </c>
      <c r="G11" s="5">
        <v>14513.99</v>
      </c>
      <c r="H11" s="5">
        <v>3126.98</v>
      </c>
      <c r="J11" s="18">
        <v>15</v>
      </c>
      <c r="K11" s="18">
        <v>5</v>
      </c>
      <c r="M11" s="18">
        <v>17</v>
      </c>
      <c r="N11" s="18">
        <v>10</v>
      </c>
      <c r="P11" s="18">
        <v>20</v>
      </c>
      <c r="Q11" s="18">
        <v>2</v>
      </c>
      <c r="S11" s="19">
        <v>1</v>
      </c>
      <c r="T11" s="19">
        <v>2</v>
      </c>
      <c r="U11" s="19">
        <v>6.25</v>
      </c>
      <c r="V11" s="18">
        <v>728</v>
      </c>
      <c r="W11" s="18">
        <v>287</v>
      </c>
    </row>
    <row r="12" spans="1:24" x14ac:dyDescent="0.25">
      <c r="A12" s="6" t="s">
        <v>10</v>
      </c>
      <c r="B12" s="6" t="s">
        <v>109</v>
      </c>
      <c r="C12" s="6" t="s">
        <v>110</v>
      </c>
      <c r="D12" s="6" t="s">
        <v>111</v>
      </c>
      <c r="E12" s="5">
        <v>0</v>
      </c>
      <c r="F12" s="5">
        <v>24541</v>
      </c>
      <c r="G12" s="5">
        <v>159101</v>
      </c>
      <c r="H12" s="5">
        <v>8943</v>
      </c>
      <c r="J12" s="18">
        <v>8</v>
      </c>
      <c r="K12" s="18">
        <v>14</v>
      </c>
      <c r="L12" s="6" t="s">
        <v>112</v>
      </c>
      <c r="M12" s="18">
        <v>1</v>
      </c>
      <c r="N12" s="18">
        <v>9</v>
      </c>
      <c r="O12" s="6" t="s">
        <v>113</v>
      </c>
      <c r="P12" s="18">
        <v>3</v>
      </c>
      <c r="Q12" s="18">
        <v>25</v>
      </c>
      <c r="R12" s="6" t="s">
        <v>114</v>
      </c>
      <c r="S12" s="19">
        <v>2</v>
      </c>
      <c r="T12" s="19">
        <v>2</v>
      </c>
      <c r="U12" s="6">
        <v>23.3</v>
      </c>
      <c r="V12" s="18">
        <v>345</v>
      </c>
      <c r="W12" s="18">
        <v>290</v>
      </c>
    </row>
    <row r="13" spans="1:24" x14ac:dyDescent="0.25">
      <c r="A13" s="6" t="s">
        <v>11</v>
      </c>
      <c r="B13" s="6" t="s">
        <v>115</v>
      </c>
      <c r="C13" s="6" t="s">
        <v>116</v>
      </c>
      <c r="D13" s="6" t="s">
        <v>117</v>
      </c>
      <c r="E13" s="5">
        <v>0</v>
      </c>
      <c r="F13" s="5">
        <v>97342.33</v>
      </c>
      <c r="G13" s="5">
        <v>273366.25</v>
      </c>
      <c r="H13" s="5">
        <v>70882.929999999993</v>
      </c>
      <c r="J13" s="18">
        <v>6</v>
      </c>
      <c r="K13" s="18">
        <v>45</v>
      </c>
      <c r="M13" s="18">
        <v>9</v>
      </c>
      <c r="N13" s="18">
        <v>31</v>
      </c>
      <c r="P13" s="18">
        <v>17</v>
      </c>
      <c r="Q13" s="18">
        <v>29</v>
      </c>
      <c r="S13" s="19">
        <v>0</v>
      </c>
      <c r="T13" s="19">
        <v>0</v>
      </c>
      <c r="U13" s="6">
        <v>0</v>
      </c>
      <c r="V13" s="18">
        <v>4508</v>
      </c>
      <c r="W13" s="18">
        <v>1669</v>
      </c>
      <c r="X13" s="6" t="s">
        <v>118</v>
      </c>
    </row>
    <row r="14" spans="1:24" x14ac:dyDescent="0.25">
      <c r="A14" s="6" t="s">
        <v>119</v>
      </c>
      <c r="B14" s="6" t="s">
        <v>120</v>
      </c>
      <c r="C14" s="6" t="s">
        <v>121</v>
      </c>
      <c r="D14" s="6" t="s">
        <v>95</v>
      </c>
      <c r="E14" s="5">
        <v>0</v>
      </c>
      <c r="F14" s="5">
        <v>3151708</v>
      </c>
      <c r="G14" s="5">
        <v>1754112.6</v>
      </c>
      <c r="H14" s="5">
        <v>1045035</v>
      </c>
      <c r="J14" s="18">
        <v>576</v>
      </c>
      <c r="K14" s="18">
        <v>207</v>
      </c>
      <c r="L14" s="6" t="s">
        <v>122</v>
      </c>
      <c r="M14" s="18">
        <v>443</v>
      </c>
      <c r="N14" s="18">
        <v>195</v>
      </c>
      <c r="O14" s="6" t="s">
        <v>123</v>
      </c>
      <c r="P14" s="18">
        <v>191</v>
      </c>
      <c r="Q14" s="18">
        <v>162</v>
      </c>
      <c r="R14" s="6" t="s">
        <v>124</v>
      </c>
      <c r="S14" s="19">
        <v>0</v>
      </c>
      <c r="T14" s="19">
        <v>0</v>
      </c>
      <c r="U14" s="6">
        <v>0</v>
      </c>
      <c r="V14" s="18">
        <v>20651</v>
      </c>
      <c r="W14" s="18">
        <v>8235</v>
      </c>
      <c r="X14" s="6" t="s">
        <v>125</v>
      </c>
    </row>
    <row r="15" spans="1:24" x14ac:dyDescent="0.25">
      <c r="A15" s="6" t="s">
        <v>12</v>
      </c>
      <c r="B15" s="6" t="s">
        <v>126</v>
      </c>
      <c r="C15" s="6" t="s">
        <v>127</v>
      </c>
      <c r="D15" s="6" t="s">
        <v>95</v>
      </c>
      <c r="E15" s="5">
        <v>0</v>
      </c>
      <c r="F15" s="5">
        <v>1839844</v>
      </c>
      <c r="G15" s="5">
        <v>449663</v>
      </c>
      <c r="H15" s="5">
        <v>4815</v>
      </c>
      <c r="J15" s="18">
        <v>186</v>
      </c>
      <c r="K15" s="18">
        <v>77</v>
      </c>
      <c r="M15" s="18">
        <v>102</v>
      </c>
      <c r="N15" s="18">
        <v>50</v>
      </c>
      <c r="P15" s="18">
        <v>165</v>
      </c>
      <c r="Q15" s="18">
        <v>50</v>
      </c>
      <c r="S15" s="19">
        <v>14</v>
      </c>
      <c r="T15" s="19">
        <v>14</v>
      </c>
      <c r="U15" s="6">
        <v>84.667000000000002</v>
      </c>
      <c r="V15" s="18">
        <v>5454</v>
      </c>
      <c r="W15" s="18">
        <v>2317</v>
      </c>
    </row>
    <row r="16" spans="1:24" x14ac:dyDescent="0.25">
      <c r="A16" s="6" t="s">
        <v>13</v>
      </c>
      <c r="B16" s="6" t="s">
        <v>128</v>
      </c>
      <c r="C16" s="6" t="s">
        <v>129</v>
      </c>
      <c r="D16" s="6" t="s">
        <v>130</v>
      </c>
      <c r="E16" s="5">
        <v>0</v>
      </c>
      <c r="F16" s="5">
        <v>1087496.25</v>
      </c>
      <c r="G16" s="5">
        <v>733054.47</v>
      </c>
      <c r="H16" s="5">
        <v>253035.31</v>
      </c>
      <c r="J16" s="18">
        <v>192</v>
      </c>
      <c r="K16" s="18">
        <v>51</v>
      </c>
      <c r="M16" s="18">
        <v>176</v>
      </c>
      <c r="N16" s="18">
        <v>117</v>
      </c>
      <c r="P16" s="18">
        <v>162</v>
      </c>
      <c r="Q16" s="18">
        <v>76</v>
      </c>
      <c r="S16" s="19">
        <v>11</v>
      </c>
      <c r="T16" s="19">
        <v>12</v>
      </c>
      <c r="U16" s="6">
        <v>54.6</v>
      </c>
      <c r="V16" s="18">
        <v>9975</v>
      </c>
      <c r="W16" s="18">
        <v>2845</v>
      </c>
    </row>
    <row r="17" spans="1:24" x14ac:dyDescent="0.25">
      <c r="A17" s="6" t="s">
        <v>14</v>
      </c>
      <c r="B17" s="6" t="s">
        <v>131</v>
      </c>
      <c r="C17" s="6" t="s">
        <v>132</v>
      </c>
      <c r="D17" s="6" t="s">
        <v>95</v>
      </c>
      <c r="E17" s="5">
        <v>2671998.06</v>
      </c>
      <c r="F17" s="5">
        <v>8897823.2899999991</v>
      </c>
      <c r="G17" s="5">
        <v>6840211.29</v>
      </c>
      <c r="H17" s="5">
        <v>1287322.22</v>
      </c>
      <c r="J17" s="18">
        <v>523</v>
      </c>
      <c r="K17" s="18">
        <v>694</v>
      </c>
      <c r="M17" s="18">
        <v>755</v>
      </c>
      <c r="N17" s="18">
        <v>758</v>
      </c>
      <c r="P17" s="18">
        <v>783</v>
      </c>
      <c r="Q17" s="18">
        <v>574</v>
      </c>
      <c r="S17" s="19">
        <v>62</v>
      </c>
      <c r="T17" s="19">
        <v>92</v>
      </c>
      <c r="U17" s="6">
        <v>1175.5</v>
      </c>
      <c r="V17" s="18">
        <v>36769</v>
      </c>
      <c r="W17" s="18">
        <v>22946</v>
      </c>
      <c r="X17" s="6" t="s">
        <v>133</v>
      </c>
    </row>
    <row r="18" spans="1:24" x14ac:dyDescent="0.25">
      <c r="A18" s="6" t="s">
        <v>16</v>
      </c>
      <c r="B18" s="6" t="s">
        <v>134</v>
      </c>
      <c r="C18" s="6" t="s">
        <v>135</v>
      </c>
      <c r="D18" s="6" t="s">
        <v>95</v>
      </c>
      <c r="E18" s="5">
        <v>0</v>
      </c>
      <c r="F18" s="5">
        <v>2545157.08</v>
      </c>
      <c r="G18" s="5">
        <v>2555738.19</v>
      </c>
      <c r="H18" s="5">
        <v>265625.36</v>
      </c>
      <c r="J18" s="18">
        <v>468</v>
      </c>
      <c r="K18" s="18">
        <v>309</v>
      </c>
      <c r="M18" s="18">
        <v>457</v>
      </c>
      <c r="N18" s="18">
        <v>288</v>
      </c>
      <c r="P18" s="18">
        <v>364</v>
      </c>
      <c r="Q18" s="18">
        <v>261</v>
      </c>
      <c r="S18" s="19">
        <v>0</v>
      </c>
      <c r="T18" s="19">
        <v>0</v>
      </c>
      <c r="U18" s="6">
        <v>0</v>
      </c>
      <c r="V18" s="18">
        <v>22547</v>
      </c>
      <c r="W18" s="18">
        <v>10360</v>
      </c>
    </row>
    <row r="19" spans="1:24" x14ac:dyDescent="0.25">
      <c r="A19" s="6" t="s">
        <v>17</v>
      </c>
      <c r="B19" s="6" t="s">
        <v>136</v>
      </c>
      <c r="C19" s="6" t="s">
        <v>137</v>
      </c>
      <c r="D19" s="6" t="s">
        <v>95</v>
      </c>
      <c r="E19" s="5">
        <v>114128</v>
      </c>
      <c r="F19" s="5">
        <v>2779329</v>
      </c>
      <c r="G19" s="5">
        <v>1218895</v>
      </c>
      <c r="H19" s="5">
        <v>1350802</v>
      </c>
      <c r="J19" s="18">
        <v>198</v>
      </c>
      <c r="K19" s="18">
        <v>155</v>
      </c>
      <c r="M19" s="18">
        <v>257</v>
      </c>
      <c r="N19" s="18">
        <v>169</v>
      </c>
      <c r="P19" s="18">
        <v>398</v>
      </c>
      <c r="Q19" s="18">
        <v>136</v>
      </c>
      <c r="S19" s="19">
        <v>20</v>
      </c>
      <c r="T19" s="19">
        <v>21</v>
      </c>
      <c r="U19" s="6">
        <v>93.8</v>
      </c>
      <c r="V19" s="18">
        <v>20566</v>
      </c>
      <c r="W19" s="18">
        <v>6910</v>
      </c>
      <c r="X19" s="6" t="s">
        <v>138</v>
      </c>
    </row>
    <row r="20" spans="1:24" x14ac:dyDescent="0.25">
      <c r="A20" s="6" t="s">
        <v>18</v>
      </c>
      <c r="B20" s="6" t="s">
        <v>272</v>
      </c>
      <c r="C20" s="6" t="s">
        <v>197</v>
      </c>
      <c r="D20" s="6" t="s">
        <v>95</v>
      </c>
      <c r="E20" s="5">
        <v>2695.02</v>
      </c>
      <c r="F20" s="5">
        <v>235920.61</v>
      </c>
      <c r="G20" s="5">
        <v>63059.67</v>
      </c>
      <c r="H20" s="5">
        <v>35651.69</v>
      </c>
      <c r="J20" s="18">
        <v>30</v>
      </c>
      <c r="K20" s="18">
        <v>7</v>
      </c>
      <c r="M20" s="18">
        <v>35</v>
      </c>
      <c r="N20" s="18">
        <v>15</v>
      </c>
      <c r="P20" s="18">
        <v>41</v>
      </c>
      <c r="Q20" s="18">
        <v>15</v>
      </c>
      <c r="S20" s="19">
        <v>4</v>
      </c>
      <c r="T20" s="19">
        <v>6</v>
      </c>
      <c r="U20" s="6">
        <v>18</v>
      </c>
      <c r="V20" s="18">
        <v>1999</v>
      </c>
      <c r="W20" s="18">
        <v>760</v>
      </c>
    </row>
    <row r="21" spans="1:24" x14ac:dyDescent="0.25">
      <c r="A21" s="6" t="s">
        <v>19</v>
      </c>
      <c r="B21" s="6" t="s">
        <v>387</v>
      </c>
      <c r="C21" s="6" t="s">
        <v>388</v>
      </c>
      <c r="D21" s="6" t="s">
        <v>389</v>
      </c>
      <c r="E21" s="5">
        <v>0</v>
      </c>
      <c r="F21" s="5">
        <v>683793.45000000298</v>
      </c>
      <c r="G21" s="5">
        <v>956175.67</v>
      </c>
      <c r="H21" s="5">
        <v>439363.67</v>
      </c>
      <c r="I21" s="6" t="s">
        <v>390</v>
      </c>
      <c r="J21" s="18">
        <v>57</v>
      </c>
      <c r="K21" s="18">
        <v>124</v>
      </c>
      <c r="L21" s="6" t="s">
        <v>391</v>
      </c>
      <c r="M21" s="18">
        <v>119</v>
      </c>
      <c r="N21" s="18">
        <v>80</v>
      </c>
      <c r="O21" s="6" t="s">
        <v>392</v>
      </c>
      <c r="P21" s="18">
        <v>82</v>
      </c>
      <c r="Q21" s="18">
        <v>80</v>
      </c>
      <c r="R21" s="6" t="s">
        <v>393</v>
      </c>
      <c r="S21" s="19">
        <v>0</v>
      </c>
      <c r="T21" s="19">
        <v>0</v>
      </c>
      <c r="U21" s="6">
        <v>0</v>
      </c>
      <c r="V21" s="18">
        <v>6218</v>
      </c>
      <c r="W21" s="18">
        <v>3057</v>
      </c>
      <c r="X21" s="6" t="s">
        <v>394</v>
      </c>
    </row>
    <row r="22" spans="1:24" x14ac:dyDescent="0.25">
      <c r="A22" s="6" t="s">
        <v>20</v>
      </c>
      <c r="B22" s="6" t="s">
        <v>139</v>
      </c>
      <c r="C22" s="6" t="s">
        <v>140</v>
      </c>
      <c r="D22" s="6" t="s">
        <v>108</v>
      </c>
      <c r="E22" s="5">
        <v>227076.51</v>
      </c>
      <c r="F22" s="5">
        <v>283462.63</v>
      </c>
      <c r="G22" s="5">
        <v>305449.84999999998</v>
      </c>
      <c r="H22" s="5">
        <v>263600.64000000001</v>
      </c>
      <c r="J22" s="18">
        <v>102</v>
      </c>
      <c r="K22" s="18">
        <v>44</v>
      </c>
      <c r="M22" s="18">
        <v>91</v>
      </c>
      <c r="N22" s="18">
        <v>59</v>
      </c>
      <c r="P22" s="18">
        <v>51</v>
      </c>
      <c r="Q22" s="18">
        <v>42</v>
      </c>
      <c r="S22" s="19">
        <v>2</v>
      </c>
      <c r="T22" s="19">
        <v>2</v>
      </c>
      <c r="U22" s="6">
        <v>10</v>
      </c>
      <c r="V22" s="18">
        <v>6102</v>
      </c>
      <c r="W22" s="18">
        <v>2011</v>
      </c>
    </row>
    <row r="23" spans="1:24" x14ac:dyDescent="0.25">
      <c r="A23" s="6" t="s">
        <v>21</v>
      </c>
      <c r="B23" s="6" t="s">
        <v>141</v>
      </c>
      <c r="C23" s="6" t="s">
        <v>142</v>
      </c>
      <c r="D23" s="6" t="s">
        <v>95</v>
      </c>
      <c r="E23" s="5">
        <v>0</v>
      </c>
      <c r="F23" s="5">
        <v>31254</v>
      </c>
      <c r="G23" s="5">
        <v>31316</v>
      </c>
      <c r="H23" s="5">
        <v>8245</v>
      </c>
      <c r="I23" s="6" t="s">
        <v>143</v>
      </c>
      <c r="J23" s="18">
        <v>12</v>
      </c>
      <c r="K23" s="18">
        <v>0</v>
      </c>
      <c r="M23" s="18">
        <v>2</v>
      </c>
      <c r="N23" s="18">
        <v>6</v>
      </c>
      <c r="P23" s="18">
        <v>1</v>
      </c>
      <c r="Q23" s="18">
        <v>2</v>
      </c>
      <c r="S23" s="19">
        <v>0</v>
      </c>
      <c r="T23" s="19">
        <v>0</v>
      </c>
      <c r="U23" s="6">
        <v>0</v>
      </c>
      <c r="V23" s="18">
        <v>1758</v>
      </c>
      <c r="W23" s="18">
        <v>826</v>
      </c>
      <c r="X23" s="6" t="s">
        <v>144</v>
      </c>
    </row>
    <row r="24" spans="1:24" x14ac:dyDescent="0.25">
      <c r="A24" s="6" t="s">
        <v>22</v>
      </c>
      <c r="B24" s="6" t="s">
        <v>145</v>
      </c>
      <c r="C24" s="6" t="s">
        <v>146</v>
      </c>
      <c r="D24" s="6" t="s">
        <v>95</v>
      </c>
      <c r="E24" s="5">
        <v>3264535</v>
      </c>
      <c r="F24" s="5">
        <v>2447506</v>
      </c>
      <c r="G24" s="5">
        <v>1314318</v>
      </c>
      <c r="H24" s="5">
        <v>445512</v>
      </c>
      <c r="J24" s="18">
        <v>312</v>
      </c>
      <c r="K24" s="18">
        <v>253</v>
      </c>
      <c r="M24" s="18">
        <v>232</v>
      </c>
      <c r="N24" s="18">
        <v>180</v>
      </c>
      <c r="P24" s="18">
        <v>220</v>
      </c>
      <c r="Q24" s="18">
        <v>131</v>
      </c>
      <c r="S24" s="19">
        <v>30</v>
      </c>
      <c r="T24" s="19">
        <v>43</v>
      </c>
      <c r="U24" s="6">
        <v>359.2</v>
      </c>
      <c r="V24" s="18">
        <v>11940</v>
      </c>
      <c r="W24" s="18">
        <v>5595</v>
      </c>
    </row>
    <row r="25" spans="1:24" x14ac:dyDescent="0.25">
      <c r="A25" s="6" t="s">
        <v>23</v>
      </c>
      <c r="B25" s="6" t="s">
        <v>147</v>
      </c>
      <c r="C25" s="6" t="s">
        <v>148</v>
      </c>
      <c r="D25" s="6" t="s">
        <v>108</v>
      </c>
      <c r="F25" s="5">
        <v>390192.63</v>
      </c>
      <c r="G25" s="5">
        <v>226707.9</v>
      </c>
      <c r="H25" s="5">
        <v>60562.720000000001</v>
      </c>
      <c r="I25" s="6" t="s">
        <v>149</v>
      </c>
      <c r="J25" s="18">
        <v>34</v>
      </c>
      <c r="K25" s="18">
        <v>40</v>
      </c>
      <c r="M25" s="18">
        <v>82</v>
      </c>
      <c r="N25" s="18">
        <v>54</v>
      </c>
      <c r="P25" s="18">
        <v>143</v>
      </c>
      <c r="Q25" s="18">
        <v>23</v>
      </c>
      <c r="V25" s="18">
        <v>3685</v>
      </c>
      <c r="W25" s="18">
        <v>1588</v>
      </c>
    </row>
    <row r="26" spans="1:24" x14ac:dyDescent="0.25">
      <c r="A26" s="6" t="s">
        <v>24</v>
      </c>
      <c r="B26" s="6" t="s">
        <v>150</v>
      </c>
      <c r="C26" s="6" t="s">
        <v>151</v>
      </c>
      <c r="D26" s="6" t="s">
        <v>95</v>
      </c>
      <c r="E26" s="5">
        <v>209258.64321158599</v>
      </c>
      <c r="F26" s="5">
        <v>1646588</v>
      </c>
      <c r="G26" s="5">
        <v>629303.79413555702</v>
      </c>
      <c r="H26" s="5">
        <v>531196.12407421099</v>
      </c>
      <c r="J26" s="18">
        <v>335</v>
      </c>
      <c r="K26" s="18">
        <v>101</v>
      </c>
      <c r="M26" s="18">
        <v>228</v>
      </c>
      <c r="N26" s="18">
        <v>76</v>
      </c>
      <c r="P26" s="18">
        <v>115</v>
      </c>
      <c r="Q26" s="18">
        <v>46</v>
      </c>
      <c r="S26" s="6">
        <v>12</v>
      </c>
      <c r="T26" s="6">
        <v>12</v>
      </c>
      <c r="U26" s="6">
        <v>85</v>
      </c>
      <c r="V26" s="18">
        <v>9363</v>
      </c>
      <c r="W26" s="18">
        <v>4000</v>
      </c>
    </row>
    <row r="27" spans="1:24" x14ac:dyDescent="0.25">
      <c r="A27" s="6" t="s">
        <v>25</v>
      </c>
      <c r="B27" s="6" t="s">
        <v>152</v>
      </c>
      <c r="C27" s="6" t="s">
        <v>153</v>
      </c>
      <c r="D27" s="6" t="s">
        <v>154</v>
      </c>
      <c r="E27" s="5">
        <v>0</v>
      </c>
      <c r="F27" s="5">
        <v>137321.14000000001</v>
      </c>
      <c r="G27" s="5">
        <v>21128.92</v>
      </c>
      <c r="H27" s="5">
        <v>0</v>
      </c>
      <c r="J27" s="18">
        <v>31</v>
      </c>
      <c r="K27" s="18">
        <v>3</v>
      </c>
      <c r="M27" s="18">
        <v>32</v>
      </c>
      <c r="N27" s="18">
        <v>7</v>
      </c>
      <c r="P27" s="18">
        <v>37</v>
      </c>
      <c r="Q27" s="18">
        <v>8</v>
      </c>
      <c r="S27" s="6">
        <v>0</v>
      </c>
      <c r="T27" s="6">
        <v>0</v>
      </c>
      <c r="U27" s="6">
        <v>0</v>
      </c>
      <c r="V27" s="18">
        <v>1547</v>
      </c>
      <c r="W27" s="18">
        <v>619</v>
      </c>
    </row>
    <row r="28" spans="1:24" x14ac:dyDescent="0.25">
      <c r="A28" s="6" t="s">
        <v>26</v>
      </c>
      <c r="B28" s="6" t="s">
        <v>155</v>
      </c>
      <c r="C28" s="6" t="s">
        <v>156</v>
      </c>
      <c r="D28" s="6" t="s">
        <v>111</v>
      </c>
      <c r="E28" s="5">
        <v>0</v>
      </c>
      <c r="F28" s="5">
        <v>23966</v>
      </c>
      <c r="G28" s="5">
        <v>13532</v>
      </c>
      <c r="H28" s="5">
        <v>10433</v>
      </c>
      <c r="J28" s="18">
        <v>5</v>
      </c>
      <c r="K28" s="18">
        <v>1</v>
      </c>
      <c r="M28" s="18">
        <v>7</v>
      </c>
      <c r="N28" s="18">
        <v>11</v>
      </c>
      <c r="P28" s="18">
        <v>4</v>
      </c>
      <c r="Q28" s="18">
        <v>12</v>
      </c>
      <c r="S28" s="6">
        <v>2</v>
      </c>
      <c r="T28" s="6">
        <v>2</v>
      </c>
      <c r="U28" s="6">
        <v>13</v>
      </c>
      <c r="V28" s="18">
        <v>368</v>
      </c>
      <c r="W28" s="18">
        <v>94</v>
      </c>
      <c r="X28" s="6" t="s">
        <v>157</v>
      </c>
    </row>
    <row r="29" spans="1:24" x14ac:dyDescent="0.25">
      <c r="A29" s="6" t="s">
        <v>27</v>
      </c>
      <c r="B29" s="6" t="s">
        <v>313</v>
      </c>
      <c r="C29" s="6" t="s">
        <v>314</v>
      </c>
      <c r="D29" s="6" t="s">
        <v>315</v>
      </c>
      <c r="E29" s="5">
        <v>11200</v>
      </c>
      <c r="F29" s="5">
        <v>62684.45</v>
      </c>
      <c r="G29" s="5">
        <v>27516.1</v>
      </c>
      <c r="H29" s="5">
        <v>46107.8</v>
      </c>
      <c r="J29" s="18">
        <v>19</v>
      </c>
      <c r="K29" s="18">
        <v>2</v>
      </c>
      <c r="L29" s="6" t="s">
        <v>316</v>
      </c>
      <c r="M29" s="18">
        <v>13</v>
      </c>
      <c r="N29" s="18">
        <v>3</v>
      </c>
      <c r="O29" s="6" t="s">
        <v>316</v>
      </c>
      <c r="P29" s="18">
        <v>12</v>
      </c>
      <c r="Q29" s="18">
        <v>3</v>
      </c>
      <c r="R29" s="6" t="s">
        <v>316</v>
      </c>
      <c r="S29" s="6">
        <v>2</v>
      </c>
      <c r="T29" s="6">
        <v>4</v>
      </c>
      <c r="U29" s="6">
        <v>42.5</v>
      </c>
      <c r="V29" s="18">
        <v>1598</v>
      </c>
      <c r="W29" s="18">
        <v>775</v>
      </c>
    </row>
    <row r="30" spans="1:24" x14ac:dyDescent="0.25">
      <c r="A30" s="6" t="s">
        <v>28</v>
      </c>
      <c r="J30" s="18"/>
      <c r="K30" s="18"/>
      <c r="M30" s="18"/>
      <c r="N30" s="18"/>
      <c r="P30" s="18"/>
      <c r="Q30" s="18"/>
      <c r="V30" s="18"/>
      <c r="W30" s="18"/>
    </row>
    <row r="31" spans="1:24" x14ac:dyDescent="0.25">
      <c r="A31" s="6" t="s">
        <v>158</v>
      </c>
      <c r="J31" s="18"/>
      <c r="K31" s="18"/>
      <c r="M31" s="18"/>
      <c r="N31" s="18"/>
      <c r="P31" s="18"/>
      <c r="Q31" s="18"/>
      <c r="V31" s="18"/>
      <c r="W31" s="18"/>
    </row>
    <row r="32" spans="1:24" x14ac:dyDescent="0.25">
      <c r="A32" s="6" t="s">
        <v>159</v>
      </c>
      <c r="J32" s="18"/>
      <c r="K32" s="18"/>
      <c r="M32" s="18"/>
      <c r="N32" s="18"/>
      <c r="P32" s="18"/>
      <c r="Q32" s="18"/>
      <c r="V32" s="18"/>
      <c r="W32" s="18"/>
    </row>
    <row r="33" spans="1:24" x14ac:dyDescent="0.25">
      <c r="A33" s="6" t="s">
        <v>29</v>
      </c>
      <c r="B33" s="6" t="s">
        <v>160</v>
      </c>
      <c r="D33" s="6" t="s">
        <v>130</v>
      </c>
      <c r="E33" s="5">
        <v>1115963.1299999999</v>
      </c>
      <c r="F33" s="5">
        <v>8113838.1399999997</v>
      </c>
      <c r="G33" s="5">
        <v>9332048.7899999991</v>
      </c>
      <c r="H33" s="5">
        <v>3560872.33</v>
      </c>
      <c r="I33" s="6" t="s">
        <v>161</v>
      </c>
      <c r="J33" s="18">
        <v>802</v>
      </c>
      <c r="K33" s="18">
        <v>939</v>
      </c>
      <c r="L33" s="6" t="s">
        <v>162</v>
      </c>
      <c r="M33" s="18">
        <v>814</v>
      </c>
      <c r="N33" s="18">
        <v>976</v>
      </c>
      <c r="O33" s="6" t="s">
        <v>162</v>
      </c>
      <c r="P33" s="18">
        <v>772</v>
      </c>
      <c r="Q33" s="18">
        <v>723</v>
      </c>
      <c r="R33" s="6" t="s">
        <v>162</v>
      </c>
      <c r="S33" s="6">
        <v>91</v>
      </c>
      <c r="T33" s="6">
        <v>170</v>
      </c>
      <c r="U33" s="6">
        <v>2298</v>
      </c>
      <c r="V33" s="18">
        <v>48789</v>
      </c>
      <c r="W33" s="18">
        <v>36939</v>
      </c>
      <c r="X33" s="6" t="s">
        <v>163</v>
      </c>
    </row>
    <row r="34" spans="1:24" x14ac:dyDescent="0.25">
      <c r="A34" s="6" t="s">
        <v>30</v>
      </c>
      <c r="B34" s="6" t="s">
        <v>164</v>
      </c>
      <c r="C34" s="6" t="s">
        <v>165</v>
      </c>
      <c r="D34" s="6" t="s">
        <v>95</v>
      </c>
      <c r="E34" s="5">
        <v>2836757.89</v>
      </c>
      <c r="F34" s="5">
        <v>4018476.5</v>
      </c>
      <c r="G34" s="5">
        <v>1405166.67</v>
      </c>
      <c r="H34" s="5">
        <v>262252.90000000002</v>
      </c>
      <c r="J34" s="18">
        <v>140</v>
      </c>
      <c r="K34" s="18">
        <v>124</v>
      </c>
      <c r="M34" s="18">
        <v>252</v>
      </c>
      <c r="N34" s="18">
        <v>296</v>
      </c>
      <c r="P34" s="18">
        <v>335</v>
      </c>
      <c r="Q34" s="18">
        <v>221</v>
      </c>
      <c r="S34" s="6">
        <v>10</v>
      </c>
      <c r="T34" s="6">
        <v>13</v>
      </c>
      <c r="U34" s="6">
        <v>85</v>
      </c>
      <c r="V34" s="18">
        <v>11049</v>
      </c>
      <c r="W34" s="18">
        <v>3983</v>
      </c>
    </row>
    <row r="35" spans="1:24" x14ac:dyDescent="0.25">
      <c r="A35" s="6" t="s">
        <v>31</v>
      </c>
      <c r="B35" s="6" t="s">
        <v>166</v>
      </c>
      <c r="C35" s="6" t="s">
        <v>167</v>
      </c>
      <c r="D35" s="6" t="s">
        <v>95</v>
      </c>
      <c r="E35" s="5">
        <v>1629011.8416954</v>
      </c>
      <c r="F35" s="5">
        <v>777225.52974336594</v>
      </c>
      <c r="G35" s="5">
        <v>270769.58270344598</v>
      </c>
      <c r="H35" s="5">
        <v>361140.45999999897</v>
      </c>
      <c r="I35" s="6" t="s">
        <v>168</v>
      </c>
      <c r="J35" s="18">
        <v>124</v>
      </c>
      <c r="K35" s="18">
        <v>45</v>
      </c>
      <c r="M35" s="18">
        <v>67</v>
      </c>
      <c r="N35" s="18">
        <v>53</v>
      </c>
      <c r="O35" s="6" t="s">
        <v>169</v>
      </c>
      <c r="P35" s="18">
        <v>41</v>
      </c>
      <c r="Q35" s="18">
        <v>40</v>
      </c>
      <c r="R35" s="6" t="s">
        <v>170</v>
      </c>
      <c r="S35" s="6">
        <v>16</v>
      </c>
      <c r="T35" s="6">
        <v>34</v>
      </c>
      <c r="U35" s="6">
        <v>229.3</v>
      </c>
      <c r="V35" s="18">
        <v>5048</v>
      </c>
      <c r="W35" s="18">
        <v>2249</v>
      </c>
      <c r="X35" s="6" t="s">
        <v>171</v>
      </c>
    </row>
    <row r="36" spans="1:24" x14ac:dyDescent="0.25">
      <c r="A36" s="6" t="s">
        <v>32</v>
      </c>
      <c r="B36" s="6" t="s">
        <v>172</v>
      </c>
      <c r="C36" s="6" t="s">
        <v>173</v>
      </c>
      <c r="D36" s="6" t="s">
        <v>95</v>
      </c>
      <c r="E36" s="5">
        <v>0</v>
      </c>
      <c r="F36" s="5">
        <v>2757633</v>
      </c>
      <c r="G36" s="5">
        <v>3419104</v>
      </c>
      <c r="H36" s="5">
        <v>439359</v>
      </c>
      <c r="J36" s="18">
        <v>544</v>
      </c>
      <c r="K36" s="18">
        <v>328</v>
      </c>
      <c r="M36" s="18">
        <v>504</v>
      </c>
      <c r="N36" s="18">
        <v>302</v>
      </c>
      <c r="P36" s="18">
        <v>491</v>
      </c>
      <c r="Q36" s="18">
        <v>324</v>
      </c>
      <c r="S36" s="6">
        <v>6</v>
      </c>
      <c r="T36" s="6">
        <v>6</v>
      </c>
      <c r="U36" s="6">
        <v>34</v>
      </c>
      <c r="V36" s="18">
        <v>23256</v>
      </c>
      <c r="W36" s="18">
        <v>11120</v>
      </c>
    </row>
    <row r="37" spans="1:24" x14ac:dyDescent="0.25">
      <c r="A37" s="6" t="s">
        <v>33</v>
      </c>
      <c r="B37" s="6" t="s">
        <v>174</v>
      </c>
      <c r="C37" s="6" t="s">
        <v>175</v>
      </c>
      <c r="D37" s="6" t="s">
        <v>176</v>
      </c>
      <c r="E37" s="5">
        <v>22807.11</v>
      </c>
      <c r="F37" s="5">
        <v>397287.04</v>
      </c>
      <c r="G37" s="5">
        <v>263322.14</v>
      </c>
      <c r="H37" s="5">
        <v>89219.76</v>
      </c>
      <c r="J37" s="18">
        <v>44</v>
      </c>
      <c r="K37" s="18">
        <v>22</v>
      </c>
      <c r="M37" s="18">
        <v>26</v>
      </c>
      <c r="N37" s="18">
        <v>12</v>
      </c>
      <c r="P37" s="18">
        <v>29</v>
      </c>
      <c r="Q37" s="18">
        <v>31</v>
      </c>
      <c r="S37" s="6">
        <v>7</v>
      </c>
      <c r="T37" s="6">
        <v>7</v>
      </c>
      <c r="U37" s="6">
        <v>90.3</v>
      </c>
      <c r="V37" s="18">
        <v>3145</v>
      </c>
      <c r="W37" s="18">
        <v>1187</v>
      </c>
    </row>
    <row r="38" spans="1:24" x14ac:dyDescent="0.25">
      <c r="A38" s="6" t="s">
        <v>34</v>
      </c>
      <c r="B38" s="6" t="s">
        <v>177</v>
      </c>
      <c r="C38" s="6" t="s">
        <v>178</v>
      </c>
      <c r="D38" s="6" t="s">
        <v>179</v>
      </c>
      <c r="E38" s="5">
        <v>8075</v>
      </c>
      <c r="F38" s="5">
        <v>733378</v>
      </c>
      <c r="G38" s="5">
        <v>294173</v>
      </c>
      <c r="H38" s="5">
        <v>133513</v>
      </c>
      <c r="J38" s="18">
        <v>94</v>
      </c>
      <c r="K38" s="18">
        <v>50</v>
      </c>
      <c r="M38" s="18">
        <v>95</v>
      </c>
      <c r="N38" s="18">
        <v>62</v>
      </c>
      <c r="P38" s="18">
        <v>95</v>
      </c>
      <c r="Q38" s="18">
        <v>60</v>
      </c>
      <c r="S38" s="6">
        <v>10</v>
      </c>
      <c r="T38" s="6">
        <v>10</v>
      </c>
      <c r="U38" s="6">
        <v>76</v>
      </c>
      <c r="V38" s="18">
        <v>6360</v>
      </c>
      <c r="W38" s="18">
        <v>2963</v>
      </c>
    </row>
    <row r="39" spans="1:24" x14ac:dyDescent="0.25">
      <c r="A39" s="6" t="s">
        <v>35</v>
      </c>
      <c r="B39" s="6" t="s">
        <v>180</v>
      </c>
      <c r="C39" s="6" t="s">
        <v>181</v>
      </c>
      <c r="D39" s="6" t="s">
        <v>95</v>
      </c>
      <c r="E39" s="5">
        <v>225413.04</v>
      </c>
      <c r="F39" s="5">
        <v>2716403</v>
      </c>
      <c r="G39" s="5">
        <v>4794594.9400000004</v>
      </c>
      <c r="H39" s="5">
        <v>1480503.91</v>
      </c>
      <c r="J39" s="18">
        <v>706</v>
      </c>
      <c r="K39" s="18">
        <v>762</v>
      </c>
      <c r="M39" s="18">
        <v>392</v>
      </c>
      <c r="N39" s="18">
        <v>492</v>
      </c>
      <c r="P39" s="18">
        <v>563</v>
      </c>
      <c r="Q39" s="18">
        <v>544</v>
      </c>
      <c r="S39" s="6">
        <v>48</v>
      </c>
      <c r="T39" s="6">
        <v>57</v>
      </c>
      <c r="U39" s="6">
        <v>209</v>
      </c>
      <c r="V39" s="18">
        <v>26947</v>
      </c>
      <c r="W39" s="18">
        <v>16008</v>
      </c>
      <c r="X39" s="6" t="s">
        <v>182</v>
      </c>
    </row>
    <row r="40" spans="1:24" x14ac:dyDescent="0.25">
      <c r="A40" s="6" t="s">
        <v>36</v>
      </c>
      <c r="B40" s="6" t="s">
        <v>183</v>
      </c>
      <c r="C40" s="6" t="s">
        <v>184</v>
      </c>
      <c r="D40" s="6" t="s">
        <v>95</v>
      </c>
      <c r="E40" s="5">
        <v>0</v>
      </c>
      <c r="F40" s="5">
        <v>2434490.71</v>
      </c>
      <c r="G40" s="5">
        <v>1780281.93</v>
      </c>
      <c r="H40" s="5">
        <v>1279999.6599999999</v>
      </c>
      <c r="J40" s="18">
        <v>207</v>
      </c>
      <c r="K40" s="18">
        <v>200</v>
      </c>
      <c r="M40" s="18">
        <v>117</v>
      </c>
      <c r="N40" s="18">
        <v>154</v>
      </c>
      <c r="P40" s="18">
        <v>347</v>
      </c>
      <c r="Q40" s="18">
        <v>124</v>
      </c>
      <c r="S40" s="6">
        <v>4</v>
      </c>
      <c r="T40" s="6">
        <v>5</v>
      </c>
      <c r="U40" s="6">
        <v>36</v>
      </c>
      <c r="V40" s="18">
        <v>9800</v>
      </c>
      <c r="W40" s="18">
        <v>6243</v>
      </c>
    </row>
    <row r="41" spans="1:24" x14ac:dyDescent="0.25">
      <c r="A41" s="6" t="s">
        <v>37</v>
      </c>
      <c r="B41" s="6" t="s">
        <v>185</v>
      </c>
      <c r="C41" s="6" t="s">
        <v>186</v>
      </c>
      <c r="D41" s="6" t="s">
        <v>108</v>
      </c>
      <c r="E41" s="5">
        <v>462341.05999999901</v>
      </c>
      <c r="F41" s="5">
        <v>337099.82999999798</v>
      </c>
      <c r="G41" s="5">
        <v>908931.64999999898</v>
      </c>
      <c r="H41" s="5">
        <v>385714.75</v>
      </c>
      <c r="J41" s="18">
        <v>95</v>
      </c>
      <c r="K41" s="18">
        <v>35</v>
      </c>
      <c r="M41" s="18">
        <v>181</v>
      </c>
      <c r="N41" s="18">
        <v>65</v>
      </c>
      <c r="P41" s="18">
        <v>66</v>
      </c>
      <c r="Q41" s="18">
        <v>60</v>
      </c>
      <c r="S41" s="6">
        <v>17</v>
      </c>
      <c r="T41" s="6">
        <v>22</v>
      </c>
      <c r="U41" s="6">
        <v>305</v>
      </c>
      <c r="V41" s="18">
        <v>8511</v>
      </c>
      <c r="W41" s="18">
        <v>5181</v>
      </c>
      <c r="X41" s="6" t="s">
        <v>187</v>
      </c>
    </row>
    <row r="42" spans="1:24" x14ac:dyDescent="0.25">
      <c r="A42" s="6" t="s">
        <v>38</v>
      </c>
      <c r="B42" s="6" t="s">
        <v>188</v>
      </c>
      <c r="C42" s="6" t="s">
        <v>189</v>
      </c>
      <c r="D42" s="6" t="s">
        <v>108</v>
      </c>
      <c r="E42" s="5">
        <v>6907.6200000010404</v>
      </c>
      <c r="F42" s="5">
        <v>6005119.8399999896</v>
      </c>
      <c r="G42" s="5">
        <v>2063152.71</v>
      </c>
      <c r="H42" s="5">
        <v>786629.88</v>
      </c>
      <c r="J42" s="18">
        <v>440</v>
      </c>
      <c r="K42" s="18">
        <v>227</v>
      </c>
      <c r="M42" s="18">
        <v>450</v>
      </c>
      <c r="N42" s="18">
        <v>279</v>
      </c>
      <c r="P42" s="18">
        <v>415</v>
      </c>
      <c r="Q42" s="18">
        <v>226</v>
      </c>
      <c r="S42" s="6">
        <v>16</v>
      </c>
      <c r="T42" s="6">
        <v>17</v>
      </c>
      <c r="U42" s="6">
        <v>161</v>
      </c>
      <c r="V42" s="18">
        <v>24957</v>
      </c>
      <c r="W42" s="18">
        <v>10497</v>
      </c>
      <c r="X42" s="6" t="s">
        <v>190</v>
      </c>
    </row>
    <row r="43" spans="1:24" x14ac:dyDescent="0.25">
      <c r="A43" s="6" t="s">
        <v>39</v>
      </c>
      <c r="B43" s="6" t="s">
        <v>191</v>
      </c>
      <c r="C43" s="6" t="s">
        <v>192</v>
      </c>
      <c r="D43" s="6" t="s">
        <v>95</v>
      </c>
      <c r="E43" s="5">
        <v>0</v>
      </c>
      <c r="F43" s="5">
        <v>266413.34999999998</v>
      </c>
      <c r="G43" s="5">
        <v>269597.31</v>
      </c>
      <c r="H43" s="5">
        <v>148997.99</v>
      </c>
      <c r="I43" s="6" t="s">
        <v>193</v>
      </c>
      <c r="J43" s="18">
        <v>137</v>
      </c>
      <c r="K43" s="18">
        <v>41</v>
      </c>
      <c r="L43" s="6" t="s">
        <v>194</v>
      </c>
      <c r="M43" s="18">
        <v>145</v>
      </c>
      <c r="N43" s="18">
        <v>38</v>
      </c>
      <c r="O43" s="6" t="s">
        <v>194</v>
      </c>
      <c r="P43" s="18">
        <v>56</v>
      </c>
      <c r="Q43" s="18">
        <v>41</v>
      </c>
      <c r="R43" s="6" t="s">
        <v>194</v>
      </c>
      <c r="S43" s="6">
        <v>0</v>
      </c>
      <c r="T43" s="6">
        <v>0</v>
      </c>
      <c r="U43" s="6">
        <v>0</v>
      </c>
      <c r="V43" s="18">
        <v>4774</v>
      </c>
      <c r="W43" s="18">
        <v>1937</v>
      </c>
      <c r="X43" s="6" t="s">
        <v>195</v>
      </c>
    </row>
    <row r="44" spans="1:24" x14ac:dyDescent="0.25">
      <c r="A44" s="6" t="s">
        <v>40</v>
      </c>
      <c r="B44" s="6" t="s">
        <v>196</v>
      </c>
      <c r="C44" s="6" t="s">
        <v>197</v>
      </c>
      <c r="D44" s="6" t="s">
        <v>95</v>
      </c>
      <c r="E44" s="5">
        <v>578985.76</v>
      </c>
      <c r="F44" s="5">
        <v>1281925.23</v>
      </c>
      <c r="G44" s="5">
        <v>604426.26</v>
      </c>
      <c r="H44" s="5">
        <v>71918.25</v>
      </c>
      <c r="I44" s="6" t="s">
        <v>198</v>
      </c>
      <c r="J44" s="18">
        <v>94</v>
      </c>
      <c r="K44" s="18">
        <v>37</v>
      </c>
      <c r="M44" s="18">
        <v>128</v>
      </c>
      <c r="N44" s="18">
        <v>54</v>
      </c>
      <c r="P44" s="18">
        <v>86</v>
      </c>
      <c r="Q44" s="18">
        <v>44</v>
      </c>
      <c r="S44" s="6">
        <v>17</v>
      </c>
      <c r="T44" s="6">
        <v>21</v>
      </c>
      <c r="U44" s="6">
        <v>150</v>
      </c>
      <c r="V44" s="18">
        <v>10048</v>
      </c>
      <c r="W44" s="18">
        <v>3186</v>
      </c>
      <c r="X44" s="6" t="s">
        <v>199</v>
      </c>
    </row>
    <row r="45" spans="1:24" x14ac:dyDescent="0.25">
      <c r="A45" s="6" t="s">
        <v>41</v>
      </c>
      <c r="B45" s="6" t="s">
        <v>200</v>
      </c>
      <c r="C45" s="6" t="s">
        <v>201</v>
      </c>
      <c r="D45" s="6" t="s">
        <v>95</v>
      </c>
      <c r="E45" s="5">
        <v>0</v>
      </c>
      <c r="F45" s="5">
        <v>178885</v>
      </c>
      <c r="G45" s="5">
        <v>18609</v>
      </c>
      <c r="H45" s="5">
        <v>30699</v>
      </c>
      <c r="J45" s="18">
        <v>100</v>
      </c>
      <c r="K45" s="18">
        <v>20</v>
      </c>
      <c r="M45" s="18">
        <v>98</v>
      </c>
      <c r="N45" s="18">
        <v>38</v>
      </c>
      <c r="P45" s="18">
        <v>55</v>
      </c>
      <c r="Q45" s="18">
        <v>8</v>
      </c>
      <c r="S45" s="6">
        <v>5</v>
      </c>
      <c r="T45" s="6">
        <v>12</v>
      </c>
      <c r="U45" s="6">
        <v>34</v>
      </c>
      <c r="V45" s="18">
        <v>3036</v>
      </c>
      <c r="W45" s="18">
        <v>795</v>
      </c>
    </row>
    <row r="46" spans="1:24" x14ac:dyDescent="0.25">
      <c r="A46" s="6" t="s">
        <v>42</v>
      </c>
      <c r="B46" s="6" t="s">
        <v>202</v>
      </c>
      <c r="C46" s="6" t="s">
        <v>203</v>
      </c>
      <c r="D46" s="6" t="s">
        <v>95</v>
      </c>
      <c r="E46" s="5">
        <v>267070.62</v>
      </c>
      <c r="F46" s="5">
        <v>3029591.89</v>
      </c>
      <c r="G46" s="5">
        <v>2017253.53</v>
      </c>
      <c r="H46" s="5">
        <v>666611.36</v>
      </c>
      <c r="J46" s="18">
        <v>154</v>
      </c>
      <c r="K46" s="18">
        <v>161</v>
      </c>
      <c r="M46" s="18">
        <v>298</v>
      </c>
      <c r="N46" s="18">
        <v>266</v>
      </c>
      <c r="P46" s="18">
        <v>179</v>
      </c>
      <c r="Q46" s="6">
        <v>97</v>
      </c>
      <c r="S46" s="6">
        <v>19</v>
      </c>
      <c r="T46" s="6">
        <v>22</v>
      </c>
      <c r="U46" s="6">
        <v>204</v>
      </c>
      <c r="V46" s="18">
        <v>8607</v>
      </c>
      <c r="W46" s="18">
        <v>8655</v>
      </c>
    </row>
    <row r="47" spans="1:24" x14ac:dyDescent="0.25">
      <c r="A47" s="6" t="s">
        <v>43</v>
      </c>
      <c r="B47" s="6" t="s">
        <v>204</v>
      </c>
      <c r="C47" s="6" t="s">
        <v>205</v>
      </c>
      <c r="D47" s="6" t="s">
        <v>206</v>
      </c>
      <c r="E47" s="5">
        <v>0</v>
      </c>
      <c r="F47" s="5">
        <v>214652.41</v>
      </c>
      <c r="G47" s="5">
        <v>424239.25</v>
      </c>
      <c r="H47" s="5">
        <v>74359.64</v>
      </c>
      <c r="I47" s="6" t="s">
        <v>207</v>
      </c>
      <c r="J47" s="18">
        <v>40</v>
      </c>
      <c r="K47" s="18">
        <v>30</v>
      </c>
      <c r="L47" s="6" t="s">
        <v>208</v>
      </c>
      <c r="M47" s="18">
        <v>25</v>
      </c>
      <c r="N47" s="18">
        <v>49</v>
      </c>
      <c r="O47" s="6" t="s">
        <v>209</v>
      </c>
      <c r="P47" s="18">
        <v>36</v>
      </c>
      <c r="Q47" s="6">
        <v>13</v>
      </c>
      <c r="R47" s="6" t="s">
        <v>210</v>
      </c>
      <c r="S47" s="6">
        <v>3</v>
      </c>
      <c r="T47" s="6">
        <v>3</v>
      </c>
      <c r="U47" s="6">
        <v>15</v>
      </c>
      <c r="V47" s="18">
        <v>1696</v>
      </c>
      <c r="W47" s="20">
        <v>1342</v>
      </c>
      <c r="X47" s="6" t="s">
        <v>211</v>
      </c>
    </row>
    <row r="48" spans="1:24" x14ac:dyDescent="0.25">
      <c r="A48" s="6" t="s">
        <v>44</v>
      </c>
      <c r="B48" s="6" t="s">
        <v>212</v>
      </c>
      <c r="C48" s="6" t="s">
        <v>213</v>
      </c>
      <c r="D48" s="6" t="s">
        <v>90</v>
      </c>
      <c r="E48" s="5">
        <v>0</v>
      </c>
      <c r="F48" s="5">
        <v>7033448</v>
      </c>
      <c r="G48" s="5">
        <v>2455283</v>
      </c>
      <c r="H48" s="5">
        <v>1005211</v>
      </c>
      <c r="J48" s="18">
        <v>369</v>
      </c>
      <c r="K48" s="18">
        <v>152</v>
      </c>
      <c r="M48" s="18">
        <v>252</v>
      </c>
      <c r="N48" s="18">
        <v>164</v>
      </c>
      <c r="P48" s="18">
        <v>533</v>
      </c>
      <c r="Q48" s="6">
        <v>153</v>
      </c>
      <c r="S48" s="6">
        <v>9</v>
      </c>
      <c r="T48" s="6">
        <v>18</v>
      </c>
      <c r="U48" s="6">
        <v>420</v>
      </c>
      <c r="V48" s="18">
        <v>10959</v>
      </c>
      <c r="W48" s="20">
        <v>6843</v>
      </c>
      <c r="X48" s="6" t="s">
        <v>214</v>
      </c>
    </row>
    <row r="49" spans="1:24" x14ac:dyDescent="0.25">
      <c r="A49" s="6" t="s">
        <v>45</v>
      </c>
      <c r="B49" s="6" t="s">
        <v>215</v>
      </c>
      <c r="C49" s="6" t="s">
        <v>216</v>
      </c>
      <c r="D49" s="6" t="s">
        <v>95</v>
      </c>
      <c r="E49" s="5">
        <v>15684.12</v>
      </c>
      <c r="F49" s="5">
        <v>59280.98</v>
      </c>
      <c r="G49" s="5">
        <v>125279.18</v>
      </c>
      <c r="H49" s="5">
        <v>53420.21</v>
      </c>
      <c r="J49" s="18">
        <v>85</v>
      </c>
      <c r="K49" s="18">
        <v>121</v>
      </c>
      <c r="M49" s="18">
        <v>43</v>
      </c>
      <c r="N49" s="18">
        <v>52</v>
      </c>
      <c r="P49" s="18">
        <v>47</v>
      </c>
      <c r="Q49" s="6">
        <v>24</v>
      </c>
      <c r="S49" s="6">
        <v>11</v>
      </c>
      <c r="T49" s="6">
        <v>12</v>
      </c>
      <c r="U49" s="6">
        <v>72</v>
      </c>
      <c r="V49" s="18">
        <v>5500</v>
      </c>
      <c r="W49" s="20">
        <v>1666</v>
      </c>
      <c r="X49" s="6" t="s">
        <v>217</v>
      </c>
    </row>
    <row r="50" spans="1:24" x14ac:dyDescent="0.25">
      <c r="A50" s="6" t="s">
        <v>46</v>
      </c>
      <c r="B50" s="6" t="s">
        <v>218</v>
      </c>
      <c r="C50" s="6" t="s">
        <v>219</v>
      </c>
      <c r="D50" s="6" t="s">
        <v>95</v>
      </c>
      <c r="E50" s="5">
        <v>11606662.189999999</v>
      </c>
      <c r="F50" s="5">
        <v>23408491.84</v>
      </c>
      <c r="G50" s="5">
        <v>15830744.460000001</v>
      </c>
      <c r="H50" s="5">
        <v>5537398.3700000001</v>
      </c>
      <c r="J50" s="18"/>
      <c r="K50" s="18"/>
      <c r="L50" s="6" t="s">
        <v>220</v>
      </c>
      <c r="M50" s="18"/>
      <c r="N50" s="18"/>
      <c r="O50" s="6" t="s">
        <v>220</v>
      </c>
      <c r="P50" s="18"/>
      <c r="R50" s="6" t="s">
        <v>220</v>
      </c>
      <c r="S50" s="6">
        <v>14</v>
      </c>
      <c r="T50" s="6">
        <v>28</v>
      </c>
      <c r="U50" s="6">
        <v>260</v>
      </c>
      <c r="V50" s="18"/>
      <c r="W50" s="20"/>
      <c r="X50" s="6" t="s">
        <v>221</v>
      </c>
    </row>
    <row r="51" spans="1:24" x14ac:dyDescent="0.25">
      <c r="A51" s="6" t="s">
        <v>47</v>
      </c>
      <c r="B51" s="6" t="s">
        <v>222</v>
      </c>
      <c r="C51" s="6" t="s">
        <v>223</v>
      </c>
      <c r="D51" s="6" t="s">
        <v>111</v>
      </c>
      <c r="E51" s="5">
        <v>39847.01</v>
      </c>
      <c r="F51" s="5">
        <v>288960.68</v>
      </c>
      <c r="G51" s="5">
        <v>15860.48</v>
      </c>
      <c r="H51" s="5">
        <v>66103.149999999994</v>
      </c>
      <c r="J51" s="18">
        <v>40</v>
      </c>
      <c r="K51" s="18">
        <v>18</v>
      </c>
      <c r="M51" s="18">
        <v>26</v>
      </c>
      <c r="N51" s="18">
        <v>4</v>
      </c>
      <c r="P51" s="18">
        <v>26</v>
      </c>
      <c r="Q51" s="6">
        <v>3</v>
      </c>
      <c r="S51" s="6">
        <v>5</v>
      </c>
      <c r="T51" s="6">
        <v>5</v>
      </c>
      <c r="U51" s="6">
        <v>33.299999999999997</v>
      </c>
      <c r="V51" s="18">
        <v>1784</v>
      </c>
      <c r="W51" s="20">
        <v>695</v>
      </c>
      <c r="X51" s="6" t="s">
        <v>224</v>
      </c>
    </row>
    <row r="52" spans="1:24" x14ac:dyDescent="0.25">
      <c r="A52" s="6" t="s">
        <v>48</v>
      </c>
      <c r="J52" s="18"/>
      <c r="K52" s="18"/>
      <c r="M52" s="18"/>
      <c r="N52" s="18"/>
      <c r="P52" s="18"/>
      <c r="V52" s="18"/>
      <c r="W52" s="20"/>
    </row>
    <row r="53" spans="1:24" customFormat="1" x14ac:dyDescent="0.25">
      <c r="A53" t="s">
        <v>49</v>
      </c>
      <c r="B53" t="s">
        <v>291</v>
      </c>
      <c r="C53" t="s">
        <v>292</v>
      </c>
      <c r="D53" t="s">
        <v>293</v>
      </c>
      <c r="E53" s="5">
        <v>0</v>
      </c>
      <c r="F53" s="5">
        <v>133159.16</v>
      </c>
      <c r="G53" s="5">
        <v>121198.14</v>
      </c>
      <c r="H53" s="5">
        <v>9408.51</v>
      </c>
      <c r="J53" s="1">
        <v>21</v>
      </c>
      <c r="K53" s="1">
        <v>7</v>
      </c>
      <c r="M53" s="1">
        <v>27</v>
      </c>
      <c r="N53" s="1">
        <v>13</v>
      </c>
      <c r="P53" s="1">
        <v>26</v>
      </c>
      <c r="Q53">
        <v>19</v>
      </c>
      <c r="V53" s="1">
        <v>2745</v>
      </c>
      <c r="W53" s="24">
        <v>929</v>
      </c>
    </row>
    <row r="54" spans="1:24" x14ac:dyDescent="0.25">
      <c r="A54" s="6" t="s">
        <v>50</v>
      </c>
      <c r="B54" s="6" t="s">
        <v>225</v>
      </c>
      <c r="C54" s="6" t="s">
        <v>226</v>
      </c>
      <c r="D54" s="6" t="s">
        <v>227</v>
      </c>
      <c r="E54" s="5">
        <v>0</v>
      </c>
      <c r="F54" s="5">
        <v>3778014</v>
      </c>
      <c r="G54" s="5">
        <v>1628063</v>
      </c>
      <c r="H54" s="5">
        <v>599370</v>
      </c>
      <c r="I54" s="6" t="s">
        <v>228</v>
      </c>
      <c r="J54" s="18">
        <v>525</v>
      </c>
      <c r="K54" s="18">
        <v>213</v>
      </c>
      <c r="M54" s="18">
        <v>459</v>
      </c>
      <c r="N54" s="18">
        <v>204</v>
      </c>
      <c r="P54" s="18">
        <v>544</v>
      </c>
      <c r="Q54" s="6">
        <v>192</v>
      </c>
      <c r="S54" s="6">
        <v>12</v>
      </c>
      <c r="T54" s="6">
        <v>20</v>
      </c>
      <c r="U54" s="6">
        <v>113.33499999999999</v>
      </c>
      <c r="V54" s="18">
        <v>23519</v>
      </c>
      <c r="W54" s="20">
        <v>7584</v>
      </c>
    </row>
    <row r="55" spans="1:24" x14ac:dyDescent="0.25">
      <c r="A55" s="6" t="s">
        <v>51</v>
      </c>
      <c r="J55" s="18"/>
      <c r="K55" s="18"/>
      <c r="M55" s="18"/>
      <c r="N55" s="18"/>
      <c r="P55" s="18"/>
      <c r="V55" s="18"/>
      <c r="W55" s="20"/>
    </row>
    <row r="56" spans="1:24" x14ac:dyDescent="0.25">
      <c r="A56" s="6" t="s">
        <v>52</v>
      </c>
      <c r="B56" s="6" t="s">
        <v>229</v>
      </c>
      <c r="D56" s="6" t="s">
        <v>230</v>
      </c>
      <c r="E56" s="5">
        <v>21541170</v>
      </c>
      <c r="F56" s="5">
        <v>33133518</v>
      </c>
      <c r="G56" s="5">
        <v>84980386</v>
      </c>
      <c r="H56" s="5">
        <v>19982864</v>
      </c>
      <c r="J56" s="18">
        <v>3254</v>
      </c>
      <c r="K56" s="18">
        <v>2900</v>
      </c>
      <c r="L56" s="6" t="s">
        <v>231</v>
      </c>
      <c r="M56" s="18">
        <v>3525</v>
      </c>
      <c r="N56" s="18">
        <v>2746</v>
      </c>
      <c r="O56" s="6" t="s">
        <v>231</v>
      </c>
      <c r="P56" s="18">
        <v>3367</v>
      </c>
      <c r="Q56" s="6">
        <v>2716</v>
      </c>
      <c r="R56" s="6" t="s">
        <v>231</v>
      </c>
      <c r="S56" s="6">
        <v>179</v>
      </c>
      <c r="T56" s="6">
        <v>199</v>
      </c>
      <c r="U56" s="6">
        <v>7774</v>
      </c>
      <c r="V56" s="18">
        <v>181822</v>
      </c>
      <c r="W56" s="20">
        <v>60910</v>
      </c>
    </row>
    <row r="57" spans="1:24" x14ac:dyDescent="0.25">
      <c r="A57" s="6" t="s">
        <v>53</v>
      </c>
      <c r="B57" s="6" t="s">
        <v>232</v>
      </c>
      <c r="C57" s="6" t="s">
        <v>233</v>
      </c>
      <c r="D57" s="6" t="s">
        <v>95</v>
      </c>
      <c r="E57" s="5">
        <v>0</v>
      </c>
      <c r="F57" s="5">
        <v>578037.24</v>
      </c>
      <c r="G57" s="5">
        <v>226397.78</v>
      </c>
      <c r="H57" s="5">
        <v>75926.39</v>
      </c>
      <c r="J57" s="18">
        <v>117</v>
      </c>
      <c r="K57" s="18">
        <v>47</v>
      </c>
      <c r="M57" s="18">
        <v>94</v>
      </c>
      <c r="N57" s="18">
        <v>75</v>
      </c>
      <c r="P57" s="18">
        <v>124</v>
      </c>
      <c r="Q57" s="6">
        <v>28</v>
      </c>
      <c r="S57" s="6">
        <v>5</v>
      </c>
      <c r="T57" s="6">
        <v>5</v>
      </c>
      <c r="U57" s="6">
        <v>42.5</v>
      </c>
      <c r="V57" s="18">
        <v>5233</v>
      </c>
      <c r="W57" s="20">
        <v>1605</v>
      </c>
    </row>
    <row r="58" spans="1:24" x14ac:dyDescent="0.25">
      <c r="A58" s="6" t="s">
        <v>54</v>
      </c>
      <c r="B58" s="6" t="s">
        <v>234</v>
      </c>
      <c r="C58" s="6" t="s">
        <v>235</v>
      </c>
      <c r="D58" s="6" t="s">
        <v>95</v>
      </c>
      <c r="E58" s="5">
        <v>143830</v>
      </c>
      <c r="F58" s="5">
        <v>4183156</v>
      </c>
      <c r="G58" s="5">
        <v>2853236</v>
      </c>
      <c r="H58" s="5">
        <v>829135</v>
      </c>
      <c r="J58" s="18">
        <v>612</v>
      </c>
      <c r="K58" s="18">
        <v>305</v>
      </c>
      <c r="M58" s="18">
        <v>693</v>
      </c>
      <c r="N58" s="18">
        <v>356</v>
      </c>
      <c r="P58" s="18">
        <v>829</v>
      </c>
      <c r="Q58" s="6">
        <v>301</v>
      </c>
      <c r="S58" s="6">
        <v>6</v>
      </c>
      <c r="T58" s="6">
        <v>7</v>
      </c>
      <c r="U58" s="6">
        <v>31.4</v>
      </c>
      <c r="V58" s="18">
        <v>21676</v>
      </c>
      <c r="W58" s="20">
        <v>8616</v>
      </c>
    </row>
    <row r="59" spans="1:24" x14ac:dyDescent="0.25">
      <c r="A59" s="6" t="s">
        <v>55</v>
      </c>
      <c r="B59" s="6" t="s">
        <v>236</v>
      </c>
      <c r="C59" s="6" t="s">
        <v>237</v>
      </c>
      <c r="D59" s="6" t="s">
        <v>95</v>
      </c>
      <c r="E59" s="5">
        <v>309643</v>
      </c>
      <c r="F59" s="5">
        <v>615168</v>
      </c>
      <c r="G59" s="5">
        <v>903514</v>
      </c>
      <c r="H59" s="5">
        <v>48816</v>
      </c>
      <c r="J59" s="18">
        <v>148</v>
      </c>
      <c r="K59" s="18">
        <v>90</v>
      </c>
      <c r="M59" s="18">
        <v>171</v>
      </c>
      <c r="N59" s="18">
        <v>108</v>
      </c>
      <c r="P59" s="18">
        <v>154</v>
      </c>
      <c r="Q59" s="6">
        <v>110</v>
      </c>
      <c r="S59" s="6">
        <v>13</v>
      </c>
      <c r="T59" s="6">
        <v>15</v>
      </c>
      <c r="U59" s="6">
        <v>71</v>
      </c>
      <c r="V59" s="18">
        <v>7862</v>
      </c>
      <c r="W59" s="20">
        <v>2376</v>
      </c>
    </row>
    <row r="60" spans="1:24" x14ac:dyDescent="0.25">
      <c r="A60" s="6" t="s">
        <v>56</v>
      </c>
      <c r="B60" s="6" t="s">
        <v>238</v>
      </c>
      <c r="C60" s="6" t="s">
        <v>239</v>
      </c>
      <c r="D60" s="6" t="s">
        <v>240</v>
      </c>
      <c r="E60" s="5">
        <v>0</v>
      </c>
      <c r="F60" s="5">
        <v>177957.47</v>
      </c>
      <c r="G60" s="5">
        <v>128733.23</v>
      </c>
      <c r="H60" s="5">
        <v>99769.45</v>
      </c>
      <c r="I60" s="6" t="s">
        <v>241</v>
      </c>
      <c r="J60" s="18">
        <v>51</v>
      </c>
      <c r="K60" s="18">
        <v>20</v>
      </c>
      <c r="L60" s="6" t="s">
        <v>242</v>
      </c>
      <c r="M60" s="18">
        <v>58</v>
      </c>
      <c r="N60" s="18">
        <v>15</v>
      </c>
      <c r="P60" s="18">
        <v>62</v>
      </c>
      <c r="Q60" s="6">
        <v>16</v>
      </c>
      <c r="S60" s="6">
        <v>6</v>
      </c>
      <c r="T60" s="6">
        <v>6</v>
      </c>
      <c r="U60" s="6">
        <v>27</v>
      </c>
      <c r="V60" s="18">
        <v>1899</v>
      </c>
      <c r="W60" s="20">
        <v>668</v>
      </c>
    </row>
    <row r="61" spans="1:24" x14ac:dyDescent="0.25">
      <c r="A61" s="6" t="s">
        <v>57</v>
      </c>
      <c r="B61" s="6" t="s">
        <v>243</v>
      </c>
      <c r="C61" s="6" t="s">
        <v>244</v>
      </c>
      <c r="D61" s="6" t="s">
        <v>95</v>
      </c>
      <c r="E61" s="5">
        <v>1060458.04</v>
      </c>
      <c r="F61" s="5">
        <v>1097090.47</v>
      </c>
      <c r="G61" s="5">
        <v>415163.52</v>
      </c>
      <c r="H61" s="5">
        <v>413349.82</v>
      </c>
      <c r="J61" s="18">
        <v>169</v>
      </c>
      <c r="K61" s="18">
        <v>111</v>
      </c>
      <c r="M61" s="18">
        <v>126</v>
      </c>
      <c r="N61" s="18">
        <v>93</v>
      </c>
      <c r="P61" s="18">
        <v>149</v>
      </c>
      <c r="Q61" s="6">
        <v>79</v>
      </c>
      <c r="S61" s="6">
        <v>27</v>
      </c>
      <c r="T61" s="6">
        <v>29</v>
      </c>
      <c r="U61" s="6">
        <v>152</v>
      </c>
      <c r="V61" s="18">
        <v>10387</v>
      </c>
      <c r="W61" s="20">
        <v>3064</v>
      </c>
    </row>
  </sheetData>
  <autoFilter ref="A2:X61" xr:uid="{00000000-0001-0000-0400-00000000000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I61"/>
  <sheetViews>
    <sheetView showGridLines="0" workbookViewId="0">
      <pane xSplit="1" ySplit="4" topLeftCell="B5" activePane="bottomRight" state="frozen"/>
      <selection pane="topRight" activeCell="B1" sqref="B1"/>
      <selection pane="bottomLeft" activeCell="A2" sqref="A2"/>
      <selection pane="bottomRight" activeCell="A3" sqref="A3"/>
    </sheetView>
  </sheetViews>
  <sheetFormatPr defaultRowHeight="15" outlineLevelCol="1" x14ac:dyDescent="0.25"/>
  <cols>
    <col min="1" max="1" width="45.85546875" bestFit="1" customWidth="1"/>
    <col min="2" max="2" width="2.28515625" customWidth="1"/>
    <col min="3" max="3" width="21.42578125" style="6" hidden="1" customWidth="1" outlineLevel="1"/>
    <col min="4" max="4" width="24.28515625" style="6" hidden="1" customWidth="1" outlineLevel="1"/>
    <col min="5" max="5" width="21.42578125" style="6" customWidth="1" collapsed="1"/>
    <col min="6" max="6" width="2.28515625" customWidth="1"/>
    <col min="7" max="7" width="21.42578125" style="6" customWidth="1" outlineLevel="1"/>
    <col min="8" max="8" width="24.28515625" style="6" customWidth="1" outlineLevel="1"/>
    <col min="9" max="9" width="21.42578125" style="6" customWidth="1"/>
  </cols>
  <sheetData>
    <row r="1" spans="1:9" x14ac:dyDescent="0.25">
      <c r="A1" s="26" t="s">
        <v>312</v>
      </c>
    </row>
    <row r="2" spans="1:9" x14ac:dyDescent="0.25">
      <c r="A2" s="153">
        <v>1</v>
      </c>
      <c r="B2" s="153">
        <v>2</v>
      </c>
      <c r="C2" s="153">
        <v>3</v>
      </c>
      <c r="D2" s="153">
        <v>4</v>
      </c>
      <c r="E2" s="153">
        <v>5</v>
      </c>
      <c r="F2" s="153">
        <v>6</v>
      </c>
      <c r="G2" s="153">
        <v>7</v>
      </c>
      <c r="H2" s="153">
        <v>8</v>
      </c>
      <c r="I2" s="153">
        <v>9</v>
      </c>
    </row>
    <row r="3" spans="1:9" ht="16.5" thickBot="1" x14ac:dyDescent="0.3">
      <c r="C3" s="75">
        <v>2019</v>
      </c>
      <c r="D3" s="75">
        <v>2019</v>
      </c>
      <c r="E3" s="75">
        <v>2019</v>
      </c>
      <c r="G3" s="76">
        <v>2020</v>
      </c>
      <c r="H3" s="76">
        <v>2020</v>
      </c>
      <c r="I3" s="76">
        <v>2020</v>
      </c>
    </row>
    <row r="4" spans="1:9" s="86" customFormat="1" ht="32.25" thickBot="1" x14ac:dyDescent="0.3">
      <c r="A4" s="83" t="s">
        <v>58</v>
      </c>
      <c r="B4"/>
      <c r="C4" s="84" t="s">
        <v>352</v>
      </c>
      <c r="D4" s="85" t="s">
        <v>353</v>
      </c>
      <c r="E4" s="143" t="s">
        <v>354</v>
      </c>
      <c r="F4"/>
      <c r="G4" s="84" t="s">
        <v>352</v>
      </c>
      <c r="H4" s="85" t="s">
        <v>353</v>
      </c>
      <c r="I4" s="143" t="s">
        <v>354</v>
      </c>
    </row>
    <row r="5" spans="1:9" x14ac:dyDescent="0.25">
      <c r="A5" s="52" t="s">
        <v>1</v>
      </c>
      <c r="C5" s="53">
        <v>6963</v>
      </c>
      <c r="D5" s="54">
        <v>14149</v>
      </c>
      <c r="E5" s="55">
        <v>21112</v>
      </c>
      <c r="G5" s="53">
        <v>6979</v>
      </c>
      <c r="H5" s="54">
        <v>14192</v>
      </c>
      <c r="I5" s="55">
        <v>21171</v>
      </c>
    </row>
    <row r="6" spans="1:9" x14ac:dyDescent="0.25">
      <c r="A6" s="45" t="s">
        <v>2</v>
      </c>
      <c r="C6" s="47">
        <v>1835</v>
      </c>
      <c r="D6" s="44">
        <v>16</v>
      </c>
      <c r="E6" s="48">
        <v>1851</v>
      </c>
      <c r="G6" s="47">
        <v>1859</v>
      </c>
      <c r="H6" s="44">
        <v>19</v>
      </c>
      <c r="I6" s="48">
        <v>1878</v>
      </c>
    </row>
    <row r="7" spans="1:9" x14ac:dyDescent="0.25">
      <c r="A7" s="45" t="s">
        <v>3</v>
      </c>
      <c r="C7" s="47">
        <v>90</v>
      </c>
      <c r="D7" s="44">
        <v>2</v>
      </c>
      <c r="E7" s="48">
        <v>92</v>
      </c>
      <c r="G7" s="47">
        <v>90</v>
      </c>
      <c r="H7" s="44">
        <v>2</v>
      </c>
      <c r="I7" s="48">
        <v>92</v>
      </c>
    </row>
    <row r="8" spans="1:9" x14ac:dyDescent="0.25">
      <c r="A8" s="45" t="s">
        <v>4</v>
      </c>
      <c r="C8" s="47">
        <v>563</v>
      </c>
      <c r="D8" s="44">
        <v>210</v>
      </c>
      <c r="E8" s="48">
        <v>773</v>
      </c>
      <c r="G8" s="47">
        <v>563</v>
      </c>
      <c r="H8" s="44">
        <v>218</v>
      </c>
      <c r="I8" s="48">
        <v>781</v>
      </c>
    </row>
    <row r="9" spans="1:9" x14ac:dyDescent="0.25">
      <c r="A9" s="45" t="s">
        <v>5</v>
      </c>
      <c r="C9" s="47">
        <v>270</v>
      </c>
      <c r="D9" s="44">
        <v>245</v>
      </c>
      <c r="E9" s="48">
        <v>515</v>
      </c>
      <c r="G9" s="47">
        <v>275</v>
      </c>
      <c r="H9" s="44">
        <v>259</v>
      </c>
      <c r="I9" s="48">
        <v>534</v>
      </c>
    </row>
    <row r="10" spans="1:9" x14ac:dyDescent="0.25">
      <c r="A10" s="45" t="s">
        <v>6</v>
      </c>
      <c r="C10" s="47">
        <v>852</v>
      </c>
      <c r="D10" s="44">
        <v>687</v>
      </c>
      <c r="E10" s="48">
        <v>1539</v>
      </c>
      <c r="G10" s="47">
        <v>830</v>
      </c>
      <c r="H10" s="44">
        <v>683</v>
      </c>
      <c r="I10" s="48">
        <v>1513</v>
      </c>
    </row>
    <row r="11" spans="1:9" x14ac:dyDescent="0.25">
      <c r="A11" s="45" t="s">
        <v>7</v>
      </c>
      <c r="C11" s="47">
        <v>937</v>
      </c>
      <c r="D11" s="44">
        <v>101</v>
      </c>
      <c r="E11" s="48">
        <v>1038</v>
      </c>
      <c r="G11" s="47">
        <v>935</v>
      </c>
      <c r="H11" s="44">
        <v>100</v>
      </c>
      <c r="I11" s="48">
        <v>1035</v>
      </c>
    </row>
    <row r="12" spans="1:9" x14ac:dyDescent="0.25">
      <c r="A12" s="45" t="s">
        <v>8</v>
      </c>
      <c r="C12" s="47">
        <v>78</v>
      </c>
      <c r="D12" s="44">
        <v>81</v>
      </c>
      <c r="E12" s="48">
        <v>159</v>
      </c>
      <c r="G12" s="47">
        <v>78</v>
      </c>
      <c r="H12" s="44">
        <v>82</v>
      </c>
      <c r="I12" s="48">
        <v>160</v>
      </c>
    </row>
    <row r="13" spans="1:9" x14ac:dyDescent="0.25">
      <c r="A13" s="45" t="s">
        <v>9</v>
      </c>
      <c r="C13" s="47">
        <v>28</v>
      </c>
      <c r="D13" s="44">
        <v>2</v>
      </c>
      <c r="E13" s="48">
        <v>30</v>
      </c>
      <c r="G13" s="47">
        <v>28</v>
      </c>
      <c r="H13" s="44">
        <v>2</v>
      </c>
      <c r="I13" s="48">
        <v>30</v>
      </c>
    </row>
    <row r="14" spans="1:9" x14ac:dyDescent="0.25">
      <c r="A14" s="45" t="s">
        <v>10</v>
      </c>
      <c r="C14" s="47">
        <v>18</v>
      </c>
      <c r="D14" s="44">
        <v>18</v>
      </c>
      <c r="E14" s="48">
        <v>36</v>
      </c>
      <c r="G14" s="47">
        <v>18</v>
      </c>
      <c r="H14" s="44">
        <v>19</v>
      </c>
      <c r="I14" s="48">
        <v>37</v>
      </c>
    </row>
    <row r="15" spans="1:9" x14ac:dyDescent="0.25">
      <c r="A15" s="45" t="s">
        <v>11</v>
      </c>
      <c r="C15" s="47">
        <v>89</v>
      </c>
      <c r="D15" s="44">
        <v>76</v>
      </c>
      <c r="E15" s="48">
        <v>165</v>
      </c>
      <c r="G15" s="47">
        <v>89</v>
      </c>
      <c r="H15" s="44">
        <v>79</v>
      </c>
      <c r="I15" s="48">
        <v>168</v>
      </c>
    </row>
    <row r="16" spans="1:9" x14ac:dyDescent="0.25">
      <c r="A16" s="45" t="s">
        <v>12</v>
      </c>
      <c r="C16" s="47">
        <v>210</v>
      </c>
      <c r="D16" s="44">
        <v>161</v>
      </c>
      <c r="E16" s="48">
        <v>371</v>
      </c>
      <c r="G16" s="47">
        <v>209</v>
      </c>
      <c r="H16" s="44">
        <v>167</v>
      </c>
      <c r="I16" s="48">
        <v>376</v>
      </c>
    </row>
    <row r="17" spans="1:9" x14ac:dyDescent="0.25">
      <c r="A17" s="45" t="s">
        <v>13</v>
      </c>
      <c r="C17" s="47">
        <v>295</v>
      </c>
      <c r="D17" s="44">
        <v>142</v>
      </c>
      <c r="E17" s="48">
        <v>437</v>
      </c>
      <c r="G17" s="47">
        <v>291</v>
      </c>
      <c r="H17" s="44">
        <v>152</v>
      </c>
      <c r="I17" s="48">
        <v>443</v>
      </c>
    </row>
    <row r="18" spans="1:9" x14ac:dyDescent="0.25">
      <c r="A18" s="45" t="s">
        <v>14</v>
      </c>
      <c r="C18" s="47">
        <v>1967</v>
      </c>
      <c r="D18" s="44">
        <v>1856</v>
      </c>
      <c r="E18" s="48">
        <v>3823</v>
      </c>
      <c r="G18" s="47">
        <v>1935</v>
      </c>
      <c r="H18" s="44">
        <v>1932</v>
      </c>
      <c r="I18" s="48">
        <v>3867</v>
      </c>
    </row>
    <row r="19" spans="1:9" x14ac:dyDescent="0.25">
      <c r="A19" s="45" t="s">
        <v>15</v>
      </c>
      <c r="C19" s="47">
        <v>678</v>
      </c>
      <c r="D19" s="44">
        <v>466</v>
      </c>
      <c r="E19" s="48">
        <v>1144</v>
      </c>
      <c r="G19" s="47">
        <v>681</v>
      </c>
      <c r="H19" s="44">
        <v>469</v>
      </c>
      <c r="I19" s="48">
        <v>1150</v>
      </c>
    </row>
    <row r="20" spans="1:9" x14ac:dyDescent="0.25">
      <c r="A20" s="45" t="s">
        <v>16</v>
      </c>
      <c r="C20" s="47">
        <v>983</v>
      </c>
      <c r="D20" s="44">
        <v>540</v>
      </c>
      <c r="E20" s="48">
        <v>1523</v>
      </c>
      <c r="G20" s="47">
        <v>979</v>
      </c>
      <c r="H20" s="44">
        <v>551</v>
      </c>
      <c r="I20" s="48">
        <v>1530</v>
      </c>
    </row>
    <row r="21" spans="1:9" x14ac:dyDescent="0.25">
      <c r="A21" s="45" t="s">
        <v>17</v>
      </c>
      <c r="C21" s="47">
        <v>594</v>
      </c>
      <c r="D21" s="44">
        <v>386</v>
      </c>
      <c r="E21" s="48">
        <v>980</v>
      </c>
      <c r="G21" s="47">
        <v>593</v>
      </c>
      <c r="H21" s="44">
        <v>399</v>
      </c>
      <c r="I21" s="48">
        <v>992</v>
      </c>
    </row>
    <row r="22" spans="1:9" x14ac:dyDescent="0.25">
      <c r="A22" s="45" t="s">
        <v>18</v>
      </c>
      <c r="C22" s="47">
        <v>130</v>
      </c>
      <c r="D22" s="44">
        <v>11</v>
      </c>
      <c r="E22" s="48">
        <v>141</v>
      </c>
      <c r="G22" s="47">
        <v>90</v>
      </c>
      <c r="H22" s="44">
        <v>11</v>
      </c>
      <c r="I22" s="48">
        <v>101</v>
      </c>
    </row>
    <row r="23" spans="1:9" x14ac:dyDescent="0.25">
      <c r="A23" s="45" t="s">
        <v>19</v>
      </c>
      <c r="C23" s="47">
        <v>183</v>
      </c>
      <c r="D23" s="44">
        <v>273</v>
      </c>
      <c r="E23" s="48">
        <v>456</v>
      </c>
      <c r="G23" s="47">
        <v>181</v>
      </c>
      <c r="H23" s="44">
        <v>274</v>
      </c>
      <c r="I23" s="48">
        <v>455</v>
      </c>
    </row>
    <row r="24" spans="1:9" x14ac:dyDescent="0.25">
      <c r="A24" s="45" t="s">
        <v>20</v>
      </c>
      <c r="C24" s="47">
        <v>165</v>
      </c>
      <c r="D24" s="44">
        <v>96</v>
      </c>
      <c r="E24" s="48">
        <v>261</v>
      </c>
      <c r="G24" s="47">
        <v>166</v>
      </c>
      <c r="H24" s="44">
        <v>97</v>
      </c>
      <c r="I24" s="48">
        <v>263</v>
      </c>
    </row>
    <row r="25" spans="1:9" x14ac:dyDescent="0.25">
      <c r="A25" s="45" t="s">
        <v>21</v>
      </c>
      <c r="C25" s="47">
        <v>71</v>
      </c>
      <c r="D25" s="44">
        <v>10</v>
      </c>
      <c r="E25" s="48">
        <v>81</v>
      </c>
      <c r="G25" s="47">
        <v>71</v>
      </c>
      <c r="H25" s="44">
        <v>10</v>
      </c>
      <c r="I25" s="48">
        <v>81</v>
      </c>
    </row>
    <row r="26" spans="1:9" x14ac:dyDescent="0.25">
      <c r="A26" s="45" t="s">
        <v>22</v>
      </c>
      <c r="C26" s="47">
        <v>762</v>
      </c>
      <c r="D26" s="44">
        <v>253</v>
      </c>
      <c r="E26" s="48">
        <v>1015</v>
      </c>
      <c r="G26" s="47">
        <v>759</v>
      </c>
      <c r="H26" s="44">
        <v>256</v>
      </c>
      <c r="I26" s="48">
        <v>1015</v>
      </c>
    </row>
    <row r="27" spans="1:9" x14ac:dyDescent="0.25">
      <c r="A27" s="45" t="s">
        <v>23</v>
      </c>
      <c r="C27" s="47">
        <v>167</v>
      </c>
      <c r="D27" s="44">
        <v>84</v>
      </c>
      <c r="E27" s="48">
        <v>251</v>
      </c>
      <c r="G27" s="47">
        <v>167</v>
      </c>
      <c r="H27" s="44">
        <v>85</v>
      </c>
      <c r="I27" s="48">
        <v>252</v>
      </c>
    </row>
    <row r="28" spans="1:9" x14ac:dyDescent="0.25">
      <c r="A28" s="45" t="s">
        <v>24</v>
      </c>
      <c r="C28" s="47">
        <v>637</v>
      </c>
      <c r="D28" s="44">
        <v>266</v>
      </c>
      <c r="E28" s="48">
        <v>903</v>
      </c>
      <c r="G28" s="47">
        <v>624</v>
      </c>
      <c r="H28" s="44">
        <v>266</v>
      </c>
      <c r="I28" s="48">
        <v>890</v>
      </c>
    </row>
    <row r="29" spans="1:9" x14ac:dyDescent="0.25">
      <c r="A29" s="45" t="s">
        <v>25</v>
      </c>
      <c r="C29" s="47">
        <v>64</v>
      </c>
      <c r="D29" s="44">
        <v>7</v>
      </c>
      <c r="E29" s="48">
        <v>71</v>
      </c>
      <c r="G29" s="47">
        <v>64</v>
      </c>
      <c r="H29" s="44">
        <v>7</v>
      </c>
      <c r="I29" s="48">
        <v>71</v>
      </c>
    </row>
    <row r="30" spans="1:9" x14ac:dyDescent="0.25">
      <c r="A30" s="45" t="s">
        <v>26</v>
      </c>
      <c r="C30" s="47">
        <v>18</v>
      </c>
      <c r="D30" s="44">
        <v>3</v>
      </c>
      <c r="E30" s="48">
        <v>21</v>
      </c>
      <c r="G30" s="47">
        <v>18</v>
      </c>
      <c r="H30" s="44">
        <v>3</v>
      </c>
      <c r="I30" s="48">
        <v>21</v>
      </c>
    </row>
    <row r="31" spans="1:9" x14ac:dyDescent="0.25">
      <c r="A31" s="45" t="s">
        <v>27</v>
      </c>
      <c r="C31" s="47">
        <v>57</v>
      </c>
      <c r="D31" s="44">
        <v>14</v>
      </c>
      <c r="E31" s="48">
        <v>71</v>
      </c>
      <c r="G31" s="47">
        <v>57</v>
      </c>
      <c r="H31" s="44">
        <v>14</v>
      </c>
      <c r="I31" s="48">
        <v>71</v>
      </c>
    </row>
    <row r="32" spans="1:9" x14ac:dyDescent="0.25">
      <c r="A32" s="45" t="s">
        <v>28</v>
      </c>
      <c r="C32" s="47">
        <v>113947</v>
      </c>
      <c r="D32" s="44">
        <v>10009</v>
      </c>
      <c r="E32" s="48">
        <v>123956</v>
      </c>
      <c r="G32" s="47">
        <v>114035</v>
      </c>
      <c r="H32" s="44">
        <v>10275</v>
      </c>
      <c r="I32" s="48">
        <v>124310</v>
      </c>
    </row>
    <row r="33" spans="1:9" x14ac:dyDescent="0.25">
      <c r="A33" s="45" t="s">
        <v>29</v>
      </c>
      <c r="C33" s="47">
        <v>2742</v>
      </c>
      <c r="D33" s="44">
        <v>3094</v>
      </c>
      <c r="E33" s="48">
        <v>5836</v>
      </c>
      <c r="G33" s="47">
        <v>2746</v>
      </c>
      <c r="H33" s="44">
        <v>3167</v>
      </c>
      <c r="I33" s="48">
        <v>5913</v>
      </c>
    </row>
    <row r="34" spans="1:9" x14ac:dyDescent="0.25">
      <c r="A34" s="45" t="s">
        <v>30</v>
      </c>
      <c r="C34" s="47">
        <v>614</v>
      </c>
      <c r="D34" s="44">
        <v>182</v>
      </c>
      <c r="E34" s="48">
        <v>796</v>
      </c>
      <c r="G34" s="47">
        <v>631</v>
      </c>
      <c r="H34" s="44">
        <v>173</v>
      </c>
      <c r="I34" s="48">
        <v>804</v>
      </c>
    </row>
    <row r="35" spans="1:9" x14ac:dyDescent="0.25">
      <c r="A35" s="45" t="s">
        <v>31</v>
      </c>
      <c r="C35" s="47">
        <v>227</v>
      </c>
      <c r="D35" s="44">
        <v>108</v>
      </c>
      <c r="E35" s="48">
        <v>335</v>
      </c>
      <c r="G35" s="47">
        <v>227</v>
      </c>
      <c r="H35" s="44">
        <v>108</v>
      </c>
      <c r="I35" s="48">
        <v>335</v>
      </c>
    </row>
    <row r="36" spans="1:9" x14ac:dyDescent="0.25">
      <c r="A36" s="45" t="s">
        <v>32</v>
      </c>
      <c r="C36" s="47">
        <v>1010</v>
      </c>
      <c r="D36" s="44">
        <v>970</v>
      </c>
      <c r="E36" s="48">
        <v>1980</v>
      </c>
      <c r="G36" s="47">
        <v>1006</v>
      </c>
      <c r="H36" s="44">
        <v>987</v>
      </c>
      <c r="I36" s="48">
        <v>1993</v>
      </c>
    </row>
    <row r="37" spans="1:9" x14ac:dyDescent="0.25">
      <c r="A37" s="45" t="s">
        <v>33</v>
      </c>
      <c r="C37" s="47">
        <v>156</v>
      </c>
      <c r="D37" s="44">
        <v>65</v>
      </c>
      <c r="E37" s="48">
        <v>221</v>
      </c>
      <c r="G37" s="47">
        <v>156</v>
      </c>
      <c r="H37" s="44">
        <v>65</v>
      </c>
      <c r="I37" s="48">
        <v>221</v>
      </c>
    </row>
    <row r="38" spans="1:9" x14ac:dyDescent="0.25">
      <c r="A38" s="45" t="s">
        <v>34</v>
      </c>
      <c r="C38" s="47">
        <v>263</v>
      </c>
      <c r="D38" s="44">
        <v>95</v>
      </c>
      <c r="E38" s="48">
        <v>358</v>
      </c>
      <c r="G38" s="47">
        <v>262</v>
      </c>
      <c r="H38" s="44">
        <v>91</v>
      </c>
      <c r="I38" s="48">
        <v>353</v>
      </c>
    </row>
    <row r="39" spans="1:9" x14ac:dyDescent="0.25">
      <c r="A39" s="45" t="s">
        <v>35</v>
      </c>
      <c r="C39" s="47">
        <v>1393</v>
      </c>
      <c r="D39" s="44">
        <v>1667</v>
      </c>
      <c r="E39" s="48">
        <v>3060</v>
      </c>
      <c r="G39" s="47">
        <v>1390</v>
      </c>
      <c r="H39" s="44">
        <v>1680</v>
      </c>
      <c r="I39" s="48">
        <v>3070</v>
      </c>
    </row>
    <row r="40" spans="1:9" x14ac:dyDescent="0.25">
      <c r="A40" s="45" t="s">
        <v>36</v>
      </c>
      <c r="C40" s="47">
        <v>596</v>
      </c>
      <c r="D40" s="44">
        <v>501</v>
      </c>
      <c r="E40" s="48">
        <v>1097</v>
      </c>
      <c r="G40" s="47">
        <v>608</v>
      </c>
      <c r="H40" s="44">
        <v>508</v>
      </c>
      <c r="I40" s="48">
        <v>1116</v>
      </c>
    </row>
    <row r="41" spans="1:9" x14ac:dyDescent="0.25">
      <c r="A41" s="45" t="s">
        <v>37</v>
      </c>
      <c r="C41" s="47">
        <v>469</v>
      </c>
      <c r="D41" s="44">
        <v>559</v>
      </c>
      <c r="E41" s="48">
        <v>1028</v>
      </c>
      <c r="G41" s="47">
        <v>470</v>
      </c>
      <c r="H41" s="44">
        <v>559</v>
      </c>
      <c r="I41" s="48">
        <v>1029</v>
      </c>
    </row>
    <row r="42" spans="1:9" x14ac:dyDescent="0.25">
      <c r="A42" s="45" t="s">
        <v>38</v>
      </c>
      <c r="C42" s="47">
        <v>1455</v>
      </c>
      <c r="D42" s="44">
        <v>586</v>
      </c>
      <c r="E42" s="48">
        <v>2041</v>
      </c>
      <c r="G42" s="47">
        <v>1473</v>
      </c>
      <c r="H42" s="44">
        <v>598</v>
      </c>
      <c r="I42" s="48">
        <v>2071</v>
      </c>
    </row>
    <row r="43" spans="1:9" x14ac:dyDescent="0.25">
      <c r="A43" s="45" t="s">
        <v>39</v>
      </c>
      <c r="C43" s="47">
        <v>236</v>
      </c>
      <c r="D43" s="44">
        <v>132</v>
      </c>
      <c r="E43" s="48">
        <v>368</v>
      </c>
      <c r="G43" s="47">
        <v>232</v>
      </c>
      <c r="H43" s="44">
        <v>137</v>
      </c>
      <c r="I43" s="48">
        <v>369</v>
      </c>
    </row>
    <row r="44" spans="1:9" x14ac:dyDescent="0.25">
      <c r="A44" s="45" t="s">
        <v>40</v>
      </c>
      <c r="C44" s="216">
        <v>494</v>
      </c>
      <c r="D44" s="217">
        <v>79</v>
      </c>
      <c r="E44" s="218">
        <v>573</v>
      </c>
      <c r="G44" s="47">
        <v>493</v>
      </c>
      <c r="H44" s="44">
        <v>81</v>
      </c>
      <c r="I44" s="48">
        <v>574</v>
      </c>
    </row>
    <row r="45" spans="1:9" x14ac:dyDescent="0.25">
      <c r="A45" s="45" t="s">
        <v>41</v>
      </c>
      <c r="C45" s="47">
        <v>367</v>
      </c>
      <c r="D45" s="44">
        <v>3</v>
      </c>
      <c r="E45" s="48">
        <v>370</v>
      </c>
      <c r="G45" s="47">
        <v>367</v>
      </c>
      <c r="H45" s="44">
        <v>3</v>
      </c>
      <c r="I45" s="48">
        <v>370</v>
      </c>
    </row>
    <row r="46" spans="1:9" x14ac:dyDescent="0.25">
      <c r="A46" s="45" t="s">
        <v>42</v>
      </c>
      <c r="C46" s="47">
        <v>489</v>
      </c>
      <c r="D46" s="44">
        <v>1425</v>
      </c>
      <c r="E46" s="48">
        <v>1914</v>
      </c>
      <c r="G46" s="47">
        <v>494</v>
      </c>
      <c r="H46" s="44">
        <v>1506</v>
      </c>
      <c r="I46" s="48">
        <v>2000</v>
      </c>
    </row>
    <row r="47" spans="1:9" x14ac:dyDescent="0.25">
      <c r="A47" s="45" t="s">
        <v>43</v>
      </c>
      <c r="C47" s="47">
        <v>75</v>
      </c>
      <c r="D47" s="44">
        <v>146</v>
      </c>
      <c r="E47" s="48">
        <v>221</v>
      </c>
      <c r="G47" s="47">
        <v>74</v>
      </c>
      <c r="H47" s="44">
        <v>148</v>
      </c>
      <c r="I47" s="48">
        <v>222</v>
      </c>
    </row>
    <row r="48" spans="1:9" x14ac:dyDescent="0.25">
      <c r="A48" s="45" t="s">
        <v>44</v>
      </c>
      <c r="C48" s="47">
        <v>547</v>
      </c>
      <c r="D48" s="44">
        <v>463</v>
      </c>
      <c r="E48" s="48">
        <v>1010</v>
      </c>
      <c r="G48" s="47">
        <v>536</v>
      </c>
      <c r="H48" s="44">
        <v>470</v>
      </c>
      <c r="I48" s="48">
        <v>1006</v>
      </c>
    </row>
    <row r="49" spans="1:9" x14ac:dyDescent="0.25">
      <c r="A49" s="45" t="s">
        <v>45</v>
      </c>
      <c r="C49" s="47">
        <v>158</v>
      </c>
      <c r="D49" s="44">
        <v>42</v>
      </c>
      <c r="E49" s="48">
        <v>200</v>
      </c>
      <c r="G49" s="47">
        <v>158</v>
      </c>
      <c r="H49" s="44">
        <v>42</v>
      </c>
      <c r="I49" s="48">
        <v>200</v>
      </c>
    </row>
    <row r="50" spans="1:9" x14ac:dyDescent="0.25">
      <c r="A50" s="45" t="s">
        <v>46</v>
      </c>
      <c r="C50" s="47">
        <v>616</v>
      </c>
      <c r="D50" s="44">
        <v>122</v>
      </c>
      <c r="E50" s="48">
        <v>738</v>
      </c>
      <c r="G50" s="47">
        <v>615</v>
      </c>
      <c r="H50" s="44">
        <v>0</v>
      </c>
      <c r="I50" s="48">
        <v>615</v>
      </c>
    </row>
    <row r="51" spans="1:9" x14ac:dyDescent="0.25">
      <c r="A51" s="45" t="s">
        <v>47</v>
      </c>
      <c r="C51" s="47">
        <v>73</v>
      </c>
      <c r="D51" s="44">
        <v>8</v>
      </c>
      <c r="E51" s="48">
        <v>81</v>
      </c>
      <c r="G51" s="47">
        <v>73</v>
      </c>
      <c r="H51" s="44">
        <v>8</v>
      </c>
      <c r="I51" s="48">
        <v>81</v>
      </c>
    </row>
    <row r="52" spans="1:9" x14ac:dyDescent="0.25">
      <c r="A52" s="45" t="s">
        <v>48</v>
      </c>
      <c r="C52" s="47">
        <v>95</v>
      </c>
      <c r="D52" s="44">
        <v>12</v>
      </c>
      <c r="E52" s="48">
        <v>107</v>
      </c>
      <c r="G52" s="47">
        <v>95</v>
      </c>
      <c r="H52" s="44">
        <v>12</v>
      </c>
      <c r="I52" s="48">
        <v>107</v>
      </c>
    </row>
    <row r="53" spans="1:9" x14ac:dyDescent="0.25">
      <c r="A53" s="45" t="s">
        <v>49</v>
      </c>
      <c r="C53" s="47">
        <v>589</v>
      </c>
      <c r="D53" s="44">
        <v>21</v>
      </c>
      <c r="E53" s="48">
        <v>610</v>
      </c>
      <c r="G53" s="47">
        <v>589</v>
      </c>
      <c r="H53" s="44">
        <v>21</v>
      </c>
      <c r="I53" s="48">
        <v>610</v>
      </c>
    </row>
    <row r="54" spans="1:9" x14ac:dyDescent="0.25">
      <c r="A54" s="45" t="s">
        <v>50</v>
      </c>
      <c r="C54" s="216">
        <v>997</v>
      </c>
      <c r="D54" s="217">
        <v>271</v>
      </c>
      <c r="E54" s="218">
        <v>1268</v>
      </c>
      <c r="G54" s="47">
        <v>991</v>
      </c>
      <c r="H54" s="44">
        <v>275</v>
      </c>
      <c r="I54" s="48">
        <v>1266</v>
      </c>
    </row>
    <row r="55" spans="1:9" x14ac:dyDescent="0.25">
      <c r="A55" s="45" t="s">
        <v>51</v>
      </c>
      <c r="C55" s="47">
        <v>71</v>
      </c>
      <c r="D55" s="44">
        <v>61</v>
      </c>
      <c r="E55" s="48">
        <v>132</v>
      </c>
      <c r="G55" s="47">
        <v>15</v>
      </c>
      <c r="H55" s="44">
        <v>52</v>
      </c>
      <c r="I55" s="48">
        <v>67</v>
      </c>
    </row>
    <row r="56" spans="1:9" x14ac:dyDescent="0.25">
      <c r="A56" s="45" t="s">
        <v>52</v>
      </c>
      <c r="C56" s="47">
        <v>4075</v>
      </c>
      <c r="D56" s="44">
        <v>6453</v>
      </c>
      <c r="E56" s="48">
        <v>10528</v>
      </c>
      <c r="G56" s="47">
        <v>4072</v>
      </c>
      <c r="H56" s="44">
        <v>6525</v>
      </c>
      <c r="I56" s="48">
        <v>10597</v>
      </c>
    </row>
    <row r="57" spans="1:9" x14ac:dyDescent="0.25">
      <c r="A57" s="45" t="s">
        <v>53</v>
      </c>
      <c r="C57" s="216">
        <v>168</v>
      </c>
      <c r="D57" s="217">
        <v>118</v>
      </c>
      <c r="E57" s="218">
        <v>286</v>
      </c>
      <c r="G57" s="47">
        <v>168</v>
      </c>
      <c r="H57" s="44">
        <v>123</v>
      </c>
      <c r="I57" s="48">
        <v>291</v>
      </c>
    </row>
    <row r="58" spans="1:9" x14ac:dyDescent="0.25">
      <c r="A58" s="45" t="s">
        <v>54</v>
      </c>
      <c r="C58" s="47">
        <v>1072</v>
      </c>
      <c r="D58" s="44">
        <v>576</v>
      </c>
      <c r="E58" s="48">
        <v>1648</v>
      </c>
      <c r="G58" s="47">
        <v>1074</v>
      </c>
      <c r="H58" s="44">
        <v>580</v>
      </c>
      <c r="I58" s="48">
        <v>1654</v>
      </c>
    </row>
    <row r="59" spans="1:9" x14ac:dyDescent="0.25">
      <c r="A59" s="45" t="s">
        <v>55</v>
      </c>
      <c r="C59" s="47">
        <v>335</v>
      </c>
      <c r="D59" s="44">
        <v>155</v>
      </c>
      <c r="E59" s="48">
        <v>490</v>
      </c>
      <c r="G59" s="47">
        <v>336</v>
      </c>
      <c r="H59" s="44">
        <v>158</v>
      </c>
      <c r="I59" s="48">
        <v>494</v>
      </c>
    </row>
    <row r="60" spans="1:9" x14ac:dyDescent="0.25">
      <c r="A60" s="45" t="s">
        <v>56</v>
      </c>
      <c r="C60" s="47">
        <v>71</v>
      </c>
      <c r="D60" s="44">
        <v>15</v>
      </c>
      <c r="E60" s="48">
        <v>86</v>
      </c>
      <c r="G60" s="47">
        <v>71</v>
      </c>
      <c r="H60" s="44">
        <v>16</v>
      </c>
      <c r="I60" s="48">
        <v>87</v>
      </c>
    </row>
    <row r="61" spans="1:9" ht="15.75" thickBot="1" x14ac:dyDescent="0.3">
      <c r="A61" s="46" t="s">
        <v>57</v>
      </c>
      <c r="C61" s="49">
        <v>393</v>
      </c>
      <c r="D61" s="50">
        <v>167</v>
      </c>
      <c r="E61" s="51">
        <v>560</v>
      </c>
      <c r="G61" s="49">
        <v>410</v>
      </c>
      <c r="H61" s="50">
        <v>167</v>
      </c>
      <c r="I61" s="51">
        <v>577</v>
      </c>
    </row>
  </sheetData>
  <autoFilter ref="A4:H61" xr:uid="{00000000-0001-0000-0500-000000000000}"/>
  <hyperlinks>
    <hyperlink ref="A1" location="'Tab Legend'!A1" display="Tab Legend" xr:uid="{0FFC4EB7-C991-41CE-9D99-DF5D387F4727}"/>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CS62"/>
  <sheetViews>
    <sheetView showGridLines="0" workbookViewId="0">
      <pane xSplit="1" ySplit="5" topLeftCell="B6" activePane="bottomRight" state="frozen"/>
      <selection pane="topRight" activeCell="B1" sqref="B1"/>
      <selection pane="bottomLeft" activeCell="A2" sqref="A2"/>
      <selection pane="bottomRight" activeCell="G6" sqref="G6"/>
    </sheetView>
  </sheetViews>
  <sheetFormatPr defaultRowHeight="15" outlineLevelCol="1" x14ac:dyDescent="0.25"/>
  <cols>
    <col min="1" max="1" width="45.85546875" bestFit="1" customWidth="1"/>
    <col min="2" max="2" width="3" customWidth="1"/>
    <col min="3" max="3" width="13.7109375" customWidth="1"/>
    <col min="4" max="5" width="12.5703125" hidden="1" customWidth="1" outlineLevel="1"/>
    <col min="6" max="6" width="11.5703125" hidden="1" customWidth="1" outlineLevel="1"/>
    <col min="7" max="7" width="16" customWidth="1" collapsed="1"/>
    <col min="8" max="8" width="15.28515625" bestFit="1" customWidth="1"/>
    <col min="9" max="9" width="12.5703125" hidden="1" customWidth="1" outlineLevel="1"/>
    <col min="10" max="12" width="11.5703125" hidden="1" customWidth="1" outlineLevel="1"/>
    <col min="13" max="13" width="9" hidden="1" customWidth="1" outlineLevel="1"/>
    <col min="14" max="14" width="10" hidden="1" customWidth="1" outlineLevel="1"/>
    <col min="15" max="15" width="12.5703125" hidden="1" customWidth="1" outlineLevel="1"/>
    <col min="16" max="17" width="10" hidden="1" customWidth="1" outlineLevel="1"/>
    <col min="18" max="18" width="12.5703125" hidden="1" customWidth="1" outlineLevel="1"/>
    <col min="19" max="19" width="11.5703125" hidden="1" customWidth="1" outlineLevel="1"/>
    <col min="20" max="20" width="20.7109375" customWidth="1" collapsed="1"/>
    <col min="21" max="22" width="11.5703125" hidden="1" customWidth="1" outlineLevel="1"/>
    <col min="23" max="23" width="12.5703125" hidden="1" customWidth="1" outlineLevel="1"/>
    <col min="24" max="24" width="12.5703125" customWidth="1" collapsed="1"/>
    <col min="25" max="25" width="16.140625" bestFit="1" customWidth="1"/>
    <col min="26" max="26" width="4.140625" customWidth="1"/>
    <col min="27" max="27" width="14.28515625" bestFit="1" customWidth="1"/>
    <col min="28" max="29" width="12.5703125" hidden="1" customWidth="1" outlineLevel="1"/>
    <col min="30" max="30" width="11.5703125" hidden="1" customWidth="1" outlineLevel="1"/>
    <col min="31" max="31" width="12.28515625" customWidth="1" collapsed="1"/>
    <col min="32" max="32" width="15.28515625" bestFit="1" customWidth="1"/>
    <col min="33" max="33" width="12.5703125" hidden="1" customWidth="1" outlineLevel="1"/>
    <col min="34" max="36" width="11.5703125" hidden="1" customWidth="1" outlineLevel="1"/>
    <col min="37" max="38" width="9" hidden="1" customWidth="1" outlineLevel="1"/>
    <col min="39" max="39" width="12.5703125" hidden="1" customWidth="1" outlineLevel="1"/>
    <col min="40" max="40" width="11.5703125" hidden="1" customWidth="1" outlineLevel="1"/>
    <col min="41" max="41" width="10" hidden="1" customWidth="1" outlineLevel="1"/>
    <col min="42" max="42" width="12.5703125" hidden="1" customWidth="1" outlineLevel="1"/>
    <col min="43" max="43" width="11.5703125" hidden="1" customWidth="1" outlineLevel="1"/>
    <col min="44" max="44" width="20.7109375" customWidth="1" collapsed="1"/>
    <col min="45" max="47" width="11.5703125" hidden="1" customWidth="1" outlineLevel="1"/>
    <col min="48" max="48" width="15.42578125" customWidth="1" collapsed="1"/>
    <col min="49" max="49" width="14.28515625" bestFit="1" customWidth="1"/>
    <col min="50" max="50" width="3.42578125" customWidth="1"/>
    <col min="51" max="51" width="14.28515625" bestFit="1" customWidth="1"/>
    <col min="52" max="53" width="12.5703125" hidden="1" customWidth="1" outlineLevel="1"/>
    <col min="54" max="54" width="11.5703125" hidden="1" customWidth="1" outlineLevel="1"/>
    <col min="55" max="55" width="11.5703125" customWidth="1" collapsed="1"/>
    <col min="56" max="56" width="15.28515625" bestFit="1" customWidth="1"/>
    <col min="57" max="57" width="12.5703125" hidden="1" customWidth="1" outlineLevel="1"/>
    <col min="58" max="58" width="11.5703125" hidden="1" customWidth="1" outlineLevel="1"/>
    <col min="59" max="60" width="12.5703125" hidden="1" customWidth="1" outlineLevel="1"/>
    <col min="61" max="61" width="8" hidden="1" customWidth="1" outlineLevel="1"/>
    <col min="62" max="62" width="10" hidden="1" customWidth="1" outlineLevel="1"/>
    <col min="63" max="63" width="12.5703125" hidden="1" customWidth="1" outlineLevel="1"/>
    <col min="64" max="67" width="11.5703125" hidden="1" customWidth="1" outlineLevel="1"/>
    <col min="68" max="68" width="20.7109375" customWidth="1" collapsed="1"/>
    <col min="69" max="71" width="11.5703125" hidden="1" customWidth="1" outlineLevel="1"/>
    <col min="72" max="72" width="17.140625" customWidth="1" collapsed="1"/>
    <col min="73" max="73" width="14.28515625" bestFit="1" customWidth="1"/>
    <col min="74" max="74" width="3" customWidth="1"/>
    <col min="75" max="75" width="14.28515625" bestFit="1" customWidth="1"/>
    <col min="76" max="77" width="12.5703125" hidden="1" customWidth="1" outlineLevel="1"/>
    <col min="78" max="78" width="11.5703125" hidden="1" customWidth="1" outlineLevel="1"/>
    <col min="79" max="79" width="14.7109375" customWidth="1" collapsed="1"/>
    <col min="80" max="80" width="15.28515625" bestFit="1" customWidth="1"/>
    <col min="81" max="81" width="12.5703125" hidden="1" customWidth="1" outlineLevel="1"/>
    <col min="82" max="84" width="11.5703125" hidden="1" customWidth="1" outlineLevel="1"/>
    <col min="85" max="85" width="8" hidden="1" customWidth="1" outlineLevel="1"/>
    <col min="86" max="86" width="10" hidden="1" customWidth="1" outlineLevel="1"/>
    <col min="87" max="87" width="12.5703125" hidden="1" customWidth="1" outlineLevel="1"/>
    <col min="88" max="91" width="11.5703125" hidden="1" customWidth="1" outlineLevel="1"/>
    <col min="92" max="92" width="20.85546875" customWidth="1" collapsed="1"/>
    <col min="93" max="95" width="11.5703125" hidden="1" customWidth="1" outlineLevel="1"/>
    <col min="96" max="96" width="17.140625" customWidth="1" collapsed="1"/>
    <col min="97" max="97" width="14.28515625" bestFit="1" customWidth="1"/>
  </cols>
  <sheetData>
    <row r="1" spans="1:97" x14ac:dyDescent="0.25">
      <c r="A1" s="26" t="s">
        <v>312</v>
      </c>
    </row>
    <row r="2" spans="1:97" x14ac:dyDescent="0.25">
      <c r="A2" s="153">
        <f>COLUMN()</f>
        <v>1</v>
      </c>
      <c r="B2" s="153">
        <f>COLUMN()</f>
        <v>2</v>
      </c>
      <c r="C2" s="153">
        <f>COLUMN()</f>
        <v>3</v>
      </c>
      <c r="D2" s="153">
        <f>COLUMN()</f>
        <v>4</v>
      </c>
      <c r="E2" s="153">
        <f>COLUMN()</f>
        <v>5</v>
      </c>
      <c r="F2" s="153">
        <f>COLUMN()</f>
        <v>6</v>
      </c>
      <c r="G2" s="153">
        <f>COLUMN()</f>
        <v>7</v>
      </c>
      <c r="H2" s="153">
        <f>COLUMN()</f>
        <v>8</v>
      </c>
      <c r="I2" s="153">
        <f>COLUMN()</f>
        <v>9</v>
      </c>
      <c r="J2" s="153">
        <f>COLUMN()</f>
        <v>10</v>
      </c>
      <c r="K2" s="153">
        <f>COLUMN()</f>
        <v>11</v>
      </c>
      <c r="L2" s="153">
        <f>COLUMN()</f>
        <v>12</v>
      </c>
      <c r="M2" s="153">
        <f>COLUMN()</f>
        <v>13</v>
      </c>
      <c r="N2" s="153">
        <f>COLUMN()</f>
        <v>14</v>
      </c>
      <c r="O2" s="153">
        <f>COLUMN()</f>
        <v>15</v>
      </c>
      <c r="P2" s="153">
        <f>COLUMN()</f>
        <v>16</v>
      </c>
      <c r="Q2" s="153">
        <f>COLUMN()</f>
        <v>17</v>
      </c>
      <c r="R2" s="153">
        <f>COLUMN()</f>
        <v>18</v>
      </c>
      <c r="S2" s="153">
        <f>COLUMN()</f>
        <v>19</v>
      </c>
      <c r="T2" s="153">
        <f>COLUMN()</f>
        <v>20</v>
      </c>
      <c r="U2" s="153">
        <f>COLUMN()</f>
        <v>21</v>
      </c>
      <c r="V2" s="153">
        <f>COLUMN()</f>
        <v>22</v>
      </c>
      <c r="W2" s="153">
        <f>COLUMN()</f>
        <v>23</v>
      </c>
      <c r="X2" s="153">
        <f>COLUMN()</f>
        <v>24</v>
      </c>
      <c r="Y2" s="153">
        <f>COLUMN()</f>
        <v>25</v>
      </c>
      <c r="Z2" s="153">
        <f>COLUMN()</f>
        <v>26</v>
      </c>
      <c r="AA2" s="153">
        <f>COLUMN()</f>
        <v>27</v>
      </c>
      <c r="AB2" s="153">
        <f>COLUMN()</f>
        <v>28</v>
      </c>
      <c r="AC2" s="153">
        <f>COLUMN()</f>
        <v>29</v>
      </c>
      <c r="AD2" s="153">
        <f>COLUMN()</f>
        <v>30</v>
      </c>
      <c r="AE2" s="153">
        <f>COLUMN()</f>
        <v>31</v>
      </c>
      <c r="AF2" s="153">
        <f>COLUMN()</f>
        <v>32</v>
      </c>
      <c r="AG2" s="153">
        <f>COLUMN()</f>
        <v>33</v>
      </c>
      <c r="AH2" s="153">
        <f>COLUMN()</f>
        <v>34</v>
      </c>
      <c r="AI2" s="153">
        <f>COLUMN()</f>
        <v>35</v>
      </c>
      <c r="AJ2" s="153">
        <f>COLUMN()</f>
        <v>36</v>
      </c>
      <c r="AK2" s="153">
        <f>COLUMN()</f>
        <v>37</v>
      </c>
      <c r="AL2" s="153">
        <f>COLUMN()</f>
        <v>38</v>
      </c>
      <c r="AM2" s="153">
        <f>COLUMN()</f>
        <v>39</v>
      </c>
      <c r="AN2" s="153">
        <f>COLUMN()</f>
        <v>40</v>
      </c>
      <c r="AO2" s="153">
        <f>COLUMN()</f>
        <v>41</v>
      </c>
      <c r="AP2" s="153">
        <f>COLUMN()</f>
        <v>42</v>
      </c>
      <c r="AQ2" s="153">
        <f>COLUMN()</f>
        <v>43</v>
      </c>
      <c r="AR2" s="153">
        <f>COLUMN()</f>
        <v>44</v>
      </c>
      <c r="AS2" s="153">
        <f>COLUMN()</f>
        <v>45</v>
      </c>
      <c r="AT2" s="153">
        <f>COLUMN()</f>
        <v>46</v>
      </c>
      <c r="AU2" s="153">
        <f>COLUMN()</f>
        <v>47</v>
      </c>
      <c r="AV2" s="153">
        <f>COLUMN()</f>
        <v>48</v>
      </c>
      <c r="AW2" s="153">
        <f>COLUMN()</f>
        <v>49</v>
      </c>
      <c r="AX2" s="153">
        <f>COLUMN()</f>
        <v>50</v>
      </c>
      <c r="AY2" s="153">
        <f>COLUMN()</f>
        <v>51</v>
      </c>
      <c r="AZ2" s="153">
        <f>COLUMN()</f>
        <v>52</v>
      </c>
      <c r="BA2" s="153">
        <f>COLUMN()</f>
        <v>53</v>
      </c>
      <c r="BB2" s="153">
        <f>COLUMN()</f>
        <v>54</v>
      </c>
      <c r="BC2" s="153">
        <f>COLUMN()</f>
        <v>55</v>
      </c>
      <c r="BD2" s="153">
        <f>COLUMN()</f>
        <v>56</v>
      </c>
      <c r="BE2" s="153">
        <f>COLUMN()</f>
        <v>57</v>
      </c>
      <c r="BF2" s="153">
        <f>COLUMN()</f>
        <v>58</v>
      </c>
      <c r="BG2" s="153">
        <f>COLUMN()</f>
        <v>59</v>
      </c>
      <c r="BH2" s="153">
        <f>COLUMN()</f>
        <v>60</v>
      </c>
      <c r="BI2" s="153">
        <f>COLUMN()</f>
        <v>61</v>
      </c>
      <c r="BJ2" s="153">
        <f>COLUMN()</f>
        <v>62</v>
      </c>
      <c r="BK2" s="153">
        <f>COLUMN()</f>
        <v>63</v>
      </c>
      <c r="BL2" s="153">
        <f>COLUMN()</f>
        <v>64</v>
      </c>
      <c r="BM2" s="153">
        <f>COLUMN()</f>
        <v>65</v>
      </c>
      <c r="BN2" s="153">
        <f>COLUMN()</f>
        <v>66</v>
      </c>
      <c r="BO2" s="153">
        <f>COLUMN()</f>
        <v>67</v>
      </c>
      <c r="BP2" s="153">
        <f>COLUMN()</f>
        <v>68</v>
      </c>
      <c r="BQ2" s="153">
        <f>COLUMN()</f>
        <v>69</v>
      </c>
      <c r="BR2" s="153">
        <f>COLUMN()</f>
        <v>70</v>
      </c>
      <c r="BS2" s="153">
        <f>COLUMN()</f>
        <v>71</v>
      </c>
      <c r="BT2" s="153">
        <f>COLUMN()</f>
        <v>72</v>
      </c>
      <c r="BU2" s="153">
        <f>COLUMN()</f>
        <v>73</v>
      </c>
      <c r="BV2" s="153">
        <f>COLUMN()</f>
        <v>74</v>
      </c>
      <c r="BW2" s="153">
        <f>COLUMN()</f>
        <v>75</v>
      </c>
      <c r="BX2" s="153">
        <f>COLUMN()</f>
        <v>76</v>
      </c>
      <c r="BY2" s="153">
        <f>COLUMN()</f>
        <v>77</v>
      </c>
      <c r="BZ2" s="153">
        <f>COLUMN()</f>
        <v>78</v>
      </c>
      <c r="CA2" s="153">
        <f>COLUMN()</f>
        <v>79</v>
      </c>
      <c r="CB2" s="153">
        <f>COLUMN()</f>
        <v>80</v>
      </c>
      <c r="CC2" s="153">
        <f>COLUMN()</f>
        <v>81</v>
      </c>
      <c r="CD2" s="153">
        <f>COLUMN()</f>
        <v>82</v>
      </c>
      <c r="CE2" s="153">
        <f>COLUMN()</f>
        <v>83</v>
      </c>
      <c r="CF2" s="153">
        <f>COLUMN()</f>
        <v>84</v>
      </c>
      <c r="CG2" s="153">
        <f>COLUMN()</f>
        <v>85</v>
      </c>
      <c r="CH2" s="153">
        <f>COLUMN()</f>
        <v>86</v>
      </c>
      <c r="CI2" s="153">
        <f>COLUMN()</f>
        <v>87</v>
      </c>
      <c r="CJ2" s="153">
        <f>COLUMN()</f>
        <v>88</v>
      </c>
      <c r="CK2" s="153">
        <f>COLUMN()</f>
        <v>89</v>
      </c>
      <c r="CL2" s="153">
        <f>COLUMN()</f>
        <v>90</v>
      </c>
      <c r="CM2" s="153">
        <f>COLUMN()</f>
        <v>91</v>
      </c>
      <c r="CN2" s="153">
        <f>COLUMN()</f>
        <v>92</v>
      </c>
      <c r="CO2" s="153">
        <f>COLUMN()</f>
        <v>93</v>
      </c>
      <c r="CP2" s="153">
        <f>COLUMN()</f>
        <v>94</v>
      </c>
      <c r="CQ2" s="153">
        <f>COLUMN()</f>
        <v>95</v>
      </c>
      <c r="CR2" s="153">
        <f>COLUMN()</f>
        <v>96</v>
      </c>
      <c r="CS2" s="153">
        <f>COLUMN()</f>
        <v>97</v>
      </c>
    </row>
    <row r="3" spans="1:97" s="82" customFormat="1" ht="16.5" thickBot="1" x14ac:dyDescent="0.3">
      <c r="C3" s="87">
        <v>2017</v>
      </c>
      <c r="D3" s="87">
        <v>2017</v>
      </c>
      <c r="E3" s="87">
        <v>2017</v>
      </c>
      <c r="F3" s="87">
        <v>2017</v>
      </c>
      <c r="G3" s="87">
        <v>2017</v>
      </c>
      <c r="H3" s="87">
        <v>2017</v>
      </c>
      <c r="I3" s="87">
        <v>2017</v>
      </c>
      <c r="J3" s="87">
        <v>2017</v>
      </c>
      <c r="K3" s="87">
        <v>2017</v>
      </c>
      <c r="L3" s="87">
        <v>2017</v>
      </c>
      <c r="M3" s="87">
        <v>2017</v>
      </c>
      <c r="N3" s="87">
        <v>2017</v>
      </c>
      <c r="O3" s="87">
        <v>2017</v>
      </c>
      <c r="P3" s="87">
        <v>2017</v>
      </c>
      <c r="Q3" s="87">
        <v>2017</v>
      </c>
      <c r="R3" s="87">
        <v>2017</v>
      </c>
      <c r="S3" s="87">
        <v>2017</v>
      </c>
      <c r="T3" s="87">
        <v>2017</v>
      </c>
      <c r="U3" s="87">
        <v>2017</v>
      </c>
      <c r="V3" s="87">
        <v>2017</v>
      </c>
      <c r="W3" s="87">
        <v>2017</v>
      </c>
      <c r="X3" s="87">
        <v>2017</v>
      </c>
      <c r="Y3" s="87">
        <v>2017</v>
      </c>
      <c r="AA3" s="88">
        <v>2018</v>
      </c>
      <c r="AB3" s="88">
        <v>2018</v>
      </c>
      <c r="AC3" s="88">
        <v>2018</v>
      </c>
      <c r="AD3" s="88">
        <v>2018</v>
      </c>
      <c r="AE3" s="88">
        <v>2018</v>
      </c>
      <c r="AF3" s="88">
        <v>2018</v>
      </c>
      <c r="AG3" s="88">
        <v>2018</v>
      </c>
      <c r="AH3" s="88">
        <v>2018</v>
      </c>
      <c r="AI3" s="88">
        <v>2018</v>
      </c>
      <c r="AJ3" s="88">
        <v>2018</v>
      </c>
      <c r="AK3" s="88">
        <v>2018</v>
      </c>
      <c r="AL3" s="88">
        <v>2018</v>
      </c>
      <c r="AM3" s="88">
        <v>2018</v>
      </c>
      <c r="AN3" s="88">
        <v>2018</v>
      </c>
      <c r="AO3" s="88">
        <v>2018</v>
      </c>
      <c r="AP3" s="88">
        <v>2018</v>
      </c>
      <c r="AQ3" s="88">
        <v>2018</v>
      </c>
      <c r="AR3" s="88">
        <v>2018</v>
      </c>
      <c r="AS3" s="88">
        <v>2018</v>
      </c>
      <c r="AT3" s="88">
        <v>2018</v>
      </c>
      <c r="AU3" s="88">
        <v>2018</v>
      </c>
      <c r="AV3" s="88">
        <v>2018</v>
      </c>
      <c r="AW3" s="88">
        <v>2018</v>
      </c>
      <c r="AY3" s="75">
        <v>2019</v>
      </c>
      <c r="AZ3" s="75">
        <v>2019</v>
      </c>
      <c r="BA3" s="75">
        <v>2019</v>
      </c>
      <c r="BB3" s="75">
        <v>2019</v>
      </c>
      <c r="BC3" s="75">
        <v>2019</v>
      </c>
      <c r="BD3" s="75">
        <v>2019</v>
      </c>
      <c r="BE3" s="75">
        <v>2019</v>
      </c>
      <c r="BF3" s="75">
        <v>2019</v>
      </c>
      <c r="BG3" s="75">
        <v>2019</v>
      </c>
      <c r="BH3" s="75">
        <v>2019</v>
      </c>
      <c r="BI3" s="75">
        <v>2019</v>
      </c>
      <c r="BJ3" s="75">
        <v>2019</v>
      </c>
      <c r="BK3" s="75">
        <v>2019</v>
      </c>
      <c r="BL3" s="75">
        <v>2019</v>
      </c>
      <c r="BM3" s="75">
        <v>2019</v>
      </c>
      <c r="BN3" s="75">
        <v>2019</v>
      </c>
      <c r="BO3" s="75">
        <v>2019</v>
      </c>
      <c r="BP3" s="75">
        <v>2019</v>
      </c>
      <c r="BQ3" s="75">
        <v>2019</v>
      </c>
      <c r="BR3" s="75">
        <v>2019</v>
      </c>
      <c r="BS3" s="75">
        <v>2019</v>
      </c>
      <c r="BT3" s="75">
        <v>2019</v>
      </c>
      <c r="BU3" s="75">
        <v>2019</v>
      </c>
      <c r="BW3" s="76">
        <v>2020</v>
      </c>
      <c r="BX3" s="76">
        <v>2020</v>
      </c>
      <c r="BY3" s="76">
        <v>2020</v>
      </c>
      <c r="BZ3" s="76">
        <v>2020</v>
      </c>
      <c r="CA3" s="76">
        <v>2020</v>
      </c>
      <c r="CB3" s="76">
        <v>2020</v>
      </c>
      <c r="CC3" s="76">
        <v>2020</v>
      </c>
      <c r="CD3" s="76">
        <v>2020</v>
      </c>
      <c r="CE3" s="76">
        <v>2020</v>
      </c>
      <c r="CF3" s="76">
        <v>2020</v>
      </c>
      <c r="CG3" s="76">
        <v>2020</v>
      </c>
      <c r="CH3" s="76">
        <v>2020</v>
      </c>
      <c r="CI3" s="76">
        <v>2020</v>
      </c>
      <c r="CJ3" s="76">
        <v>2020</v>
      </c>
      <c r="CK3" s="76">
        <v>2020</v>
      </c>
      <c r="CL3" s="76">
        <v>2020</v>
      </c>
      <c r="CM3" s="76">
        <v>2020</v>
      </c>
      <c r="CN3" s="76">
        <v>2020</v>
      </c>
      <c r="CO3" s="76">
        <v>2020</v>
      </c>
      <c r="CP3" s="76">
        <v>2020</v>
      </c>
      <c r="CQ3" s="76">
        <v>2020</v>
      </c>
      <c r="CR3" s="76">
        <v>2020</v>
      </c>
      <c r="CS3" s="76">
        <v>2020</v>
      </c>
    </row>
    <row r="4" spans="1:97" s="81" customFormat="1" ht="63" x14ac:dyDescent="0.25">
      <c r="A4" s="77"/>
      <c r="B4" s="78"/>
      <c r="C4" s="79" t="s">
        <v>246</v>
      </c>
      <c r="D4" s="367" t="s">
        <v>261</v>
      </c>
      <c r="E4" s="368"/>
      <c r="F4" s="368"/>
      <c r="G4" s="369"/>
      <c r="H4" s="80" t="s">
        <v>262</v>
      </c>
      <c r="I4" s="367" t="s">
        <v>263</v>
      </c>
      <c r="J4" s="368"/>
      <c r="K4" s="368"/>
      <c r="L4" s="368"/>
      <c r="M4" s="368"/>
      <c r="N4" s="368"/>
      <c r="O4" s="368"/>
      <c r="P4" s="368"/>
      <c r="Q4" s="368"/>
      <c r="R4" s="368"/>
      <c r="S4" s="368"/>
      <c r="T4" s="369"/>
      <c r="U4" s="367" t="s">
        <v>264</v>
      </c>
      <c r="V4" s="368"/>
      <c r="W4" s="368"/>
      <c r="X4" s="369"/>
      <c r="Y4" s="80" t="s">
        <v>265</v>
      </c>
      <c r="Z4" s="78"/>
      <c r="AA4" s="79" t="s">
        <v>246</v>
      </c>
      <c r="AB4" s="367" t="s">
        <v>261</v>
      </c>
      <c r="AC4" s="368"/>
      <c r="AD4" s="368"/>
      <c r="AE4" s="369"/>
      <c r="AF4" s="80" t="s">
        <v>262</v>
      </c>
      <c r="AG4" s="367" t="s">
        <v>263</v>
      </c>
      <c r="AH4" s="368"/>
      <c r="AI4" s="368"/>
      <c r="AJ4" s="368"/>
      <c r="AK4" s="368"/>
      <c r="AL4" s="368"/>
      <c r="AM4" s="368"/>
      <c r="AN4" s="368"/>
      <c r="AO4" s="368"/>
      <c r="AP4" s="368"/>
      <c r="AQ4" s="368"/>
      <c r="AR4" s="369"/>
      <c r="AS4" s="367" t="s">
        <v>264</v>
      </c>
      <c r="AT4" s="368"/>
      <c r="AU4" s="368"/>
      <c r="AV4" s="369"/>
      <c r="AW4" s="80" t="s">
        <v>265</v>
      </c>
      <c r="AX4" s="78"/>
      <c r="AY4" s="79" t="s">
        <v>246</v>
      </c>
      <c r="AZ4" s="367" t="s">
        <v>261</v>
      </c>
      <c r="BA4" s="368"/>
      <c r="BB4" s="368"/>
      <c r="BC4" s="369"/>
      <c r="BD4" s="80" t="s">
        <v>262</v>
      </c>
      <c r="BE4" s="367" t="s">
        <v>263</v>
      </c>
      <c r="BF4" s="368"/>
      <c r="BG4" s="368"/>
      <c r="BH4" s="368"/>
      <c r="BI4" s="368"/>
      <c r="BJ4" s="368"/>
      <c r="BK4" s="368"/>
      <c r="BL4" s="368"/>
      <c r="BM4" s="368"/>
      <c r="BN4" s="368"/>
      <c r="BO4" s="368"/>
      <c r="BP4" s="369"/>
      <c r="BQ4" s="367" t="s">
        <v>264</v>
      </c>
      <c r="BR4" s="368"/>
      <c r="BS4" s="368"/>
      <c r="BT4" s="369"/>
      <c r="BU4" s="80" t="s">
        <v>265</v>
      </c>
      <c r="BV4" s="78"/>
      <c r="BW4" s="79" t="s">
        <v>246</v>
      </c>
      <c r="BX4" s="367" t="s">
        <v>261</v>
      </c>
      <c r="BY4" s="368"/>
      <c r="BZ4" s="368"/>
      <c r="CA4" s="369"/>
      <c r="CB4" s="80" t="s">
        <v>262</v>
      </c>
      <c r="CC4" s="367" t="s">
        <v>263</v>
      </c>
      <c r="CD4" s="368"/>
      <c r="CE4" s="368"/>
      <c r="CF4" s="368"/>
      <c r="CG4" s="368"/>
      <c r="CH4" s="368"/>
      <c r="CI4" s="368"/>
      <c r="CJ4" s="368"/>
      <c r="CK4" s="368"/>
      <c r="CL4" s="368"/>
      <c r="CM4" s="368"/>
      <c r="CN4" s="369"/>
      <c r="CO4" s="367" t="s">
        <v>264</v>
      </c>
      <c r="CP4" s="368"/>
      <c r="CQ4" s="368"/>
      <c r="CR4" s="369"/>
      <c r="CS4" s="80" t="s">
        <v>265</v>
      </c>
    </row>
    <row r="5" spans="1:97" s="124" customFormat="1" ht="85.5" customHeight="1" thickBot="1" x14ac:dyDescent="0.3">
      <c r="A5" s="122" t="s">
        <v>58</v>
      </c>
      <c r="B5" s="123"/>
      <c r="C5" s="125" t="s">
        <v>254</v>
      </c>
      <c r="D5" s="126">
        <v>5310</v>
      </c>
      <c r="E5" s="126">
        <v>5065</v>
      </c>
      <c r="F5" s="126">
        <v>5175</v>
      </c>
      <c r="G5" s="126" t="s">
        <v>249</v>
      </c>
      <c r="H5" s="126" t="s">
        <v>270</v>
      </c>
      <c r="I5" s="126">
        <v>5020</v>
      </c>
      <c r="J5" s="126">
        <v>5025</v>
      </c>
      <c r="K5" s="126">
        <v>5040</v>
      </c>
      <c r="L5" s="126">
        <v>5045</v>
      </c>
      <c r="M5" s="126">
        <v>5090</v>
      </c>
      <c r="N5" s="126">
        <v>5095</v>
      </c>
      <c r="O5" s="126">
        <v>5125</v>
      </c>
      <c r="P5" s="126">
        <v>5130</v>
      </c>
      <c r="Q5" s="126">
        <v>5145</v>
      </c>
      <c r="R5" s="126">
        <v>5150</v>
      </c>
      <c r="S5" s="126">
        <v>5155</v>
      </c>
      <c r="T5" s="126" t="s">
        <v>386</v>
      </c>
      <c r="U5" s="126">
        <v>5016</v>
      </c>
      <c r="V5" s="126">
        <v>5017</v>
      </c>
      <c r="W5" s="126">
        <v>5114</v>
      </c>
      <c r="X5" s="126" t="s">
        <v>255</v>
      </c>
      <c r="Y5" s="126" t="s">
        <v>256</v>
      </c>
      <c r="Z5" s="123"/>
      <c r="AA5" s="125" t="s">
        <v>254</v>
      </c>
      <c r="AB5" s="126">
        <v>5310</v>
      </c>
      <c r="AC5" s="126">
        <v>5065</v>
      </c>
      <c r="AD5" s="126">
        <v>5175</v>
      </c>
      <c r="AE5" s="126" t="s">
        <v>249</v>
      </c>
      <c r="AF5" s="126" t="s">
        <v>270</v>
      </c>
      <c r="AG5" s="126">
        <v>5020</v>
      </c>
      <c r="AH5" s="126">
        <v>5025</v>
      </c>
      <c r="AI5" s="126">
        <v>5040</v>
      </c>
      <c r="AJ5" s="126">
        <v>5045</v>
      </c>
      <c r="AK5" s="126">
        <v>5090</v>
      </c>
      <c r="AL5" s="126">
        <v>5095</v>
      </c>
      <c r="AM5" s="126">
        <v>5125</v>
      </c>
      <c r="AN5" s="126">
        <v>5130</v>
      </c>
      <c r="AO5" s="126">
        <v>5145</v>
      </c>
      <c r="AP5" s="126">
        <v>5150</v>
      </c>
      <c r="AQ5" s="126">
        <v>5155</v>
      </c>
      <c r="AR5" s="126" t="s">
        <v>386</v>
      </c>
      <c r="AS5" s="126">
        <v>5016</v>
      </c>
      <c r="AT5" s="126">
        <v>5017</v>
      </c>
      <c r="AU5" s="126">
        <v>5114</v>
      </c>
      <c r="AV5" s="126" t="s">
        <v>255</v>
      </c>
      <c r="AW5" s="126" t="s">
        <v>256</v>
      </c>
      <c r="AX5" s="123"/>
      <c r="AY5" s="125" t="s">
        <v>254</v>
      </c>
      <c r="AZ5" s="126">
        <v>5310</v>
      </c>
      <c r="BA5" s="126">
        <v>5065</v>
      </c>
      <c r="BB5" s="126">
        <v>5175</v>
      </c>
      <c r="BC5" s="126" t="s">
        <v>249</v>
      </c>
      <c r="BD5" s="126" t="s">
        <v>270</v>
      </c>
      <c r="BE5" s="126">
        <v>5020</v>
      </c>
      <c r="BF5" s="126">
        <v>5025</v>
      </c>
      <c r="BG5" s="126">
        <v>5040</v>
      </c>
      <c r="BH5" s="126">
        <v>5045</v>
      </c>
      <c r="BI5" s="126">
        <v>5090</v>
      </c>
      <c r="BJ5" s="126">
        <v>5095</v>
      </c>
      <c r="BK5" s="126">
        <v>5125</v>
      </c>
      <c r="BL5" s="126">
        <v>5130</v>
      </c>
      <c r="BM5" s="126">
        <v>5145</v>
      </c>
      <c r="BN5" s="126">
        <v>5150</v>
      </c>
      <c r="BO5" s="126">
        <v>5155</v>
      </c>
      <c r="BP5" s="126" t="s">
        <v>386</v>
      </c>
      <c r="BQ5" s="126">
        <v>5016</v>
      </c>
      <c r="BR5" s="126">
        <v>5017</v>
      </c>
      <c r="BS5" s="126">
        <v>5114</v>
      </c>
      <c r="BT5" s="126" t="s">
        <v>255</v>
      </c>
      <c r="BU5" s="126" t="s">
        <v>256</v>
      </c>
      <c r="BV5" s="123"/>
      <c r="BW5" s="125" t="s">
        <v>254</v>
      </c>
      <c r="BX5" s="126">
        <v>5310</v>
      </c>
      <c r="BY5" s="126">
        <v>5065</v>
      </c>
      <c r="BZ5" s="126">
        <v>5175</v>
      </c>
      <c r="CA5" s="126" t="s">
        <v>249</v>
      </c>
      <c r="CB5" s="126" t="s">
        <v>270</v>
      </c>
      <c r="CC5" s="126">
        <v>5020</v>
      </c>
      <c r="CD5" s="126">
        <v>5025</v>
      </c>
      <c r="CE5" s="126">
        <v>5040</v>
      </c>
      <c r="CF5" s="126">
        <v>5045</v>
      </c>
      <c r="CG5" s="126">
        <v>5090</v>
      </c>
      <c r="CH5" s="126">
        <v>5095</v>
      </c>
      <c r="CI5" s="126">
        <v>5125</v>
      </c>
      <c r="CJ5" s="126">
        <v>5130</v>
      </c>
      <c r="CK5" s="126">
        <v>5145</v>
      </c>
      <c r="CL5" s="126">
        <v>5150</v>
      </c>
      <c r="CM5" s="126">
        <v>5155</v>
      </c>
      <c r="CN5" s="126" t="s">
        <v>386</v>
      </c>
      <c r="CO5" s="126">
        <v>5016</v>
      </c>
      <c r="CP5" s="126">
        <v>5017</v>
      </c>
      <c r="CQ5" s="126">
        <v>5114</v>
      </c>
      <c r="CR5" s="126" t="s">
        <v>385</v>
      </c>
      <c r="CS5" s="126" t="s">
        <v>256</v>
      </c>
    </row>
    <row r="6" spans="1:97" x14ac:dyDescent="0.25">
      <c r="A6" s="52" t="s">
        <v>1</v>
      </c>
      <c r="C6" s="67">
        <v>11981334.08</v>
      </c>
      <c r="D6" s="68">
        <v>5549180.3600000003</v>
      </c>
      <c r="E6" s="68">
        <v>6757491.5</v>
      </c>
      <c r="F6" s="68">
        <v>1602642.53</v>
      </c>
      <c r="G6" s="68">
        <f>SUM(D6:F6)</f>
        <v>13909314.389999999</v>
      </c>
      <c r="H6" s="68">
        <v>5073955.7699999996</v>
      </c>
      <c r="I6" s="68">
        <v>3572299.94</v>
      </c>
      <c r="J6" s="68">
        <v>985338.17</v>
      </c>
      <c r="K6" s="68">
        <v>1059079.83</v>
      </c>
      <c r="L6" s="68">
        <v>1296721.5900000001</v>
      </c>
      <c r="M6" s="68">
        <v>0</v>
      </c>
      <c r="N6" s="68">
        <v>112954.57</v>
      </c>
      <c r="O6" s="68">
        <v>7018129.9699999997</v>
      </c>
      <c r="P6" s="68">
        <v>917957.5</v>
      </c>
      <c r="Q6" s="68">
        <v>235931.34</v>
      </c>
      <c r="R6" s="68">
        <v>10397714.6</v>
      </c>
      <c r="S6" s="68">
        <v>1455819.73</v>
      </c>
      <c r="T6" s="68">
        <f t="shared" ref="T6:T37" si="0">SUM(I6:S6)</f>
        <v>27051947.239999998</v>
      </c>
      <c r="U6" s="68">
        <v>3042268.64</v>
      </c>
      <c r="V6" s="68">
        <v>557498.87</v>
      </c>
      <c r="W6" s="68">
        <v>629412.53</v>
      </c>
      <c r="X6" s="68">
        <f>SUM(U6:W6)</f>
        <v>4229180.04</v>
      </c>
      <c r="Y6" s="68">
        <v>373467.1</v>
      </c>
      <c r="Z6" s="7"/>
      <c r="AA6" s="67">
        <v>13939699.98</v>
      </c>
      <c r="AB6" s="68">
        <v>7197523.4199999999</v>
      </c>
      <c r="AC6" s="68">
        <v>6466292.3600000003</v>
      </c>
      <c r="AD6" s="68">
        <v>2001104.75</v>
      </c>
      <c r="AE6" s="68">
        <f>SUM(AB6:AD6)</f>
        <v>15664920.530000001</v>
      </c>
      <c r="AF6" s="68">
        <v>5362715.41</v>
      </c>
      <c r="AG6" s="68">
        <v>1801028.06</v>
      </c>
      <c r="AH6" s="68">
        <v>903645.82</v>
      </c>
      <c r="AI6" s="68">
        <v>1150265.17</v>
      </c>
      <c r="AJ6" s="68">
        <v>1281770.5</v>
      </c>
      <c r="AK6" s="68">
        <v>0</v>
      </c>
      <c r="AL6" s="68">
        <v>45625.08</v>
      </c>
      <c r="AM6" s="68">
        <v>8689861.5600000005</v>
      </c>
      <c r="AN6" s="68">
        <v>1369948.74</v>
      </c>
      <c r="AO6" s="68">
        <v>275024.83</v>
      </c>
      <c r="AP6" s="68">
        <v>12577963.289999999</v>
      </c>
      <c r="AQ6" s="68">
        <v>1884881.13</v>
      </c>
      <c r="AR6" s="68">
        <f t="shared" ref="AR6:AR37" si="1">SUM(AG6:AQ6)</f>
        <v>29980014.18</v>
      </c>
      <c r="AS6" s="68">
        <v>3263795.02</v>
      </c>
      <c r="AT6" s="68">
        <v>483052.69</v>
      </c>
      <c r="AU6" s="68">
        <v>839332.52</v>
      </c>
      <c r="AV6" s="68">
        <f>SUM(AS6:AU6)</f>
        <v>4586180.2300000004</v>
      </c>
      <c r="AW6" s="68">
        <v>435152.93</v>
      </c>
      <c r="AX6" s="7"/>
      <c r="AY6" s="67">
        <v>32307510.629999999</v>
      </c>
      <c r="AZ6" s="68">
        <v>113733.48</v>
      </c>
      <c r="BA6" s="68">
        <v>8878129.5</v>
      </c>
      <c r="BB6" s="68">
        <v>53495.44</v>
      </c>
      <c r="BC6" s="68">
        <f>SUM(AZ6:BB6)</f>
        <v>9045358.4199999999</v>
      </c>
      <c r="BD6" s="68">
        <v>5027365.12</v>
      </c>
      <c r="BE6" s="68">
        <v>16936782.940000001</v>
      </c>
      <c r="BF6" s="68">
        <v>5953554.3499999996</v>
      </c>
      <c r="BG6" s="68">
        <v>12345992.15</v>
      </c>
      <c r="BH6" s="68">
        <v>11869667.09</v>
      </c>
      <c r="BI6" s="68">
        <v>0</v>
      </c>
      <c r="BJ6" s="68">
        <v>7195.47</v>
      </c>
      <c r="BK6" s="68">
        <v>17766.060000000001</v>
      </c>
      <c r="BL6" s="68">
        <v>0</v>
      </c>
      <c r="BM6" s="68">
        <v>594864.75</v>
      </c>
      <c r="BN6" s="68">
        <v>512173.02</v>
      </c>
      <c r="BO6" s="68">
        <v>0</v>
      </c>
      <c r="BP6" s="68">
        <f t="shared" ref="BP6:BP37" si="2">SUM(BE6:BO6)</f>
        <v>48237995.830000006</v>
      </c>
      <c r="BQ6" s="68">
        <v>1764999.92</v>
      </c>
      <c r="BR6" s="68">
        <v>1569136.44</v>
      </c>
      <c r="BS6" s="68">
        <v>5182407.3899999997</v>
      </c>
      <c r="BT6" s="68">
        <f>SUM(BQ6:BS6)</f>
        <v>8516543.75</v>
      </c>
      <c r="BU6" s="68">
        <v>370445.29</v>
      </c>
      <c r="BV6" s="7"/>
      <c r="BW6" s="67">
        <v>28891002.329999998</v>
      </c>
      <c r="BX6" s="68">
        <v>110665.7</v>
      </c>
      <c r="BY6" s="68">
        <v>3441224.13</v>
      </c>
      <c r="BZ6" s="68">
        <v>27628.25</v>
      </c>
      <c r="CA6" s="68">
        <f>SUM(BX6:BZ6)</f>
        <v>3579518.08</v>
      </c>
      <c r="CB6" s="68">
        <v>5098817.33</v>
      </c>
      <c r="CC6" s="68">
        <v>22431925.870000001</v>
      </c>
      <c r="CD6" s="68">
        <v>5852097.4900000002</v>
      </c>
      <c r="CE6" s="68">
        <v>9561286.8900000006</v>
      </c>
      <c r="CF6" s="68">
        <v>8873634.0700000003</v>
      </c>
      <c r="CG6" s="68">
        <v>0</v>
      </c>
      <c r="CH6" s="68">
        <v>0</v>
      </c>
      <c r="CI6" s="68">
        <v>101465.41</v>
      </c>
      <c r="CJ6" s="68">
        <v>0</v>
      </c>
      <c r="CK6" s="68">
        <v>0</v>
      </c>
      <c r="CL6" s="68">
        <v>1038432.61</v>
      </c>
      <c r="CM6" s="68">
        <v>231878.26</v>
      </c>
      <c r="CN6" s="68">
        <f t="shared" ref="CN6:CN37" si="3">SUM(CC6:CM6)</f>
        <v>48090720.599999994</v>
      </c>
      <c r="CO6" s="68">
        <v>1331438.22</v>
      </c>
      <c r="CP6" s="68">
        <v>1115604.48</v>
      </c>
      <c r="CQ6" s="68">
        <v>4707983.78</v>
      </c>
      <c r="CR6" s="68">
        <f>SUM(CO6:CQ6)</f>
        <v>7155026.4800000004</v>
      </c>
      <c r="CS6" s="68">
        <v>435846.96</v>
      </c>
    </row>
    <row r="7" spans="1:97" x14ac:dyDescent="0.25">
      <c r="A7" s="45" t="s">
        <v>2</v>
      </c>
      <c r="C7" s="61">
        <v>168690.23</v>
      </c>
      <c r="D7" s="10">
        <v>131602.15</v>
      </c>
      <c r="E7" s="10">
        <v>345813.97</v>
      </c>
      <c r="F7" s="10">
        <v>489340.64</v>
      </c>
      <c r="G7" s="68">
        <f t="shared" ref="G7:G62" si="4">SUM(D7:F7)</f>
        <v>966756.76</v>
      </c>
      <c r="H7" s="10">
        <v>3409082.31</v>
      </c>
      <c r="I7" s="10">
        <v>107741.9</v>
      </c>
      <c r="J7" s="10">
        <v>49490.32</v>
      </c>
      <c r="K7" s="10">
        <v>4251.5600000000004</v>
      </c>
      <c r="L7" s="10">
        <v>0</v>
      </c>
      <c r="M7" s="10">
        <v>5675</v>
      </c>
      <c r="N7" s="10">
        <v>51043.41</v>
      </c>
      <c r="O7" s="10">
        <v>902031.8</v>
      </c>
      <c r="P7" s="10">
        <v>225342.74</v>
      </c>
      <c r="Q7" s="10">
        <v>0</v>
      </c>
      <c r="R7" s="10">
        <v>0</v>
      </c>
      <c r="S7" s="10">
        <v>0</v>
      </c>
      <c r="T7" s="68">
        <f t="shared" si="0"/>
        <v>1345576.73</v>
      </c>
      <c r="U7" s="10">
        <v>33010.85</v>
      </c>
      <c r="V7" s="10">
        <v>7797.84</v>
      </c>
      <c r="W7" s="10">
        <v>33794.480000000003</v>
      </c>
      <c r="X7" s="68">
        <f t="shared" ref="X7:X62" si="5">SUM(U7:W7)</f>
        <v>74603.170000000013</v>
      </c>
      <c r="Y7" s="10">
        <v>121216.64</v>
      </c>
      <c r="Z7" s="7"/>
      <c r="AA7" s="61">
        <v>159630.62</v>
      </c>
      <c r="AB7" s="10">
        <v>124975.94</v>
      </c>
      <c r="AC7" s="10">
        <v>294963.31</v>
      </c>
      <c r="AD7" s="10">
        <v>457393.39</v>
      </c>
      <c r="AE7" s="68">
        <f t="shared" ref="AE7:AE62" si="6">SUM(AB7:AD7)</f>
        <v>877332.64</v>
      </c>
      <c r="AF7" s="10">
        <v>3616124.33</v>
      </c>
      <c r="AG7" s="10">
        <v>131083.73000000001</v>
      </c>
      <c r="AH7" s="10">
        <v>57191.86</v>
      </c>
      <c r="AI7" s="10">
        <v>10075.18</v>
      </c>
      <c r="AJ7" s="10">
        <v>0</v>
      </c>
      <c r="AK7" s="10">
        <v>0</v>
      </c>
      <c r="AL7" s="10">
        <v>49094.7</v>
      </c>
      <c r="AM7" s="10">
        <v>604776.51</v>
      </c>
      <c r="AN7" s="10">
        <v>197283.93</v>
      </c>
      <c r="AO7" s="10">
        <v>0</v>
      </c>
      <c r="AP7" s="10">
        <v>0</v>
      </c>
      <c r="AQ7" s="10">
        <v>218</v>
      </c>
      <c r="AR7" s="68">
        <f t="shared" si="1"/>
        <v>1049723.9099999999</v>
      </c>
      <c r="AS7" s="10">
        <v>30772.639999999999</v>
      </c>
      <c r="AT7" s="10">
        <v>28012.57</v>
      </c>
      <c r="AU7" s="10">
        <v>56040.26</v>
      </c>
      <c r="AV7" s="68">
        <f t="shared" ref="AV7:AV62" si="7">SUM(AS7:AU7)</f>
        <v>114825.47</v>
      </c>
      <c r="AW7" s="10">
        <v>101800.65</v>
      </c>
      <c r="AX7" s="7"/>
      <c r="AY7" s="61">
        <v>190152.28</v>
      </c>
      <c r="AZ7" s="10">
        <v>118899.73</v>
      </c>
      <c r="BA7" s="10">
        <v>232490.34</v>
      </c>
      <c r="BB7" s="10">
        <v>478280.44</v>
      </c>
      <c r="BC7" s="68">
        <f t="shared" ref="BC7:BC62" si="8">SUM(AZ7:BB7)</f>
        <v>829670.51</v>
      </c>
      <c r="BD7" s="10">
        <v>3620096.51</v>
      </c>
      <c r="BE7" s="10">
        <v>88029.89</v>
      </c>
      <c r="BF7" s="10">
        <v>63198.79</v>
      </c>
      <c r="BG7" s="10">
        <v>20201.34</v>
      </c>
      <c r="BH7" s="10">
        <v>0</v>
      </c>
      <c r="BI7" s="10">
        <v>0</v>
      </c>
      <c r="BJ7" s="10">
        <v>54789.75</v>
      </c>
      <c r="BK7" s="10">
        <v>579215.57999999996</v>
      </c>
      <c r="BL7" s="10">
        <v>175087.23</v>
      </c>
      <c r="BM7" s="10">
        <v>0</v>
      </c>
      <c r="BN7" s="10">
        <v>0</v>
      </c>
      <c r="BO7" s="10">
        <v>0</v>
      </c>
      <c r="BP7" s="68">
        <f t="shared" si="2"/>
        <v>980522.58</v>
      </c>
      <c r="BQ7" s="10">
        <v>24654.17</v>
      </c>
      <c r="BR7" s="10">
        <v>34816.080000000002</v>
      </c>
      <c r="BS7" s="10">
        <v>27558.63</v>
      </c>
      <c r="BT7" s="68">
        <f t="shared" ref="BT7:BT62" si="9">SUM(BQ7:BS7)</f>
        <v>87028.88</v>
      </c>
      <c r="BU7" s="10">
        <v>142201.03</v>
      </c>
      <c r="BV7" s="7"/>
      <c r="BW7" s="61">
        <v>227714.43</v>
      </c>
      <c r="BX7" s="10">
        <v>136231.63</v>
      </c>
      <c r="BY7" s="10">
        <v>201899.81</v>
      </c>
      <c r="BZ7" s="10">
        <v>574224.89</v>
      </c>
      <c r="CA7" s="68">
        <f t="shared" ref="CA7:CA62" si="10">SUM(BX7:BZ7)</f>
        <v>912356.33000000007</v>
      </c>
      <c r="CB7" s="10">
        <v>3595162.02</v>
      </c>
      <c r="CC7" s="10">
        <v>113821.23</v>
      </c>
      <c r="CD7" s="10">
        <v>139493.17000000001</v>
      </c>
      <c r="CE7" s="10">
        <v>16599.16</v>
      </c>
      <c r="CF7" s="10">
        <v>0</v>
      </c>
      <c r="CG7" s="10">
        <v>0</v>
      </c>
      <c r="CH7" s="10">
        <v>20318.189999999999</v>
      </c>
      <c r="CI7" s="10">
        <v>955409.68</v>
      </c>
      <c r="CJ7" s="10">
        <v>206923.07</v>
      </c>
      <c r="CK7" s="10">
        <v>0</v>
      </c>
      <c r="CL7" s="10">
        <v>0</v>
      </c>
      <c r="CM7" s="10">
        <v>0</v>
      </c>
      <c r="CN7" s="68">
        <f t="shared" si="3"/>
        <v>1452564.5000000002</v>
      </c>
      <c r="CO7" s="10">
        <v>18796.54</v>
      </c>
      <c r="CP7" s="10">
        <v>2060.7600000000002</v>
      </c>
      <c r="CQ7" s="10">
        <v>25875.55</v>
      </c>
      <c r="CR7" s="68">
        <f t="shared" ref="CR7:CR62" si="11">SUM(CO7:CQ7)</f>
        <v>46732.850000000006</v>
      </c>
      <c r="CS7" s="10">
        <v>113694.48</v>
      </c>
    </row>
    <row r="8" spans="1:97" x14ac:dyDescent="0.25">
      <c r="A8" s="45" t="s">
        <v>3</v>
      </c>
      <c r="C8" s="61">
        <v>135740.91</v>
      </c>
      <c r="D8" s="10">
        <v>30322.86</v>
      </c>
      <c r="E8" s="10">
        <v>16788.38</v>
      </c>
      <c r="F8" s="10">
        <v>34081.08</v>
      </c>
      <c r="G8" s="68">
        <f t="shared" si="4"/>
        <v>81192.320000000007</v>
      </c>
      <c r="H8" s="10">
        <v>60544.41</v>
      </c>
      <c r="I8" s="10">
        <v>363877.05</v>
      </c>
      <c r="J8" s="10">
        <v>44649.47</v>
      </c>
      <c r="K8" s="10">
        <v>0</v>
      </c>
      <c r="L8" s="10">
        <v>0</v>
      </c>
      <c r="M8" s="10">
        <v>0</v>
      </c>
      <c r="N8" s="10">
        <v>0</v>
      </c>
      <c r="O8" s="10">
        <v>0</v>
      </c>
      <c r="P8" s="10">
        <v>0</v>
      </c>
      <c r="Q8" s="10">
        <v>0</v>
      </c>
      <c r="R8" s="10">
        <v>0</v>
      </c>
      <c r="S8" s="10">
        <v>0</v>
      </c>
      <c r="T8" s="68">
        <f t="shared" si="0"/>
        <v>408526.52</v>
      </c>
      <c r="U8" s="10">
        <v>5953.46</v>
      </c>
      <c r="V8" s="10">
        <v>0</v>
      </c>
      <c r="W8" s="10">
        <v>7280.86</v>
      </c>
      <c r="X8" s="68">
        <f t="shared" si="5"/>
        <v>13234.32</v>
      </c>
      <c r="Y8" s="10">
        <v>0</v>
      </c>
      <c r="Z8" s="7"/>
      <c r="AA8" s="61">
        <v>137307.71</v>
      </c>
      <c r="AB8" s="10">
        <v>31214.68</v>
      </c>
      <c r="AC8" s="10">
        <v>16654.46</v>
      </c>
      <c r="AD8" s="10">
        <v>38284.81</v>
      </c>
      <c r="AE8" s="68">
        <f t="shared" si="6"/>
        <v>86153.95</v>
      </c>
      <c r="AF8" s="10">
        <v>41588.230000000003</v>
      </c>
      <c r="AG8" s="10">
        <v>337679.9</v>
      </c>
      <c r="AH8" s="10">
        <v>44188.19</v>
      </c>
      <c r="AI8" s="10">
        <v>0</v>
      </c>
      <c r="AJ8" s="10">
        <v>0</v>
      </c>
      <c r="AK8" s="10">
        <v>0</v>
      </c>
      <c r="AL8" s="10">
        <v>0</v>
      </c>
      <c r="AM8" s="10">
        <v>0</v>
      </c>
      <c r="AN8" s="10">
        <v>1275.3499999999999</v>
      </c>
      <c r="AO8" s="10">
        <v>0</v>
      </c>
      <c r="AP8" s="10">
        <v>0</v>
      </c>
      <c r="AQ8" s="10">
        <v>0</v>
      </c>
      <c r="AR8" s="68">
        <f t="shared" si="1"/>
        <v>383143.44</v>
      </c>
      <c r="AS8" s="10">
        <v>17455.009999999998</v>
      </c>
      <c r="AT8" s="10">
        <v>0</v>
      </c>
      <c r="AU8" s="10">
        <v>5599.01</v>
      </c>
      <c r="AV8" s="68">
        <f t="shared" si="7"/>
        <v>23054.019999999997</v>
      </c>
      <c r="AW8" s="10">
        <v>0</v>
      </c>
      <c r="AX8" s="7"/>
      <c r="AY8" s="61">
        <v>138275.44</v>
      </c>
      <c r="AZ8" s="10">
        <v>29966.82</v>
      </c>
      <c r="BA8" s="10">
        <v>17913.37</v>
      </c>
      <c r="BB8" s="10">
        <v>37351.61</v>
      </c>
      <c r="BC8" s="68">
        <f t="shared" si="8"/>
        <v>85231.8</v>
      </c>
      <c r="BD8" s="10">
        <v>53478.62</v>
      </c>
      <c r="BE8" s="10">
        <v>326278.17</v>
      </c>
      <c r="BF8" s="10">
        <v>44053.23</v>
      </c>
      <c r="BG8" s="10">
        <v>0</v>
      </c>
      <c r="BH8" s="10">
        <v>0</v>
      </c>
      <c r="BI8" s="10">
        <v>0</v>
      </c>
      <c r="BJ8" s="10">
        <v>0</v>
      </c>
      <c r="BK8" s="10">
        <v>0</v>
      </c>
      <c r="BL8" s="10">
        <v>0</v>
      </c>
      <c r="BM8" s="10">
        <v>0</v>
      </c>
      <c r="BN8" s="10">
        <v>0</v>
      </c>
      <c r="BO8" s="10">
        <v>0</v>
      </c>
      <c r="BP8" s="68">
        <f t="shared" si="2"/>
        <v>370331.39999999997</v>
      </c>
      <c r="BQ8" s="10">
        <v>5488.75</v>
      </c>
      <c r="BR8" s="10">
        <v>0</v>
      </c>
      <c r="BS8" s="10">
        <v>7385</v>
      </c>
      <c r="BT8" s="68">
        <f t="shared" si="9"/>
        <v>12873.75</v>
      </c>
      <c r="BU8" s="10">
        <v>0</v>
      </c>
      <c r="BV8" s="7"/>
      <c r="BW8" s="61">
        <v>143184.01</v>
      </c>
      <c r="BX8" s="10">
        <v>29274</v>
      </c>
      <c r="BY8" s="10">
        <v>29772.7</v>
      </c>
      <c r="BZ8" s="10">
        <v>34533.64</v>
      </c>
      <c r="CA8" s="68">
        <f t="shared" si="10"/>
        <v>93580.34</v>
      </c>
      <c r="CB8" s="10">
        <v>34126.83</v>
      </c>
      <c r="CC8" s="10">
        <v>346006.46</v>
      </c>
      <c r="CD8" s="10">
        <v>32120.54</v>
      </c>
      <c r="CE8" s="10">
        <v>0</v>
      </c>
      <c r="CF8" s="10">
        <v>0</v>
      </c>
      <c r="CG8" s="10">
        <v>0</v>
      </c>
      <c r="CH8" s="10">
        <v>0</v>
      </c>
      <c r="CI8" s="10">
        <v>0</v>
      </c>
      <c r="CJ8" s="10">
        <v>2781.73</v>
      </c>
      <c r="CK8" s="10">
        <v>0</v>
      </c>
      <c r="CL8" s="10">
        <v>0</v>
      </c>
      <c r="CM8" s="10">
        <v>0</v>
      </c>
      <c r="CN8" s="68">
        <f t="shared" si="3"/>
        <v>380908.73</v>
      </c>
      <c r="CO8" s="10">
        <v>5570.38</v>
      </c>
      <c r="CP8" s="10">
        <v>774.65</v>
      </c>
      <c r="CQ8" s="10">
        <v>7290.64</v>
      </c>
      <c r="CR8" s="68">
        <f t="shared" si="11"/>
        <v>13635.67</v>
      </c>
      <c r="CS8" s="10">
        <v>0</v>
      </c>
    </row>
    <row r="9" spans="1:97" x14ac:dyDescent="0.25">
      <c r="A9" s="45" t="s">
        <v>4</v>
      </c>
      <c r="C9" s="61">
        <v>1016774.73</v>
      </c>
      <c r="D9" s="10">
        <v>291163.78999999998</v>
      </c>
      <c r="E9" s="10">
        <v>470216.39</v>
      </c>
      <c r="F9" s="10">
        <v>2632.12</v>
      </c>
      <c r="G9" s="68">
        <f t="shared" si="4"/>
        <v>764012.29999999993</v>
      </c>
      <c r="H9" s="10">
        <v>324348</v>
      </c>
      <c r="I9" s="10">
        <v>785666</v>
      </c>
      <c r="J9" s="10">
        <v>137596.12</v>
      </c>
      <c r="K9" s="10">
        <v>346078.26</v>
      </c>
      <c r="L9" s="10">
        <v>57629.29</v>
      </c>
      <c r="M9" s="10">
        <v>0</v>
      </c>
      <c r="N9" s="10">
        <v>14407.11</v>
      </c>
      <c r="O9" s="10">
        <v>89635.42</v>
      </c>
      <c r="P9" s="10">
        <v>0</v>
      </c>
      <c r="Q9" s="10">
        <v>1103.97</v>
      </c>
      <c r="R9" s="10">
        <v>15085.98</v>
      </c>
      <c r="S9" s="10">
        <v>84.33</v>
      </c>
      <c r="T9" s="68">
        <f t="shared" si="0"/>
        <v>1447286.48</v>
      </c>
      <c r="U9" s="10">
        <v>24789</v>
      </c>
      <c r="V9" s="10">
        <v>3513.77</v>
      </c>
      <c r="W9" s="10">
        <v>38135</v>
      </c>
      <c r="X9" s="68">
        <f t="shared" si="5"/>
        <v>66437.77</v>
      </c>
      <c r="Y9" s="10">
        <v>10489.91</v>
      </c>
      <c r="Z9" s="7"/>
      <c r="AA9" s="61">
        <v>1024016</v>
      </c>
      <c r="AB9" s="10">
        <v>292346</v>
      </c>
      <c r="AC9" s="10">
        <v>520355</v>
      </c>
      <c r="AD9" s="10">
        <v>512</v>
      </c>
      <c r="AE9" s="68">
        <f t="shared" si="6"/>
        <v>813213</v>
      </c>
      <c r="AF9" s="10">
        <v>277552</v>
      </c>
      <c r="AG9" s="10">
        <v>885157</v>
      </c>
      <c r="AH9" s="10">
        <v>181492</v>
      </c>
      <c r="AI9" s="10">
        <v>489435</v>
      </c>
      <c r="AJ9" s="10">
        <v>133021</v>
      </c>
      <c r="AK9" s="10">
        <v>0</v>
      </c>
      <c r="AL9" s="10">
        <v>19111</v>
      </c>
      <c r="AM9" s="10">
        <v>107457</v>
      </c>
      <c r="AN9" s="10">
        <v>0</v>
      </c>
      <c r="AO9" s="10">
        <v>597</v>
      </c>
      <c r="AP9" s="10">
        <v>13694</v>
      </c>
      <c r="AQ9" s="10">
        <v>488</v>
      </c>
      <c r="AR9" s="68">
        <f t="shared" si="1"/>
        <v>1830452</v>
      </c>
      <c r="AS9" s="10">
        <v>27097</v>
      </c>
      <c r="AT9" s="10">
        <v>11220</v>
      </c>
      <c r="AU9" s="10">
        <v>64104</v>
      </c>
      <c r="AV9" s="68">
        <f t="shared" si="7"/>
        <v>102421</v>
      </c>
      <c r="AW9" s="10">
        <v>5539</v>
      </c>
      <c r="AX9" s="7"/>
      <c r="AY9" s="61">
        <v>962570</v>
      </c>
      <c r="AZ9" s="10">
        <v>276307</v>
      </c>
      <c r="BA9" s="10">
        <v>482360</v>
      </c>
      <c r="BB9" s="10">
        <v>631</v>
      </c>
      <c r="BC9" s="68">
        <f t="shared" si="8"/>
        <v>759298</v>
      </c>
      <c r="BD9" s="10">
        <v>238016</v>
      </c>
      <c r="BE9" s="10">
        <v>712885</v>
      </c>
      <c r="BF9" s="10">
        <v>127712</v>
      </c>
      <c r="BG9" s="10">
        <v>494735</v>
      </c>
      <c r="BH9" s="10">
        <v>88710</v>
      </c>
      <c r="BI9" s="10">
        <v>0</v>
      </c>
      <c r="BJ9" s="10">
        <v>37847</v>
      </c>
      <c r="BK9" s="10">
        <v>74376</v>
      </c>
      <c r="BL9" s="10">
        <v>0</v>
      </c>
      <c r="BM9" s="10">
        <v>808</v>
      </c>
      <c r="BN9" s="10">
        <v>5844</v>
      </c>
      <c r="BO9" s="10">
        <v>198</v>
      </c>
      <c r="BP9" s="68">
        <f t="shared" si="2"/>
        <v>1543115</v>
      </c>
      <c r="BQ9" s="10">
        <v>21602</v>
      </c>
      <c r="BR9" s="10">
        <v>22211</v>
      </c>
      <c r="BS9" s="10">
        <v>146441</v>
      </c>
      <c r="BT9" s="68">
        <f t="shared" si="9"/>
        <v>190254</v>
      </c>
      <c r="BU9" s="10">
        <v>11776</v>
      </c>
      <c r="BV9" s="7"/>
      <c r="BW9" s="61">
        <v>947769</v>
      </c>
      <c r="BX9" s="10">
        <v>258748</v>
      </c>
      <c r="BY9" s="10">
        <v>488039</v>
      </c>
      <c r="BZ9" s="10">
        <v>108</v>
      </c>
      <c r="CA9" s="68">
        <f t="shared" si="10"/>
        <v>746895</v>
      </c>
      <c r="CB9" s="10">
        <v>178353</v>
      </c>
      <c r="CC9" s="10">
        <v>761613</v>
      </c>
      <c r="CD9" s="10">
        <v>136701</v>
      </c>
      <c r="CE9" s="10">
        <v>525309</v>
      </c>
      <c r="CF9" s="10">
        <v>95088</v>
      </c>
      <c r="CG9" s="10">
        <v>0</v>
      </c>
      <c r="CH9" s="10">
        <v>31779</v>
      </c>
      <c r="CI9" s="10">
        <v>72183</v>
      </c>
      <c r="CJ9" s="10">
        <v>0</v>
      </c>
      <c r="CK9" s="10">
        <v>2059</v>
      </c>
      <c r="CL9" s="10">
        <v>8437</v>
      </c>
      <c r="CM9" s="10">
        <v>21000</v>
      </c>
      <c r="CN9" s="68">
        <f t="shared" si="3"/>
        <v>1654169</v>
      </c>
      <c r="CO9" s="10">
        <v>24978</v>
      </c>
      <c r="CP9" s="10">
        <v>0</v>
      </c>
      <c r="CQ9" s="10">
        <v>110995</v>
      </c>
      <c r="CR9" s="68">
        <f t="shared" si="11"/>
        <v>135973</v>
      </c>
      <c r="CS9" s="10">
        <v>6548</v>
      </c>
    </row>
    <row r="10" spans="1:97" x14ac:dyDescent="0.25">
      <c r="A10" s="45" t="s">
        <v>5</v>
      </c>
      <c r="C10" s="61">
        <v>972261.1</v>
      </c>
      <c r="D10" s="10">
        <v>543874.06999999995</v>
      </c>
      <c r="E10" s="10">
        <v>279306.90000000002</v>
      </c>
      <c r="F10" s="10">
        <v>117.16</v>
      </c>
      <c r="G10" s="68">
        <f t="shared" si="4"/>
        <v>823298.13</v>
      </c>
      <c r="H10" s="10">
        <v>360889.88</v>
      </c>
      <c r="I10" s="10">
        <v>12527.59</v>
      </c>
      <c r="J10" s="10">
        <v>57211.05</v>
      </c>
      <c r="K10" s="10">
        <v>115271.53</v>
      </c>
      <c r="L10" s="10">
        <v>0</v>
      </c>
      <c r="M10" s="10">
        <v>0</v>
      </c>
      <c r="N10" s="10">
        <v>0</v>
      </c>
      <c r="O10" s="10">
        <v>215189.21</v>
      </c>
      <c r="P10" s="10">
        <v>401233.29</v>
      </c>
      <c r="Q10" s="10">
        <v>36586.54</v>
      </c>
      <c r="R10" s="10">
        <v>97576.55</v>
      </c>
      <c r="S10" s="10">
        <v>180315.76</v>
      </c>
      <c r="T10" s="68">
        <f t="shared" si="0"/>
        <v>1115911.52</v>
      </c>
      <c r="U10" s="10">
        <v>0</v>
      </c>
      <c r="V10" s="10">
        <v>0</v>
      </c>
      <c r="W10" s="10">
        <v>2124.8200000000002</v>
      </c>
      <c r="X10" s="68">
        <f t="shared" si="5"/>
        <v>2124.8200000000002</v>
      </c>
      <c r="Y10" s="10">
        <v>40512.61</v>
      </c>
      <c r="Z10" s="7"/>
      <c r="AA10" s="61">
        <v>959903.16</v>
      </c>
      <c r="AB10" s="10">
        <v>710370.99</v>
      </c>
      <c r="AC10" s="10">
        <v>176568.19</v>
      </c>
      <c r="AD10" s="10">
        <v>0</v>
      </c>
      <c r="AE10" s="68">
        <f t="shared" si="6"/>
        <v>886939.17999999993</v>
      </c>
      <c r="AF10" s="10">
        <v>380239.96</v>
      </c>
      <c r="AG10" s="10">
        <v>915.06</v>
      </c>
      <c r="AH10" s="10">
        <v>17687.21</v>
      </c>
      <c r="AI10" s="10">
        <v>406.38</v>
      </c>
      <c r="AJ10" s="10">
        <v>110779.93</v>
      </c>
      <c r="AK10" s="10">
        <v>0</v>
      </c>
      <c r="AL10" s="10">
        <v>0</v>
      </c>
      <c r="AM10" s="10">
        <v>101414.14</v>
      </c>
      <c r="AN10" s="10">
        <v>493655.59</v>
      </c>
      <c r="AO10" s="10">
        <v>63856.95</v>
      </c>
      <c r="AP10" s="10">
        <v>56176.02</v>
      </c>
      <c r="AQ10" s="10">
        <v>350670.73</v>
      </c>
      <c r="AR10" s="68">
        <f t="shared" si="1"/>
        <v>1195562.01</v>
      </c>
      <c r="AS10" s="10">
        <v>0</v>
      </c>
      <c r="AT10" s="10">
        <v>0</v>
      </c>
      <c r="AU10" s="10">
        <v>1802.08</v>
      </c>
      <c r="AV10" s="68">
        <f t="shared" si="7"/>
        <v>1802.08</v>
      </c>
      <c r="AW10" s="10">
        <v>34555.760000000002</v>
      </c>
      <c r="AX10" s="7"/>
      <c r="AY10" s="61">
        <v>1004512.84</v>
      </c>
      <c r="AZ10" s="10">
        <v>590733.74</v>
      </c>
      <c r="BA10" s="10">
        <v>283538.81</v>
      </c>
      <c r="BB10" s="10">
        <v>0</v>
      </c>
      <c r="BC10" s="68">
        <f t="shared" si="8"/>
        <v>874272.55</v>
      </c>
      <c r="BD10" s="10">
        <v>425892.03</v>
      </c>
      <c r="BE10" s="10">
        <v>1743.88</v>
      </c>
      <c r="BF10" s="10">
        <v>9544.64</v>
      </c>
      <c r="BG10" s="10">
        <v>203124.62</v>
      </c>
      <c r="BH10" s="10">
        <v>0</v>
      </c>
      <c r="BI10" s="10">
        <v>0</v>
      </c>
      <c r="BJ10" s="10">
        <v>0</v>
      </c>
      <c r="BK10" s="10">
        <v>169727.12</v>
      </c>
      <c r="BL10" s="10">
        <v>406028.46</v>
      </c>
      <c r="BM10" s="10">
        <v>46781.84</v>
      </c>
      <c r="BN10" s="10">
        <v>10907.79</v>
      </c>
      <c r="BO10" s="10">
        <v>446343.79</v>
      </c>
      <c r="BP10" s="68">
        <f t="shared" si="2"/>
        <v>1294202.1399999999</v>
      </c>
      <c r="BQ10" s="10">
        <v>104.72</v>
      </c>
      <c r="BR10" s="10">
        <v>0</v>
      </c>
      <c r="BS10" s="10">
        <v>2848.39</v>
      </c>
      <c r="BT10" s="68">
        <f t="shared" si="9"/>
        <v>2953.1099999999997</v>
      </c>
      <c r="BU10" s="10">
        <v>43518.94</v>
      </c>
      <c r="BV10" s="7"/>
      <c r="BW10" s="61">
        <v>1043452.56</v>
      </c>
      <c r="BX10" s="10">
        <v>506923.27</v>
      </c>
      <c r="BY10" s="10">
        <v>245711</v>
      </c>
      <c r="BZ10" s="10">
        <v>0</v>
      </c>
      <c r="CA10" s="68">
        <f t="shared" si="10"/>
        <v>752634.27</v>
      </c>
      <c r="CB10" s="10">
        <v>382765.4</v>
      </c>
      <c r="CC10" s="10">
        <v>110.63</v>
      </c>
      <c r="CD10" s="10">
        <v>11706.78</v>
      </c>
      <c r="CE10" s="10">
        <v>149866.71</v>
      </c>
      <c r="CF10" s="10">
        <v>0</v>
      </c>
      <c r="CG10" s="10">
        <v>0</v>
      </c>
      <c r="CH10" s="10">
        <v>0</v>
      </c>
      <c r="CI10" s="10">
        <v>49862.98</v>
      </c>
      <c r="CJ10" s="10">
        <v>516688.75</v>
      </c>
      <c r="CK10" s="10">
        <v>9970.32</v>
      </c>
      <c r="CL10" s="10">
        <v>29264.11</v>
      </c>
      <c r="CM10" s="10">
        <v>393890.24</v>
      </c>
      <c r="CN10" s="68">
        <f t="shared" si="3"/>
        <v>1161360.52</v>
      </c>
      <c r="CO10" s="10">
        <v>0</v>
      </c>
      <c r="CP10" s="10">
        <v>0</v>
      </c>
      <c r="CQ10" s="10">
        <v>0</v>
      </c>
      <c r="CR10" s="68">
        <f t="shared" si="11"/>
        <v>0</v>
      </c>
      <c r="CS10" s="10">
        <v>21553.08</v>
      </c>
    </row>
    <row r="11" spans="1:97" x14ac:dyDescent="0.25">
      <c r="A11" s="45" t="s">
        <v>6</v>
      </c>
      <c r="C11" s="61">
        <v>838769.15</v>
      </c>
      <c r="D11" s="10">
        <v>336201.04</v>
      </c>
      <c r="E11" s="10">
        <v>167000.57999999999</v>
      </c>
      <c r="F11" s="10">
        <v>452933.53</v>
      </c>
      <c r="G11" s="68">
        <f t="shared" si="4"/>
        <v>956135.15</v>
      </c>
      <c r="H11" s="10">
        <v>579254.32999999996</v>
      </c>
      <c r="I11" s="10">
        <v>245126.2</v>
      </c>
      <c r="J11" s="10">
        <v>431178.16</v>
      </c>
      <c r="K11" s="10">
        <v>15382.92</v>
      </c>
      <c r="L11" s="10">
        <v>421209.41</v>
      </c>
      <c r="M11" s="10">
        <v>0</v>
      </c>
      <c r="N11" s="10">
        <v>0</v>
      </c>
      <c r="O11" s="10">
        <v>1565791</v>
      </c>
      <c r="P11" s="10">
        <v>374351.35</v>
      </c>
      <c r="Q11" s="10">
        <v>59964.98</v>
      </c>
      <c r="R11" s="10">
        <v>577517.44999999995</v>
      </c>
      <c r="S11" s="10">
        <v>389491.95</v>
      </c>
      <c r="T11" s="68">
        <f t="shared" si="0"/>
        <v>4080013.42</v>
      </c>
      <c r="U11" s="10">
        <v>214360.87</v>
      </c>
      <c r="V11" s="10">
        <v>278611.52</v>
      </c>
      <c r="W11" s="10">
        <v>432853.89</v>
      </c>
      <c r="X11" s="68">
        <f t="shared" si="5"/>
        <v>925826.28</v>
      </c>
      <c r="Y11" s="10">
        <v>81238.179999999993</v>
      </c>
      <c r="Z11" s="7"/>
      <c r="AA11" s="61">
        <v>791186.79</v>
      </c>
      <c r="AB11" s="10">
        <v>347816.83</v>
      </c>
      <c r="AC11" s="10">
        <v>140801.06</v>
      </c>
      <c r="AD11" s="10">
        <v>283995.58</v>
      </c>
      <c r="AE11" s="68">
        <f t="shared" si="6"/>
        <v>772613.47</v>
      </c>
      <c r="AF11" s="10">
        <v>486693.21</v>
      </c>
      <c r="AG11" s="10">
        <v>312759.2</v>
      </c>
      <c r="AH11" s="10">
        <v>388705.52</v>
      </c>
      <c r="AI11" s="10">
        <v>13716.73</v>
      </c>
      <c r="AJ11" s="10">
        <v>281624.12</v>
      </c>
      <c r="AK11" s="10">
        <v>0</v>
      </c>
      <c r="AL11" s="10">
        <v>0</v>
      </c>
      <c r="AM11" s="10">
        <v>1822841.33</v>
      </c>
      <c r="AN11" s="10">
        <v>427308.73</v>
      </c>
      <c r="AO11" s="10">
        <v>83160.61</v>
      </c>
      <c r="AP11" s="10">
        <v>562091.61</v>
      </c>
      <c r="AQ11" s="10">
        <v>560032.54</v>
      </c>
      <c r="AR11" s="68">
        <f t="shared" si="1"/>
        <v>4452240.3899999997</v>
      </c>
      <c r="AS11" s="10">
        <v>140412.18</v>
      </c>
      <c r="AT11" s="10">
        <v>237718.74</v>
      </c>
      <c r="AU11" s="10">
        <v>443252.3</v>
      </c>
      <c r="AV11" s="68">
        <f t="shared" si="7"/>
        <v>821383.22</v>
      </c>
      <c r="AW11" s="10">
        <v>86137.74</v>
      </c>
      <c r="AX11" s="7"/>
      <c r="AY11" s="61">
        <v>804980.91</v>
      </c>
      <c r="AZ11" s="10">
        <v>359378.34</v>
      </c>
      <c r="BA11" s="10">
        <v>158083.09</v>
      </c>
      <c r="BB11" s="10">
        <v>175851.78</v>
      </c>
      <c r="BC11" s="68">
        <f t="shared" si="8"/>
        <v>693313.21000000008</v>
      </c>
      <c r="BD11" s="10">
        <v>596249.09</v>
      </c>
      <c r="BE11" s="10">
        <v>303256.98</v>
      </c>
      <c r="BF11" s="10">
        <v>491299.71</v>
      </c>
      <c r="BG11" s="10">
        <v>39641.120000000003</v>
      </c>
      <c r="BH11" s="10">
        <v>307373.74</v>
      </c>
      <c r="BI11" s="10">
        <v>0</v>
      </c>
      <c r="BJ11" s="10">
        <v>0</v>
      </c>
      <c r="BK11" s="10">
        <v>1369351.92</v>
      </c>
      <c r="BL11" s="10">
        <v>250130.15</v>
      </c>
      <c r="BM11" s="10">
        <v>40302.980000000003</v>
      </c>
      <c r="BN11" s="10">
        <v>659768.65</v>
      </c>
      <c r="BO11" s="10">
        <v>459989.9</v>
      </c>
      <c r="BP11" s="68">
        <f t="shared" si="2"/>
        <v>3921115.1499999994</v>
      </c>
      <c r="BQ11" s="10">
        <v>227546.04</v>
      </c>
      <c r="BR11" s="10">
        <v>382271.91</v>
      </c>
      <c r="BS11" s="10">
        <v>398030.13</v>
      </c>
      <c r="BT11" s="68">
        <f t="shared" si="9"/>
        <v>1007848.08</v>
      </c>
      <c r="BU11" s="10">
        <v>218968.75</v>
      </c>
      <c r="BV11" s="7"/>
      <c r="BW11" s="61">
        <v>930341.46</v>
      </c>
      <c r="BX11" s="10">
        <v>295440.40999999997</v>
      </c>
      <c r="BY11" s="10">
        <v>315934.48</v>
      </c>
      <c r="BZ11" s="10">
        <v>264551.67</v>
      </c>
      <c r="CA11" s="68">
        <f t="shared" si="10"/>
        <v>875926.55999999982</v>
      </c>
      <c r="CB11" s="10">
        <v>802353.4</v>
      </c>
      <c r="CC11" s="10">
        <v>395817.71</v>
      </c>
      <c r="CD11" s="10">
        <v>539176.1</v>
      </c>
      <c r="CE11" s="10">
        <v>38740.58</v>
      </c>
      <c r="CF11" s="10">
        <v>376148.56</v>
      </c>
      <c r="CG11" s="10">
        <v>0</v>
      </c>
      <c r="CH11" s="10">
        <v>0</v>
      </c>
      <c r="CI11" s="10">
        <v>1414994.41</v>
      </c>
      <c r="CJ11" s="10">
        <v>410822.73</v>
      </c>
      <c r="CK11" s="10">
        <v>47293.65</v>
      </c>
      <c r="CL11" s="10">
        <v>435267.44</v>
      </c>
      <c r="CM11" s="10">
        <v>407702.1</v>
      </c>
      <c r="CN11" s="68">
        <f t="shared" si="3"/>
        <v>4065963.28</v>
      </c>
      <c r="CO11" s="10">
        <v>199997.4</v>
      </c>
      <c r="CP11" s="10">
        <v>240086.21</v>
      </c>
      <c r="CQ11" s="10">
        <v>585503.48</v>
      </c>
      <c r="CR11" s="68">
        <f t="shared" si="11"/>
        <v>1025587.09</v>
      </c>
      <c r="CS11" s="10">
        <v>44657.36</v>
      </c>
    </row>
    <row r="12" spans="1:97" x14ac:dyDescent="0.25">
      <c r="A12" s="45" t="s">
        <v>7</v>
      </c>
      <c r="C12" s="61">
        <v>440537.35</v>
      </c>
      <c r="D12" s="10">
        <v>85960.4</v>
      </c>
      <c r="E12" s="10">
        <v>348418.38</v>
      </c>
      <c r="F12" s="10">
        <v>515464.25</v>
      </c>
      <c r="G12" s="68">
        <f t="shared" si="4"/>
        <v>949843.03</v>
      </c>
      <c r="H12" s="10">
        <v>442526.91</v>
      </c>
      <c r="I12" s="10">
        <v>111267.65</v>
      </c>
      <c r="J12" s="10">
        <v>14144.58</v>
      </c>
      <c r="K12" s="10">
        <v>77048.63</v>
      </c>
      <c r="L12" s="10">
        <v>104181.04</v>
      </c>
      <c r="M12" s="10">
        <v>0</v>
      </c>
      <c r="N12" s="10">
        <v>35742.44</v>
      </c>
      <c r="O12" s="10">
        <v>468548.37</v>
      </c>
      <c r="P12" s="10">
        <v>303530.76</v>
      </c>
      <c r="Q12" s="10">
        <v>3798.4</v>
      </c>
      <c r="R12" s="10">
        <v>37923.089999999997</v>
      </c>
      <c r="S12" s="10">
        <v>53967.63</v>
      </c>
      <c r="T12" s="68">
        <f t="shared" si="0"/>
        <v>1210152.5899999999</v>
      </c>
      <c r="U12" s="10">
        <v>138983.09</v>
      </c>
      <c r="V12" s="10">
        <v>36261.18</v>
      </c>
      <c r="W12" s="10">
        <v>108395.57</v>
      </c>
      <c r="X12" s="68">
        <f t="shared" si="5"/>
        <v>283639.83999999997</v>
      </c>
      <c r="Y12" s="10">
        <v>81885.179999999993</v>
      </c>
      <c r="Z12" s="7"/>
      <c r="AA12" s="61">
        <v>473925.97</v>
      </c>
      <c r="AB12" s="10">
        <v>78136.33</v>
      </c>
      <c r="AC12" s="10">
        <v>306813.24</v>
      </c>
      <c r="AD12" s="10">
        <v>413301.19</v>
      </c>
      <c r="AE12" s="68">
        <f t="shared" si="6"/>
        <v>798250.76</v>
      </c>
      <c r="AF12" s="10">
        <v>478200.74</v>
      </c>
      <c r="AG12" s="10">
        <v>95308.9</v>
      </c>
      <c r="AH12" s="10">
        <v>24423.34</v>
      </c>
      <c r="AI12" s="10">
        <v>140058.54</v>
      </c>
      <c r="AJ12" s="10">
        <v>108514.3</v>
      </c>
      <c r="AK12" s="10">
        <v>0</v>
      </c>
      <c r="AL12" s="10">
        <v>35897.440000000002</v>
      </c>
      <c r="AM12" s="10">
        <v>550293.66</v>
      </c>
      <c r="AN12" s="10">
        <v>321027.71000000002</v>
      </c>
      <c r="AO12" s="10">
        <v>4394.8500000000004</v>
      </c>
      <c r="AP12" s="10">
        <v>35610.97</v>
      </c>
      <c r="AQ12" s="10">
        <v>51304.95</v>
      </c>
      <c r="AR12" s="68">
        <f t="shared" si="1"/>
        <v>1366834.6600000001</v>
      </c>
      <c r="AS12" s="10">
        <v>119543.89</v>
      </c>
      <c r="AT12" s="10">
        <v>11166.55</v>
      </c>
      <c r="AU12" s="10">
        <v>34609.82</v>
      </c>
      <c r="AV12" s="68">
        <f t="shared" si="7"/>
        <v>165320.26</v>
      </c>
      <c r="AW12" s="10">
        <v>93519.39</v>
      </c>
      <c r="AX12" s="7"/>
      <c r="AY12" s="61">
        <v>423352.82</v>
      </c>
      <c r="AZ12" s="10">
        <v>77993.22</v>
      </c>
      <c r="BA12" s="10">
        <v>334239.28000000003</v>
      </c>
      <c r="BB12" s="10">
        <v>454529.84</v>
      </c>
      <c r="BC12" s="68">
        <f t="shared" si="8"/>
        <v>866762.34000000008</v>
      </c>
      <c r="BD12" s="10">
        <v>530239.96</v>
      </c>
      <c r="BE12" s="10">
        <v>166598.13</v>
      </c>
      <c r="BF12" s="10">
        <v>40914.620000000003</v>
      </c>
      <c r="BG12" s="10">
        <v>91555.7</v>
      </c>
      <c r="BH12" s="10">
        <v>100929.19</v>
      </c>
      <c r="BI12" s="10">
        <v>0</v>
      </c>
      <c r="BJ12" s="10">
        <v>41571.360000000001</v>
      </c>
      <c r="BK12" s="10">
        <v>394076</v>
      </c>
      <c r="BL12" s="10">
        <v>249251.43</v>
      </c>
      <c r="BM12" s="10">
        <v>2154.81</v>
      </c>
      <c r="BN12" s="10">
        <v>38309.9</v>
      </c>
      <c r="BO12" s="10">
        <v>50028.98</v>
      </c>
      <c r="BP12" s="68">
        <f t="shared" si="2"/>
        <v>1175390.1199999999</v>
      </c>
      <c r="BQ12" s="10">
        <v>81977.460000000006</v>
      </c>
      <c r="BR12" s="10">
        <v>7462.61</v>
      </c>
      <c r="BS12" s="10">
        <v>39903.46</v>
      </c>
      <c r="BT12" s="68">
        <f t="shared" si="9"/>
        <v>129343.53</v>
      </c>
      <c r="BU12" s="10">
        <v>124428.39</v>
      </c>
      <c r="BV12" s="7"/>
      <c r="BW12" s="61">
        <v>393655.66</v>
      </c>
      <c r="BX12" s="10">
        <v>89227.49</v>
      </c>
      <c r="BY12" s="10">
        <v>292513.53999999998</v>
      </c>
      <c r="BZ12" s="10">
        <v>422210.5</v>
      </c>
      <c r="CA12" s="68">
        <f t="shared" si="10"/>
        <v>803951.53</v>
      </c>
      <c r="CB12" s="10">
        <v>492409.46</v>
      </c>
      <c r="CC12" s="10">
        <v>118073.91</v>
      </c>
      <c r="CD12" s="10">
        <v>40311.53</v>
      </c>
      <c r="CE12" s="10">
        <v>98176.53</v>
      </c>
      <c r="CF12" s="10">
        <v>197492.16</v>
      </c>
      <c r="CG12" s="10">
        <v>2520.1799999999998</v>
      </c>
      <c r="CH12" s="10">
        <v>99665.63</v>
      </c>
      <c r="CI12" s="10">
        <v>455368.55</v>
      </c>
      <c r="CJ12" s="10">
        <v>316969.67</v>
      </c>
      <c r="CK12" s="10">
        <v>3312.31</v>
      </c>
      <c r="CL12" s="10">
        <v>26950.2</v>
      </c>
      <c r="CM12" s="10">
        <v>57938.05</v>
      </c>
      <c r="CN12" s="68">
        <f t="shared" si="3"/>
        <v>1416778.72</v>
      </c>
      <c r="CO12" s="10">
        <v>93269.21</v>
      </c>
      <c r="CP12" s="10">
        <v>38172.46</v>
      </c>
      <c r="CQ12" s="10">
        <v>70239</v>
      </c>
      <c r="CR12" s="68">
        <f t="shared" si="11"/>
        <v>201680.67</v>
      </c>
      <c r="CS12" s="10">
        <v>161877.78</v>
      </c>
    </row>
    <row r="13" spans="1:97" x14ac:dyDescent="0.25">
      <c r="A13" s="45" t="s">
        <v>8</v>
      </c>
      <c r="C13" s="61">
        <v>249547.17</v>
      </c>
      <c r="D13" s="10">
        <v>105052.09</v>
      </c>
      <c r="E13" s="10">
        <v>81009.119999999995</v>
      </c>
      <c r="F13" s="10">
        <v>14.97</v>
      </c>
      <c r="G13" s="68">
        <f t="shared" si="4"/>
        <v>186076.18</v>
      </c>
      <c r="H13" s="10">
        <v>64462.51</v>
      </c>
      <c r="I13" s="10">
        <v>4917.1899999999996</v>
      </c>
      <c r="J13" s="10">
        <v>5060.7700000000004</v>
      </c>
      <c r="K13" s="10">
        <v>96.62</v>
      </c>
      <c r="L13" s="10">
        <v>0</v>
      </c>
      <c r="M13" s="10">
        <v>0</v>
      </c>
      <c r="N13" s="10">
        <v>5420.73</v>
      </c>
      <c r="O13" s="10">
        <v>16644.43</v>
      </c>
      <c r="P13" s="10">
        <v>43437.37</v>
      </c>
      <c r="Q13" s="10">
        <v>228.91</v>
      </c>
      <c r="R13" s="10">
        <v>5242.05</v>
      </c>
      <c r="S13" s="10">
        <v>174432.28</v>
      </c>
      <c r="T13" s="68">
        <f t="shared" si="0"/>
        <v>255480.35</v>
      </c>
      <c r="U13" s="10">
        <v>44.69</v>
      </c>
      <c r="V13" s="10">
        <v>18471.8</v>
      </c>
      <c r="W13" s="10">
        <v>16523.07</v>
      </c>
      <c r="X13" s="68">
        <f t="shared" si="5"/>
        <v>35039.56</v>
      </c>
      <c r="Y13" s="10">
        <v>17797.009999999998</v>
      </c>
      <c r="Z13" s="7"/>
      <c r="AA13" s="61">
        <v>234581.7</v>
      </c>
      <c r="AB13" s="10">
        <v>115138.1</v>
      </c>
      <c r="AC13" s="10">
        <v>87195.82</v>
      </c>
      <c r="AD13" s="10">
        <v>0</v>
      </c>
      <c r="AE13" s="68">
        <f t="shared" si="6"/>
        <v>202333.92</v>
      </c>
      <c r="AF13" s="10">
        <v>47220.36</v>
      </c>
      <c r="AG13" s="10">
        <v>4653.1899999999996</v>
      </c>
      <c r="AH13" s="10">
        <v>6672.47</v>
      </c>
      <c r="AI13" s="10">
        <v>0</v>
      </c>
      <c r="AJ13" s="10">
        <v>337.5</v>
      </c>
      <c r="AK13" s="10">
        <v>0</v>
      </c>
      <c r="AL13" s="10">
        <v>0</v>
      </c>
      <c r="AM13" s="10">
        <v>23623.33</v>
      </c>
      <c r="AN13" s="10">
        <v>46627.7</v>
      </c>
      <c r="AO13" s="10">
        <v>2966.27</v>
      </c>
      <c r="AP13" s="10">
        <v>11394.22</v>
      </c>
      <c r="AQ13" s="10">
        <v>135875.82</v>
      </c>
      <c r="AR13" s="68">
        <f t="shared" si="1"/>
        <v>232150.5</v>
      </c>
      <c r="AS13" s="10">
        <v>0</v>
      </c>
      <c r="AT13" s="10">
        <v>14117.76</v>
      </c>
      <c r="AU13" s="10">
        <v>33263.25</v>
      </c>
      <c r="AV13" s="68">
        <f t="shared" si="7"/>
        <v>47381.01</v>
      </c>
      <c r="AW13" s="10">
        <v>50260.95</v>
      </c>
      <c r="AX13" s="7"/>
      <c r="AY13" s="61">
        <v>263944.15000000002</v>
      </c>
      <c r="AZ13" s="10">
        <v>116105.83</v>
      </c>
      <c r="BA13" s="10">
        <v>97098.21</v>
      </c>
      <c r="BB13" s="10">
        <v>0</v>
      </c>
      <c r="BC13" s="68">
        <f t="shared" si="8"/>
        <v>213204.04</v>
      </c>
      <c r="BD13" s="10">
        <v>42737.54</v>
      </c>
      <c r="BE13" s="10">
        <v>5649.51</v>
      </c>
      <c r="BF13" s="10">
        <v>7613.65</v>
      </c>
      <c r="BG13" s="10">
        <v>0</v>
      </c>
      <c r="BH13" s="10">
        <v>0</v>
      </c>
      <c r="BI13" s="10">
        <v>0</v>
      </c>
      <c r="BJ13" s="10">
        <v>8091.51</v>
      </c>
      <c r="BK13" s="10">
        <v>42826.38</v>
      </c>
      <c r="BL13" s="10">
        <v>48978.79</v>
      </c>
      <c r="BM13" s="10">
        <v>1490.93</v>
      </c>
      <c r="BN13" s="10">
        <v>35171.269999999997</v>
      </c>
      <c r="BO13" s="10">
        <v>134226</v>
      </c>
      <c r="BP13" s="68">
        <f t="shared" si="2"/>
        <v>284048.03999999998</v>
      </c>
      <c r="BQ13" s="10">
        <v>0</v>
      </c>
      <c r="BR13" s="10">
        <v>13862.88</v>
      </c>
      <c r="BS13" s="10">
        <v>69134.48</v>
      </c>
      <c r="BT13" s="68">
        <f t="shared" si="9"/>
        <v>82997.36</v>
      </c>
      <c r="BU13" s="10">
        <v>60396.36</v>
      </c>
      <c r="BV13" s="7"/>
      <c r="BW13" s="61">
        <v>281314.28999999998</v>
      </c>
      <c r="BX13" s="10">
        <v>116034.92</v>
      </c>
      <c r="BY13" s="10">
        <v>93787.32</v>
      </c>
      <c r="BZ13" s="10">
        <v>0</v>
      </c>
      <c r="CA13" s="68">
        <f t="shared" si="10"/>
        <v>209822.24</v>
      </c>
      <c r="CB13" s="10">
        <v>52013.16</v>
      </c>
      <c r="CC13" s="10">
        <v>1307.0899999999999</v>
      </c>
      <c r="CD13" s="10">
        <v>9524.41</v>
      </c>
      <c r="CE13" s="10">
        <v>0</v>
      </c>
      <c r="CF13" s="10">
        <v>1460</v>
      </c>
      <c r="CG13" s="10">
        <v>0</v>
      </c>
      <c r="CH13" s="10">
        <v>11133.59</v>
      </c>
      <c r="CI13" s="10">
        <v>17401.46</v>
      </c>
      <c r="CJ13" s="10">
        <v>33138.58</v>
      </c>
      <c r="CK13" s="10">
        <v>378.4</v>
      </c>
      <c r="CL13" s="10">
        <v>9103.57</v>
      </c>
      <c r="CM13" s="10">
        <v>159786.54999999999</v>
      </c>
      <c r="CN13" s="68">
        <f t="shared" si="3"/>
        <v>243233.65</v>
      </c>
      <c r="CO13" s="10">
        <v>0</v>
      </c>
      <c r="CP13" s="10">
        <v>17111.91</v>
      </c>
      <c r="CQ13" s="10">
        <v>37094.379999999997</v>
      </c>
      <c r="CR13" s="68">
        <f t="shared" si="11"/>
        <v>54206.289999999994</v>
      </c>
      <c r="CS13" s="10">
        <v>26940.31</v>
      </c>
    </row>
    <row r="14" spans="1:97" x14ac:dyDescent="0.25">
      <c r="A14" s="45" t="s">
        <v>9</v>
      </c>
      <c r="C14" s="61">
        <v>80401.11</v>
      </c>
      <c r="D14" s="10">
        <v>41027.29</v>
      </c>
      <c r="E14" s="10">
        <v>7009.77</v>
      </c>
      <c r="F14" s="10">
        <v>0</v>
      </c>
      <c r="G14" s="68">
        <f t="shared" si="4"/>
        <v>48037.06</v>
      </c>
      <c r="H14" s="10">
        <v>0</v>
      </c>
      <c r="I14" s="10">
        <v>162956.96</v>
      </c>
      <c r="J14" s="10">
        <v>63380.92</v>
      </c>
      <c r="K14" s="10">
        <v>0</v>
      </c>
      <c r="L14" s="10">
        <v>0</v>
      </c>
      <c r="M14" s="10">
        <v>0</v>
      </c>
      <c r="N14" s="10">
        <v>2480.9699999999998</v>
      </c>
      <c r="O14" s="10">
        <v>0</v>
      </c>
      <c r="P14" s="10">
        <v>0</v>
      </c>
      <c r="Q14" s="10">
        <v>0</v>
      </c>
      <c r="R14" s="10">
        <v>0</v>
      </c>
      <c r="S14" s="10">
        <v>0</v>
      </c>
      <c r="T14" s="68">
        <f t="shared" si="0"/>
        <v>228818.85</v>
      </c>
      <c r="U14" s="10">
        <v>2030.44</v>
      </c>
      <c r="V14" s="10">
        <v>50</v>
      </c>
      <c r="W14" s="10">
        <v>0</v>
      </c>
      <c r="X14" s="68">
        <f t="shared" si="5"/>
        <v>2080.44</v>
      </c>
      <c r="Y14" s="10">
        <v>0</v>
      </c>
      <c r="Z14" s="7"/>
      <c r="AA14" s="61">
        <v>71976.98</v>
      </c>
      <c r="AB14" s="10">
        <v>41226.620000000003</v>
      </c>
      <c r="AC14" s="10">
        <v>392.43</v>
      </c>
      <c r="AD14" s="10">
        <v>0</v>
      </c>
      <c r="AE14" s="68">
        <f t="shared" si="6"/>
        <v>41619.050000000003</v>
      </c>
      <c r="AF14" s="10">
        <v>0</v>
      </c>
      <c r="AG14" s="10">
        <v>164676.78</v>
      </c>
      <c r="AH14" s="10">
        <v>-774.7</v>
      </c>
      <c r="AI14" s="10">
        <v>0</v>
      </c>
      <c r="AJ14" s="10">
        <v>0</v>
      </c>
      <c r="AK14" s="10">
        <v>0</v>
      </c>
      <c r="AL14" s="10">
        <v>2495.85</v>
      </c>
      <c r="AM14" s="10">
        <v>0</v>
      </c>
      <c r="AN14" s="10">
        <v>0</v>
      </c>
      <c r="AO14" s="10">
        <v>0</v>
      </c>
      <c r="AP14" s="10">
        <v>0</v>
      </c>
      <c r="AQ14" s="10">
        <v>0</v>
      </c>
      <c r="AR14" s="68">
        <f t="shared" si="1"/>
        <v>166397.93</v>
      </c>
      <c r="AS14" s="10">
        <v>2281.09</v>
      </c>
      <c r="AT14" s="10">
        <v>50</v>
      </c>
      <c r="AU14" s="10">
        <v>0</v>
      </c>
      <c r="AV14" s="68">
        <f t="shared" si="7"/>
        <v>2331.09</v>
      </c>
      <c r="AW14" s="10">
        <v>306.57</v>
      </c>
      <c r="AX14" s="7"/>
      <c r="AY14" s="61">
        <v>81433.350000000006</v>
      </c>
      <c r="AZ14" s="10">
        <v>41011.910000000003</v>
      </c>
      <c r="BA14" s="10">
        <v>915.13</v>
      </c>
      <c r="BB14" s="10">
        <v>0</v>
      </c>
      <c r="BC14" s="68">
        <f t="shared" si="8"/>
        <v>41927.040000000001</v>
      </c>
      <c r="BD14" s="10">
        <v>0</v>
      </c>
      <c r="BE14" s="10">
        <v>148520.24</v>
      </c>
      <c r="BF14" s="10">
        <v>26074.400000000001</v>
      </c>
      <c r="BG14" s="10">
        <v>0</v>
      </c>
      <c r="BH14" s="10">
        <v>0</v>
      </c>
      <c r="BI14" s="10">
        <v>0</v>
      </c>
      <c r="BJ14" s="10">
        <v>3356</v>
      </c>
      <c r="BK14" s="10">
        <v>0</v>
      </c>
      <c r="BL14" s="10">
        <v>0</v>
      </c>
      <c r="BM14" s="10">
        <v>0</v>
      </c>
      <c r="BN14" s="10">
        <v>0</v>
      </c>
      <c r="BO14" s="10">
        <v>0</v>
      </c>
      <c r="BP14" s="68">
        <f t="shared" si="2"/>
        <v>177950.63999999998</v>
      </c>
      <c r="BQ14" s="10">
        <v>2394.2600000000002</v>
      </c>
      <c r="BR14" s="10">
        <v>59.99</v>
      </c>
      <c r="BS14" s="10">
        <v>0</v>
      </c>
      <c r="BT14" s="68">
        <f t="shared" si="9"/>
        <v>2454.25</v>
      </c>
      <c r="BU14" s="10">
        <v>0</v>
      </c>
      <c r="BV14" s="7"/>
      <c r="BW14" s="61">
        <v>87002.58</v>
      </c>
      <c r="BX14" s="10">
        <v>42695.48</v>
      </c>
      <c r="BY14" s="10">
        <v>172.08</v>
      </c>
      <c r="BZ14" s="10">
        <v>0</v>
      </c>
      <c r="CA14" s="68">
        <f t="shared" si="10"/>
        <v>42867.560000000005</v>
      </c>
      <c r="CB14" s="10">
        <v>0</v>
      </c>
      <c r="CC14" s="10">
        <v>151348.76</v>
      </c>
      <c r="CD14" s="10">
        <v>54416.959999999999</v>
      </c>
      <c r="CE14" s="10">
        <v>0</v>
      </c>
      <c r="CF14" s="10">
        <v>0</v>
      </c>
      <c r="CG14" s="10">
        <v>0</v>
      </c>
      <c r="CH14" s="10">
        <v>4661.75</v>
      </c>
      <c r="CI14" s="10">
        <v>0</v>
      </c>
      <c r="CJ14" s="10">
        <v>0</v>
      </c>
      <c r="CK14" s="10">
        <v>0</v>
      </c>
      <c r="CL14" s="10">
        <v>0</v>
      </c>
      <c r="CM14" s="10">
        <v>0</v>
      </c>
      <c r="CN14" s="68">
        <f t="shared" si="3"/>
        <v>210427.47</v>
      </c>
      <c r="CO14" s="10">
        <v>1062.9100000000001</v>
      </c>
      <c r="CP14" s="10">
        <v>350</v>
      </c>
      <c r="CQ14" s="10">
        <v>0</v>
      </c>
      <c r="CR14" s="68">
        <f t="shared" si="11"/>
        <v>1412.91</v>
      </c>
      <c r="CS14" s="10">
        <v>0</v>
      </c>
    </row>
    <row r="15" spans="1:97" x14ac:dyDescent="0.25">
      <c r="A15" s="45" t="s">
        <v>10</v>
      </c>
      <c r="C15" s="61">
        <v>181308.44</v>
      </c>
      <c r="D15" s="10">
        <v>179.04</v>
      </c>
      <c r="E15" s="10">
        <v>1555</v>
      </c>
      <c r="F15" s="10">
        <v>801.29</v>
      </c>
      <c r="G15" s="68">
        <f t="shared" si="4"/>
        <v>2535.33</v>
      </c>
      <c r="H15" s="10">
        <v>12114</v>
      </c>
      <c r="I15" s="10">
        <v>0</v>
      </c>
      <c r="J15" s="10">
        <v>0</v>
      </c>
      <c r="K15" s="10">
        <v>0</v>
      </c>
      <c r="L15" s="10">
        <v>0</v>
      </c>
      <c r="M15" s="10">
        <v>0</v>
      </c>
      <c r="N15" s="10">
        <v>0</v>
      </c>
      <c r="O15" s="10">
        <v>3803</v>
      </c>
      <c r="P15" s="10">
        <v>0</v>
      </c>
      <c r="Q15" s="10">
        <v>0</v>
      </c>
      <c r="R15" s="10">
        <v>8069</v>
      </c>
      <c r="S15" s="10">
        <v>1800</v>
      </c>
      <c r="T15" s="68">
        <f t="shared" si="0"/>
        <v>13672</v>
      </c>
      <c r="U15" s="10">
        <v>0</v>
      </c>
      <c r="V15" s="10">
        <v>0</v>
      </c>
      <c r="W15" s="10">
        <v>4306.3900000000003</v>
      </c>
      <c r="X15" s="68">
        <f t="shared" si="5"/>
        <v>4306.3900000000003</v>
      </c>
      <c r="Y15" s="10">
        <v>6436.5</v>
      </c>
      <c r="Z15" s="7"/>
      <c r="AA15" s="61">
        <v>190010.41</v>
      </c>
      <c r="AB15" s="10">
        <v>0</v>
      </c>
      <c r="AC15" s="10">
        <v>0</v>
      </c>
      <c r="AD15" s="10">
        <v>0</v>
      </c>
      <c r="AE15" s="68">
        <f t="shared" si="6"/>
        <v>0</v>
      </c>
      <c r="AF15" s="10">
        <v>17127.5</v>
      </c>
      <c r="AG15" s="10">
        <v>0</v>
      </c>
      <c r="AH15" s="10">
        <v>0</v>
      </c>
      <c r="AI15" s="10">
        <v>0</v>
      </c>
      <c r="AJ15" s="10">
        <v>0</v>
      </c>
      <c r="AK15" s="10">
        <v>0</v>
      </c>
      <c r="AL15" s="10">
        <v>0</v>
      </c>
      <c r="AM15" s="10">
        <v>5553</v>
      </c>
      <c r="AN15" s="10">
        <v>0</v>
      </c>
      <c r="AO15" s="10">
        <v>0</v>
      </c>
      <c r="AP15" s="10">
        <v>7720.5</v>
      </c>
      <c r="AQ15" s="10">
        <v>325</v>
      </c>
      <c r="AR15" s="68">
        <f t="shared" si="1"/>
        <v>13598.5</v>
      </c>
      <c r="AS15" s="10">
        <v>0</v>
      </c>
      <c r="AT15" s="10">
        <v>0</v>
      </c>
      <c r="AU15" s="10">
        <v>6846.95</v>
      </c>
      <c r="AV15" s="68">
        <f t="shared" si="7"/>
        <v>6846.95</v>
      </c>
      <c r="AW15" s="10">
        <v>5675.5</v>
      </c>
      <c r="AX15" s="7"/>
      <c r="AY15" s="61">
        <v>205335.67999999999</v>
      </c>
      <c r="AZ15" s="10">
        <v>0</v>
      </c>
      <c r="BA15" s="10">
        <v>11979.3</v>
      </c>
      <c r="BB15" s="10">
        <v>0</v>
      </c>
      <c r="BC15" s="68">
        <f t="shared" si="8"/>
        <v>11979.3</v>
      </c>
      <c r="BD15" s="10">
        <v>9577</v>
      </c>
      <c r="BE15" s="10">
        <v>0</v>
      </c>
      <c r="BF15" s="10">
        <v>0</v>
      </c>
      <c r="BG15" s="10">
        <v>0</v>
      </c>
      <c r="BH15" s="10">
        <v>0</v>
      </c>
      <c r="BI15" s="10">
        <v>0</v>
      </c>
      <c r="BJ15" s="10">
        <v>0</v>
      </c>
      <c r="BK15" s="10">
        <v>3910</v>
      </c>
      <c r="BL15" s="10">
        <v>0</v>
      </c>
      <c r="BM15" s="10">
        <v>0</v>
      </c>
      <c r="BN15" s="10">
        <v>5267.63</v>
      </c>
      <c r="BO15" s="10">
        <v>1914.75</v>
      </c>
      <c r="BP15" s="68">
        <f t="shared" si="2"/>
        <v>11092.380000000001</v>
      </c>
      <c r="BQ15" s="10">
        <v>0</v>
      </c>
      <c r="BR15" s="10">
        <v>0</v>
      </c>
      <c r="BS15" s="10">
        <v>3633.16</v>
      </c>
      <c r="BT15" s="68">
        <f t="shared" si="9"/>
        <v>3633.16</v>
      </c>
      <c r="BU15" s="10">
        <v>3913</v>
      </c>
      <c r="BV15" s="7"/>
      <c r="BW15" s="61">
        <v>200842.43</v>
      </c>
      <c r="BX15" s="10">
        <v>0</v>
      </c>
      <c r="BY15" s="10">
        <v>6489.59</v>
      </c>
      <c r="BZ15" s="10">
        <v>0</v>
      </c>
      <c r="CA15" s="68">
        <f t="shared" si="10"/>
        <v>6489.59</v>
      </c>
      <c r="CB15" s="10">
        <v>6175</v>
      </c>
      <c r="CC15" s="10">
        <v>0</v>
      </c>
      <c r="CD15" s="10">
        <v>0</v>
      </c>
      <c r="CE15" s="10">
        <v>0</v>
      </c>
      <c r="CF15" s="10">
        <v>0</v>
      </c>
      <c r="CG15" s="10">
        <v>0</v>
      </c>
      <c r="CH15" s="10">
        <v>0</v>
      </c>
      <c r="CI15" s="10">
        <v>5816.85</v>
      </c>
      <c r="CJ15" s="10">
        <v>0</v>
      </c>
      <c r="CK15" s="10">
        <v>0</v>
      </c>
      <c r="CL15" s="10">
        <v>8113.16</v>
      </c>
      <c r="CM15" s="10">
        <v>1370.65</v>
      </c>
      <c r="CN15" s="68">
        <f t="shared" si="3"/>
        <v>15300.66</v>
      </c>
      <c r="CO15" s="10">
        <v>0</v>
      </c>
      <c r="CP15" s="10">
        <v>0</v>
      </c>
      <c r="CQ15" s="10">
        <v>24765.25</v>
      </c>
      <c r="CR15" s="68">
        <f t="shared" si="11"/>
        <v>24765.25</v>
      </c>
      <c r="CS15" s="10">
        <v>5321.5</v>
      </c>
    </row>
    <row r="16" spans="1:97" x14ac:dyDescent="0.25">
      <c r="A16" s="45" t="s">
        <v>11</v>
      </c>
      <c r="C16" s="61">
        <v>247438.75</v>
      </c>
      <c r="D16" s="10">
        <v>73635.83</v>
      </c>
      <c r="E16" s="10">
        <v>16060</v>
      </c>
      <c r="F16" s="10">
        <v>132405.85</v>
      </c>
      <c r="G16" s="68">
        <f t="shared" si="4"/>
        <v>222101.68</v>
      </c>
      <c r="H16" s="10">
        <v>64818.92</v>
      </c>
      <c r="I16" s="10">
        <v>14131.39</v>
      </c>
      <c r="J16" s="10">
        <v>723.21</v>
      </c>
      <c r="K16" s="10">
        <v>206784.92</v>
      </c>
      <c r="L16" s="10">
        <v>0</v>
      </c>
      <c r="M16" s="10">
        <v>0</v>
      </c>
      <c r="N16" s="10">
        <v>9113.1</v>
      </c>
      <c r="O16" s="10">
        <v>122561.37</v>
      </c>
      <c r="P16" s="10">
        <v>55453.58</v>
      </c>
      <c r="Q16" s="10">
        <v>0</v>
      </c>
      <c r="R16" s="10">
        <v>89246.83</v>
      </c>
      <c r="S16" s="10">
        <v>101913.43</v>
      </c>
      <c r="T16" s="68">
        <f t="shared" si="0"/>
        <v>599927.83000000007</v>
      </c>
      <c r="U16" s="10">
        <v>620.49</v>
      </c>
      <c r="V16" s="10">
        <v>0</v>
      </c>
      <c r="W16" s="10">
        <v>0</v>
      </c>
      <c r="X16" s="68">
        <f t="shared" si="5"/>
        <v>620.49</v>
      </c>
      <c r="Y16" s="10">
        <v>32848.9</v>
      </c>
      <c r="Z16" s="7"/>
      <c r="AA16" s="61">
        <v>395631.51</v>
      </c>
      <c r="AB16" s="10">
        <v>62496.51</v>
      </c>
      <c r="AC16" s="10">
        <v>16892.439999999999</v>
      </c>
      <c r="AD16" s="10">
        <v>165199.09</v>
      </c>
      <c r="AE16" s="68">
        <f t="shared" si="6"/>
        <v>244588.03999999998</v>
      </c>
      <c r="AF16" s="10">
        <v>59604.82</v>
      </c>
      <c r="AG16" s="10">
        <v>21775.03</v>
      </c>
      <c r="AH16" s="10">
        <v>-723.21</v>
      </c>
      <c r="AI16" s="10">
        <v>155928.51999999999</v>
      </c>
      <c r="AJ16" s="10">
        <v>0</v>
      </c>
      <c r="AK16" s="10">
        <v>0</v>
      </c>
      <c r="AL16" s="10">
        <v>29676.22</v>
      </c>
      <c r="AM16" s="10">
        <v>151797.64000000001</v>
      </c>
      <c r="AN16" s="10">
        <v>70283.87</v>
      </c>
      <c r="AO16" s="10">
        <v>0</v>
      </c>
      <c r="AP16" s="10">
        <v>76419.95</v>
      </c>
      <c r="AQ16" s="10">
        <v>112910.59</v>
      </c>
      <c r="AR16" s="68">
        <f t="shared" si="1"/>
        <v>618068.61</v>
      </c>
      <c r="AS16" s="10">
        <v>8567.44</v>
      </c>
      <c r="AT16" s="10">
        <v>0</v>
      </c>
      <c r="AU16" s="10">
        <v>0</v>
      </c>
      <c r="AV16" s="68">
        <f t="shared" si="7"/>
        <v>8567.44</v>
      </c>
      <c r="AW16" s="10">
        <v>23900.37</v>
      </c>
      <c r="AX16" s="7"/>
      <c r="AY16" s="61">
        <v>285257.63</v>
      </c>
      <c r="AZ16" s="10">
        <v>60289.45</v>
      </c>
      <c r="BA16" s="10">
        <v>18112.580000000002</v>
      </c>
      <c r="BB16" s="10">
        <v>168034.94</v>
      </c>
      <c r="BC16" s="68">
        <f t="shared" si="8"/>
        <v>246436.97</v>
      </c>
      <c r="BD16" s="10">
        <v>54099.03</v>
      </c>
      <c r="BE16" s="10">
        <v>30447.17</v>
      </c>
      <c r="BF16" s="10">
        <v>0</v>
      </c>
      <c r="BG16" s="10">
        <v>201011.12</v>
      </c>
      <c r="BH16" s="10">
        <v>0</v>
      </c>
      <c r="BI16" s="10">
        <v>0</v>
      </c>
      <c r="BJ16" s="10">
        <v>32576.55</v>
      </c>
      <c r="BK16" s="10">
        <v>165548.66</v>
      </c>
      <c r="BL16" s="10">
        <v>78366.91</v>
      </c>
      <c r="BM16" s="10">
        <v>0</v>
      </c>
      <c r="BN16" s="10">
        <v>100353.36</v>
      </c>
      <c r="BO16" s="10">
        <v>138620.22</v>
      </c>
      <c r="BP16" s="68">
        <f t="shared" si="2"/>
        <v>746923.99</v>
      </c>
      <c r="BQ16" s="10">
        <v>0</v>
      </c>
      <c r="BR16" s="10">
        <v>0</v>
      </c>
      <c r="BS16" s="10">
        <v>0</v>
      </c>
      <c r="BT16" s="68">
        <f t="shared" si="9"/>
        <v>0</v>
      </c>
      <c r="BU16" s="10">
        <v>30109.119999999999</v>
      </c>
      <c r="BV16" s="7"/>
      <c r="BW16" s="61">
        <v>255283.29</v>
      </c>
      <c r="BX16" s="10">
        <v>54892.69</v>
      </c>
      <c r="BY16" s="10">
        <v>17458.95</v>
      </c>
      <c r="BZ16" s="10">
        <v>167027.69</v>
      </c>
      <c r="CA16" s="68">
        <f t="shared" si="10"/>
        <v>239379.33000000002</v>
      </c>
      <c r="CB16" s="10">
        <v>64737.48</v>
      </c>
      <c r="CC16" s="10">
        <v>18257.46</v>
      </c>
      <c r="CD16" s="10">
        <v>0</v>
      </c>
      <c r="CE16" s="10">
        <v>168287.92</v>
      </c>
      <c r="CF16" s="10">
        <v>0</v>
      </c>
      <c r="CG16" s="10">
        <v>0</v>
      </c>
      <c r="CH16" s="10">
        <v>35523.86</v>
      </c>
      <c r="CI16" s="10">
        <v>112344.34</v>
      </c>
      <c r="CJ16" s="10">
        <v>47763.15</v>
      </c>
      <c r="CK16" s="10">
        <v>0</v>
      </c>
      <c r="CL16" s="10">
        <v>32634.94</v>
      </c>
      <c r="CM16" s="10">
        <v>69221.53</v>
      </c>
      <c r="CN16" s="68">
        <f t="shared" si="3"/>
        <v>484033.19999999995</v>
      </c>
      <c r="CO16" s="10">
        <v>0</v>
      </c>
      <c r="CP16" s="10">
        <v>0</v>
      </c>
      <c r="CQ16" s="10">
        <v>0</v>
      </c>
      <c r="CR16" s="68">
        <f t="shared" si="11"/>
        <v>0</v>
      </c>
      <c r="CS16" s="10">
        <v>38893.839999999997</v>
      </c>
    </row>
    <row r="17" spans="1:97" x14ac:dyDescent="0.25">
      <c r="A17" s="45" t="s">
        <v>12</v>
      </c>
      <c r="C17" s="61">
        <v>493860.08</v>
      </c>
      <c r="D17" s="10">
        <v>187458.41</v>
      </c>
      <c r="E17" s="10">
        <v>3400.36</v>
      </c>
      <c r="F17" s="10">
        <v>286680.90999999997</v>
      </c>
      <c r="G17" s="68">
        <f t="shared" si="4"/>
        <v>477539.67999999993</v>
      </c>
      <c r="H17" s="10">
        <v>67171.77</v>
      </c>
      <c r="I17" s="10">
        <v>12362.99</v>
      </c>
      <c r="J17" s="10">
        <v>73841.440000000002</v>
      </c>
      <c r="K17" s="10">
        <v>6461.47</v>
      </c>
      <c r="L17" s="10">
        <v>755.24</v>
      </c>
      <c r="M17" s="10">
        <v>0</v>
      </c>
      <c r="N17" s="10">
        <v>0</v>
      </c>
      <c r="O17" s="10">
        <v>173952.66</v>
      </c>
      <c r="P17" s="10">
        <v>106358.26</v>
      </c>
      <c r="Q17" s="10">
        <v>0</v>
      </c>
      <c r="R17" s="10">
        <v>116660.82</v>
      </c>
      <c r="S17" s="10">
        <v>195519.04</v>
      </c>
      <c r="T17" s="68">
        <f t="shared" si="0"/>
        <v>685911.92</v>
      </c>
      <c r="U17" s="10">
        <v>0</v>
      </c>
      <c r="V17" s="10">
        <v>0</v>
      </c>
      <c r="W17" s="10">
        <v>45677.74</v>
      </c>
      <c r="X17" s="68">
        <f t="shared" si="5"/>
        <v>45677.74</v>
      </c>
      <c r="Y17" s="10">
        <v>39631.440000000002</v>
      </c>
      <c r="Z17" s="7"/>
      <c r="AA17" s="61">
        <v>441714.73</v>
      </c>
      <c r="AB17" s="10">
        <v>221601.6</v>
      </c>
      <c r="AC17" s="10">
        <v>257.77999999999997</v>
      </c>
      <c r="AD17" s="10">
        <v>280124.82</v>
      </c>
      <c r="AE17" s="68">
        <f t="shared" si="6"/>
        <v>501984.2</v>
      </c>
      <c r="AF17" s="10">
        <v>169641.25</v>
      </c>
      <c r="AG17" s="10">
        <v>34882.559999999998</v>
      </c>
      <c r="AH17" s="10">
        <v>60435.85</v>
      </c>
      <c r="AI17" s="10">
        <v>8677.64</v>
      </c>
      <c r="AJ17" s="10">
        <v>1982.4</v>
      </c>
      <c r="AK17" s="10">
        <v>0</v>
      </c>
      <c r="AL17" s="10">
        <v>0</v>
      </c>
      <c r="AM17" s="10">
        <v>180381.84</v>
      </c>
      <c r="AN17" s="10">
        <v>81855.56</v>
      </c>
      <c r="AO17" s="10">
        <v>186.16</v>
      </c>
      <c r="AP17" s="10">
        <v>90764.34</v>
      </c>
      <c r="AQ17" s="10">
        <v>163425.22</v>
      </c>
      <c r="AR17" s="68">
        <f t="shared" si="1"/>
        <v>622591.56999999995</v>
      </c>
      <c r="AS17" s="10">
        <v>0</v>
      </c>
      <c r="AT17" s="10">
        <v>0</v>
      </c>
      <c r="AU17" s="10">
        <v>77454.09</v>
      </c>
      <c r="AV17" s="68">
        <f t="shared" si="7"/>
        <v>77454.09</v>
      </c>
      <c r="AW17" s="10">
        <v>101513.21</v>
      </c>
      <c r="AX17" s="7"/>
      <c r="AY17" s="61">
        <v>508232.48</v>
      </c>
      <c r="AZ17" s="10">
        <v>180848.45</v>
      </c>
      <c r="BA17" s="10">
        <v>23257.64</v>
      </c>
      <c r="BB17" s="10">
        <v>249595.24</v>
      </c>
      <c r="BC17" s="68">
        <f t="shared" si="8"/>
        <v>453701.33</v>
      </c>
      <c r="BD17" s="10">
        <v>155306.53</v>
      </c>
      <c r="BE17" s="10">
        <v>59159.44</v>
      </c>
      <c r="BF17" s="10">
        <v>65616.09</v>
      </c>
      <c r="BG17" s="10">
        <v>6529.92</v>
      </c>
      <c r="BH17" s="10">
        <v>645.72</v>
      </c>
      <c r="BI17" s="10">
        <v>0</v>
      </c>
      <c r="BJ17" s="10">
        <v>0</v>
      </c>
      <c r="BK17" s="10">
        <v>104476.7</v>
      </c>
      <c r="BL17" s="10">
        <v>120044.13</v>
      </c>
      <c r="BM17" s="10">
        <v>5018.88</v>
      </c>
      <c r="BN17" s="10">
        <v>75307.62</v>
      </c>
      <c r="BO17" s="10">
        <v>253921.29</v>
      </c>
      <c r="BP17" s="68">
        <f t="shared" si="2"/>
        <v>690719.79</v>
      </c>
      <c r="BQ17" s="10">
        <v>1739.52</v>
      </c>
      <c r="BR17" s="10">
        <v>2272</v>
      </c>
      <c r="BS17" s="10">
        <v>72754.81</v>
      </c>
      <c r="BT17" s="68">
        <f t="shared" si="9"/>
        <v>76766.33</v>
      </c>
      <c r="BU17" s="10">
        <v>52195.12</v>
      </c>
      <c r="BV17" s="7"/>
      <c r="BW17" s="61">
        <v>546560.03</v>
      </c>
      <c r="BX17" s="10">
        <v>175357.62</v>
      </c>
      <c r="BY17" s="10">
        <v>1751.57</v>
      </c>
      <c r="BZ17" s="10">
        <v>245618.68</v>
      </c>
      <c r="CA17" s="68">
        <f t="shared" si="10"/>
        <v>422727.87</v>
      </c>
      <c r="CB17" s="10">
        <v>114693.2</v>
      </c>
      <c r="CC17" s="10">
        <v>93034.89</v>
      </c>
      <c r="CD17" s="10">
        <v>37185.31</v>
      </c>
      <c r="CE17" s="10">
        <v>19748.419999999998</v>
      </c>
      <c r="CF17" s="10">
        <v>21322.17</v>
      </c>
      <c r="CG17" s="10">
        <v>0</v>
      </c>
      <c r="CH17" s="10">
        <v>0</v>
      </c>
      <c r="CI17" s="10">
        <v>147924.29</v>
      </c>
      <c r="CJ17" s="10">
        <v>241846.23</v>
      </c>
      <c r="CK17" s="10">
        <v>1850.33</v>
      </c>
      <c r="CL17" s="10">
        <v>60447.29</v>
      </c>
      <c r="CM17" s="10">
        <v>221913.38</v>
      </c>
      <c r="CN17" s="68">
        <f t="shared" si="3"/>
        <v>845272.30999999994</v>
      </c>
      <c r="CO17" s="10">
        <v>5728.94</v>
      </c>
      <c r="CP17" s="10">
        <v>0</v>
      </c>
      <c r="CQ17" s="10">
        <v>195506.08</v>
      </c>
      <c r="CR17" s="68">
        <f t="shared" si="11"/>
        <v>201235.02</v>
      </c>
      <c r="CS17" s="10">
        <v>114286.28</v>
      </c>
    </row>
    <row r="18" spans="1:97" x14ac:dyDescent="0.25">
      <c r="A18" s="45" t="s">
        <v>13</v>
      </c>
      <c r="C18" s="61">
        <v>1221120.54</v>
      </c>
      <c r="D18" s="10">
        <v>74145</v>
      </c>
      <c r="E18" s="10">
        <v>18969</v>
      </c>
      <c r="F18" s="10">
        <v>173672.61</v>
      </c>
      <c r="G18" s="68">
        <f t="shared" si="4"/>
        <v>266786.61</v>
      </c>
      <c r="H18" s="10">
        <v>178843.14</v>
      </c>
      <c r="I18" s="10">
        <v>36972</v>
      </c>
      <c r="J18" s="10">
        <v>6007</v>
      </c>
      <c r="K18" s="10">
        <v>0</v>
      </c>
      <c r="L18" s="10">
        <v>0</v>
      </c>
      <c r="M18" s="10">
        <v>0</v>
      </c>
      <c r="N18" s="10">
        <v>0</v>
      </c>
      <c r="O18" s="10">
        <v>20529</v>
      </c>
      <c r="P18" s="10">
        <v>142548.75</v>
      </c>
      <c r="Q18" s="10">
        <v>0</v>
      </c>
      <c r="R18" s="10">
        <v>83812.149999999994</v>
      </c>
      <c r="S18" s="10">
        <v>207097.45</v>
      </c>
      <c r="T18" s="68">
        <f t="shared" si="0"/>
        <v>496966.35000000003</v>
      </c>
      <c r="U18" s="10">
        <v>1932</v>
      </c>
      <c r="V18" s="10">
        <v>3668</v>
      </c>
      <c r="W18" s="10">
        <v>43630.67</v>
      </c>
      <c r="X18" s="68">
        <f t="shared" si="5"/>
        <v>49230.67</v>
      </c>
      <c r="Y18" s="10">
        <v>62564.75</v>
      </c>
      <c r="Z18" s="7"/>
      <c r="AA18" s="61">
        <v>1224455.6100000001</v>
      </c>
      <c r="AB18" s="10">
        <v>71079</v>
      </c>
      <c r="AC18" s="10">
        <v>24575</v>
      </c>
      <c r="AD18" s="10">
        <v>234171.03</v>
      </c>
      <c r="AE18" s="68">
        <f t="shared" si="6"/>
        <v>329825.03000000003</v>
      </c>
      <c r="AF18" s="10">
        <v>205381.32</v>
      </c>
      <c r="AG18" s="10">
        <v>40088</v>
      </c>
      <c r="AH18" s="10">
        <v>6548</v>
      </c>
      <c r="AI18" s="10">
        <v>0</v>
      </c>
      <c r="AJ18" s="10">
        <v>0</v>
      </c>
      <c r="AK18" s="10">
        <v>0</v>
      </c>
      <c r="AL18" s="10">
        <v>0</v>
      </c>
      <c r="AM18" s="10">
        <v>13550</v>
      </c>
      <c r="AN18" s="10">
        <v>204016.17</v>
      </c>
      <c r="AO18" s="10">
        <v>0</v>
      </c>
      <c r="AP18" s="10">
        <v>99167.15</v>
      </c>
      <c r="AQ18" s="10">
        <v>244662.08</v>
      </c>
      <c r="AR18" s="68">
        <f t="shared" si="1"/>
        <v>608031.4</v>
      </c>
      <c r="AS18" s="10">
        <v>830</v>
      </c>
      <c r="AT18" s="10">
        <v>3245</v>
      </c>
      <c r="AU18" s="10">
        <v>55721.81</v>
      </c>
      <c r="AV18" s="68">
        <f t="shared" si="7"/>
        <v>59796.81</v>
      </c>
      <c r="AW18" s="10">
        <v>74546.78</v>
      </c>
      <c r="AX18" s="7"/>
      <c r="AY18" s="61">
        <v>1381632.98</v>
      </c>
      <c r="AZ18" s="10">
        <v>0</v>
      </c>
      <c r="BA18" s="10">
        <v>1768.87</v>
      </c>
      <c r="BB18" s="10">
        <v>432165.66</v>
      </c>
      <c r="BC18" s="68">
        <f t="shared" si="8"/>
        <v>433934.52999999997</v>
      </c>
      <c r="BD18" s="10">
        <v>144224.16</v>
      </c>
      <c r="BE18" s="10">
        <v>17830.580000000002</v>
      </c>
      <c r="BF18" s="10">
        <v>1643.07</v>
      </c>
      <c r="BG18" s="10">
        <v>347.78</v>
      </c>
      <c r="BH18" s="10">
        <v>0</v>
      </c>
      <c r="BI18" s="10">
        <v>0</v>
      </c>
      <c r="BJ18" s="10">
        <v>0</v>
      </c>
      <c r="BK18" s="10">
        <v>0</v>
      </c>
      <c r="BL18" s="10">
        <v>294145.8</v>
      </c>
      <c r="BM18" s="10">
        <v>0</v>
      </c>
      <c r="BN18" s="10">
        <v>10297.459999999999</v>
      </c>
      <c r="BO18" s="10">
        <v>343309.74</v>
      </c>
      <c r="BP18" s="68">
        <f t="shared" si="2"/>
        <v>667574.42999999993</v>
      </c>
      <c r="BQ18" s="10">
        <v>2986.73</v>
      </c>
      <c r="BR18" s="10">
        <v>485.78</v>
      </c>
      <c r="BS18" s="10">
        <v>133371.54999999999</v>
      </c>
      <c r="BT18" s="68">
        <f t="shared" si="9"/>
        <v>136844.06</v>
      </c>
      <c r="BU18" s="10">
        <v>85386.98</v>
      </c>
      <c r="BV18" s="7"/>
      <c r="BW18" s="61">
        <v>1229822</v>
      </c>
      <c r="BX18" s="10">
        <v>0</v>
      </c>
      <c r="BY18" s="10">
        <v>0</v>
      </c>
      <c r="BZ18" s="10">
        <v>433361</v>
      </c>
      <c r="CA18" s="68">
        <f t="shared" si="10"/>
        <v>433361</v>
      </c>
      <c r="CB18" s="10">
        <v>143843</v>
      </c>
      <c r="CC18" s="10">
        <v>10532</v>
      </c>
      <c r="CD18" s="10">
        <v>936</v>
      </c>
      <c r="CE18" s="10">
        <v>344</v>
      </c>
      <c r="CF18" s="10">
        <v>86</v>
      </c>
      <c r="CG18" s="10">
        <v>0</v>
      </c>
      <c r="CH18" s="10">
        <v>0</v>
      </c>
      <c r="CI18" s="10">
        <v>307468</v>
      </c>
      <c r="CJ18" s="10">
        <v>310426</v>
      </c>
      <c r="CK18" s="10">
        <v>0</v>
      </c>
      <c r="CL18" s="10">
        <v>46467</v>
      </c>
      <c r="CM18" s="10">
        <v>167353</v>
      </c>
      <c r="CN18" s="68">
        <f t="shared" si="3"/>
        <v>843612</v>
      </c>
      <c r="CO18" s="10">
        <v>12089</v>
      </c>
      <c r="CP18" s="10">
        <v>2573</v>
      </c>
      <c r="CQ18" s="10">
        <v>92456</v>
      </c>
      <c r="CR18" s="68">
        <f t="shared" si="11"/>
        <v>107118</v>
      </c>
      <c r="CS18" s="10">
        <v>64312</v>
      </c>
    </row>
    <row r="19" spans="1:97" x14ac:dyDescent="0.25">
      <c r="A19" s="45" t="s">
        <v>14</v>
      </c>
      <c r="C19" s="61">
        <v>4997160.45</v>
      </c>
      <c r="D19" s="10">
        <v>577184.56000000006</v>
      </c>
      <c r="E19" s="10">
        <v>795724.99</v>
      </c>
      <c r="F19" s="10">
        <v>506955.65</v>
      </c>
      <c r="G19" s="68">
        <f t="shared" si="4"/>
        <v>1879865.2000000002</v>
      </c>
      <c r="H19" s="10">
        <v>1646932.21</v>
      </c>
      <c r="I19" s="10">
        <v>608133</v>
      </c>
      <c r="J19" s="10">
        <v>303583.28999999998</v>
      </c>
      <c r="K19" s="10">
        <v>605396</v>
      </c>
      <c r="L19" s="10">
        <v>1401989.65</v>
      </c>
      <c r="M19" s="10">
        <v>0</v>
      </c>
      <c r="N19" s="10">
        <v>116818.72</v>
      </c>
      <c r="O19" s="10">
        <v>575047.04</v>
      </c>
      <c r="P19" s="10">
        <v>87467.36</v>
      </c>
      <c r="Q19" s="10">
        <v>24863</v>
      </c>
      <c r="R19" s="10">
        <v>236435.32</v>
      </c>
      <c r="S19" s="10">
        <v>695746.17</v>
      </c>
      <c r="T19" s="68">
        <f t="shared" si="0"/>
        <v>4655479.55</v>
      </c>
      <c r="U19" s="10">
        <v>147153</v>
      </c>
      <c r="V19" s="10">
        <v>64706.67</v>
      </c>
      <c r="W19" s="10">
        <v>604436.69999999995</v>
      </c>
      <c r="X19" s="68">
        <f t="shared" si="5"/>
        <v>816296.36999999988</v>
      </c>
      <c r="Y19" s="10">
        <v>229618.52</v>
      </c>
      <c r="Z19" s="7"/>
      <c r="AA19" s="61">
        <v>4734904.03</v>
      </c>
      <c r="AB19" s="10">
        <v>595166.76</v>
      </c>
      <c r="AC19" s="10">
        <v>563403.63</v>
      </c>
      <c r="AD19" s="10">
        <v>585435.28</v>
      </c>
      <c r="AE19" s="68">
        <f t="shared" si="6"/>
        <v>1744005.6700000002</v>
      </c>
      <c r="AF19" s="10">
        <v>1259634.1299999999</v>
      </c>
      <c r="AG19" s="10">
        <v>877528</v>
      </c>
      <c r="AH19" s="10">
        <v>411057.61</v>
      </c>
      <c r="AI19" s="10">
        <v>590802</v>
      </c>
      <c r="AJ19" s="10">
        <v>1227943.94</v>
      </c>
      <c r="AK19" s="10">
        <v>0</v>
      </c>
      <c r="AL19" s="10">
        <v>12015.93</v>
      </c>
      <c r="AM19" s="10">
        <v>825898.81</v>
      </c>
      <c r="AN19" s="10">
        <v>82476.12</v>
      </c>
      <c r="AO19" s="10">
        <v>20752</v>
      </c>
      <c r="AP19" s="10">
        <v>446235.19</v>
      </c>
      <c r="AQ19" s="10">
        <v>650400.13</v>
      </c>
      <c r="AR19" s="68">
        <f t="shared" si="1"/>
        <v>5145109.7300000004</v>
      </c>
      <c r="AS19" s="10">
        <v>135085</v>
      </c>
      <c r="AT19" s="10">
        <v>143884.49</v>
      </c>
      <c r="AU19" s="10">
        <v>763158.7</v>
      </c>
      <c r="AV19" s="68">
        <f t="shared" si="7"/>
        <v>1042128.19</v>
      </c>
      <c r="AW19" s="10">
        <v>195977.64</v>
      </c>
      <c r="AX19" s="7"/>
      <c r="AY19" s="61">
        <v>3650041.64</v>
      </c>
      <c r="AZ19" s="10">
        <v>219200.7</v>
      </c>
      <c r="BA19" s="10">
        <v>466812.33</v>
      </c>
      <c r="BB19" s="10">
        <v>525062.79</v>
      </c>
      <c r="BC19" s="68">
        <f t="shared" si="8"/>
        <v>1211075.82</v>
      </c>
      <c r="BD19" s="10">
        <v>895949.08</v>
      </c>
      <c r="BE19" s="10">
        <v>577960.6</v>
      </c>
      <c r="BF19" s="10">
        <v>280398.64</v>
      </c>
      <c r="BG19" s="10">
        <v>550911.02</v>
      </c>
      <c r="BH19" s="10">
        <v>1002559.12</v>
      </c>
      <c r="BI19" s="10">
        <v>0</v>
      </c>
      <c r="BJ19" s="10">
        <v>256500.78</v>
      </c>
      <c r="BK19" s="10">
        <v>223643.29</v>
      </c>
      <c r="BL19" s="10">
        <v>44591.97</v>
      </c>
      <c r="BM19" s="10">
        <v>26515.71</v>
      </c>
      <c r="BN19" s="10">
        <v>541188.97</v>
      </c>
      <c r="BO19" s="10">
        <v>407348.17</v>
      </c>
      <c r="BP19" s="68">
        <f t="shared" si="2"/>
        <v>3911618.2699999996</v>
      </c>
      <c r="BQ19" s="10">
        <v>133174.75</v>
      </c>
      <c r="BR19" s="10">
        <v>20207.7</v>
      </c>
      <c r="BS19" s="10">
        <v>331316.96000000002</v>
      </c>
      <c r="BT19" s="68">
        <f t="shared" si="9"/>
        <v>484699.41000000003</v>
      </c>
      <c r="BU19" s="10">
        <v>153519.38</v>
      </c>
      <c r="BV19" s="7"/>
      <c r="BW19" s="61">
        <v>4940176.07</v>
      </c>
      <c r="BX19" s="10">
        <v>190807.01</v>
      </c>
      <c r="BY19" s="10">
        <v>371058.14</v>
      </c>
      <c r="BZ19" s="10">
        <v>827946.57</v>
      </c>
      <c r="CA19" s="68">
        <f t="shared" si="10"/>
        <v>1389811.72</v>
      </c>
      <c r="CB19" s="10">
        <v>1034939.97</v>
      </c>
      <c r="CC19" s="10">
        <v>930997.18</v>
      </c>
      <c r="CD19" s="10">
        <v>407090.97</v>
      </c>
      <c r="CE19" s="10">
        <v>474057.29</v>
      </c>
      <c r="CF19" s="10">
        <v>1116800.3</v>
      </c>
      <c r="CG19" s="10">
        <v>0</v>
      </c>
      <c r="CH19" s="10">
        <v>232857.98</v>
      </c>
      <c r="CI19" s="10">
        <v>199275.53</v>
      </c>
      <c r="CJ19" s="10">
        <v>61015.67</v>
      </c>
      <c r="CK19" s="10">
        <v>32096.91</v>
      </c>
      <c r="CL19" s="10">
        <v>501340.31</v>
      </c>
      <c r="CM19" s="10">
        <v>307726.11</v>
      </c>
      <c r="CN19" s="68">
        <f t="shared" si="3"/>
        <v>4263258.25</v>
      </c>
      <c r="CO19" s="10">
        <v>185602.15</v>
      </c>
      <c r="CP19" s="10">
        <v>89709.8</v>
      </c>
      <c r="CQ19" s="10">
        <v>411068.69</v>
      </c>
      <c r="CR19" s="68">
        <f t="shared" si="11"/>
        <v>686380.64</v>
      </c>
      <c r="CS19" s="10">
        <v>110168.03</v>
      </c>
    </row>
    <row r="20" spans="1:97" x14ac:dyDescent="0.25">
      <c r="A20" s="45" t="s">
        <v>15</v>
      </c>
      <c r="C20" s="61">
        <v>1389773.54</v>
      </c>
      <c r="D20" s="10">
        <v>603240.43000000005</v>
      </c>
      <c r="E20" s="10">
        <v>651910.63</v>
      </c>
      <c r="F20" s="10">
        <v>0</v>
      </c>
      <c r="G20" s="68">
        <f t="shared" si="4"/>
        <v>1255151.06</v>
      </c>
      <c r="H20" s="10">
        <v>867897.35</v>
      </c>
      <c r="I20" s="10">
        <v>1738847.09</v>
      </c>
      <c r="J20" s="10">
        <v>427510.49</v>
      </c>
      <c r="K20" s="10">
        <v>732496.07</v>
      </c>
      <c r="L20" s="10">
        <v>310288.46000000002</v>
      </c>
      <c r="M20" s="10">
        <v>0</v>
      </c>
      <c r="N20" s="10">
        <v>0</v>
      </c>
      <c r="O20" s="10">
        <v>0</v>
      </c>
      <c r="P20" s="10">
        <v>758585.98</v>
      </c>
      <c r="Q20" s="10">
        <v>0</v>
      </c>
      <c r="R20" s="10">
        <v>0</v>
      </c>
      <c r="S20" s="10">
        <v>535918.93999999994</v>
      </c>
      <c r="T20" s="68">
        <f t="shared" si="0"/>
        <v>4503647.0299999993</v>
      </c>
      <c r="U20" s="10">
        <v>0</v>
      </c>
      <c r="V20" s="10">
        <v>0</v>
      </c>
      <c r="W20" s="10">
        <v>51816.08</v>
      </c>
      <c r="X20" s="68">
        <f t="shared" si="5"/>
        <v>51816.08</v>
      </c>
      <c r="Y20" s="10">
        <v>0</v>
      </c>
      <c r="Z20" s="7"/>
      <c r="AA20" s="61">
        <v>1457174.45</v>
      </c>
      <c r="AB20" s="10">
        <v>735999.52</v>
      </c>
      <c r="AC20" s="10">
        <v>565196.07999999996</v>
      </c>
      <c r="AD20" s="10">
        <v>0</v>
      </c>
      <c r="AE20" s="68">
        <f t="shared" si="6"/>
        <v>1301195.6000000001</v>
      </c>
      <c r="AF20" s="10">
        <v>940596.14</v>
      </c>
      <c r="AG20" s="10">
        <v>1870961.56</v>
      </c>
      <c r="AH20" s="10">
        <v>166321.4</v>
      </c>
      <c r="AI20" s="10">
        <v>986133.41</v>
      </c>
      <c r="AJ20" s="10">
        <v>276621.18</v>
      </c>
      <c r="AK20" s="10">
        <v>0</v>
      </c>
      <c r="AL20" s="10">
        <v>0</v>
      </c>
      <c r="AM20" s="10">
        <v>0</v>
      </c>
      <c r="AN20" s="10">
        <v>146762.07999999999</v>
      </c>
      <c r="AO20" s="10">
        <v>0</v>
      </c>
      <c r="AP20" s="10">
        <v>0</v>
      </c>
      <c r="AQ20" s="10">
        <v>510588.17</v>
      </c>
      <c r="AR20" s="68">
        <f t="shared" si="1"/>
        <v>3957387.8000000003</v>
      </c>
      <c r="AS20" s="10">
        <v>0</v>
      </c>
      <c r="AT20" s="10">
        <v>0</v>
      </c>
      <c r="AU20" s="10">
        <v>27430.73</v>
      </c>
      <c r="AV20" s="68">
        <f t="shared" si="7"/>
        <v>27430.73</v>
      </c>
      <c r="AW20" s="10">
        <v>554347.02</v>
      </c>
      <c r="AX20" s="7"/>
      <c r="AY20" s="61">
        <v>1457225.17</v>
      </c>
      <c r="AZ20" s="10">
        <v>725792.47</v>
      </c>
      <c r="BA20" s="10">
        <v>696527.35999999999</v>
      </c>
      <c r="BB20" s="10">
        <v>0</v>
      </c>
      <c r="BC20" s="68">
        <f t="shared" si="8"/>
        <v>1422319.83</v>
      </c>
      <c r="BD20" s="10">
        <v>1044572.7</v>
      </c>
      <c r="BE20" s="10">
        <v>1626840.96</v>
      </c>
      <c r="BF20" s="10">
        <v>133523.39000000001</v>
      </c>
      <c r="BG20" s="10">
        <v>957625.98</v>
      </c>
      <c r="BH20" s="10">
        <v>250057.55</v>
      </c>
      <c r="BI20" s="10">
        <v>0</v>
      </c>
      <c r="BJ20" s="10">
        <v>0</v>
      </c>
      <c r="BK20" s="10">
        <v>0</v>
      </c>
      <c r="BL20" s="10">
        <v>141701.18</v>
      </c>
      <c r="BM20" s="10">
        <v>0</v>
      </c>
      <c r="BN20" s="10">
        <v>0</v>
      </c>
      <c r="BO20" s="10">
        <v>637148.64</v>
      </c>
      <c r="BP20" s="68">
        <f t="shared" si="2"/>
        <v>3746897.7</v>
      </c>
      <c r="BQ20" s="10">
        <v>0</v>
      </c>
      <c r="BR20" s="10">
        <v>0</v>
      </c>
      <c r="BS20" s="10">
        <v>-79891.429999999993</v>
      </c>
      <c r="BT20" s="68">
        <f t="shared" si="9"/>
        <v>-79891.429999999993</v>
      </c>
      <c r="BU20" s="10">
        <v>576172.68000000005</v>
      </c>
      <c r="BV20" s="7"/>
      <c r="BW20" s="61">
        <v>1534148.11</v>
      </c>
      <c r="BX20" s="10">
        <v>734161.17</v>
      </c>
      <c r="BY20" s="10">
        <v>619718.18999999994</v>
      </c>
      <c r="BZ20" s="10">
        <v>0</v>
      </c>
      <c r="CA20" s="68">
        <f t="shared" si="10"/>
        <v>1353879.3599999999</v>
      </c>
      <c r="CB20" s="10">
        <v>1019853.05</v>
      </c>
      <c r="CC20" s="10">
        <v>1598758.77</v>
      </c>
      <c r="CD20" s="10">
        <v>118794.74</v>
      </c>
      <c r="CE20" s="10">
        <v>1255026.1399999999</v>
      </c>
      <c r="CF20" s="10">
        <v>121722.82</v>
      </c>
      <c r="CG20" s="10">
        <v>0</v>
      </c>
      <c r="CH20" s="10">
        <v>0</v>
      </c>
      <c r="CI20" s="10">
        <v>0</v>
      </c>
      <c r="CJ20" s="10">
        <v>180195.84</v>
      </c>
      <c r="CK20" s="10">
        <v>0</v>
      </c>
      <c r="CL20" s="10">
        <v>0</v>
      </c>
      <c r="CM20" s="10">
        <v>900563.29</v>
      </c>
      <c r="CN20" s="68">
        <f t="shared" si="3"/>
        <v>4175061.5999999996</v>
      </c>
      <c r="CO20" s="10">
        <v>0</v>
      </c>
      <c r="CP20" s="10">
        <v>0</v>
      </c>
      <c r="CQ20" s="10">
        <v>20716.02</v>
      </c>
      <c r="CR20" s="68">
        <f t="shared" si="11"/>
        <v>20716.02</v>
      </c>
      <c r="CS20" s="10">
        <v>937464.26</v>
      </c>
    </row>
    <row r="21" spans="1:97" x14ac:dyDescent="0.25">
      <c r="A21" s="45" t="s">
        <v>16</v>
      </c>
      <c r="C21" s="61">
        <v>1347173.46</v>
      </c>
      <c r="D21" s="10">
        <v>372667.66</v>
      </c>
      <c r="E21" s="10">
        <v>946841.09</v>
      </c>
      <c r="F21" s="10">
        <v>0</v>
      </c>
      <c r="G21" s="68">
        <f t="shared" si="4"/>
        <v>1319508.75</v>
      </c>
      <c r="H21" s="10">
        <v>504332.59</v>
      </c>
      <c r="I21" s="10">
        <v>216751.98</v>
      </c>
      <c r="J21" s="10">
        <v>200700.81</v>
      </c>
      <c r="K21" s="10">
        <v>52194.1</v>
      </c>
      <c r="L21" s="10">
        <v>120512.63</v>
      </c>
      <c r="M21" s="10">
        <v>0</v>
      </c>
      <c r="N21" s="10">
        <v>51572.53</v>
      </c>
      <c r="O21" s="10">
        <v>680076.61</v>
      </c>
      <c r="P21" s="10">
        <v>360745.16</v>
      </c>
      <c r="Q21" s="10">
        <v>30605.360000000001</v>
      </c>
      <c r="R21" s="10">
        <v>606278.74</v>
      </c>
      <c r="S21" s="10">
        <v>132172.64000000001</v>
      </c>
      <c r="T21" s="68">
        <f t="shared" si="0"/>
        <v>2451610.56</v>
      </c>
      <c r="U21" s="10">
        <v>0</v>
      </c>
      <c r="V21" s="10">
        <v>0</v>
      </c>
      <c r="W21" s="10">
        <v>0</v>
      </c>
      <c r="X21" s="68">
        <f t="shared" si="5"/>
        <v>0</v>
      </c>
      <c r="Y21" s="10">
        <v>70182</v>
      </c>
      <c r="Z21" s="7"/>
      <c r="AA21" s="61">
        <v>1324483.7</v>
      </c>
      <c r="AB21" s="10">
        <v>366348.83</v>
      </c>
      <c r="AC21" s="10">
        <v>1007550.91</v>
      </c>
      <c r="AD21" s="10">
        <v>0</v>
      </c>
      <c r="AE21" s="68">
        <f t="shared" si="6"/>
        <v>1373899.74</v>
      </c>
      <c r="AF21" s="10">
        <v>516354.11</v>
      </c>
      <c r="AG21" s="10">
        <v>215913.38</v>
      </c>
      <c r="AH21" s="10">
        <v>152590.59</v>
      </c>
      <c r="AI21" s="10">
        <v>61999.14</v>
      </c>
      <c r="AJ21" s="10">
        <v>120057.14</v>
      </c>
      <c r="AK21" s="10">
        <v>0</v>
      </c>
      <c r="AL21" s="10">
        <v>50496.47</v>
      </c>
      <c r="AM21" s="10">
        <v>695878.81</v>
      </c>
      <c r="AN21" s="10">
        <v>501244.11</v>
      </c>
      <c r="AO21" s="10">
        <v>45364.23</v>
      </c>
      <c r="AP21" s="10">
        <v>637129.99</v>
      </c>
      <c r="AQ21" s="10">
        <v>196021.17</v>
      </c>
      <c r="AR21" s="68">
        <f t="shared" si="1"/>
        <v>2676695.0300000003</v>
      </c>
      <c r="AS21" s="10">
        <v>0</v>
      </c>
      <c r="AT21" s="10">
        <v>0</v>
      </c>
      <c r="AU21" s="10">
        <v>52339.92</v>
      </c>
      <c r="AV21" s="68">
        <f t="shared" si="7"/>
        <v>52339.92</v>
      </c>
      <c r="AW21" s="10">
        <v>127278.6</v>
      </c>
      <c r="AX21" s="7"/>
      <c r="AY21" s="61">
        <v>1643614.44</v>
      </c>
      <c r="AZ21" s="10">
        <v>392107.6</v>
      </c>
      <c r="BA21" s="10">
        <v>952150.07</v>
      </c>
      <c r="BB21" s="10">
        <v>0</v>
      </c>
      <c r="BC21" s="68">
        <f t="shared" si="8"/>
        <v>1344257.67</v>
      </c>
      <c r="BD21" s="10">
        <v>545490.51</v>
      </c>
      <c r="BE21" s="10">
        <v>254058.66</v>
      </c>
      <c r="BF21" s="10">
        <v>132094.95000000001</v>
      </c>
      <c r="BG21" s="10">
        <v>31777.65</v>
      </c>
      <c r="BH21" s="10">
        <v>140889.34</v>
      </c>
      <c r="BI21" s="10">
        <v>0</v>
      </c>
      <c r="BJ21" s="10">
        <v>103555.87</v>
      </c>
      <c r="BK21" s="10">
        <v>610742.36</v>
      </c>
      <c r="BL21" s="10">
        <v>400290.3</v>
      </c>
      <c r="BM21" s="10">
        <v>47198.31</v>
      </c>
      <c r="BN21" s="10">
        <v>712568.86</v>
      </c>
      <c r="BO21" s="10">
        <v>215322.6</v>
      </c>
      <c r="BP21" s="68">
        <f t="shared" si="2"/>
        <v>2648498.9000000004</v>
      </c>
      <c r="BQ21" s="10">
        <v>0</v>
      </c>
      <c r="BR21" s="10">
        <v>0</v>
      </c>
      <c r="BS21" s="10">
        <v>0</v>
      </c>
      <c r="BT21" s="68">
        <f t="shared" si="9"/>
        <v>0</v>
      </c>
      <c r="BU21" s="10">
        <v>26082.13</v>
      </c>
      <c r="BV21" s="7"/>
      <c r="BW21" s="61">
        <v>1672068.23</v>
      </c>
      <c r="BX21" s="10">
        <v>316424.46999999997</v>
      </c>
      <c r="BY21" s="10">
        <v>981515.72</v>
      </c>
      <c r="BZ21" s="10">
        <v>0</v>
      </c>
      <c r="CA21" s="68">
        <f t="shared" si="10"/>
        <v>1297940.19</v>
      </c>
      <c r="CB21" s="10">
        <v>511168.52</v>
      </c>
      <c r="CC21" s="10">
        <v>225468.92</v>
      </c>
      <c r="CD21" s="10">
        <v>150204.29999999999</v>
      </c>
      <c r="CE21" s="10">
        <v>71735.990000000005</v>
      </c>
      <c r="CF21" s="10">
        <v>111332.49</v>
      </c>
      <c r="CG21" s="10">
        <v>0</v>
      </c>
      <c r="CH21" s="10">
        <v>114322.39</v>
      </c>
      <c r="CI21" s="10">
        <v>965290.16</v>
      </c>
      <c r="CJ21" s="10">
        <v>525401.25</v>
      </c>
      <c r="CK21" s="10">
        <v>88754.68</v>
      </c>
      <c r="CL21" s="10">
        <v>745015.16</v>
      </c>
      <c r="CM21" s="10">
        <v>192997.5</v>
      </c>
      <c r="CN21" s="68">
        <f t="shared" si="3"/>
        <v>3190522.8400000003</v>
      </c>
      <c r="CO21" s="10">
        <v>0</v>
      </c>
      <c r="CP21" s="10">
        <v>0</v>
      </c>
      <c r="CQ21" s="10">
        <v>0</v>
      </c>
      <c r="CR21" s="68">
        <f t="shared" si="11"/>
        <v>0</v>
      </c>
      <c r="CS21" s="10">
        <v>58598.99</v>
      </c>
    </row>
    <row r="22" spans="1:97" x14ac:dyDescent="0.25">
      <c r="A22" s="45" t="s">
        <v>17</v>
      </c>
      <c r="C22" s="61">
        <v>1398049.58</v>
      </c>
      <c r="D22" s="10">
        <v>232108.46</v>
      </c>
      <c r="E22" s="10">
        <v>63596.39</v>
      </c>
      <c r="F22" s="10">
        <v>203652.33</v>
      </c>
      <c r="G22" s="68">
        <f t="shared" si="4"/>
        <v>499357.17999999993</v>
      </c>
      <c r="H22" s="10">
        <v>278236.28000000003</v>
      </c>
      <c r="I22" s="10">
        <v>113018.84</v>
      </c>
      <c r="J22" s="10">
        <v>17049.05</v>
      </c>
      <c r="K22" s="10">
        <v>285520.34999999998</v>
      </c>
      <c r="L22" s="10">
        <v>187760.75</v>
      </c>
      <c r="M22" s="10">
        <v>952.99</v>
      </c>
      <c r="N22" s="10">
        <v>4437.18</v>
      </c>
      <c r="O22" s="10">
        <v>249882.98</v>
      </c>
      <c r="P22" s="10">
        <v>184784.47</v>
      </c>
      <c r="Q22" s="10">
        <v>4730.0200000000004</v>
      </c>
      <c r="R22" s="10">
        <v>19274.72</v>
      </c>
      <c r="S22" s="10">
        <v>183377.49</v>
      </c>
      <c r="T22" s="68">
        <f t="shared" si="0"/>
        <v>1250788.8400000001</v>
      </c>
      <c r="U22" s="10">
        <v>56260.78</v>
      </c>
      <c r="V22" s="10">
        <v>89408.13</v>
      </c>
      <c r="W22" s="10">
        <v>163616.70000000001</v>
      </c>
      <c r="X22" s="68">
        <f t="shared" si="5"/>
        <v>309285.61</v>
      </c>
      <c r="Y22" s="10">
        <v>70082.899999999994</v>
      </c>
      <c r="Z22" s="7"/>
      <c r="AA22" s="61">
        <v>1464777.61</v>
      </c>
      <c r="AB22" s="10">
        <v>213612.46</v>
      </c>
      <c r="AC22" s="10">
        <v>89373.26</v>
      </c>
      <c r="AD22" s="10">
        <v>248572.14</v>
      </c>
      <c r="AE22" s="68">
        <f t="shared" si="6"/>
        <v>551557.86</v>
      </c>
      <c r="AF22" s="10">
        <v>280247.74</v>
      </c>
      <c r="AG22" s="10">
        <v>149391.22</v>
      </c>
      <c r="AH22" s="10">
        <v>4241.62</v>
      </c>
      <c r="AI22" s="10">
        <v>218939.11</v>
      </c>
      <c r="AJ22" s="10">
        <v>343336.06</v>
      </c>
      <c r="AK22" s="10">
        <v>0</v>
      </c>
      <c r="AL22" s="10">
        <v>9659.64</v>
      </c>
      <c r="AM22" s="10">
        <v>125926.17</v>
      </c>
      <c r="AN22" s="10">
        <v>256305.49</v>
      </c>
      <c r="AO22" s="10">
        <v>124.82</v>
      </c>
      <c r="AP22" s="10">
        <v>30243.03</v>
      </c>
      <c r="AQ22" s="10">
        <v>234659.77</v>
      </c>
      <c r="AR22" s="68">
        <f t="shared" si="1"/>
        <v>1372826.9300000002</v>
      </c>
      <c r="AS22" s="10">
        <v>84042.97</v>
      </c>
      <c r="AT22" s="10">
        <v>86237.64</v>
      </c>
      <c r="AU22" s="10">
        <v>149804.74</v>
      </c>
      <c r="AV22" s="68">
        <f t="shared" si="7"/>
        <v>320085.34999999998</v>
      </c>
      <c r="AW22" s="10">
        <v>60120.58</v>
      </c>
      <c r="AX22" s="7"/>
      <c r="AY22" s="61">
        <v>1110800.31</v>
      </c>
      <c r="AZ22" s="10">
        <v>68084.27</v>
      </c>
      <c r="BA22" s="10">
        <v>97802.77</v>
      </c>
      <c r="BB22" s="10">
        <v>223203.17</v>
      </c>
      <c r="BC22" s="68">
        <f t="shared" si="8"/>
        <v>389090.21</v>
      </c>
      <c r="BD22" s="10">
        <v>270686.78000000003</v>
      </c>
      <c r="BE22" s="10">
        <v>136720.29</v>
      </c>
      <c r="BF22" s="10">
        <v>11915.51</v>
      </c>
      <c r="BG22" s="10">
        <v>185556.7</v>
      </c>
      <c r="BH22" s="10">
        <v>418953.2</v>
      </c>
      <c r="BI22" s="10">
        <v>0</v>
      </c>
      <c r="BJ22" s="10">
        <v>0</v>
      </c>
      <c r="BK22" s="10">
        <v>333743.15999999997</v>
      </c>
      <c r="BL22" s="10">
        <v>322602.39</v>
      </c>
      <c r="BM22" s="10">
        <v>-5575.29</v>
      </c>
      <c r="BN22" s="10">
        <v>42252.58</v>
      </c>
      <c r="BO22" s="10">
        <v>210351.58</v>
      </c>
      <c r="BP22" s="68">
        <f t="shared" si="2"/>
        <v>1656520.12</v>
      </c>
      <c r="BQ22" s="10">
        <v>101302</v>
      </c>
      <c r="BR22" s="10">
        <v>137392.75</v>
      </c>
      <c r="BS22" s="10">
        <v>76173.64</v>
      </c>
      <c r="BT22" s="68">
        <f t="shared" si="9"/>
        <v>314868.39</v>
      </c>
      <c r="BU22" s="10">
        <v>152189.6</v>
      </c>
      <c r="BV22" s="7"/>
      <c r="BW22" s="61">
        <v>1143295.28</v>
      </c>
      <c r="BX22" s="10">
        <v>69015.600000000006</v>
      </c>
      <c r="BY22" s="10">
        <v>150361.76</v>
      </c>
      <c r="BZ22" s="10">
        <v>252347.48</v>
      </c>
      <c r="CA22" s="68">
        <f t="shared" si="10"/>
        <v>471724.84</v>
      </c>
      <c r="CB22" s="10">
        <v>115451.68</v>
      </c>
      <c r="CC22" s="10">
        <v>129916.68</v>
      </c>
      <c r="CD22" s="10">
        <v>8813.82</v>
      </c>
      <c r="CE22" s="10">
        <v>141402.06</v>
      </c>
      <c r="CF22" s="10">
        <v>481577.52</v>
      </c>
      <c r="CG22" s="10">
        <v>0</v>
      </c>
      <c r="CH22" s="10">
        <v>0</v>
      </c>
      <c r="CI22" s="10">
        <v>349815.91</v>
      </c>
      <c r="CJ22" s="10">
        <v>336798.25</v>
      </c>
      <c r="CK22" s="10">
        <v>8780.74</v>
      </c>
      <c r="CL22" s="10">
        <v>65354.400000000001</v>
      </c>
      <c r="CM22" s="10">
        <v>212110.52</v>
      </c>
      <c r="CN22" s="68">
        <f t="shared" si="3"/>
        <v>1734569.9</v>
      </c>
      <c r="CO22" s="10">
        <v>58922.73</v>
      </c>
      <c r="CP22" s="10">
        <v>139141.85</v>
      </c>
      <c r="CQ22" s="10">
        <v>61621.37</v>
      </c>
      <c r="CR22" s="68">
        <f t="shared" si="11"/>
        <v>259685.95</v>
      </c>
      <c r="CS22" s="10">
        <v>106429.2</v>
      </c>
    </row>
    <row r="23" spans="1:97" x14ac:dyDescent="0.25">
      <c r="A23" s="45" t="s">
        <v>18</v>
      </c>
      <c r="C23" s="61">
        <v>183805.78</v>
      </c>
      <c r="D23" s="10">
        <v>65820.679999999993</v>
      </c>
      <c r="E23" s="10">
        <v>2160.25</v>
      </c>
      <c r="F23" s="10">
        <v>3205.48</v>
      </c>
      <c r="G23" s="68">
        <f t="shared" si="4"/>
        <v>71186.409999999989</v>
      </c>
      <c r="H23" s="10">
        <v>62205.7</v>
      </c>
      <c r="I23" s="10">
        <v>53406.66</v>
      </c>
      <c r="J23" s="10">
        <v>45664.27</v>
      </c>
      <c r="K23" s="10">
        <v>29426.57</v>
      </c>
      <c r="L23" s="10">
        <v>9695.43</v>
      </c>
      <c r="M23" s="10">
        <v>0</v>
      </c>
      <c r="N23" s="10">
        <v>14556</v>
      </c>
      <c r="O23" s="10">
        <v>44196.93</v>
      </c>
      <c r="P23" s="10">
        <v>50209.87</v>
      </c>
      <c r="Q23" s="10">
        <v>0</v>
      </c>
      <c r="R23" s="10">
        <v>2976.9</v>
      </c>
      <c r="S23" s="10">
        <v>1209.25</v>
      </c>
      <c r="T23" s="68">
        <f t="shared" si="0"/>
        <v>251341.87999999998</v>
      </c>
      <c r="U23" s="10">
        <v>4797.96</v>
      </c>
      <c r="V23" s="10">
        <v>20215.32</v>
      </c>
      <c r="W23" s="10">
        <v>12961.16</v>
      </c>
      <c r="X23" s="68">
        <f t="shared" si="5"/>
        <v>37974.44</v>
      </c>
      <c r="Y23" s="10">
        <v>24712.85</v>
      </c>
      <c r="Z23" s="7"/>
      <c r="AA23" s="61">
        <v>187750.48</v>
      </c>
      <c r="AB23" s="10">
        <v>70654.44</v>
      </c>
      <c r="AC23" s="10">
        <v>6104.5</v>
      </c>
      <c r="AD23" s="10">
        <v>164.79</v>
      </c>
      <c r="AE23" s="68">
        <f t="shared" si="6"/>
        <v>76923.73</v>
      </c>
      <c r="AF23" s="10">
        <v>51921.83</v>
      </c>
      <c r="AG23" s="10">
        <v>63063.89</v>
      </c>
      <c r="AH23" s="10">
        <v>42520.29</v>
      </c>
      <c r="AI23" s="10">
        <v>41263.32</v>
      </c>
      <c r="AJ23" s="10">
        <v>23821.82</v>
      </c>
      <c r="AK23" s="10">
        <v>0</v>
      </c>
      <c r="AL23" s="10">
        <v>14657.83</v>
      </c>
      <c r="AM23" s="10">
        <v>47908.19</v>
      </c>
      <c r="AN23" s="10">
        <v>58973.19</v>
      </c>
      <c r="AO23" s="10">
        <v>0</v>
      </c>
      <c r="AP23" s="10">
        <v>8994.73</v>
      </c>
      <c r="AQ23" s="10">
        <v>598.4</v>
      </c>
      <c r="AR23" s="68">
        <f t="shared" si="1"/>
        <v>301801.66000000003</v>
      </c>
      <c r="AS23" s="10">
        <v>12683.02</v>
      </c>
      <c r="AT23" s="10">
        <v>21534.9</v>
      </c>
      <c r="AU23" s="10">
        <v>3262.59</v>
      </c>
      <c r="AV23" s="68">
        <f t="shared" si="7"/>
        <v>37480.509999999995</v>
      </c>
      <c r="AW23" s="10">
        <v>14126.84</v>
      </c>
      <c r="AX23" s="7"/>
      <c r="AY23" s="61">
        <v>186965.63</v>
      </c>
      <c r="AZ23" s="10">
        <v>73579.75</v>
      </c>
      <c r="BA23" s="10">
        <v>32296.13</v>
      </c>
      <c r="BB23" s="10">
        <v>2985.84</v>
      </c>
      <c r="BC23" s="68">
        <f t="shared" si="8"/>
        <v>108861.72</v>
      </c>
      <c r="BD23" s="10">
        <v>91525.37</v>
      </c>
      <c r="BE23" s="10">
        <v>85117.81</v>
      </c>
      <c r="BF23" s="10">
        <v>66416.33</v>
      </c>
      <c r="BG23" s="10">
        <v>23333.599999999999</v>
      </c>
      <c r="BH23" s="10">
        <v>15623.76</v>
      </c>
      <c r="BI23" s="10">
        <v>0</v>
      </c>
      <c r="BJ23" s="10">
        <v>21416.43</v>
      </c>
      <c r="BK23" s="10">
        <v>44140.67</v>
      </c>
      <c r="BL23" s="10">
        <v>52560.25</v>
      </c>
      <c r="BM23" s="10">
        <v>1346.22</v>
      </c>
      <c r="BN23" s="10">
        <v>3904.8</v>
      </c>
      <c r="BO23" s="10">
        <v>912.47</v>
      </c>
      <c r="BP23" s="68">
        <f t="shared" si="2"/>
        <v>314772.33999999997</v>
      </c>
      <c r="BQ23" s="10">
        <v>7398.44</v>
      </c>
      <c r="BR23" s="10">
        <v>20047.57</v>
      </c>
      <c r="BS23" s="10">
        <v>2871.04</v>
      </c>
      <c r="BT23" s="68">
        <f t="shared" si="9"/>
        <v>30317.05</v>
      </c>
      <c r="BU23" s="10">
        <v>16596.189999999999</v>
      </c>
      <c r="BV23" s="7"/>
      <c r="BW23" s="61">
        <v>207147.8</v>
      </c>
      <c r="BX23" s="10">
        <v>62635.27</v>
      </c>
      <c r="BY23" s="10">
        <v>4002.57</v>
      </c>
      <c r="BZ23" s="10">
        <v>257.02</v>
      </c>
      <c r="CA23" s="68">
        <f t="shared" si="10"/>
        <v>66894.86</v>
      </c>
      <c r="CB23" s="10">
        <v>111099.56</v>
      </c>
      <c r="CC23" s="10">
        <v>74132.210000000006</v>
      </c>
      <c r="CD23" s="10">
        <v>28303.69</v>
      </c>
      <c r="CE23" s="10">
        <v>50949.51</v>
      </c>
      <c r="CF23" s="10">
        <v>10892.38</v>
      </c>
      <c r="CG23" s="10">
        <v>0</v>
      </c>
      <c r="CH23" s="10">
        <v>28608.240000000002</v>
      </c>
      <c r="CI23" s="10">
        <v>32386.880000000001</v>
      </c>
      <c r="CJ23" s="10">
        <v>60361.56</v>
      </c>
      <c r="CK23" s="10">
        <v>4279.91</v>
      </c>
      <c r="CL23" s="10">
        <v>8489.24</v>
      </c>
      <c r="CM23" s="10">
        <v>5173.8599999999997</v>
      </c>
      <c r="CN23" s="68">
        <f t="shared" si="3"/>
        <v>303577.47999999992</v>
      </c>
      <c r="CO23" s="10">
        <v>7586.55</v>
      </c>
      <c r="CP23" s="10">
        <v>2758.5</v>
      </c>
      <c r="CQ23" s="10">
        <v>13096.95</v>
      </c>
      <c r="CR23" s="68">
        <f t="shared" si="11"/>
        <v>23442</v>
      </c>
      <c r="CS23" s="10">
        <v>10380.26</v>
      </c>
    </row>
    <row r="24" spans="1:97" x14ac:dyDescent="0.25">
      <c r="A24" s="45" t="s">
        <v>19</v>
      </c>
      <c r="C24" s="61">
        <v>597990.51</v>
      </c>
      <c r="D24" s="10">
        <v>109149.09</v>
      </c>
      <c r="E24" s="10">
        <v>241167.04</v>
      </c>
      <c r="F24" s="10">
        <v>863.52</v>
      </c>
      <c r="G24" s="68">
        <f t="shared" si="4"/>
        <v>351179.65</v>
      </c>
      <c r="H24" s="10">
        <v>401440.16</v>
      </c>
      <c r="I24" s="10">
        <v>142388.87</v>
      </c>
      <c r="J24" s="10">
        <v>45935.45</v>
      </c>
      <c r="K24" s="10">
        <v>55111.54</v>
      </c>
      <c r="L24" s="10">
        <v>16206.53</v>
      </c>
      <c r="M24" s="10">
        <v>0</v>
      </c>
      <c r="N24" s="10">
        <v>0</v>
      </c>
      <c r="O24" s="10">
        <v>145791.99</v>
      </c>
      <c r="P24" s="10">
        <v>140193.79</v>
      </c>
      <c r="Q24" s="10">
        <v>186.82</v>
      </c>
      <c r="R24" s="10">
        <v>110177.93</v>
      </c>
      <c r="S24" s="10">
        <v>205894.79</v>
      </c>
      <c r="T24" s="68">
        <f t="shared" si="0"/>
        <v>861887.71</v>
      </c>
      <c r="U24" s="10">
        <v>0</v>
      </c>
      <c r="V24" s="10">
        <v>0</v>
      </c>
      <c r="W24" s="10">
        <v>0</v>
      </c>
      <c r="X24" s="68">
        <f t="shared" si="5"/>
        <v>0</v>
      </c>
      <c r="Y24" s="10">
        <v>82270.03</v>
      </c>
      <c r="Z24" s="7"/>
      <c r="AA24" s="61">
        <v>707142.1</v>
      </c>
      <c r="AB24" s="10">
        <v>112779.27</v>
      </c>
      <c r="AC24" s="10">
        <v>271853.82</v>
      </c>
      <c r="AD24" s="10">
        <v>4203.05</v>
      </c>
      <c r="AE24" s="68">
        <f t="shared" si="6"/>
        <v>388836.14</v>
      </c>
      <c r="AF24" s="10">
        <v>477071.94</v>
      </c>
      <c r="AG24" s="10">
        <v>78898.490000000005</v>
      </c>
      <c r="AH24" s="10">
        <v>29966.93</v>
      </c>
      <c r="AI24" s="10">
        <v>43237.14</v>
      </c>
      <c r="AJ24" s="10">
        <v>22276.31</v>
      </c>
      <c r="AK24" s="10">
        <v>0</v>
      </c>
      <c r="AL24" s="10">
        <v>0</v>
      </c>
      <c r="AM24" s="10">
        <v>273743.68</v>
      </c>
      <c r="AN24" s="10">
        <v>146967.34</v>
      </c>
      <c r="AO24" s="10">
        <v>1033.26</v>
      </c>
      <c r="AP24" s="10">
        <v>73388.03</v>
      </c>
      <c r="AQ24" s="10">
        <v>264881.69</v>
      </c>
      <c r="AR24" s="68">
        <f t="shared" si="1"/>
        <v>934392.87000000011</v>
      </c>
      <c r="AS24" s="10">
        <v>0</v>
      </c>
      <c r="AT24" s="10">
        <v>0</v>
      </c>
      <c r="AU24" s="10">
        <v>0</v>
      </c>
      <c r="AV24" s="68">
        <f t="shared" si="7"/>
        <v>0</v>
      </c>
      <c r="AW24" s="10">
        <v>32115.39</v>
      </c>
      <c r="AX24" s="7"/>
      <c r="AY24" s="61">
        <v>695223.4</v>
      </c>
      <c r="AZ24" s="10">
        <v>122915.59</v>
      </c>
      <c r="BA24" s="10">
        <v>219982.46</v>
      </c>
      <c r="BB24" s="10">
        <v>3884.15</v>
      </c>
      <c r="BC24" s="68">
        <f t="shared" si="8"/>
        <v>346782.2</v>
      </c>
      <c r="BD24" s="10">
        <v>460911.75</v>
      </c>
      <c r="BE24" s="10">
        <v>72010</v>
      </c>
      <c r="BF24" s="10">
        <v>27030.799999999999</v>
      </c>
      <c r="BG24" s="10">
        <v>63653.07</v>
      </c>
      <c r="BH24" s="10">
        <v>33107.120000000003</v>
      </c>
      <c r="BI24" s="10">
        <v>0</v>
      </c>
      <c r="BJ24" s="10">
        <v>0</v>
      </c>
      <c r="BK24" s="10">
        <v>140801.51999999999</v>
      </c>
      <c r="BL24" s="10">
        <v>152717.93</v>
      </c>
      <c r="BM24" s="10">
        <v>0</v>
      </c>
      <c r="BN24" s="10">
        <v>86306.69</v>
      </c>
      <c r="BO24" s="10">
        <v>202472.11</v>
      </c>
      <c r="BP24" s="68">
        <f t="shared" si="2"/>
        <v>778099.24</v>
      </c>
      <c r="BQ24" s="10">
        <v>0</v>
      </c>
      <c r="BR24" s="10">
        <v>0</v>
      </c>
      <c r="BS24" s="10">
        <v>0</v>
      </c>
      <c r="BT24" s="68">
        <f t="shared" si="9"/>
        <v>0</v>
      </c>
      <c r="BU24" s="10">
        <v>85217.47</v>
      </c>
      <c r="BV24" s="7"/>
      <c r="BW24" s="61">
        <v>799699.77</v>
      </c>
      <c r="BX24" s="10">
        <v>26593.46</v>
      </c>
      <c r="BY24" s="10">
        <v>220277.61</v>
      </c>
      <c r="BZ24" s="10">
        <v>469.66</v>
      </c>
      <c r="CA24" s="68">
        <f t="shared" si="10"/>
        <v>247340.72999999998</v>
      </c>
      <c r="CB24" s="10">
        <v>400555.13</v>
      </c>
      <c r="CC24" s="10">
        <v>94494.82</v>
      </c>
      <c r="CD24" s="10">
        <v>45173.16</v>
      </c>
      <c r="CE24" s="10">
        <v>46389.4</v>
      </c>
      <c r="CF24" s="10">
        <v>17948.37</v>
      </c>
      <c r="CG24" s="10">
        <v>0</v>
      </c>
      <c r="CH24" s="10">
        <v>0</v>
      </c>
      <c r="CI24" s="10">
        <v>147935.73000000001</v>
      </c>
      <c r="CJ24" s="10">
        <v>127553.96</v>
      </c>
      <c r="CK24" s="10">
        <v>0</v>
      </c>
      <c r="CL24" s="10">
        <v>102521.74</v>
      </c>
      <c r="CM24" s="10">
        <v>160149.82</v>
      </c>
      <c r="CN24" s="68">
        <f t="shared" si="3"/>
        <v>742167</v>
      </c>
      <c r="CO24" s="10">
        <v>0</v>
      </c>
      <c r="CP24" s="10">
        <v>0</v>
      </c>
      <c r="CQ24" s="10">
        <v>0</v>
      </c>
      <c r="CR24" s="68">
        <f t="shared" si="11"/>
        <v>0</v>
      </c>
      <c r="CS24" s="10">
        <v>79293.5</v>
      </c>
    </row>
    <row r="25" spans="1:97" x14ac:dyDescent="0.25">
      <c r="A25" s="45" t="s">
        <v>20</v>
      </c>
      <c r="C25" s="61">
        <v>577068.05000000005</v>
      </c>
      <c r="D25" s="10">
        <v>250860.13</v>
      </c>
      <c r="E25" s="10">
        <v>343672.27</v>
      </c>
      <c r="F25" s="10">
        <v>85555.16</v>
      </c>
      <c r="G25" s="68">
        <f t="shared" si="4"/>
        <v>680087.56</v>
      </c>
      <c r="H25" s="10">
        <v>166952.15</v>
      </c>
      <c r="I25" s="10">
        <v>12191.05</v>
      </c>
      <c r="J25" s="10">
        <v>25430.11</v>
      </c>
      <c r="K25" s="10">
        <v>7474.92</v>
      </c>
      <c r="L25" s="10">
        <v>212.97</v>
      </c>
      <c r="M25" s="10">
        <v>0</v>
      </c>
      <c r="N25" s="10">
        <v>14261.64</v>
      </c>
      <c r="O25" s="10">
        <v>95605.48</v>
      </c>
      <c r="P25" s="10">
        <v>747346.94</v>
      </c>
      <c r="Q25" s="10">
        <v>16244.6</v>
      </c>
      <c r="R25" s="10">
        <v>86916.28</v>
      </c>
      <c r="S25" s="10">
        <v>84254.28</v>
      </c>
      <c r="T25" s="68">
        <f t="shared" si="0"/>
        <v>1089938.2699999998</v>
      </c>
      <c r="U25" s="10">
        <v>0</v>
      </c>
      <c r="V25" s="10">
        <v>0</v>
      </c>
      <c r="W25" s="10">
        <v>0</v>
      </c>
      <c r="X25" s="68">
        <f t="shared" si="5"/>
        <v>0</v>
      </c>
      <c r="Y25" s="10">
        <v>55739.83</v>
      </c>
      <c r="Z25" s="7"/>
      <c r="AA25" s="61">
        <v>568055.68999999994</v>
      </c>
      <c r="AB25" s="10">
        <v>220672.38</v>
      </c>
      <c r="AC25" s="10">
        <v>322898.88</v>
      </c>
      <c r="AD25" s="10">
        <v>83302.45</v>
      </c>
      <c r="AE25" s="68">
        <f t="shared" si="6"/>
        <v>626873.71</v>
      </c>
      <c r="AF25" s="10">
        <v>114011.41</v>
      </c>
      <c r="AG25" s="10">
        <v>12563.4</v>
      </c>
      <c r="AH25" s="10">
        <v>36593.42</v>
      </c>
      <c r="AI25" s="10">
        <v>6323.44</v>
      </c>
      <c r="AJ25" s="10">
        <v>324.13</v>
      </c>
      <c r="AK25" s="10">
        <v>0</v>
      </c>
      <c r="AL25" s="10">
        <v>4564.0600000000004</v>
      </c>
      <c r="AM25" s="10">
        <v>113474.94</v>
      </c>
      <c r="AN25" s="10">
        <v>778019.05</v>
      </c>
      <c r="AO25" s="10">
        <v>32378.59</v>
      </c>
      <c r="AP25" s="10">
        <v>125343.39</v>
      </c>
      <c r="AQ25" s="10">
        <v>95599.06</v>
      </c>
      <c r="AR25" s="68">
        <f t="shared" si="1"/>
        <v>1205183.48</v>
      </c>
      <c r="AS25" s="10">
        <v>0</v>
      </c>
      <c r="AT25" s="10">
        <v>0</v>
      </c>
      <c r="AU25" s="10">
        <v>15133.14</v>
      </c>
      <c r="AV25" s="68">
        <f t="shared" si="7"/>
        <v>15133.14</v>
      </c>
      <c r="AW25" s="10">
        <v>34228.35</v>
      </c>
      <c r="AX25" s="7"/>
      <c r="AY25" s="61">
        <v>598949.18000000005</v>
      </c>
      <c r="AZ25" s="10">
        <v>223862.31</v>
      </c>
      <c r="BA25" s="10">
        <v>299986.15999999997</v>
      </c>
      <c r="BB25" s="10">
        <v>91343.71</v>
      </c>
      <c r="BC25" s="68">
        <f t="shared" si="8"/>
        <v>615192.17999999993</v>
      </c>
      <c r="BD25" s="10">
        <v>128272.98</v>
      </c>
      <c r="BE25" s="10">
        <v>20422.41</v>
      </c>
      <c r="BF25" s="10">
        <v>27515.360000000001</v>
      </c>
      <c r="BG25" s="10">
        <v>5572.49</v>
      </c>
      <c r="BH25" s="10">
        <v>319.45</v>
      </c>
      <c r="BI25" s="10">
        <v>0</v>
      </c>
      <c r="BJ25" s="10">
        <v>11086.57</v>
      </c>
      <c r="BK25" s="10">
        <v>96232.42</v>
      </c>
      <c r="BL25" s="10">
        <v>877190.88</v>
      </c>
      <c r="BM25" s="10">
        <v>25403.8</v>
      </c>
      <c r="BN25" s="10">
        <v>67613.78</v>
      </c>
      <c r="BO25" s="10">
        <v>109785.65</v>
      </c>
      <c r="BP25" s="68">
        <f t="shared" si="2"/>
        <v>1241142.81</v>
      </c>
      <c r="BQ25" s="10">
        <v>0</v>
      </c>
      <c r="BR25" s="10">
        <v>0</v>
      </c>
      <c r="BS25" s="10">
        <v>0</v>
      </c>
      <c r="BT25" s="68">
        <f t="shared" si="9"/>
        <v>0</v>
      </c>
      <c r="BU25" s="10">
        <v>58909.73</v>
      </c>
      <c r="BV25" s="7"/>
      <c r="BW25" s="61">
        <v>595825.31000000006</v>
      </c>
      <c r="BX25" s="10">
        <v>224734.6</v>
      </c>
      <c r="BY25" s="10">
        <v>282484.37</v>
      </c>
      <c r="BZ25" s="10">
        <v>108581.05</v>
      </c>
      <c r="CA25" s="68">
        <f t="shared" si="10"/>
        <v>615800.02</v>
      </c>
      <c r="CB25" s="10">
        <v>177728.02</v>
      </c>
      <c r="CC25" s="10">
        <v>42352.11</v>
      </c>
      <c r="CD25" s="10">
        <v>40226.14</v>
      </c>
      <c r="CE25" s="10">
        <v>2379.11</v>
      </c>
      <c r="CF25" s="10">
        <v>306.08</v>
      </c>
      <c r="CG25" s="10">
        <v>0</v>
      </c>
      <c r="CH25" s="10">
        <v>13543.09</v>
      </c>
      <c r="CI25" s="10">
        <v>109765.86</v>
      </c>
      <c r="CJ25" s="10">
        <v>857905.26</v>
      </c>
      <c r="CK25" s="10">
        <v>39214.46</v>
      </c>
      <c r="CL25" s="10">
        <v>78332.039999999994</v>
      </c>
      <c r="CM25" s="10">
        <v>77270</v>
      </c>
      <c r="CN25" s="68">
        <f t="shared" si="3"/>
        <v>1261294.1499999999</v>
      </c>
      <c r="CO25" s="10">
        <v>0</v>
      </c>
      <c r="CP25" s="10">
        <v>0</v>
      </c>
      <c r="CQ25" s="10">
        <v>930</v>
      </c>
      <c r="CR25" s="68">
        <f t="shared" si="11"/>
        <v>930</v>
      </c>
      <c r="CS25" s="10">
        <v>54334.13</v>
      </c>
    </row>
    <row r="26" spans="1:97" x14ac:dyDescent="0.25">
      <c r="A26" s="45" t="s">
        <v>21</v>
      </c>
      <c r="C26" s="61">
        <v>191813.23</v>
      </c>
      <c r="D26" s="10">
        <v>7718.92</v>
      </c>
      <c r="E26" s="10">
        <v>16103.19</v>
      </c>
      <c r="F26" s="10">
        <v>40670.550000000003</v>
      </c>
      <c r="G26" s="68">
        <f t="shared" si="4"/>
        <v>64492.66</v>
      </c>
      <c r="H26" s="10">
        <v>106773.27</v>
      </c>
      <c r="I26" s="10">
        <v>387.78</v>
      </c>
      <c r="J26" s="10">
        <v>1714.2</v>
      </c>
      <c r="K26" s="10">
        <v>10684.97</v>
      </c>
      <c r="L26" s="10">
        <v>1941.5</v>
      </c>
      <c r="M26" s="10">
        <v>0</v>
      </c>
      <c r="N26" s="10">
        <v>0</v>
      </c>
      <c r="O26" s="10">
        <v>30300.560000000001</v>
      </c>
      <c r="P26" s="10">
        <v>4214.92</v>
      </c>
      <c r="Q26" s="10">
        <v>312.01</v>
      </c>
      <c r="R26" s="10">
        <v>6768.27</v>
      </c>
      <c r="S26" s="10">
        <v>162.27000000000001</v>
      </c>
      <c r="T26" s="68">
        <f t="shared" si="0"/>
        <v>56486.48</v>
      </c>
      <c r="U26" s="10">
        <v>0</v>
      </c>
      <c r="V26" s="10">
        <v>0</v>
      </c>
      <c r="W26" s="10">
        <v>0</v>
      </c>
      <c r="X26" s="68">
        <f t="shared" si="5"/>
        <v>0</v>
      </c>
      <c r="Y26" s="10">
        <v>32865.54</v>
      </c>
      <c r="Z26" s="7"/>
      <c r="AA26" s="61">
        <v>183228.07</v>
      </c>
      <c r="AB26" s="10">
        <v>5894.27</v>
      </c>
      <c r="AC26" s="10">
        <v>15814.63</v>
      </c>
      <c r="AD26" s="10">
        <v>41226.5</v>
      </c>
      <c r="AE26" s="68">
        <f t="shared" si="6"/>
        <v>62935.4</v>
      </c>
      <c r="AF26" s="10">
        <v>97954.05</v>
      </c>
      <c r="AG26" s="10">
        <v>-1967.29</v>
      </c>
      <c r="AH26" s="10">
        <v>2226.4299999999998</v>
      </c>
      <c r="AI26" s="10">
        <v>10488.19</v>
      </c>
      <c r="AJ26" s="10">
        <v>674.92</v>
      </c>
      <c r="AK26" s="10">
        <v>0</v>
      </c>
      <c r="AL26" s="10">
        <v>0</v>
      </c>
      <c r="AM26" s="10">
        <v>9810.17</v>
      </c>
      <c r="AN26" s="10">
        <v>8059.34</v>
      </c>
      <c r="AO26" s="10">
        <v>0</v>
      </c>
      <c r="AP26" s="10">
        <v>9092.5</v>
      </c>
      <c r="AQ26" s="10">
        <v>133.63</v>
      </c>
      <c r="AR26" s="68">
        <f t="shared" si="1"/>
        <v>38517.889999999992</v>
      </c>
      <c r="AS26" s="10">
        <v>0</v>
      </c>
      <c r="AT26" s="10">
        <v>0</v>
      </c>
      <c r="AU26" s="10">
        <v>0</v>
      </c>
      <c r="AV26" s="68">
        <f t="shared" si="7"/>
        <v>0</v>
      </c>
      <c r="AW26" s="10">
        <v>27522.77</v>
      </c>
      <c r="AX26" s="7"/>
      <c r="AY26" s="61">
        <v>166901.65</v>
      </c>
      <c r="AZ26" s="10">
        <v>20533.07</v>
      </c>
      <c r="BA26" s="10">
        <v>39263.68</v>
      </c>
      <c r="BB26" s="10">
        <v>38777.519999999997</v>
      </c>
      <c r="BC26" s="68">
        <f t="shared" si="8"/>
        <v>98574.26999999999</v>
      </c>
      <c r="BD26" s="10">
        <v>69892.259999999995</v>
      </c>
      <c r="BE26" s="10">
        <v>0</v>
      </c>
      <c r="BF26" s="10">
        <v>5102.1899999999996</v>
      </c>
      <c r="BG26" s="10">
        <v>8693.92</v>
      </c>
      <c r="BH26" s="10">
        <v>546.51</v>
      </c>
      <c r="BI26" s="10">
        <v>0</v>
      </c>
      <c r="BJ26" s="10">
        <v>0</v>
      </c>
      <c r="BK26" s="10">
        <v>11465.72</v>
      </c>
      <c r="BL26" s="10">
        <v>4779.54</v>
      </c>
      <c r="BM26" s="10">
        <v>0</v>
      </c>
      <c r="BN26" s="10">
        <v>10874.06</v>
      </c>
      <c r="BO26" s="10">
        <v>1684.68</v>
      </c>
      <c r="BP26" s="68">
        <f t="shared" si="2"/>
        <v>43146.62</v>
      </c>
      <c r="BQ26" s="10">
        <v>0</v>
      </c>
      <c r="BR26" s="10">
        <v>0</v>
      </c>
      <c r="BS26" s="10">
        <v>0</v>
      </c>
      <c r="BT26" s="68">
        <f t="shared" si="9"/>
        <v>0</v>
      </c>
      <c r="BU26" s="10">
        <v>17898.21</v>
      </c>
      <c r="BV26" s="7"/>
      <c r="BW26" s="61">
        <v>159240.99</v>
      </c>
      <c r="BX26" s="10">
        <v>12299.53</v>
      </c>
      <c r="BY26" s="10">
        <v>17920.150000000001</v>
      </c>
      <c r="BZ26" s="10">
        <v>37297.81</v>
      </c>
      <c r="CA26" s="68">
        <f t="shared" si="10"/>
        <v>67517.489999999991</v>
      </c>
      <c r="CB26" s="10">
        <v>44625.55</v>
      </c>
      <c r="CC26" s="10">
        <v>0</v>
      </c>
      <c r="CD26" s="10">
        <v>15574.48</v>
      </c>
      <c r="CE26" s="10">
        <v>5661.1</v>
      </c>
      <c r="CF26" s="10">
        <v>4942.58</v>
      </c>
      <c r="CG26" s="10">
        <v>0</v>
      </c>
      <c r="CH26" s="10">
        <v>0</v>
      </c>
      <c r="CI26" s="10">
        <v>6813.34</v>
      </c>
      <c r="CJ26" s="10">
        <v>6552.17</v>
      </c>
      <c r="CK26" s="10">
        <v>146.36000000000001</v>
      </c>
      <c r="CL26" s="10">
        <v>11598.98</v>
      </c>
      <c r="CM26" s="10">
        <v>7102.15</v>
      </c>
      <c r="CN26" s="68">
        <f t="shared" si="3"/>
        <v>58391.159999999996</v>
      </c>
      <c r="CO26" s="10">
        <v>0</v>
      </c>
      <c r="CP26" s="10">
        <v>0</v>
      </c>
      <c r="CQ26" s="10">
        <v>0</v>
      </c>
      <c r="CR26" s="68">
        <f t="shared" si="11"/>
        <v>0</v>
      </c>
      <c r="CS26" s="10">
        <v>11819.09</v>
      </c>
    </row>
    <row r="27" spans="1:97" x14ac:dyDescent="0.25">
      <c r="A27" s="45" t="s">
        <v>22</v>
      </c>
      <c r="C27" s="61">
        <v>1496147.35</v>
      </c>
      <c r="D27" s="10">
        <v>16893.88</v>
      </c>
      <c r="E27" s="10">
        <v>789018.2</v>
      </c>
      <c r="F27" s="10">
        <v>20137.830000000002</v>
      </c>
      <c r="G27" s="68">
        <f t="shared" si="4"/>
        <v>826049.90999999992</v>
      </c>
      <c r="H27" s="10">
        <v>432626.55</v>
      </c>
      <c r="I27" s="10">
        <v>127141.84</v>
      </c>
      <c r="J27" s="10">
        <v>405250.92</v>
      </c>
      <c r="K27" s="10">
        <v>19008.98</v>
      </c>
      <c r="L27" s="10">
        <v>11664.87</v>
      </c>
      <c r="M27" s="10">
        <v>0</v>
      </c>
      <c r="N27" s="10">
        <v>87726.9</v>
      </c>
      <c r="O27" s="10">
        <v>210041.82</v>
      </c>
      <c r="P27" s="10">
        <v>270122.99</v>
      </c>
      <c r="Q27" s="10">
        <v>159964.29</v>
      </c>
      <c r="R27" s="10">
        <v>58629.21</v>
      </c>
      <c r="S27" s="10">
        <v>200128.69</v>
      </c>
      <c r="T27" s="68">
        <f t="shared" si="0"/>
        <v>1549680.51</v>
      </c>
      <c r="U27" s="10">
        <v>501401.9</v>
      </c>
      <c r="V27" s="10">
        <v>181258.25</v>
      </c>
      <c r="W27" s="10">
        <v>52606.64</v>
      </c>
      <c r="X27" s="68">
        <f t="shared" si="5"/>
        <v>735266.79</v>
      </c>
      <c r="Y27" s="10">
        <v>260391</v>
      </c>
      <c r="Z27" s="7"/>
      <c r="AA27" s="61">
        <v>1993959.47</v>
      </c>
      <c r="AB27" s="10">
        <v>20890.82</v>
      </c>
      <c r="AC27" s="10">
        <v>732333.58</v>
      </c>
      <c r="AD27" s="10">
        <v>16311.27</v>
      </c>
      <c r="AE27" s="68">
        <f t="shared" si="6"/>
        <v>769535.66999999993</v>
      </c>
      <c r="AF27" s="10">
        <v>506752.39</v>
      </c>
      <c r="AG27" s="10">
        <v>115817.73</v>
      </c>
      <c r="AH27" s="10">
        <v>314399.55</v>
      </c>
      <c r="AI27" s="10">
        <v>11053.5</v>
      </c>
      <c r="AJ27" s="10">
        <v>7842.89</v>
      </c>
      <c r="AK27" s="10">
        <v>0</v>
      </c>
      <c r="AL27" s="10">
        <v>93507.47</v>
      </c>
      <c r="AM27" s="10">
        <v>255743.1</v>
      </c>
      <c r="AN27" s="10">
        <v>157693.65</v>
      </c>
      <c r="AO27" s="10">
        <v>163477.42000000001</v>
      </c>
      <c r="AP27" s="10">
        <v>32402.05</v>
      </c>
      <c r="AQ27" s="10">
        <v>104891.61</v>
      </c>
      <c r="AR27" s="68">
        <f t="shared" si="1"/>
        <v>1256828.9700000002</v>
      </c>
      <c r="AS27" s="10">
        <v>495231.06</v>
      </c>
      <c r="AT27" s="10">
        <v>158929.53</v>
      </c>
      <c r="AU27" s="10">
        <v>79530.320000000007</v>
      </c>
      <c r="AV27" s="68">
        <f t="shared" si="7"/>
        <v>733690.90999999992</v>
      </c>
      <c r="AW27" s="10">
        <v>242698.93</v>
      </c>
      <c r="AX27" s="7"/>
      <c r="AY27" s="61">
        <v>1560124.43</v>
      </c>
      <c r="AZ27" s="10">
        <v>11476.7</v>
      </c>
      <c r="BA27" s="10">
        <v>755541.4</v>
      </c>
      <c r="BB27" s="10">
        <v>42711.4</v>
      </c>
      <c r="BC27" s="68">
        <f t="shared" si="8"/>
        <v>809729.5</v>
      </c>
      <c r="BD27" s="10">
        <v>625326.91</v>
      </c>
      <c r="BE27" s="10">
        <v>110410.42</v>
      </c>
      <c r="BF27" s="10">
        <v>372508.15</v>
      </c>
      <c r="BG27" s="10">
        <v>7866.46</v>
      </c>
      <c r="BH27" s="10">
        <v>4275.47</v>
      </c>
      <c r="BI27" s="10">
        <v>0</v>
      </c>
      <c r="BJ27" s="10">
        <v>95687.84</v>
      </c>
      <c r="BK27" s="10">
        <v>251182.51</v>
      </c>
      <c r="BL27" s="10">
        <v>256236.01</v>
      </c>
      <c r="BM27" s="10">
        <v>106374.73</v>
      </c>
      <c r="BN27" s="10">
        <v>35155.17</v>
      </c>
      <c r="BO27" s="10">
        <v>123288.6</v>
      </c>
      <c r="BP27" s="68">
        <f t="shared" si="2"/>
        <v>1362985.3599999999</v>
      </c>
      <c r="BQ27" s="10">
        <v>594152.35</v>
      </c>
      <c r="BR27" s="10">
        <v>176954.36</v>
      </c>
      <c r="BS27" s="10">
        <v>50833.2</v>
      </c>
      <c r="BT27" s="68">
        <f t="shared" si="9"/>
        <v>821939.90999999992</v>
      </c>
      <c r="BU27" s="10">
        <v>190099.44</v>
      </c>
      <c r="BV27" s="7"/>
      <c r="BW27" s="61">
        <v>1553472.97</v>
      </c>
      <c r="BX27" s="10">
        <v>12303.56</v>
      </c>
      <c r="BY27" s="10">
        <v>767775.21</v>
      </c>
      <c r="BZ27" s="10">
        <v>48796.65</v>
      </c>
      <c r="CA27" s="68">
        <f t="shared" si="10"/>
        <v>828875.42</v>
      </c>
      <c r="CB27" s="10">
        <v>723215.27</v>
      </c>
      <c r="CC27" s="10">
        <v>161127.71</v>
      </c>
      <c r="CD27" s="10">
        <v>374072</v>
      </c>
      <c r="CE27" s="10">
        <v>11330.1</v>
      </c>
      <c r="CF27" s="10">
        <v>4209.04</v>
      </c>
      <c r="CG27" s="10">
        <v>0</v>
      </c>
      <c r="CH27" s="10">
        <v>247702.11</v>
      </c>
      <c r="CI27" s="10">
        <v>117354.66</v>
      </c>
      <c r="CJ27" s="10">
        <v>307425.59000000003</v>
      </c>
      <c r="CK27" s="10">
        <v>88452.65</v>
      </c>
      <c r="CL27" s="10">
        <v>57730.63</v>
      </c>
      <c r="CM27" s="10">
        <v>66858</v>
      </c>
      <c r="CN27" s="68">
        <f t="shared" si="3"/>
        <v>1436262.4899999998</v>
      </c>
      <c r="CO27" s="10">
        <v>535602.51</v>
      </c>
      <c r="CP27" s="10">
        <v>265244.23</v>
      </c>
      <c r="CQ27" s="10">
        <v>54755.32</v>
      </c>
      <c r="CR27" s="68">
        <f t="shared" si="11"/>
        <v>855602.05999999994</v>
      </c>
      <c r="CS27" s="10">
        <v>87796.81</v>
      </c>
    </row>
    <row r="28" spans="1:97" x14ac:dyDescent="0.25">
      <c r="A28" s="45" t="s">
        <v>23</v>
      </c>
      <c r="C28" s="61">
        <v>465684.89</v>
      </c>
      <c r="D28" s="10">
        <v>65860.41</v>
      </c>
      <c r="E28" s="10">
        <v>193222.9</v>
      </c>
      <c r="F28" s="10">
        <v>0</v>
      </c>
      <c r="G28" s="68">
        <f t="shared" si="4"/>
        <v>259083.31</v>
      </c>
      <c r="H28" s="10">
        <v>64644.67</v>
      </c>
      <c r="I28" s="10">
        <v>20480.61</v>
      </c>
      <c r="J28" s="10">
        <v>3173.6</v>
      </c>
      <c r="K28" s="10">
        <v>4181.01</v>
      </c>
      <c r="L28" s="10">
        <v>65336.43</v>
      </c>
      <c r="M28" s="10">
        <v>0</v>
      </c>
      <c r="N28" s="10">
        <v>30269.279999999999</v>
      </c>
      <c r="O28" s="10">
        <v>42164.45</v>
      </c>
      <c r="P28" s="10">
        <v>20668.560000000001</v>
      </c>
      <c r="Q28" s="10">
        <v>1113.9100000000001</v>
      </c>
      <c r="R28" s="10">
        <v>32437.41</v>
      </c>
      <c r="S28" s="10">
        <v>18093.02</v>
      </c>
      <c r="T28" s="68">
        <f t="shared" si="0"/>
        <v>237918.28</v>
      </c>
      <c r="U28" s="10">
        <v>0</v>
      </c>
      <c r="V28" s="10">
        <v>2549.7800000000002</v>
      </c>
      <c r="W28" s="10">
        <v>368.8</v>
      </c>
      <c r="X28" s="68">
        <f t="shared" si="5"/>
        <v>2918.5800000000004</v>
      </c>
      <c r="Y28" s="10">
        <v>32807.65</v>
      </c>
      <c r="Z28" s="7"/>
      <c r="AA28" s="61">
        <v>459270.18</v>
      </c>
      <c r="AB28" s="10">
        <v>82409.509999999995</v>
      </c>
      <c r="AC28" s="10">
        <v>220992.21</v>
      </c>
      <c r="AD28" s="10">
        <v>0</v>
      </c>
      <c r="AE28" s="68">
        <f t="shared" si="6"/>
        <v>303401.71999999997</v>
      </c>
      <c r="AF28" s="10">
        <v>60752.52</v>
      </c>
      <c r="AG28" s="10">
        <v>27821.91</v>
      </c>
      <c r="AH28" s="10">
        <v>5041.18</v>
      </c>
      <c r="AI28" s="10">
        <v>5958.43</v>
      </c>
      <c r="AJ28" s="10">
        <v>54226.92</v>
      </c>
      <c r="AK28" s="10">
        <v>0</v>
      </c>
      <c r="AL28" s="10">
        <v>32379.64</v>
      </c>
      <c r="AM28" s="10">
        <v>48398.65</v>
      </c>
      <c r="AN28" s="10">
        <v>29702.15</v>
      </c>
      <c r="AO28" s="10">
        <v>708.08</v>
      </c>
      <c r="AP28" s="10">
        <v>21296.05</v>
      </c>
      <c r="AQ28" s="10">
        <v>26621.26</v>
      </c>
      <c r="AR28" s="68">
        <f t="shared" si="1"/>
        <v>252154.27</v>
      </c>
      <c r="AS28" s="10">
        <v>0</v>
      </c>
      <c r="AT28" s="10">
        <v>2603.11</v>
      </c>
      <c r="AU28" s="10">
        <v>333.68</v>
      </c>
      <c r="AV28" s="68">
        <f t="shared" si="7"/>
        <v>2936.79</v>
      </c>
      <c r="AW28" s="10">
        <v>47888.18</v>
      </c>
      <c r="AX28" s="7"/>
      <c r="AY28" s="61">
        <v>423451.98</v>
      </c>
      <c r="AZ28" s="10">
        <v>76853.17</v>
      </c>
      <c r="BA28" s="10">
        <v>153584.93</v>
      </c>
      <c r="BB28" s="10">
        <v>0</v>
      </c>
      <c r="BC28" s="68">
        <f t="shared" si="8"/>
        <v>230438.09999999998</v>
      </c>
      <c r="BD28" s="10">
        <v>91043.64</v>
      </c>
      <c r="BE28" s="10">
        <v>26239.27</v>
      </c>
      <c r="BF28" s="10">
        <v>13946.74</v>
      </c>
      <c r="BG28" s="10">
        <v>7838.03</v>
      </c>
      <c r="BH28" s="10">
        <v>45411.27</v>
      </c>
      <c r="BI28" s="10">
        <v>0</v>
      </c>
      <c r="BJ28" s="10">
        <v>35450.379999999997</v>
      </c>
      <c r="BK28" s="10">
        <v>69219.73</v>
      </c>
      <c r="BL28" s="10">
        <v>55153.69</v>
      </c>
      <c r="BM28" s="10">
        <v>17.059999999999999</v>
      </c>
      <c r="BN28" s="10">
        <v>10988.04</v>
      </c>
      <c r="BO28" s="10">
        <v>15800.18</v>
      </c>
      <c r="BP28" s="68">
        <f t="shared" si="2"/>
        <v>280064.38999999996</v>
      </c>
      <c r="BQ28" s="10">
        <v>0</v>
      </c>
      <c r="BR28" s="10">
        <v>2659.8</v>
      </c>
      <c r="BS28" s="10">
        <v>0</v>
      </c>
      <c r="BT28" s="68">
        <f t="shared" si="9"/>
        <v>2659.8</v>
      </c>
      <c r="BU28" s="10">
        <v>75843.31</v>
      </c>
      <c r="BV28" s="7"/>
      <c r="BW28" s="61">
        <v>421396.02</v>
      </c>
      <c r="BX28" s="10">
        <v>75173.56</v>
      </c>
      <c r="BY28" s="10">
        <v>213986.18</v>
      </c>
      <c r="BZ28" s="10">
        <v>0</v>
      </c>
      <c r="CA28" s="68">
        <f t="shared" si="10"/>
        <v>289159.74</v>
      </c>
      <c r="CB28" s="10">
        <v>71514.720000000001</v>
      </c>
      <c r="CC28" s="10">
        <v>20487</v>
      </c>
      <c r="CD28" s="10">
        <v>13805.59</v>
      </c>
      <c r="CE28" s="10">
        <v>2900.03</v>
      </c>
      <c r="CF28" s="10">
        <v>70853.17</v>
      </c>
      <c r="CG28" s="10">
        <v>0</v>
      </c>
      <c r="CH28" s="10">
        <v>60197.82</v>
      </c>
      <c r="CI28" s="10">
        <v>65590.22</v>
      </c>
      <c r="CJ28" s="10">
        <v>29165.81</v>
      </c>
      <c r="CK28" s="10">
        <v>776.08</v>
      </c>
      <c r="CL28" s="10">
        <v>10705.77</v>
      </c>
      <c r="CM28" s="10">
        <v>47498.66</v>
      </c>
      <c r="CN28" s="68">
        <f t="shared" si="3"/>
        <v>321980.15000000002</v>
      </c>
      <c r="CO28" s="10">
        <v>0</v>
      </c>
      <c r="CP28" s="10">
        <v>3183.43</v>
      </c>
      <c r="CQ28" s="10">
        <v>888.82</v>
      </c>
      <c r="CR28" s="68">
        <f t="shared" si="11"/>
        <v>4072.25</v>
      </c>
      <c r="CS28" s="10">
        <v>105369.2</v>
      </c>
    </row>
    <row r="29" spans="1:97" x14ac:dyDescent="0.25">
      <c r="A29" s="45" t="s">
        <v>24</v>
      </c>
      <c r="C29" s="61">
        <v>407468.22</v>
      </c>
      <c r="D29" s="10">
        <v>27547.46</v>
      </c>
      <c r="E29" s="10">
        <v>123536.25</v>
      </c>
      <c r="F29" s="10">
        <v>270</v>
      </c>
      <c r="G29" s="68">
        <f t="shared" si="4"/>
        <v>151353.71</v>
      </c>
      <c r="H29" s="10">
        <v>230500.28</v>
      </c>
      <c r="I29" s="10">
        <v>443742.68</v>
      </c>
      <c r="J29" s="10">
        <v>96875.07</v>
      </c>
      <c r="K29" s="10">
        <v>44643.24</v>
      </c>
      <c r="L29" s="10">
        <v>29461.34</v>
      </c>
      <c r="M29" s="10">
        <v>0</v>
      </c>
      <c r="N29" s="10">
        <v>0</v>
      </c>
      <c r="O29" s="10">
        <v>934.83</v>
      </c>
      <c r="P29" s="10">
        <v>0</v>
      </c>
      <c r="Q29" s="10">
        <v>0</v>
      </c>
      <c r="R29" s="10">
        <v>14887.81</v>
      </c>
      <c r="S29" s="10">
        <v>0</v>
      </c>
      <c r="T29" s="68">
        <f t="shared" si="0"/>
        <v>630544.97</v>
      </c>
      <c r="U29" s="10">
        <v>182821.05</v>
      </c>
      <c r="V29" s="10">
        <v>34988.720000000001</v>
      </c>
      <c r="W29" s="10">
        <v>7616</v>
      </c>
      <c r="X29" s="68">
        <f t="shared" si="5"/>
        <v>225425.77</v>
      </c>
      <c r="Y29" s="10">
        <v>28794.080000000002</v>
      </c>
      <c r="Z29" s="7"/>
      <c r="AA29" s="61">
        <v>391284.86</v>
      </c>
      <c r="AB29" s="10">
        <v>17909.21</v>
      </c>
      <c r="AC29" s="10">
        <v>79710.03</v>
      </c>
      <c r="AD29" s="10">
        <v>26.72</v>
      </c>
      <c r="AE29" s="68">
        <f t="shared" si="6"/>
        <v>97645.959999999992</v>
      </c>
      <c r="AF29" s="10">
        <v>237066.73</v>
      </c>
      <c r="AG29" s="10">
        <v>492298.89</v>
      </c>
      <c r="AH29" s="10">
        <v>34540.19</v>
      </c>
      <c r="AI29" s="10">
        <v>29338.23</v>
      </c>
      <c r="AJ29" s="10">
        <v>18403.099999999999</v>
      </c>
      <c r="AK29" s="10">
        <v>0</v>
      </c>
      <c r="AL29" s="10">
        <v>0</v>
      </c>
      <c r="AM29" s="10">
        <v>590</v>
      </c>
      <c r="AN29" s="10">
        <v>0</v>
      </c>
      <c r="AO29" s="10">
        <v>0</v>
      </c>
      <c r="AP29" s="10">
        <v>43800.55</v>
      </c>
      <c r="AQ29" s="10">
        <v>0</v>
      </c>
      <c r="AR29" s="68">
        <f t="shared" si="1"/>
        <v>618970.96000000008</v>
      </c>
      <c r="AS29" s="10">
        <v>187866.03</v>
      </c>
      <c r="AT29" s="10">
        <v>21333.81</v>
      </c>
      <c r="AU29" s="10">
        <v>11965.25</v>
      </c>
      <c r="AV29" s="68">
        <f t="shared" si="7"/>
        <v>221165.09</v>
      </c>
      <c r="AW29" s="10">
        <v>23984.12</v>
      </c>
      <c r="AX29" s="7"/>
      <c r="AY29" s="61">
        <v>389030.99</v>
      </c>
      <c r="AZ29" s="10">
        <v>21546.2</v>
      </c>
      <c r="BA29" s="10">
        <v>95105.89</v>
      </c>
      <c r="BB29" s="10">
        <v>0</v>
      </c>
      <c r="BC29" s="68">
        <f t="shared" si="8"/>
        <v>116652.09</v>
      </c>
      <c r="BD29" s="10">
        <v>202892.52</v>
      </c>
      <c r="BE29" s="10">
        <v>403309.61</v>
      </c>
      <c r="BF29" s="10">
        <v>19798.240000000002</v>
      </c>
      <c r="BG29" s="10">
        <v>49062.59</v>
      </c>
      <c r="BH29" s="10">
        <v>33384.589999999997</v>
      </c>
      <c r="BI29" s="10">
        <v>0</v>
      </c>
      <c r="BJ29" s="10">
        <v>0</v>
      </c>
      <c r="BK29" s="10">
        <v>90</v>
      </c>
      <c r="BL29" s="10">
        <v>0</v>
      </c>
      <c r="BM29" s="10">
        <v>0</v>
      </c>
      <c r="BN29" s="10">
        <v>93440.03</v>
      </c>
      <c r="BO29" s="10">
        <v>0</v>
      </c>
      <c r="BP29" s="68">
        <f t="shared" si="2"/>
        <v>599085.05999999994</v>
      </c>
      <c r="BQ29" s="10">
        <v>180814.98</v>
      </c>
      <c r="BR29" s="10">
        <v>43143.33</v>
      </c>
      <c r="BS29" s="10">
        <v>7532</v>
      </c>
      <c r="BT29" s="68">
        <f t="shared" si="9"/>
        <v>231490.31</v>
      </c>
      <c r="BU29" s="10">
        <v>1682.16</v>
      </c>
      <c r="BV29" s="7"/>
      <c r="BW29" s="61">
        <v>322007.53000000003</v>
      </c>
      <c r="BX29" s="10">
        <v>20731.77</v>
      </c>
      <c r="BY29" s="10">
        <v>74771.91</v>
      </c>
      <c r="BZ29" s="10">
        <v>253.42</v>
      </c>
      <c r="CA29" s="68">
        <f t="shared" si="10"/>
        <v>95757.1</v>
      </c>
      <c r="CB29" s="10">
        <v>221442.21</v>
      </c>
      <c r="CC29" s="10">
        <v>399538.87</v>
      </c>
      <c r="CD29" s="10">
        <v>14780.48</v>
      </c>
      <c r="CE29" s="10">
        <v>46787.519999999997</v>
      </c>
      <c r="CF29" s="10">
        <v>53476.02</v>
      </c>
      <c r="CG29" s="10">
        <v>0</v>
      </c>
      <c r="CH29" s="10">
        <v>0</v>
      </c>
      <c r="CI29" s="10">
        <v>0</v>
      </c>
      <c r="CJ29" s="10">
        <v>0</v>
      </c>
      <c r="CK29" s="10">
        <v>0</v>
      </c>
      <c r="CL29" s="10">
        <v>102516.51</v>
      </c>
      <c r="CM29" s="10">
        <v>0</v>
      </c>
      <c r="CN29" s="68">
        <f t="shared" si="3"/>
        <v>617099.4</v>
      </c>
      <c r="CO29" s="10">
        <v>254251.17</v>
      </c>
      <c r="CP29" s="10">
        <v>16207.85</v>
      </c>
      <c r="CQ29" s="10">
        <v>47604.12</v>
      </c>
      <c r="CR29" s="68">
        <f t="shared" si="11"/>
        <v>318063.14</v>
      </c>
      <c r="CS29" s="10">
        <v>16497.75</v>
      </c>
    </row>
    <row r="30" spans="1:97" x14ac:dyDescent="0.25">
      <c r="A30" s="45" t="s">
        <v>25</v>
      </c>
      <c r="C30" s="61">
        <v>213265.6</v>
      </c>
      <c r="D30" s="10">
        <v>18453.28</v>
      </c>
      <c r="E30" s="10">
        <v>3849.28</v>
      </c>
      <c r="F30" s="10">
        <v>5608.24</v>
      </c>
      <c r="G30" s="68">
        <f t="shared" si="4"/>
        <v>27910.799999999996</v>
      </c>
      <c r="H30" s="10">
        <v>9512.7199999999993</v>
      </c>
      <c r="I30" s="10">
        <v>13103.11</v>
      </c>
      <c r="J30" s="10">
        <v>51460.93</v>
      </c>
      <c r="K30" s="10">
        <v>6743.73</v>
      </c>
      <c r="L30" s="10">
        <v>38.97</v>
      </c>
      <c r="M30" s="10">
        <v>0</v>
      </c>
      <c r="N30" s="10">
        <v>9314.8799999999992</v>
      </c>
      <c r="O30" s="10">
        <v>80664.69</v>
      </c>
      <c r="P30" s="10">
        <v>4549.3599999999997</v>
      </c>
      <c r="Q30" s="10">
        <v>1993.65</v>
      </c>
      <c r="R30" s="10">
        <v>3565.72</v>
      </c>
      <c r="S30" s="10">
        <v>4191.08</v>
      </c>
      <c r="T30" s="68">
        <f t="shared" si="0"/>
        <v>175626.11999999997</v>
      </c>
      <c r="U30" s="10">
        <v>0</v>
      </c>
      <c r="V30" s="10">
        <v>0</v>
      </c>
      <c r="W30" s="10">
        <v>0</v>
      </c>
      <c r="X30" s="68">
        <f t="shared" si="5"/>
        <v>0</v>
      </c>
      <c r="Y30" s="10">
        <v>77095.31</v>
      </c>
      <c r="Z30" s="7"/>
      <c r="AA30" s="61">
        <v>201465.31</v>
      </c>
      <c r="AB30" s="10">
        <v>18702.990000000002</v>
      </c>
      <c r="AC30" s="10">
        <v>1934.18</v>
      </c>
      <c r="AD30" s="10">
        <v>18214.21</v>
      </c>
      <c r="AE30" s="68">
        <f t="shared" si="6"/>
        <v>38851.380000000005</v>
      </c>
      <c r="AF30" s="10">
        <v>2571.9499999999998</v>
      </c>
      <c r="AG30" s="10">
        <v>9328.0400000000009</v>
      </c>
      <c r="AH30" s="10">
        <v>61010.78</v>
      </c>
      <c r="AI30" s="10">
        <v>0</v>
      </c>
      <c r="AJ30" s="10">
        <v>239.95</v>
      </c>
      <c r="AK30" s="10">
        <v>0</v>
      </c>
      <c r="AL30" s="10">
        <v>9383.0400000000009</v>
      </c>
      <c r="AM30" s="10">
        <v>99234.68</v>
      </c>
      <c r="AN30" s="10">
        <v>7083.71</v>
      </c>
      <c r="AO30" s="10">
        <v>860.63</v>
      </c>
      <c r="AP30" s="10">
        <v>2897.88</v>
      </c>
      <c r="AQ30" s="10">
        <v>4470.3599999999997</v>
      </c>
      <c r="AR30" s="68">
        <f t="shared" si="1"/>
        <v>194509.06999999998</v>
      </c>
      <c r="AS30" s="10">
        <v>0</v>
      </c>
      <c r="AT30" s="10">
        <v>0</v>
      </c>
      <c r="AU30" s="10">
        <v>0</v>
      </c>
      <c r="AV30" s="68">
        <f t="shared" si="7"/>
        <v>0</v>
      </c>
      <c r="AW30" s="10">
        <v>100869.62</v>
      </c>
      <c r="AX30" s="7"/>
      <c r="AY30" s="61">
        <v>206541.55</v>
      </c>
      <c r="AZ30" s="10">
        <v>16648.88</v>
      </c>
      <c r="BA30" s="10">
        <v>715.25</v>
      </c>
      <c r="BB30" s="10">
        <v>17069.400000000001</v>
      </c>
      <c r="BC30" s="68">
        <f t="shared" si="8"/>
        <v>34433.53</v>
      </c>
      <c r="BD30" s="10">
        <v>14092.74</v>
      </c>
      <c r="BE30" s="10">
        <v>16930.25</v>
      </c>
      <c r="BF30" s="10">
        <v>64376.87</v>
      </c>
      <c r="BG30" s="10">
        <v>0</v>
      </c>
      <c r="BH30" s="10">
        <v>2667.65</v>
      </c>
      <c r="BI30" s="10">
        <v>0</v>
      </c>
      <c r="BJ30" s="10">
        <v>13782.41</v>
      </c>
      <c r="BK30" s="10">
        <v>65326.87</v>
      </c>
      <c r="BL30" s="10">
        <v>15531.71</v>
      </c>
      <c r="BM30" s="10">
        <v>18354.98</v>
      </c>
      <c r="BN30" s="10">
        <v>22149.37</v>
      </c>
      <c r="BO30" s="10">
        <v>24163.16</v>
      </c>
      <c r="BP30" s="68">
        <f t="shared" si="2"/>
        <v>243283.27</v>
      </c>
      <c r="BQ30" s="10">
        <v>0</v>
      </c>
      <c r="BR30" s="10">
        <v>0</v>
      </c>
      <c r="BS30" s="10">
        <v>0</v>
      </c>
      <c r="BT30" s="68">
        <f t="shared" si="9"/>
        <v>0</v>
      </c>
      <c r="BU30" s="10">
        <v>49405.22</v>
      </c>
      <c r="BV30" s="7"/>
      <c r="BW30" s="61">
        <v>229342.14</v>
      </c>
      <c r="BX30" s="10">
        <v>15953.34</v>
      </c>
      <c r="BY30" s="10">
        <v>106.53</v>
      </c>
      <c r="BZ30" s="10">
        <v>4991.78</v>
      </c>
      <c r="CA30" s="68">
        <f t="shared" si="10"/>
        <v>21051.65</v>
      </c>
      <c r="CB30" s="10">
        <v>13028.42</v>
      </c>
      <c r="CC30" s="10">
        <v>5105.9399999999996</v>
      </c>
      <c r="CD30" s="10">
        <v>27540.22</v>
      </c>
      <c r="CE30" s="10">
        <v>475.18</v>
      </c>
      <c r="CF30" s="10">
        <v>3712.83</v>
      </c>
      <c r="CG30" s="10">
        <v>0</v>
      </c>
      <c r="CH30" s="10">
        <v>18494.04</v>
      </c>
      <c r="CI30" s="10">
        <v>78002.39</v>
      </c>
      <c r="CJ30" s="10">
        <v>34399.919999999998</v>
      </c>
      <c r="CK30" s="10">
        <v>980.8</v>
      </c>
      <c r="CL30" s="10">
        <v>1594</v>
      </c>
      <c r="CM30" s="10">
        <v>9246.73</v>
      </c>
      <c r="CN30" s="68">
        <f t="shared" si="3"/>
        <v>179552.05000000002</v>
      </c>
      <c r="CO30" s="10">
        <v>0</v>
      </c>
      <c r="CP30" s="10">
        <v>0</v>
      </c>
      <c r="CQ30" s="10">
        <v>0</v>
      </c>
      <c r="CR30" s="68">
        <f t="shared" si="11"/>
        <v>0</v>
      </c>
      <c r="CS30" s="10">
        <v>61779.85</v>
      </c>
    </row>
    <row r="31" spans="1:97" x14ac:dyDescent="0.25">
      <c r="A31" s="45" t="s">
        <v>26</v>
      </c>
      <c r="C31" s="61">
        <v>137630.16</v>
      </c>
      <c r="D31" s="10">
        <v>14732.84</v>
      </c>
      <c r="E31" s="10">
        <v>0</v>
      </c>
      <c r="F31" s="10">
        <v>3222.25</v>
      </c>
      <c r="G31" s="68">
        <f t="shared" si="4"/>
        <v>17955.09</v>
      </c>
      <c r="H31" s="10">
        <v>7884</v>
      </c>
      <c r="I31" s="10">
        <v>19714.96</v>
      </c>
      <c r="J31" s="10">
        <v>0</v>
      </c>
      <c r="K31" s="10">
        <v>0</v>
      </c>
      <c r="L31" s="10">
        <v>0</v>
      </c>
      <c r="M31" s="10">
        <v>0</v>
      </c>
      <c r="N31" s="10">
        <v>4492.2299999999996</v>
      </c>
      <c r="O31" s="10">
        <v>5115.6000000000004</v>
      </c>
      <c r="P31" s="10">
        <v>0</v>
      </c>
      <c r="Q31" s="10">
        <v>0</v>
      </c>
      <c r="R31" s="10">
        <v>0</v>
      </c>
      <c r="S31" s="10">
        <v>0</v>
      </c>
      <c r="T31" s="68">
        <f t="shared" si="0"/>
        <v>29322.79</v>
      </c>
      <c r="U31" s="10">
        <v>0</v>
      </c>
      <c r="V31" s="10">
        <v>0</v>
      </c>
      <c r="W31" s="10">
        <v>0</v>
      </c>
      <c r="X31" s="68">
        <f t="shared" si="5"/>
        <v>0</v>
      </c>
      <c r="Y31" s="10">
        <v>27403.29</v>
      </c>
      <c r="Z31" s="7"/>
      <c r="AA31" s="61">
        <v>138382.82</v>
      </c>
      <c r="AB31" s="10">
        <v>12562.03</v>
      </c>
      <c r="AC31" s="10">
        <v>0</v>
      </c>
      <c r="AD31" s="10">
        <v>3065.5</v>
      </c>
      <c r="AE31" s="68">
        <f t="shared" si="6"/>
        <v>15627.53</v>
      </c>
      <c r="AF31" s="10">
        <v>6947.5</v>
      </c>
      <c r="AG31" s="10">
        <v>1401.5</v>
      </c>
      <c r="AH31" s="10">
        <v>12640.25</v>
      </c>
      <c r="AI31" s="10">
        <v>0</v>
      </c>
      <c r="AJ31" s="10">
        <v>0</v>
      </c>
      <c r="AK31" s="10">
        <v>0</v>
      </c>
      <c r="AL31" s="10">
        <v>4165.29</v>
      </c>
      <c r="AM31" s="10">
        <v>650</v>
      </c>
      <c r="AN31" s="10">
        <v>0</v>
      </c>
      <c r="AO31" s="10">
        <v>0</v>
      </c>
      <c r="AP31" s="10">
        <v>0</v>
      </c>
      <c r="AQ31" s="10">
        <v>2124.75</v>
      </c>
      <c r="AR31" s="68">
        <f t="shared" si="1"/>
        <v>20981.79</v>
      </c>
      <c r="AS31" s="10">
        <v>0</v>
      </c>
      <c r="AT31" s="10">
        <v>0</v>
      </c>
      <c r="AU31" s="10">
        <v>0</v>
      </c>
      <c r="AV31" s="68">
        <f t="shared" si="7"/>
        <v>0</v>
      </c>
      <c r="AW31" s="10">
        <v>880</v>
      </c>
      <c r="AX31" s="7"/>
      <c r="AY31" s="61">
        <v>156710.96</v>
      </c>
      <c r="AZ31" s="10">
        <v>0</v>
      </c>
      <c r="BA31" s="10">
        <v>0</v>
      </c>
      <c r="BB31" s="10">
        <v>8071.6</v>
      </c>
      <c r="BC31" s="68">
        <f t="shared" si="8"/>
        <v>8071.6</v>
      </c>
      <c r="BD31" s="10">
        <v>5000</v>
      </c>
      <c r="BE31" s="10">
        <v>0</v>
      </c>
      <c r="BF31" s="10">
        <v>0</v>
      </c>
      <c r="BG31" s="10">
        <v>0</v>
      </c>
      <c r="BH31" s="10">
        <v>0</v>
      </c>
      <c r="BI31" s="10">
        <v>0</v>
      </c>
      <c r="BJ31" s="10">
        <v>4929.6099999999997</v>
      </c>
      <c r="BK31" s="10">
        <v>9826</v>
      </c>
      <c r="BL31" s="10">
        <v>0</v>
      </c>
      <c r="BM31" s="10">
        <v>0</v>
      </c>
      <c r="BN31" s="10">
        <v>0</v>
      </c>
      <c r="BO31" s="10">
        <v>1789.5</v>
      </c>
      <c r="BP31" s="68">
        <f t="shared" si="2"/>
        <v>16545.11</v>
      </c>
      <c r="BQ31" s="10">
        <v>0</v>
      </c>
      <c r="BR31" s="10">
        <v>0</v>
      </c>
      <c r="BS31" s="10">
        <v>0</v>
      </c>
      <c r="BT31" s="68">
        <f t="shared" si="9"/>
        <v>0</v>
      </c>
      <c r="BU31" s="10">
        <v>3085</v>
      </c>
      <c r="BV31" s="7"/>
      <c r="BW31" s="61">
        <v>139453.46</v>
      </c>
      <c r="BX31" s="10">
        <v>0</v>
      </c>
      <c r="BY31" s="10">
        <v>0</v>
      </c>
      <c r="BZ31" s="10">
        <v>7565.12</v>
      </c>
      <c r="CA31" s="68">
        <f t="shared" si="10"/>
        <v>7565.12</v>
      </c>
      <c r="CB31" s="10">
        <v>3342.5</v>
      </c>
      <c r="CC31" s="10">
        <v>0</v>
      </c>
      <c r="CD31" s="10">
        <v>0</v>
      </c>
      <c r="CE31" s="10">
        <v>0</v>
      </c>
      <c r="CF31" s="10">
        <v>0</v>
      </c>
      <c r="CG31" s="10">
        <v>0</v>
      </c>
      <c r="CH31" s="10">
        <v>11701.36</v>
      </c>
      <c r="CI31" s="10">
        <v>2220</v>
      </c>
      <c r="CJ31" s="10">
        <v>0</v>
      </c>
      <c r="CK31" s="10">
        <v>0</v>
      </c>
      <c r="CL31" s="10">
        <v>0</v>
      </c>
      <c r="CM31" s="10">
        <v>518</v>
      </c>
      <c r="CN31" s="68">
        <f t="shared" si="3"/>
        <v>14439.36</v>
      </c>
      <c r="CO31" s="10">
        <v>0</v>
      </c>
      <c r="CP31" s="10">
        <v>0</v>
      </c>
      <c r="CQ31" s="10">
        <v>0</v>
      </c>
      <c r="CR31" s="68">
        <f t="shared" si="11"/>
        <v>0</v>
      </c>
      <c r="CS31" s="10">
        <v>6008</v>
      </c>
    </row>
    <row r="32" spans="1:97" x14ac:dyDescent="0.25">
      <c r="A32" s="45" t="s">
        <v>27</v>
      </c>
      <c r="C32" s="61">
        <v>239970.67</v>
      </c>
      <c r="D32" s="10">
        <v>30807.22</v>
      </c>
      <c r="E32" s="10">
        <v>10601.59</v>
      </c>
      <c r="F32" s="10">
        <v>2932.46</v>
      </c>
      <c r="G32" s="68">
        <f t="shared" si="4"/>
        <v>44341.27</v>
      </c>
      <c r="H32" s="10">
        <v>76155.28</v>
      </c>
      <c r="I32" s="10">
        <v>14300.89</v>
      </c>
      <c r="J32" s="10">
        <v>1032.55</v>
      </c>
      <c r="K32" s="10">
        <v>3570.18</v>
      </c>
      <c r="L32" s="10">
        <v>0</v>
      </c>
      <c r="M32" s="10">
        <v>0</v>
      </c>
      <c r="N32" s="10">
        <v>1467.54</v>
      </c>
      <c r="O32" s="10">
        <v>33745.24</v>
      </c>
      <c r="P32" s="10">
        <v>40721.18</v>
      </c>
      <c r="Q32" s="10">
        <v>386.54</v>
      </c>
      <c r="R32" s="10">
        <v>3203.53</v>
      </c>
      <c r="S32" s="10">
        <v>7870.3</v>
      </c>
      <c r="T32" s="68">
        <f t="shared" si="0"/>
        <v>106297.94999999998</v>
      </c>
      <c r="U32" s="10">
        <v>13449.55</v>
      </c>
      <c r="V32" s="10">
        <v>3435.21</v>
      </c>
      <c r="W32" s="10">
        <v>0</v>
      </c>
      <c r="X32" s="68">
        <f t="shared" si="5"/>
        <v>16884.759999999998</v>
      </c>
      <c r="Y32" s="10">
        <v>14857.82</v>
      </c>
      <c r="Z32" s="7"/>
      <c r="AA32" s="61">
        <v>230859.97</v>
      </c>
      <c r="AB32" s="10">
        <v>37354.93</v>
      </c>
      <c r="AC32" s="10">
        <v>6935.56</v>
      </c>
      <c r="AD32" s="10">
        <v>1734.43</v>
      </c>
      <c r="AE32" s="68">
        <f t="shared" si="6"/>
        <v>46024.92</v>
      </c>
      <c r="AF32" s="10">
        <v>59130.76</v>
      </c>
      <c r="AG32" s="10">
        <v>18020.98</v>
      </c>
      <c r="AH32" s="10">
        <v>938.55</v>
      </c>
      <c r="AI32" s="10">
        <v>2598.7399999999998</v>
      </c>
      <c r="AJ32" s="10">
        <v>0</v>
      </c>
      <c r="AK32" s="10">
        <v>0</v>
      </c>
      <c r="AL32" s="10">
        <v>1482.42</v>
      </c>
      <c r="AM32" s="10">
        <v>28114.79</v>
      </c>
      <c r="AN32" s="10">
        <v>43265.07</v>
      </c>
      <c r="AO32" s="10">
        <v>90.71</v>
      </c>
      <c r="AP32" s="10">
        <v>17670.29</v>
      </c>
      <c r="AQ32" s="10">
        <v>10115.120000000001</v>
      </c>
      <c r="AR32" s="68">
        <f t="shared" si="1"/>
        <v>122296.66999999998</v>
      </c>
      <c r="AS32" s="10">
        <v>4747.34</v>
      </c>
      <c r="AT32" s="10">
        <v>1368.28</v>
      </c>
      <c r="AU32" s="10">
        <v>0</v>
      </c>
      <c r="AV32" s="68">
        <f t="shared" si="7"/>
        <v>6115.62</v>
      </c>
      <c r="AW32" s="10">
        <v>11865.66</v>
      </c>
      <c r="AX32" s="7"/>
      <c r="AY32" s="61">
        <v>234345.89</v>
      </c>
      <c r="AZ32" s="10">
        <v>30303.83</v>
      </c>
      <c r="BA32" s="10">
        <v>1638.3</v>
      </c>
      <c r="BB32" s="10">
        <v>2856.49</v>
      </c>
      <c r="BC32" s="68">
        <f t="shared" si="8"/>
        <v>34798.620000000003</v>
      </c>
      <c r="BD32" s="10">
        <v>31561.53</v>
      </c>
      <c r="BE32" s="10">
        <v>5466.55</v>
      </c>
      <c r="BF32" s="10">
        <v>1747</v>
      </c>
      <c r="BG32" s="10">
        <v>0</v>
      </c>
      <c r="BH32" s="10">
        <v>0</v>
      </c>
      <c r="BI32" s="10">
        <v>0</v>
      </c>
      <c r="BJ32" s="10">
        <v>2255.87</v>
      </c>
      <c r="BK32" s="10">
        <v>26414.9</v>
      </c>
      <c r="BL32" s="10">
        <v>1240.52</v>
      </c>
      <c r="BM32" s="10">
        <v>991</v>
      </c>
      <c r="BN32" s="10">
        <v>6725.67</v>
      </c>
      <c r="BO32" s="10">
        <v>9198.56</v>
      </c>
      <c r="BP32" s="68">
        <f t="shared" si="2"/>
        <v>54040.069999999992</v>
      </c>
      <c r="BQ32" s="10">
        <v>23879.49</v>
      </c>
      <c r="BR32" s="10">
        <v>6475.65</v>
      </c>
      <c r="BS32" s="10">
        <v>0</v>
      </c>
      <c r="BT32" s="68">
        <f t="shared" si="9"/>
        <v>30355.14</v>
      </c>
      <c r="BU32" s="10">
        <v>7179</v>
      </c>
      <c r="BV32" s="7"/>
      <c r="BW32" s="61">
        <v>240435.67</v>
      </c>
      <c r="BX32" s="10">
        <v>35909.93</v>
      </c>
      <c r="BY32" s="10">
        <v>5630.86</v>
      </c>
      <c r="BZ32" s="10">
        <v>10750.74</v>
      </c>
      <c r="CA32" s="68">
        <f t="shared" si="10"/>
        <v>52291.53</v>
      </c>
      <c r="CB32" s="10">
        <v>112507.11</v>
      </c>
      <c r="CC32" s="10">
        <v>2079.73</v>
      </c>
      <c r="CD32" s="10">
        <v>895</v>
      </c>
      <c r="CE32" s="10">
        <v>0</v>
      </c>
      <c r="CF32" s="10">
        <v>0</v>
      </c>
      <c r="CG32" s="10">
        <v>0</v>
      </c>
      <c r="CH32" s="10">
        <v>2683.36</v>
      </c>
      <c r="CI32" s="10">
        <v>13357.86</v>
      </c>
      <c r="CJ32" s="10">
        <v>18334.009999999998</v>
      </c>
      <c r="CK32" s="10">
        <v>0</v>
      </c>
      <c r="CL32" s="10">
        <v>18235.830000000002</v>
      </c>
      <c r="CM32" s="10">
        <v>7958.92</v>
      </c>
      <c r="CN32" s="68">
        <f t="shared" si="3"/>
        <v>63544.71</v>
      </c>
      <c r="CO32" s="10">
        <v>7175.41</v>
      </c>
      <c r="CP32" s="10">
        <v>2399.87</v>
      </c>
      <c r="CQ32" s="10">
        <v>0</v>
      </c>
      <c r="CR32" s="68">
        <f t="shared" si="11"/>
        <v>9575.2799999999988</v>
      </c>
      <c r="CS32" s="10">
        <v>5691.2</v>
      </c>
    </row>
    <row r="33" spans="1:97" x14ac:dyDescent="0.25">
      <c r="A33" s="45" t="s">
        <v>28</v>
      </c>
      <c r="C33" s="61">
        <v>48470691.270000003</v>
      </c>
      <c r="D33" s="10">
        <v>13080450.140000001</v>
      </c>
      <c r="E33" s="10">
        <v>12751879.779999999</v>
      </c>
      <c r="F33" s="10">
        <v>127918</v>
      </c>
      <c r="G33" s="68">
        <f t="shared" si="4"/>
        <v>25960247.920000002</v>
      </c>
      <c r="H33" s="10">
        <v>128196474.66</v>
      </c>
      <c r="I33" s="10">
        <v>13144188.609999999</v>
      </c>
      <c r="J33" s="10">
        <v>701599.82</v>
      </c>
      <c r="K33" s="10">
        <v>88994.74</v>
      </c>
      <c r="L33" s="10">
        <v>31081.5</v>
      </c>
      <c r="M33" s="10">
        <v>0</v>
      </c>
      <c r="N33" s="10">
        <v>0</v>
      </c>
      <c r="O33" s="10">
        <v>46238022.32</v>
      </c>
      <c r="P33" s="10">
        <v>232316.28</v>
      </c>
      <c r="Q33" s="10">
        <v>312865.53999999998</v>
      </c>
      <c r="R33" s="10">
        <v>1273901.73</v>
      </c>
      <c r="S33" s="10">
        <v>237528.81</v>
      </c>
      <c r="T33" s="68">
        <f t="shared" si="0"/>
        <v>62260499.350000001</v>
      </c>
      <c r="U33" s="10">
        <v>3716946.46</v>
      </c>
      <c r="V33" s="10">
        <v>1442015.66</v>
      </c>
      <c r="W33" s="10">
        <v>18096785.399999999</v>
      </c>
      <c r="X33" s="68">
        <f t="shared" si="5"/>
        <v>23255747.52</v>
      </c>
      <c r="Y33" s="10">
        <v>19146435.460000001</v>
      </c>
      <c r="Z33" s="7"/>
      <c r="AA33" s="61">
        <v>47295178.450000003</v>
      </c>
      <c r="AB33" s="10">
        <v>10879752.73</v>
      </c>
      <c r="AC33" s="10">
        <v>13750844.66</v>
      </c>
      <c r="AD33" s="10">
        <v>7428582.7400000002</v>
      </c>
      <c r="AE33" s="68">
        <f t="shared" si="6"/>
        <v>32059180.130000003</v>
      </c>
      <c r="AF33" s="10">
        <v>133717906.59999999</v>
      </c>
      <c r="AG33" s="10">
        <v>10276258.73</v>
      </c>
      <c r="AH33" s="10">
        <v>848109.79</v>
      </c>
      <c r="AI33" s="10">
        <v>2055021.67</v>
      </c>
      <c r="AJ33" s="10">
        <v>208378.22</v>
      </c>
      <c r="AK33" s="10">
        <v>0</v>
      </c>
      <c r="AL33" s="10">
        <v>0</v>
      </c>
      <c r="AM33" s="10">
        <v>33014891.039999999</v>
      </c>
      <c r="AN33" s="10">
        <v>8218022.9299999997</v>
      </c>
      <c r="AO33" s="10">
        <v>345818.47</v>
      </c>
      <c r="AP33" s="10">
        <v>1333562.82</v>
      </c>
      <c r="AQ33" s="10">
        <v>6892954.7800000003</v>
      </c>
      <c r="AR33" s="68">
        <f t="shared" si="1"/>
        <v>63193018.450000003</v>
      </c>
      <c r="AS33" s="10">
        <v>3514137.47</v>
      </c>
      <c r="AT33" s="10">
        <v>1336186.32</v>
      </c>
      <c r="AU33" s="10">
        <v>8689301.6899999995</v>
      </c>
      <c r="AV33" s="68">
        <f t="shared" si="7"/>
        <v>13539625.48</v>
      </c>
      <c r="AW33" s="10">
        <v>19975307.25</v>
      </c>
      <c r="AX33" s="7"/>
      <c r="AY33" s="61">
        <v>41998666.75</v>
      </c>
      <c r="AZ33" s="10">
        <v>10870262.09</v>
      </c>
      <c r="BA33" s="10">
        <v>12298193.92</v>
      </c>
      <c r="BB33" s="10">
        <v>6242548.1299999999</v>
      </c>
      <c r="BC33" s="68">
        <f t="shared" si="8"/>
        <v>29411004.139999997</v>
      </c>
      <c r="BD33" s="10">
        <v>157817994.59999999</v>
      </c>
      <c r="BE33" s="10">
        <v>9196658.4600000009</v>
      </c>
      <c r="BF33" s="10">
        <v>568314.05000000005</v>
      </c>
      <c r="BG33" s="10">
        <v>1310714.1200000001</v>
      </c>
      <c r="BH33" s="10">
        <v>347956.47</v>
      </c>
      <c r="BI33" s="10">
        <v>0</v>
      </c>
      <c r="BJ33" s="10">
        <v>0</v>
      </c>
      <c r="BK33" s="10">
        <v>38210122.590000004</v>
      </c>
      <c r="BL33" s="10">
        <v>9443973.4800000004</v>
      </c>
      <c r="BM33" s="10">
        <v>370454.72</v>
      </c>
      <c r="BN33" s="10">
        <v>1540899.65</v>
      </c>
      <c r="BO33" s="10">
        <v>7961589.4900000002</v>
      </c>
      <c r="BP33" s="68">
        <f t="shared" si="2"/>
        <v>68950683.030000001</v>
      </c>
      <c r="BQ33" s="10">
        <v>3543349.32</v>
      </c>
      <c r="BR33" s="10">
        <v>1281440.6499999999</v>
      </c>
      <c r="BS33" s="10">
        <v>9020174.6500000004</v>
      </c>
      <c r="BT33" s="68">
        <f t="shared" si="9"/>
        <v>13844964.620000001</v>
      </c>
      <c r="BU33" s="10">
        <v>23009022.629999999</v>
      </c>
      <c r="BV33" s="7"/>
      <c r="BW33" s="61">
        <v>44910259.210000001</v>
      </c>
      <c r="BX33" s="10">
        <v>10232034.98</v>
      </c>
      <c r="BY33" s="10">
        <v>11146346.060000001</v>
      </c>
      <c r="BZ33" s="10">
        <v>5929045.4699999997</v>
      </c>
      <c r="CA33" s="68">
        <f t="shared" si="10"/>
        <v>27307426.509999998</v>
      </c>
      <c r="CB33" s="10">
        <v>132653373.92</v>
      </c>
      <c r="CC33" s="10">
        <v>9096323.9700000007</v>
      </c>
      <c r="CD33" s="10">
        <v>726979.03</v>
      </c>
      <c r="CE33" s="10">
        <v>1714618.24</v>
      </c>
      <c r="CF33" s="10">
        <v>415922.39</v>
      </c>
      <c r="CG33" s="10">
        <v>0</v>
      </c>
      <c r="CH33" s="10">
        <v>0</v>
      </c>
      <c r="CI33" s="10">
        <v>38812438.82</v>
      </c>
      <c r="CJ33" s="10">
        <v>9671909.4199999999</v>
      </c>
      <c r="CK33" s="10">
        <v>330221.39</v>
      </c>
      <c r="CL33" s="10">
        <v>1605595.48</v>
      </c>
      <c r="CM33" s="10">
        <v>8111211.1399999997</v>
      </c>
      <c r="CN33" s="68">
        <f t="shared" si="3"/>
        <v>70485219.879999995</v>
      </c>
      <c r="CO33" s="10">
        <v>4048510.95</v>
      </c>
      <c r="CP33" s="10">
        <v>1576839.36</v>
      </c>
      <c r="CQ33" s="10">
        <v>9221858.1799999997</v>
      </c>
      <c r="CR33" s="68">
        <f t="shared" si="11"/>
        <v>14847208.49</v>
      </c>
      <c r="CS33" s="10">
        <v>23076040.739999998</v>
      </c>
    </row>
    <row r="34" spans="1:97" x14ac:dyDescent="0.25">
      <c r="A34" s="45" t="s">
        <v>29</v>
      </c>
      <c r="C34" s="61">
        <v>8620247.2699999996</v>
      </c>
      <c r="D34" s="10">
        <v>315311.84999999998</v>
      </c>
      <c r="E34" s="10">
        <v>572913.30000000005</v>
      </c>
      <c r="F34" s="10">
        <v>1904876.43</v>
      </c>
      <c r="G34" s="68">
        <f t="shared" si="4"/>
        <v>2793101.58</v>
      </c>
      <c r="H34" s="10">
        <v>4394454.17</v>
      </c>
      <c r="I34" s="10">
        <v>240249.15</v>
      </c>
      <c r="J34" s="10">
        <v>66445.960000000006</v>
      </c>
      <c r="K34" s="10">
        <v>671955.19</v>
      </c>
      <c r="L34" s="10">
        <v>2807145.26</v>
      </c>
      <c r="M34" s="10">
        <v>0</v>
      </c>
      <c r="N34" s="10">
        <v>0</v>
      </c>
      <c r="O34" s="10">
        <v>967175.06</v>
      </c>
      <c r="P34" s="10">
        <v>345613.01</v>
      </c>
      <c r="Q34" s="10">
        <v>235233.7</v>
      </c>
      <c r="R34" s="10">
        <v>752146.23</v>
      </c>
      <c r="S34" s="10">
        <v>201530.8</v>
      </c>
      <c r="T34" s="68">
        <f t="shared" si="0"/>
        <v>6287494.3599999985</v>
      </c>
      <c r="U34" s="10">
        <v>311747.15000000002</v>
      </c>
      <c r="V34" s="10">
        <v>54891.26</v>
      </c>
      <c r="W34" s="10">
        <v>325996.79999999999</v>
      </c>
      <c r="X34" s="68">
        <f t="shared" si="5"/>
        <v>692635.21</v>
      </c>
      <c r="Y34" s="10">
        <v>710804.5</v>
      </c>
      <c r="Z34" s="7"/>
      <c r="AA34" s="61">
        <v>8531149.2400000002</v>
      </c>
      <c r="AB34" s="10">
        <v>335160.51</v>
      </c>
      <c r="AC34" s="10">
        <v>633384.61</v>
      </c>
      <c r="AD34" s="10">
        <v>1567086.11</v>
      </c>
      <c r="AE34" s="68">
        <f t="shared" si="6"/>
        <v>2535631.23</v>
      </c>
      <c r="AF34" s="10">
        <v>3959767.94</v>
      </c>
      <c r="AG34" s="10">
        <v>653425.22</v>
      </c>
      <c r="AH34" s="10">
        <v>82325.27</v>
      </c>
      <c r="AI34" s="10">
        <v>664602.04</v>
      </c>
      <c r="AJ34" s="10">
        <v>3524822.94</v>
      </c>
      <c r="AK34" s="10">
        <v>0</v>
      </c>
      <c r="AL34" s="10">
        <v>0</v>
      </c>
      <c r="AM34" s="10">
        <v>611831.88</v>
      </c>
      <c r="AN34" s="10">
        <v>168981.71</v>
      </c>
      <c r="AO34" s="10">
        <v>287302.45</v>
      </c>
      <c r="AP34" s="10">
        <v>561773.31999999995</v>
      </c>
      <c r="AQ34" s="10">
        <v>89510.34</v>
      </c>
      <c r="AR34" s="68">
        <f t="shared" si="1"/>
        <v>6644575.1699999999</v>
      </c>
      <c r="AS34" s="10">
        <v>681829.4</v>
      </c>
      <c r="AT34" s="10">
        <v>98015.62</v>
      </c>
      <c r="AU34" s="10">
        <v>365077.02</v>
      </c>
      <c r="AV34" s="68">
        <f t="shared" si="7"/>
        <v>1144922.04</v>
      </c>
      <c r="AW34" s="10">
        <v>691576.78</v>
      </c>
      <c r="AX34" s="7"/>
      <c r="AY34" s="61">
        <v>8224486.8899999997</v>
      </c>
      <c r="AZ34" s="10">
        <v>336720.47</v>
      </c>
      <c r="BA34" s="10">
        <v>724467.06</v>
      </c>
      <c r="BB34" s="10">
        <v>1294075.82</v>
      </c>
      <c r="BC34" s="68">
        <f t="shared" si="8"/>
        <v>2355263.35</v>
      </c>
      <c r="BD34" s="10">
        <v>2796065.38</v>
      </c>
      <c r="BE34" s="10">
        <v>190847.78</v>
      </c>
      <c r="BF34" s="10">
        <v>32309.85</v>
      </c>
      <c r="BG34" s="10">
        <v>509820.27</v>
      </c>
      <c r="BH34" s="10">
        <v>3817132.21</v>
      </c>
      <c r="BI34" s="10">
        <v>0</v>
      </c>
      <c r="BJ34" s="10">
        <v>0</v>
      </c>
      <c r="BK34" s="10">
        <v>589060.54</v>
      </c>
      <c r="BL34" s="10">
        <v>234242.33</v>
      </c>
      <c r="BM34" s="10">
        <v>186085.18</v>
      </c>
      <c r="BN34" s="10">
        <v>486447.3</v>
      </c>
      <c r="BO34" s="10">
        <v>265919.93</v>
      </c>
      <c r="BP34" s="68">
        <f t="shared" si="2"/>
        <v>6311865.3899999997</v>
      </c>
      <c r="BQ34" s="10">
        <v>418082.5</v>
      </c>
      <c r="BR34" s="10">
        <v>69886.3</v>
      </c>
      <c r="BS34" s="10">
        <v>430204.78</v>
      </c>
      <c r="BT34" s="68">
        <f t="shared" si="9"/>
        <v>918173.58000000007</v>
      </c>
      <c r="BU34" s="10">
        <v>600595.57999999996</v>
      </c>
      <c r="BV34" s="7"/>
      <c r="BW34" s="61">
        <v>7851531.5099999998</v>
      </c>
      <c r="BX34" s="10">
        <v>350892.26</v>
      </c>
      <c r="BY34" s="10">
        <v>682998.98</v>
      </c>
      <c r="BZ34" s="10">
        <v>1017639.36</v>
      </c>
      <c r="CA34" s="68">
        <f t="shared" si="10"/>
        <v>2051530.6</v>
      </c>
      <c r="CB34" s="10">
        <v>3509575.84</v>
      </c>
      <c r="CC34" s="10">
        <v>67575.8</v>
      </c>
      <c r="CD34" s="10">
        <v>38032.28</v>
      </c>
      <c r="CE34" s="10">
        <v>580795.66</v>
      </c>
      <c r="CF34" s="10">
        <v>3670001.31</v>
      </c>
      <c r="CG34" s="10">
        <v>0</v>
      </c>
      <c r="CH34" s="10">
        <v>0</v>
      </c>
      <c r="CI34" s="10">
        <v>712598.08</v>
      </c>
      <c r="CJ34" s="10">
        <v>248121.19</v>
      </c>
      <c r="CK34" s="10">
        <v>224968.36</v>
      </c>
      <c r="CL34" s="10">
        <v>458736.31</v>
      </c>
      <c r="CM34" s="10">
        <v>242932.01</v>
      </c>
      <c r="CN34" s="68">
        <f t="shared" si="3"/>
        <v>6243761</v>
      </c>
      <c r="CO34" s="10">
        <v>905671.95</v>
      </c>
      <c r="CP34" s="10">
        <v>123748.74</v>
      </c>
      <c r="CQ34" s="10">
        <v>820238.8</v>
      </c>
      <c r="CR34" s="68">
        <f t="shared" si="11"/>
        <v>1849659.49</v>
      </c>
      <c r="CS34" s="10">
        <v>415701.47</v>
      </c>
    </row>
    <row r="35" spans="1:97" x14ac:dyDescent="0.25">
      <c r="A35" s="45" t="s">
        <v>30</v>
      </c>
      <c r="C35" s="61">
        <v>353125.79</v>
      </c>
      <c r="D35" s="10">
        <v>14156.87</v>
      </c>
      <c r="E35" s="10">
        <v>255621.38</v>
      </c>
      <c r="F35" s="10">
        <v>24388.63</v>
      </c>
      <c r="G35" s="68">
        <f t="shared" si="4"/>
        <v>294166.88</v>
      </c>
      <c r="H35" s="10">
        <v>156437.78</v>
      </c>
      <c r="I35" s="10">
        <v>197938.17</v>
      </c>
      <c r="J35" s="10">
        <v>17103.72</v>
      </c>
      <c r="K35" s="10">
        <v>15503.6</v>
      </c>
      <c r="L35" s="10">
        <v>57094.96</v>
      </c>
      <c r="M35" s="10">
        <v>0</v>
      </c>
      <c r="N35" s="10">
        <v>13426.48</v>
      </c>
      <c r="O35" s="10">
        <v>40685.79</v>
      </c>
      <c r="P35" s="10">
        <v>93011.05</v>
      </c>
      <c r="Q35" s="10">
        <v>0</v>
      </c>
      <c r="R35" s="10">
        <v>21873.599999999999</v>
      </c>
      <c r="S35" s="10">
        <v>188824.01</v>
      </c>
      <c r="T35" s="68">
        <f t="shared" si="0"/>
        <v>645461.37999999989</v>
      </c>
      <c r="U35" s="10">
        <v>6932.82</v>
      </c>
      <c r="V35" s="10">
        <v>5866.15</v>
      </c>
      <c r="W35" s="10">
        <v>18069.810000000001</v>
      </c>
      <c r="X35" s="68">
        <f t="shared" si="5"/>
        <v>30868.78</v>
      </c>
      <c r="Y35" s="10">
        <v>44177.68</v>
      </c>
      <c r="Z35" s="7"/>
      <c r="AA35" s="61">
        <v>365533.44</v>
      </c>
      <c r="AB35" s="10">
        <v>19719.689999999999</v>
      </c>
      <c r="AC35" s="10">
        <v>261179.14</v>
      </c>
      <c r="AD35" s="10">
        <v>27035.43</v>
      </c>
      <c r="AE35" s="68">
        <f t="shared" si="6"/>
        <v>307934.26</v>
      </c>
      <c r="AF35" s="10">
        <v>106010.78</v>
      </c>
      <c r="AG35" s="10">
        <v>53278.16</v>
      </c>
      <c r="AH35" s="10">
        <v>11799.98</v>
      </c>
      <c r="AI35" s="10">
        <v>10191.83</v>
      </c>
      <c r="AJ35" s="10">
        <v>65315.7</v>
      </c>
      <c r="AK35" s="10">
        <v>0</v>
      </c>
      <c r="AL35" s="10">
        <v>11919.82</v>
      </c>
      <c r="AM35" s="10">
        <v>65338.44</v>
      </c>
      <c r="AN35" s="10">
        <v>108302.07</v>
      </c>
      <c r="AO35" s="10">
        <v>0</v>
      </c>
      <c r="AP35" s="10">
        <v>11055.76</v>
      </c>
      <c r="AQ35" s="10">
        <v>131090.42000000001</v>
      </c>
      <c r="AR35" s="68">
        <f t="shared" si="1"/>
        <v>468292.18000000005</v>
      </c>
      <c r="AS35" s="10">
        <v>5012.1899999999996</v>
      </c>
      <c r="AT35" s="10">
        <v>5724.87</v>
      </c>
      <c r="AU35" s="10">
        <v>120831.18</v>
      </c>
      <c r="AV35" s="68">
        <f t="shared" si="7"/>
        <v>131568.24</v>
      </c>
      <c r="AW35" s="10">
        <v>39041.870000000003</v>
      </c>
      <c r="AX35" s="7"/>
      <c r="AY35" s="61">
        <v>395347.3</v>
      </c>
      <c r="AZ35" s="10">
        <v>18861.439999999999</v>
      </c>
      <c r="BA35" s="10">
        <v>247215.51</v>
      </c>
      <c r="BB35" s="10">
        <v>25017.39</v>
      </c>
      <c r="BC35" s="68">
        <f t="shared" si="8"/>
        <v>291094.34000000003</v>
      </c>
      <c r="BD35" s="10">
        <v>197091.27</v>
      </c>
      <c r="BE35" s="10">
        <v>64108.12</v>
      </c>
      <c r="BF35" s="10">
        <v>9169.2999999999993</v>
      </c>
      <c r="BG35" s="10">
        <v>1686.48</v>
      </c>
      <c r="BH35" s="10">
        <v>67343.289999999994</v>
      </c>
      <c r="BI35" s="10">
        <v>0</v>
      </c>
      <c r="BJ35" s="10">
        <v>19240.91</v>
      </c>
      <c r="BK35" s="10">
        <v>46323.85</v>
      </c>
      <c r="BL35" s="10">
        <v>87456.55</v>
      </c>
      <c r="BM35" s="10">
        <v>0</v>
      </c>
      <c r="BN35" s="10">
        <v>23704.85</v>
      </c>
      <c r="BO35" s="10">
        <v>143575.35999999999</v>
      </c>
      <c r="BP35" s="68">
        <f t="shared" si="2"/>
        <v>462608.70999999996</v>
      </c>
      <c r="BQ35" s="10">
        <v>7969.67</v>
      </c>
      <c r="BR35" s="10">
        <v>1140.44</v>
      </c>
      <c r="BS35" s="10">
        <v>69349.78</v>
      </c>
      <c r="BT35" s="68">
        <f t="shared" si="9"/>
        <v>78459.89</v>
      </c>
      <c r="BU35" s="10">
        <v>45253.58</v>
      </c>
      <c r="BV35" s="7"/>
      <c r="BW35" s="61">
        <v>400146.78</v>
      </c>
      <c r="BX35" s="10">
        <v>16645.080000000002</v>
      </c>
      <c r="BY35" s="10">
        <v>233765.58</v>
      </c>
      <c r="BZ35" s="10">
        <v>25795.4</v>
      </c>
      <c r="CA35" s="68">
        <f t="shared" si="10"/>
        <v>276206.06</v>
      </c>
      <c r="CB35" s="10">
        <v>305570.95</v>
      </c>
      <c r="CC35" s="10">
        <v>78035.360000000001</v>
      </c>
      <c r="CD35" s="10">
        <v>979.19</v>
      </c>
      <c r="CE35" s="10">
        <v>4186.0200000000004</v>
      </c>
      <c r="CF35" s="10">
        <v>68819.490000000005</v>
      </c>
      <c r="CG35" s="10">
        <v>0</v>
      </c>
      <c r="CH35" s="10">
        <v>10087.969999999999</v>
      </c>
      <c r="CI35" s="10">
        <v>54767.23</v>
      </c>
      <c r="CJ35" s="10">
        <v>91805.05</v>
      </c>
      <c r="CK35" s="10">
        <v>0</v>
      </c>
      <c r="CL35" s="10">
        <v>18527.41</v>
      </c>
      <c r="CM35" s="10">
        <v>155796.96</v>
      </c>
      <c r="CN35" s="68">
        <f t="shared" si="3"/>
        <v>483004.67999999993</v>
      </c>
      <c r="CO35" s="10">
        <v>6587.67</v>
      </c>
      <c r="CP35" s="10">
        <v>2853.63</v>
      </c>
      <c r="CQ35" s="10">
        <v>31590.76</v>
      </c>
      <c r="CR35" s="68">
        <f t="shared" si="11"/>
        <v>41032.06</v>
      </c>
      <c r="CS35" s="10">
        <v>46383.76</v>
      </c>
    </row>
    <row r="36" spans="1:97" x14ac:dyDescent="0.25">
      <c r="A36" s="45" t="s">
        <v>31</v>
      </c>
      <c r="C36" s="61">
        <v>352270</v>
      </c>
      <c r="D36" s="10">
        <v>192274</v>
      </c>
      <c r="E36" s="10">
        <v>339886</v>
      </c>
      <c r="F36" s="10">
        <v>0</v>
      </c>
      <c r="G36" s="68">
        <f t="shared" si="4"/>
        <v>532160</v>
      </c>
      <c r="H36" s="10">
        <v>351045</v>
      </c>
      <c r="I36" s="10">
        <v>188519</v>
      </c>
      <c r="J36" s="10">
        <v>83388</v>
      </c>
      <c r="K36" s="10">
        <v>38016</v>
      </c>
      <c r="L36" s="10">
        <v>32033</v>
      </c>
      <c r="M36" s="10">
        <v>0</v>
      </c>
      <c r="N36" s="10">
        <v>28984</v>
      </c>
      <c r="O36" s="10">
        <v>262125</v>
      </c>
      <c r="P36" s="10">
        <v>82389</v>
      </c>
      <c r="Q36" s="10">
        <v>56702</v>
      </c>
      <c r="R36" s="10">
        <v>132556</v>
      </c>
      <c r="S36" s="10">
        <v>63712</v>
      </c>
      <c r="T36" s="68">
        <f t="shared" si="0"/>
        <v>968424</v>
      </c>
      <c r="U36" s="10">
        <v>77239</v>
      </c>
      <c r="V36" s="10">
        <v>37941</v>
      </c>
      <c r="W36" s="10">
        <v>255063</v>
      </c>
      <c r="X36" s="68">
        <f t="shared" si="5"/>
        <v>370243</v>
      </c>
      <c r="Y36" s="10">
        <v>100328</v>
      </c>
      <c r="Z36" s="7"/>
      <c r="AA36" s="61">
        <v>326448</v>
      </c>
      <c r="AB36" s="10">
        <v>124134</v>
      </c>
      <c r="AC36" s="10">
        <v>499055</v>
      </c>
      <c r="AD36" s="10">
        <v>0</v>
      </c>
      <c r="AE36" s="68">
        <f t="shared" si="6"/>
        <v>623189</v>
      </c>
      <c r="AF36" s="10">
        <v>295466</v>
      </c>
      <c r="AG36" s="10">
        <v>173996</v>
      </c>
      <c r="AH36" s="10">
        <v>36944</v>
      </c>
      <c r="AI36" s="10">
        <v>36985</v>
      </c>
      <c r="AJ36" s="10">
        <v>38109</v>
      </c>
      <c r="AK36" s="10">
        <v>0</v>
      </c>
      <c r="AL36" s="10">
        <v>59934</v>
      </c>
      <c r="AM36" s="10">
        <v>379759</v>
      </c>
      <c r="AN36" s="10">
        <v>105754</v>
      </c>
      <c r="AO36" s="10">
        <v>47889</v>
      </c>
      <c r="AP36" s="10">
        <v>121623</v>
      </c>
      <c r="AQ36" s="10">
        <v>70041</v>
      </c>
      <c r="AR36" s="68">
        <f t="shared" si="1"/>
        <v>1071034</v>
      </c>
      <c r="AS36" s="10">
        <v>76824</v>
      </c>
      <c r="AT36" s="10">
        <v>46190</v>
      </c>
      <c r="AU36" s="10">
        <v>222847</v>
      </c>
      <c r="AV36" s="68">
        <f t="shared" si="7"/>
        <v>345861</v>
      </c>
      <c r="AW36" s="10">
        <v>72344</v>
      </c>
      <c r="AX36" s="7"/>
      <c r="AY36" s="61">
        <v>356988.57</v>
      </c>
      <c r="AZ36" s="10">
        <v>194487.54</v>
      </c>
      <c r="BA36" s="10">
        <v>457673.83</v>
      </c>
      <c r="BB36" s="10">
        <v>6995</v>
      </c>
      <c r="BC36" s="68">
        <f t="shared" si="8"/>
        <v>659156.37</v>
      </c>
      <c r="BD36" s="10">
        <v>306438.67</v>
      </c>
      <c r="BE36" s="10">
        <v>152754.69</v>
      </c>
      <c r="BF36" s="10">
        <v>35053.089999999997</v>
      </c>
      <c r="BG36" s="10">
        <v>49922.59</v>
      </c>
      <c r="BH36" s="10">
        <v>24367.93</v>
      </c>
      <c r="BI36" s="10">
        <v>0</v>
      </c>
      <c r="BJ36" s="10">
        <v>56091.45</v>
      </c>
      <c r="BK36" s="10">
        <v>263332.83</v>
      </c>
      <c r="BL36" s="10">
        <v>90899.08</v>
      </c>
      <c r="BM36" s="10">
        <v>35584.61</v>
      </c>
      <c r="BN36" s="10">
        <v>117450.83</v>
      </c>
      <c r="BO36" s="10">
        <v>79272.17</v>
      </c>
      <c r="BP36" s="68">
        <f t="shared" si="2"/>
        <v>904729.27</v>
      </c>
      <c r="BQ36" s="10">
        <v>90229.15</v>
      </c>
      <c r="BR36" s="10">
        <v>20905.96</v>
      </c>
      <c r="BS36" s="10">
        <v>203478.35</v>
      </c>
      <c r="BT36" s="68">
        <f t="shared" si="9"/>
        <v>314613.45999999996</v>
      </c>
      <c r="BU36" s="10">
        <v>65738.2</v>
      </c>
      <c r="BV36" s="7"/>
      <c r="BW36" s="61">
        <v>394383.04</v>
      </c>
      <c r="BX36" s="10">
        <v>253715.16</v>
      </c>
      <c r="BY36" s="10">
        <v>468251.44</v>
      </c>
      <c r="BZ36" s="10">
        <v>0</v>
      </c>
      <c r="CA36" s="68">
        <f t="shared" si="10"/>
        <v>721966.6</v>
      </c>
      <c r="CB36" s="10">
        <v>415246.96</v>
      </c>
      <c r="CC36" s="10">
        <v>58572.54</v>
      </c>
      <c r="CD36" s="10">
        <v>17292.43</v>
      </c>
      <c r="CE36" s="10">
        <v>39038.39</v>
      </c>
      <c r="CF36" s="10">
        <v>28838</v>
      </c>
      <c r="CG36" s="10">
        <v>0</v>
      </c>
      <c r="CH36" s="10">
        <v>56171.18</v>
      </c>
      <c r="CI36" s="10">
        <v>228048.9</v>
      </c>
      <c r="CJ36" s="10">
        <v>83440.13</v>
      </c>
      <c r="CK36" s="10">
        <v>28117</v>
      </c>
      <c r="CL36" s="10">
        <v>101920.83</v>
      </c>
      <c r="CM36" s="10">
        <v>72937.42</v>
      </c>
      <c r="CN36" s="68">
        <f t="shared" si="3"/>
        <v>714376.82</v>
      </c>
      <c r="CO36" s="10">
        <v>70403.05</v>
      </c>
      <c r="CP36" s="10">
        <v>8521.36</v>
      </c>
      <c r="CQ36" s="10">
        <v>146941.54</v>
      </c>
      <c r="CR36" s="68">
        <f t="shared" si="11"/>
        <v>225865.95</v>
      </c>
      <c r="CS36" s="10">
        <v>61148.4</v>
      </c>
    </row>
    <row r="37" spans="1:97" x14ac:dyDescent="0.25">
      <c r="A37" s="45" t="s">
        <v>32</v>
      </c>
      <c r="C37" s="61">
        <v>1890357.84</v>
      </c>
      <c r="D37" s="10">
        <v>797362.57</v>
      </c>
      <c r="E37" s="10">
        <v>739497.94</v>
      </c>
      <c r="F37" s="10">
        <v>0</v>
      </c>
      <c r="G37" s="68">
        <f t="shared" si="4"/>
        <v>1536860.5099999998</v>
      </c>
      <c r="H37" s="10">
        <v>930935.56</v>
      </c>
      <c r="I37" s="10">
        <v>-13503.13</v>
      </c>
      <c r="J37" s="10">
        <v>111908.97</v>
      </c>
      <c r="K37" s="10">
        <v>440129.74</v>
      </c>
      <c r="L37" s="10">
        <v>346299.63</v>
      </c>
      <c r="M37" s="10">
        <v>13895.41</v>
      </c>
      <c r="N37" s="10">
        <v>21228</v>
      </c>
      <c r="O37" s="10">
        <v>1174321.47</v>
      </c>
      <c r="P37" s="10">
        <v>714585.8</v>
      </c>
      <c r="Q37" s="10">
        <v>120976.48</v>
      </c>
      <c r="R37" s="10">
        <v>557344.16</v>
      </c>
      <c r="S37" s="10">
        <v>250723.6</v>
      </c>
      <c r="T37" s="68">
        <f t="shared" si="0"/>
        <v>3737910.13</v>
      </c>
      <c r="U37" s="10">
        <v>5773.36</v>
      </c>
      <c r="V37" s="10">
        <v>13022.3</v>
      </c>
      <c r="W37" s="10">
        <v>84321.55</v>
      </c>
      <c r="X37" s="68">
        <f t="shared" si="5"/>
        <v>103117.21</v>
      </c>
      <c r="Y37" s="10">
        <v>364173.18</v>
      </c>
      <c r="Z37" s="7"/>
      <c r="AA37" s="61">
        <v>2122236.7000000002</v>
      </c>
      <c r="AB37" s="10">
        <v>839861.95</v>
      </c>
      <c r="AC37" s="10">
        <v>650689.18999999994</v>
      </c>
      <c r="AD37" s="10">
        <v>0</v>
      </c>
      <c r="AE37" s="68">
        <f t="shared" si="6"/>
        <v>1490551.14</v>
      </c>
      <c r="AF37" s="10">
        <v>1051512.6399999999</v>
      </c>
      <c r="AG37" s="10">
        <v>45334.239999999998</v>
      </c>
      <c r="AH37" s="10">
        <v>131146.16</v>
      </c>
      <c r="AI37" s="10">
        <v>412367.37</v>
      </c>
      <c r="AJ37" s="10">
        <v>416567.47</v>
      </c>
      <c r="AK37" s="10">
        <v>13026.19</v>
      </c>
      <c r="AL37" s="10">
        <v>20776</v>
      </c>
      <c r="AM37" s="10">
        <v>1233854.53</v>
      </c>
      <c r="AN37" s="10">
        <v>856550.45</v>
      </c>
      <c r="AO37" s="10">
        <v>169197.13</v>
      </c>
      <c r="AP37" s="10">
        <v>782777.95</v>
      </c>
      <c r="AQ37" s="10">
        <v>295304.13</v>
      </c>
      <c r="AR37" s="68">
        <f t="shared" si="1"/>
        <v>4376901.62</v>
      </c>
      <c r="AS37" s="10">
        <v>2699.22</v>
      </c>
      <c r="AT37" s="10">
        <v>10157.81</v>
      </c>
      <c r="AU37" s="10">
        <v>70878.47</v>
      </c>
      <c r="AV37" s="68">
        <f t="shared" si="7"/>
        <v>83735.5</v>
      </c>
      <c r="AW37" s="10">
        <v>296709.3</v>
      </c>
      <c r="AX37" s="7"/>
      <c r="AY37" s="61">
        <v>2297047.35</v>
      </c>
      <c r="AZ37" s="10">
        <v>895921.26</v>
      </c>
      <c r="BA37" s="10">
        <v>789338.05</v>
      </c>
      <c r="BB37" s="10">
        <v>0</v>
      </c>
      <c r="BC37" s="68">
        <f t="shared" si="8"/>
        <v>1685259.31</v>
      </c>
      <c r="BD37" s="10">
        <v>1082452.58</v>
      </c>
      <c r="BE37" s="10">
        <v>17619.099999999999</v>
      </c>
      <c r="BF37" s="10">
        <v>114261.88</v>
      </c>
      <c r="BG37" s="10">
        <v>405305.79</v>
      </c>
      <c r="BH37" s="10">
        <v>425388.06</v>
      </c>
      <c r="BI37" s="10">
        <v>6866.96</v>
      </c>
      <c r="BJ37" s="10">
        <v>20776</v>
      </c>
      <c r="BK37" s="10">
        <v>1170686.92</v>
      </c>
      <c r="BL37" s="10">
        <v>812651.38</v>
      </c>
      <c r="BM37" s="10">
        <v>164384.24</v>
      </c>
      <c r="BN37" s="10">
        <v>821109.12</v>
      </c>
      <c r="BO37" s="10">
        <v>282155.63</v>
      </c>
      <c r="BP37" s="68">
        <f t="shared" si="2"/>
        <v>4241205.08</v>
      </c>
      <c r="BQ37" s="10">
        <v>2529.66</v>
      </c>
      <c r="BR37" s="10">
        <v>9339.74</v>
      </c>
      <c r="BS37" s="10">
        <v>101646.35</v>
      </c>
      <c r="BT37" s="68">
        <f t="shared" si="9"/>
        <v>113515.75</v>
      </c>
      <c r="BU37" s="10">
        <v>347050.62</v>
      </c>
      <c r="BV37" s="7"/>
      <c r="BW37" s="61">
        <v>2438848.6</v>
      </c>
      <c r="BX37" s="10">
        <v>987652.22</v>
      </c>
      <c r="BY37" s="10">
        <v>739095.78</v>
      </c>
      <c r="BZ37" s="10">
        <v>0</v>
      </c>
      <c r="CA37" s="68">
        <f t="shared" si="10"/>
        <v>1726748</v>
      </c>
      <c r="CB37" s="10">
        <v>1052821.1599999999</v>
      </c>
      <c r="CC37" s="10">
        <v>42777.55</v>
      </c>
      <c r="CD37" s="10">
        <v>83861.97</v>
      </c>
      <c r="CE37" s="10">
        <v>372659.35</v>
      </c>
      <c r="CF37" s="10">
        <v>431759.1</v>
      </c>
      <c r="CG37" s="10">
        <v>2835.6</v>
      </c>
      <c r="CH37" s="10">
        <v>20736</v>
      </c>
      <c r="CI37" s="10">
        <v>1194424.58</v>
      </c>
      <c r="CJ37" s="10">
        <v>814993.34</v>
      </c>
      <c r="CK37" s="10">
        <v>224879.73</v>
      </c>
      <c r="CL37" s="10">
        <v>748070.51</v>
      </c>
      <c r="CM37" s="10">
        <v>287208.42</v>
      </c>
      <c r="CN37" s="68">
        <f t="shared" si="3"/>
        <v>4224206.1499999994</v>
      </c>
      <c r="CO37" s="10">
        <v>3237.45</v>
      </c>
      <c r="CP37" s="10">
        <v>10094</v>
      </c>
      <c r="CQ37" s="10">
        <v>62004.34</v>
      </c>
      <c r="CR37" s="68">
        <f t="shared" si="11"/>
        <v>75335.789999999994</v>
      </c>
      <c r="CS37" s="10">
        <v>372172.7</v>
      </c>
    </row>
    <row r="38" spans="1:97" x14ac:dyDescent="0.25">
      <c r="A38" s="45" t="s">
        <v>33</v>
      </c>
      <c r="C38" s="61">
        <v>222591.88</v>
      </c>
      <c r="D38" s="10">
        <v>190517.1</v>
      </c>
      <c r="E38" s="10">
        <v>0</v>
      </c>
      <c r="F38" s="10">
        <v>96728.03</v>
      </c>
      <c r="G38" s="68">
        <f t="shared" si="4"/>
        <v>287245.13</v>
      </c>
      <c r="H38" s="10">
        <v>46422.53</v>
      </c>
      <c r="I38" s="10">
        <v>242723.51</v>
      </c>
      <c r="J38" s="10">
        <v>24821.88</v>
      </c>
      <c r="K38" s="10">
        <v>38094.44</v>
      </c>
      <c r="L38" s="10">
        <v>2653.63</v>
      </c>
      <c r="M38" s="10">
        <v>0</v>
      </c>
      <c r="N38" s="10">
        <v>0</v>
      </c>
      <c r="O38" s="10">
        <v>0</v>
      </c>
      <c r="P38" s="10">
        <v>66560.429999999993</v>
      </c>
      <c r="Q38" s="10">
        <v>0</v>
      </c>
      <c r="R38" s="10">
        <v>0</v>
      </c>
      <c r="S38" s="10">
        <v>18379.830000000002</v>
      </c>
      <c r="T38" s="68">
        <f t="shared" ref="T38:T62" si="12">SUM(I38:S38)</f>
        <v>393233.72000000003</v>
      </c>
      <c r="U38" s="10">
        <v>32126.84</v>
      </c>
      <c r="V38" s="10">
        <v>4540</v>
      </c>
      <c r="W38" s="10">
        <v>0</v>
      </c>
      <c r="X38" s="68">
        <f t="shared" si="5"/>
        <v>36666.839999999997</v>
      </c>
      <c r="Y38" s="10">
        <v>0</v>
      </c>
      <c r="Z38" s="7"/>
      <c r="AA38" s="61">
        <v>210406.39999999999</v>
      </c>
      <c r="AB38" s="10">
        <v>216715.76</v>
      </c>
      <c r="AC38" s="10">
        <v>0</v>
      </c>
      <c r="AD38" s="10">
        <v>76352.89</v>
      </c>
      <c r="AE38" s="68">
        <f t="shared" si="6"/>
        <v>293068.65000000002</v>
      </c>
      <c r="AF38" s="10">
        <v>48328.27</v>
      </c>
      <c r="AG38" s="10">
        <v>199442.97</v>
      </c>
      <c r="AH38" s="10">
        <v>76593.39</v>
      </c>
      <c r="AI38" s="10">
        <v>45724.09</v>
      </c>
      <c r="AJ38" s="10">
        <v>25537.55</v>
      </c>
      <c r="AK38" s="10">
        <v>0</v>
      </c>
      <c r="AL38" s="10">
        <v>0</v>
      </c>
      <c r="AM38" s="10">
        <v>0</v>
      </c>
      <c r="AN38" s="10">
        <v>113354.85</v>
      </c>
      <c r="AO38" s="10">
        <v>0</v>
      </c>
      <c r="AP38" s="10">
        <v>0</v>
      </c>
      <c r="AQ38" s="10">
        <v>44856.42</v>
      </c>
      <c r="AR38" s="68">
        <f t="shared" ref="AR38:AR62" si="13">SUM(AG38:AQ38)</f>
        <v>505509.26999999996</v>
      </c>
      <c r="AS38" s="10">
        <v>38903.83</v>
      </c>
      <c r="AT38" s="10">
        <v>4630</v>
      </c>
      <c r="AU38" s="10">
        <v>0</v>
      </c>
      <c r="AV38" s="68">
        <f t="shared" si="7"/>
        <v>43533.83</v>
      </c>
      <c r="AW38" s="10">
        <v>0</v>
      </c>
      <c r="AX38" s="7"/>
      <c r="AY38" s="61">
        <v>231749.47</v>
      </c>
      <c r="AZ38" s="10">
        <v>220902.45</v>
      </c>
      <c r="BA38" s="10">
        <v>0</v>
      </c>
      <c r="BB38" s="10">
        <v>61450.68</v>
      </c>
      <c r="BC38" s="68">
        <f t="shared" si="8"/>
        <v>282353.13</v>
      </c>
      <c r="BD38" s="10">
        <v>52817.440000000002</v>
      </c>
      <c r="BE38" s="10">
        <v>215759.17</v>
      </c>
      <c r="BF38" s="10">
        <v>94675.19</v>
      </c>
      <c r="BG38" s="10">
        <v>35156.17</v>
      </c>
      <c r="BH38" s="10">
        <v>3827.91</v>
      </c>
      <c r="BI38" s="10">
        <v>0</v>
      </c>
      <c r="BJ38" s="10">
        <v>0</v>
      </c>
      <c r="BK38" s="10">
        <v>0</v>
      </c>
      <c r="BL38" s="10">
        <v>109845.09</v>
      </c>
      <c r="BM38" s="10">
        <v>0</v>
      </c>
      <c r="BN38" s="10">
        <v>0</v>
      </c>
      <c r="BO38" s="10">
        <v>56250.13</v>
      </c>
      <c r="BP38" s="68">
        <f t="shared" ref="BP38:BP62" si="14">SUM(BE38:BO38)</f>
        <v>515513.65999999992</v>
      </c>
      <c r="BQ38" s="10">
        <v>60715.24</v>
      </c>
      <c r="BR38" s="10">
        <v>4540</v>
      </c>
      <c r="BS38" s="10">
        <v>0</v>
      </c>
      <c r="BT38" s="68">
        <f t="shared" si="9"/>
        <v>65255.24</v>
      </c>
      <c r="BU38" s="10">
        <v>0</v>
      </c>
      <c r="BV38" s="7"/>
      <c r="BW38" s="61">
        <v>223560.65</v>
      </c>
      <c r="BX38" s="10">
        <v>237870.85</v>
      </c>
      <c r="BY38" s="10">
        <v>0</v>
      </c>
      <c r="BZ38" s="10">
        <v>43824.35</v>
      </c>
      <c r="CA38" s="68">
        <f t="shared" si="10"/>
        <v>281695.2</v>
      </c>
      <c r="CB38" s="10">
        <v>65962.570000000007</v>
      </c>
      <c r="CC38" s="10">
        <v>225960.13</v>
      </c>
      <c r="CD38" s="10">
        <v>50274.91</v>
      </c>
      <c r="CE38" s="10">
        <v>41117.910000000003</v>
      </c>
      <c r="CF38" s="10">
        <v>4144.24</v>
      </c>
      <c r="CG38" s="10">
        <v>0</v>
      </c>
      <c r="CH38" s="10">
        <v>0</v>
      </c>
      <c r="CI38" s="10">
        <v>0</v>
      </c>
      <c r="CJ38" s="10">
        <v>118667.73</v>
      </c>
      <c r="CK38" s="10">
        <v>0</v>
      </c>
      <c r="CL38" s="10">
        <v>0</v>
      </c>
      <c r="CM38" s="10">
        <v>57799.31</v>
      </c>
      <c r="CN38" s="68">
        <f t="shared" ref="CN38:CN62" si="15">SUM(CC38:CM38)</f>
        <v>497964.23000000004</v>
      </c>
      <c r="CO38" s="10">
        <v>61502.64</v>
      </c>
      <c r="CP38" s="10">
        <v>220</v>
      </c>
      <c r="CQ38" s="10">
        <v>0</v>
      </c>
      <c r="CR38" s="68">
        <f t="shared" si="11"/>
        <v>61722.64</v>
      </c>
      <c r="CS38" s="10">
        <v>0</v>
      </c>
    </row>
    <row r="39" spans="1:97" x14ac:dyDescent="0.25">
      <c r="A39" s="45" t="s">
        <v>34</v>
      </c>
      <c r="C39" s="61">
        <v>466255.51</v>
      </c>
      <c r="D39" s="10">
        <v>57905.71</v>
      </c>
      <c r="E39" s="10">
        <v>94941.55</v>
      </c>
      <c r="F39" s="10">
        <v>9816.36</v>
      </c>
      <c r="G39" s="68">
        <f t="shared" si="4"/>
        <v>162663.62</v>
      </c>
      <c r="H39" s="10">
        <v>146715.29</v>
      </c>
      <c r="I39" s="10">
        <v>0</v>
      </c>
      <c r="J39" s="10">
        <v>26034.98</v>
      </c>
      <c r="K39" s="10">
        <v>0</v>
      </c>
      <c r="L39" s="10">
        <v>0</v>
      </c>
      <c r="M39" s="10">
        <v>0</v>
      </c>
      <c r="N39" s="10">
        <v>45782.04</v>
      </c>
      <c r="O39" s="10">
        <v>0</v>
      </c>
      <c r="P39" s="10">
        <v>546715.5</v>
      </c>
      <c r="Q39" s="10">
        <v>0</v>
      </c>
      <c r="R39" s="10">
        <v>50003.68</v>
      </c>
      <c r="S39" s="10">
        <v>109682.53</v>
      </c>
      <c r="T39" s="68">
        <f t="shared" si="12"/>
        <v>778218.7300000001</v>
      </c>
      <c r="U39" s="10">
        <v>0</v>
      </c>
      <c r="V39" s="10">
        <v>0</v>
      </c>
      <c r="W39" s="10">
        <v>91411.95</v>
      </c>
      <c r="X39" s="68">
        <f t="shared" si="5"/>
        <v>91411.95</v>
      </c>
      <c r="Y39" s="10">
        <v>169.92</v>
      </c>
      <c r="Z39" s="7"/>
      <c r="AA39" s="61">
        <v>475567.33</v>
      </c>
      <c r="AB39" s="10">
        <v>59210.01</v>
      </c>
      <c r="AC39" s="10">
        <v>105894.39999999999</v>
      </c>
      <c r="AD39" s="10">
        <v>11475.61</v>
      </c>
      <c r="AE39" s="68">
        <f t="shared" si="6"/>
        <v>176580.02000000002</v>
      </c>
      <c r="AF39" s="10">
        <v>193641.89</v>
      </c>
      <c r="AG39" s="10">
        <v>0</v>
      </c>
      <c r="AH39" s="10">
        <v>11644.82</v>
      </c>
      <c r="AI39" s="10">
        <v>0</v>
      </c>
      <c r="AJ39" s="10">
        <v>0</v>
      </c>
      <c r="AK39" s="10">
        <v>0</v>
      </c>
      <c r="AL39" s="10">
        <v>47694.16</v>
      </c>
      <c r="AM39" s="10">
        <v>0</v>
      </c>
      <c r="AN39" s="10">
        <v>623444.35</v>
      </c>
      <c r="AO39" s="10">
        <v>0</v>
      </c>
      <c r="AP39" s="10">
        <v>83788.12</v>
      </c>
      <c r="AQ39" s="10">
        <v>109771.2</v>
      </c>
      <c r="AR39" s="68">
        <f t="shared" si="13"/>
        <v>876342.64999999991</v>
      </c>
      <c r="AS39" s="10">
        <v>0</v>
      </c>
      <c r="AT39" s="10">
        <v>0</v>
      </c>
      <c r="AU39" s="10">
        <v>55271.78</v>
      </c>
      <c r="AV39" s="68">
        <f t="shared" si="7"/>
        <v>55271.78</v>
      </c>
      <c r="AW39" s="10">
        <v>3596.31</v>
      </c>
      <c r="AX39" s="7"/>
      <c r="AY39" s="61">
        <v>487052.78</v>
      </c>
      <c r="AZ39" s="10">
        <v>44463.519999999997</v>
      </c>
      <c r="BA39" s="10">
        <v>67369.61</v>
      </c>
      <c r="BB39" s="10">
        <v>56945.37</v>
      </c>
      <c r="BC39" s="68">
        <f t="shared" si="8"/>
        <v>168778.5</v>
      </c>
      <c r="BD39" s="10">
        <v>180424.19</v>
      </c>
      <c r="BE39" s="10">
        <v>6524.47</v>
      </c>
      <c r="BF39" s="10">
        <v>6264.33</v>
      </c>
      <c r="BG39" s="10">
        <v>421.97</v>
      </c>
      <c r="BH39" s="10">
        <v>0</v>
      </c>
      <c r="BI39" s="10">
        <v>0</v>
      </c>
      <c r="BJ39" s="10">
        <v>102044.83</v>
      </c>
      <c r="BK39" s="10">
        <v>81982.679999999993</v>
      </c>
      <c r="BL39" s="10">
        <v>407661.88</v>
      </c>
      <c r="BM39" s="10">
        <v>0</v>
      </c>
      <c r="BN39" s="10">
        <v>39098.92</v>
      </c>
      <c r="BO39" s="10">
        <v>119513.34</v>
      </c>
      <c r="BP39" s="68">
        <f t="shared" si="14"/>
        <v>763512.42</v>
      </c>
      <c r="BQ39" s="10">
        <v>11780.11</v>
      </c>
      <c r="BR39" s="10">
        <v>0</v>
      </c>
      <c r="BS39" s="10">
        <v>55544.69</v>
      </c>
      <c r="BT39" s="68">
        <f t="shared" si="9"/>
        <v>67324.800000000003</v>
      </c>
      <c r="BU39" s="10">
        <v>27053.82</v>
      </c>
      <c r="BV39" s="7"/>
      <c r="BW39" s="61">
        <v>486947.31</v>
      </c>
      <c r="BX39" s="10">
        <v>46663.53</v>
      </c>
      <c r="BY39" s="10">
        <v>148043.62</v>
      </c>
      <c r="BZ39" s="10">
        <v>25575.77</v>
      </c>
      <c r="CA39" s="68">
        <f t="shared" si="10"/>
        <v>220282.91999999998</v>
      </c>
      <c r="CB39" s="10">
        <v>208054.9</v>
      </c>
      <c r="CC39" s="10">
        <v>9645.43</v>
      </c>
      <c r="CD39" s="10">
        <v>2767.8</v>
      </c>
      <c r="CE39" s="10">
        <v>4066.68</v>
      </c>
      <c r="CF39" s="10">
        <v>0</v>
      </c>
      <c r="CG39" s="10">
        <v>0</v>
      </c>
      <c r="CH39" s="10">
        <v>86933.77</v>
      </c>
      <c r="CI39" s="10">
        <v>119073.48</v>
      </c>
      <c r="CJ39" s="10">
        <v>643753.80000000005</v>
      </c>
      <c r="CK39" s="10">
        <v>0</v>
      </c>
      <c r="CL39" s="10">
        <v>34028.31</v>
      </c>
      <c r="CM39" s="10">
        <v>107667.16</v>
      </c>
      <c r="CN39" s="68">
        <f t="shared" si="15"/>
        <v>1007936.43</v>
      </c>
      <c r="CO39" s="10">
        <v>14655.6</v>
      </c>
      <c r="CP39" s="10">
        <v>0</v>
      </c>
      <c r="CQ39" s="10">
        <v>59943.29</v>
      </c>
      <c r="CR39" s="68">
        <f t="shared" si="11"/>
        <v>74598.89</v>
      </c>
      <c r="CS39" s="10">
        <v>50462.57</v>
      </c>
    </row>
    <row r="40" spans="1:97" x14ac:dyDescent="0.25">
      <c r="A40" s="45" t="s">
        <v>35</v>
      </c>
      <c r="C40" s="61">
        <v>1864532.28</v>
      </c>
      <c r="D40" s="10">
        <v>1640416.39</v>
      </c>
      <c r="E40" s="10">
        <v>1001977.55</v>
      </c>
      <c r="F40" s="10">
        <v>250015.4</v>
      </c>
      <c r="G40" s="68">
        <f t="shared" si="4"/>
        <v>2892409.34</v>
      </c>
      <c r="H40" s="10">
        <v>954087.76</v>
      </c>
      <c r="I40" s="10">
        <v>87767.679999999993</v>
      </c>
      <c r="J40" s="10">
        <v>295355.49</v>
      </c>
      <c r="K40" s="10">
        <v>30727.61</v>
      </c>
      <c r="L40" s="10">
        <v>56161.4</v>
      </c>
      <c r="M40" s="10">
        <v>0</v>
      </c>
      <c r="N40" s="10">
        <v>75487.990000000005</v>
      </c>
      <c r="O40" s="10">
        <v>1650674.13</v>
      </c>
      <c r="P40" s="10">
        <v>200679.05</v>
      </c>
      <c r="Q40" s="10">
        <v>336216.07</v>
      </c>
      <c r="R40" s="10">
        <v>1085227.73</v>
      </c>
      <c r="S40" s="10">
        <v>745474.14</v>
      </c>
      <c r="T40" s="68">
        <f t="shared" si="12"/>
        <v>4563771.2899999991</v>
      </c>
      <c r="U40" s="10">
        <v>137454.51999999999</v>
      </c>
      <c r="V40" s="10">
        <v>200463.56</v>
      </c>
      <c r="W40" s="10">
        <v>481290.76</v>
      </c>
      <c r="X40" s="68">
        <f t="shared" si="5"/>
        <v>819208.84</v>
      </c>
      <c r="Y40" s="10">
        <v>565781.68000000005</v>
      </c>
      <c r="Z40" s="7"/>
      <c r="AA40" s="61">
        <v>1711949.52</v>
      </c>
      <c r="AB40" s="10">
        <v>1418567.9</v>
      </c>
      <c r="AC40" s="10">
        <v>1575611.41</v>
      </c>
      <c r="AD40" s="10">
        <v>34119.75</v>
      </c>
      <c r="AE40" s="68">
        <f t="shared" si="6"/>
        <v>3028299.0599999996</v>
      </c>
      <c r="AF40" s="10">
        <v>1090829.27</v>
      </c>
      <c r="AG40" s="10">
        <v>167651.57</v>
      </c>
      <c r="AH40" s="10">
        <v>320163.84999999998</v>
      </c>
      <c r="AI40" s="10">
        <v>116057.67</v>
      </c>
      <c r="AJ40" s="10">
        <v>135575.54</v>
      </c>
      <c r="AK40" s="10">
        <v>0</v>
      </c>
      <c r="AL40" s="10">
        <v>77340.95</v>
      </c>
      <c r="AM40" s="10">
        <v>1551717.39</v>
      </c>
      <c r="AN40" s="10">
        <v>240599.26</v>
      </c>
      <c r="AO40" s="10">
        <v>384109.22</v>
      </c>
      <c r="AP40" s="10">
        <v>1100151.19</v>
      </c>
      <c r="AQ40" s="10">
        <v>1044995.7</v>
      </c>
      <c r="AR40" s="68">
        <f t="shared" si="13"/>
        <v>5138362.3399999989</v>
      </c>
      <c r="AS40" s="10">
        <v>69878.94</v>
      </c>
      <c r="AT40" s="10">
        <v>158809.41</v>
      </c>
      <c r="AU40" s="10">
        <v>752286.49</v>
      </c>
      <c r="AV40" s="68">
        <f t="shared" si="7"/>
        <v>980974.84</v>
      </c>
      <c r="AW40" s="10">
        <v>695617.03</v>
      </c>
      <c r="AX40" s="7"/>
      <c r="AY40" s="61">
        <v>1866841.73</v>
      </c>
      <c r="AZ40" s="10">
        <v>1568598.57</v>
      </c>
      <c r="BA40" s="10">
        <v>1704402.58</v>
      </c>
      <c r="BB40" s="10">
        <v>36725.08</v>
      </c>
      <c r="BC40" s="68">
        <f t="shared" si="8"/>
        <v>3309726.2300000004</v>
      </c>
      <c r="BD40" s="10">
        <v>1111828.2</v>
      </c>
      <c r="BE40" s="10">
        <v>183535.84</v>
      </c>
      <c r="BF40" s="10">
        <v>314572.43</v>
      </c>
      <c r="BG40" s="10">
        <v>48411.63</v>
      </c>
      <c r="BH40" s="10">
        <v>222606.94</v>
      </c>
      <c r="BI40" s="10">
        <v>0</v>
      </c>
      <c r="BJ40" s="10">
        <v>161902.88</v>
      </c>
      <c r="BK40" s="10">
        <v>1501511.49</v>
      </c>
      <c r="BL40" s="10">
        <v>198457.55</v>
      </c>
      <c r="BM40" s="10">
        <v>238236.2</v>
      </c>
      <c r="BN40" s="10">
        <v>1075296</v>
      </c>
      <c r="BO40" s="10">
        <v>899502.74</v>
      </c>
      <c r="BP40" s="68">
        <f t="shared" si="14"/>
        <v>4844033.7</v>
      </c>
      <c r="BQ40" s="10">
        <v>23218.799999999999</v>
      </c>
      <c r="BR40" s="10">
        <v>149211.69</v>
      </c>
      <c r="BS40" s="10">
        <v>837868.75</v>
      </c>
      <c r="BT40" s="68">
        <f t="shared" si="9"/>
        <v>1010299.24</v>
      </c>
      <c r="BU40" s="10">
        <v>640132.04</v>
      </c>
      <c r="BV40" s="7"/>
      <c r="BW40" s="61">
        <v>1888920.34</v>
      </c>
      <c r="BX40" s="10">
        <v>1399449.52</v>
      </c>
      <c r="BY40" s="10">
        <v>1833605.06</v>
      </c>
      <c r="BZ40" s="10">
        <v>34379.43</v>
      </c>
      <c r="CA40" s="68">
        <f t="shared" si="10"/>
        <v>3267434.0100000002</v>
      </c>
      <c r="CB40" s="10">
        <v>1200577.82</v>
      </c>
      <c r="CC40" s="10">
        <v>144047.26999999999</v>
      </c>
      <c r="CD40" s="10">
        <v>273571.83</v>
      </c>
      <c r="CE40" s="10">
        <v>41249.339999999997</v>
      </c>
      <c r="CF40" s="10">
        <v>185782.52</v>
      </c>
      <c r="CG40" s="10">
        <v>0</v>
      </c>
      <c r="CH40" s="10">
        <v>122601.54</v>
      </c>
      <c r="CI40" s="10">
        <v>1489739.77</v>
      </c>
      <c r="CJ40" s="10">
        <v>150843.23000000001</v>
      </c>
      <c r="CK40" s="10">
        <v>324267.7</v>
      </c>
      <c r="CL40" s="10">
        <v>1079235.98</v>
      </c>
      <c r="CM40" s="10">
        <v>1167571.78</v>
      </c>
      <c r="CN40" s="68">
        <f t="shared" si="15"/>
        <v>4978910.96</v>
      </c>
      <c r="CO40" s="10">
        <v>13145.74</v>
      </c>
      <c r="CP40" s="10">
        <v>139354.23000000001</v>
      </c>
      <c r="CQ40" s="10">
        <v>970372.28</v>
      </c>
      <c r="CR40" s="68">
        <f t="shared" si="11"/>
        <v>1122872.25</v>
      </c>
      <c r="CS40" s="10">
        <v>566710.81999999995</v>
      </c>
    </row>
    <row r="41" spans="1:97" x14ac:dyDescent="0.25">
      <c r="A41" s="45" t="s">
        <v>36</v>
      </c>
      <c r="C41" s="61">
        <v>1568639</v>
      </c>
      <c r="D41" s="10">
        <v>285975</v>
      </c>
      <c r="E41" s="10">
        <v>334074</v>
      </c>
      <c r="F41" s="10">
        <v>35918</v>
      </c>
      <c r="G41" s="68">
        <f t="shared" si="4"/>
        <v>655967</v>
      </c>
      <c r="H41" s="10">
        <v>259508</v>
      </c>
      <c r="I41" s="10">
        <v>4249</v>
      </c>
      <c r="J41" s="10">
        <v>0</v>
      </c>
      <c r="K41" s="10">
        <v>302</v>
      </c>
      <c r="L41" s="10">
        <v>374445</v>
      </c>
      <c r="M41" s="10">
        <v>0</v>
      </c>
      <c r="N41" s="10">
        <v>0</v>
      </c>
      <c r="O41" s="10">
        <v>317442</v>
      </c>
      <c r="P41" s="10">
        <v>0</v>
      </c>
      <c r="Q41" s="10">
        <v>0</v>
      </c>
      <c r="R41" s="10">
        <v>148734</v>
      </c>
      <c r="S41" s="10">
        <v>0</v>
      </c>
      <c r="T41" s="68">
        <f t="shared" si="12"/>
        <v>845172</v>
      </c>
      <c r="U41" s="10">
        <v>9790</v>
      </c>
      <c r="V41" s="10">
        <v>49876</v>
      </c>
      <c r="W41" s="10">
        <v>0</v>
      </c>
      <c r="X41" s="68">
        <f t="shared" si="5"/>
        <v>59666</v>
      </c>
      <c r="Y41" s="10">
        <v>157250</v>
      </c>
      <c r="Z41" s="7"/>
      <c r="AA41" s="61">
        <v>1502607</v>
      </c>
      <c r="AB41" s="10">
        <v>267407</v>
      </c>
      <c r="AC41" s="10">
        <v>372381</v>
      </c>
      <c r="AD41" s="10">
        <v>39922</v>
      </c>
      <c r="AE41" s="68">
        <f t="shared" si="6"/>
        <v>679710</v>
      </c>
      <c r="AF41" s="10">
        <v>373691</v>
      </c>
      <c r="AG41" s="10">
        <v>29654</v>
      </c>
      <c r="AH41" s="10">
        <v>0</v>
      </c>
      <c r="AI41" s="10">
        <v>344</v>
      </c>
      <c r="AJ41" s="10">
        <v>373030</v>
      </c>
      <c r="AK41" s="10">
        <v>0</v>
      </c>
      <c r="AL41" s="10">
        <v>0</v>
      </c>
      <c r="AM41" s="10">
        <v>382311</v>
      </c>
      <c r="AN41" s="10">
        <v>0</v>
      </c>
      <c r="AO41" s="10">
        <v>0</v>
      </c>
      <c r="AP41" s="10">
        <v>67439</v>
      </c>
      <c r="AQ41" s="10">
        <v>0</v>
      </c>
      <c r="AR41" s="68">
        <f t="shared" si="13"/>
        <v>852778</v>
      </c>
      <c r="AS41" s="10">
        <v>4901</v>
      </c>
      <c r="AT41" s="10">
        <v>33059</v>
      </c>
      <c r="AU41" s="10">
        <v>0</v>
      </c>
      <c r="AV41" s="68">
        <f t="shared" si="7"/>
        <v>37960</v>
      </c>
      <c r="AW41" s="10">
        <v>360225</v>
      </c>
      <c r="AX41" s="7"/>
      <c r="AY41" s="61">
        <v>1476565</v>
      </c>
      <c r="AZ41" s="10">
        <v>247126</v>
      </c>
      <c r="BA41" s="10">
        <v>377906</v>
      </c>
      <c r="BB41" s="10">
        <v>11520</v>
      </c>
      <c r="BC41" s="68">
        <f t="shared" si="8"/>
        <v>636552</v>
      </c>
      <c r="BD41" s="10">
        <v>325314</v>
      </c>
      <c r="BE41" s="10">
        <v>-646</v>
      </c>
      <c r="BF41" s="10">
        <v>0</v>
      </c>
      <c r="BG41" s="10">
        <v>360</v>
      </c>
      <c r="BH41" s="10">
        <v>383202</v>
      </c>
      <c r="BI41" s="10">
        <v>0</v>
      </c>
      <c r="BJ41" s="10">
        <v>0</v>
      </c>
      <c r="BK41" s="10">
        <v>459960</v>
      </c>
      <c r="BL41" s="10">
        <v>0</v>
      </c>
      <c r="BM41" s="10">
        <v>0</v>
      </c>
      <c r="BN41" s="10">
        <v>103220</v>
      </c>
      <c r="BO41" s="10">
        <v>0</v>
      </c>
      <c r="BP41" s="68">
        <f t="shared" si="14"/>
        <v>946096</v>
      </c>
      <c r="BQ41" s="10">
        <v>13890</v>
      </c>
      <c r="BR41" s="10">
        <v>28276</v>
      </c>
      <c r="BS41" s="10">
        <v>0</v>
      </c>
      <c r="BT41" s="68">
        <f t="shared" si="9"/>
        <v>42166</v>
      </c>
      <c r="BU41" s="10">
        <v>334292</v>
      </c>
      <c r="BV41" s="7"/>
      <c r="BW41" s="61">
        <v>1578718</v>
      </c>
      <c r="BX41" s="10">
        <v>308825</v>
      </c>
      <c r="BY41" s="10">
        <v>380499</v>
      </c>
      <c r="BZ41" s="10">
        <v>16315</v>
      </c>
      <c r="CA41" s="68">
        <f t="shared" si="10"/>
        <v>705639</v>
      </c>
      <c r="CB41" s="10">
        <v>473379</v>
      </c>
      <c r="CC41" s="10">
        <v>13000</v>
      </c>
      <c r="CD41" s="10">
        <v>0</v>
      </c>
      <c r="CE41" s="10">
        <v>40</v>
      </c>
      <c r="CF41" s="10">
        <v>338941</v>
      </c>
      <c r="CG41" s="10">
        <v>0</v>
      </c>
      <c r="CH41" s="10">
        <v>0</v>
      </c>
      <c r="CI41" s="10">
        <v>415073</v>
      </c>
      <c r="CJ41" s="10">
        <v>0</v>
      </c>
      <c r="CK41" s="10">
        <v>0</v>
      </c>
      <c r="CL41" s="10">
        <v>121306</v>
      </c>
      <c r="CM41" s="10">
        <v>0</v>
      </c>
      <c r="CN41" s="68">
        <f t="shared" si="15"/>
        <v>888360</v>
      </c>
      <c r="CO41" s="10">
        <v>17011</v>
      </c>
      <c r="CP41" s="10">
        <v>76835</v>
      </c>
      <c r="CQ41" s="10">
        <v>0</v>
      </c>
      <c r="CR41" s="68">
        <f t="shared" si="11"/>
        <v>93846</v>
      </c>
      <c r="CS41" s="10">
        <v>144965</v>
      </c>
    </row>
    <row r="42" spans="1:97" x14ac:dyDescent="0.25">
      <c r="A42" s="45" t="s">
        <v>37</v>
      </c>
      <c r="C42" s="61">
        <v>1025909.76</v>
      </c>
      <c r="D42" s="10">
        <v>441119.18</v>
      </c>
      <c r="E42" s="10">
        <v>238875.06</v>
      </c>
      <c r="F42" s="10">
        <v>217302.23</v>
      </c>
      <c r="G42" s="68">
        <f t="shared" si="4"/>
        <v>897296.47</v>
      </c>
      <c r="H42" s="10">
        <v>171841.72</v>
      </c>
      <c r="I42" s="10">
        <v>34209.99</v>
      </c>
      <c r="J42" s="10">
        <v>42688.91</v>
      </c>
      <c r="K42" s="10">
        <v>329717.34000000003</v>
      </c>
      <c r="L42" s="10">
        <v>48084.83</v>
      </c>
      <c r="M42" s="10">
        <v>0</v>
      </c>
      <c r="N42" s="10">
        <v>24596</v>
      </c>
      <c r="O42" s="10">
        <v>317815.62</v>
      </c>
      <c r="P42" s="10">
        <v>157760.59</v>
      </c>
      <c r="Q42" s="10">
        <v>6948.21</v>
      </c>
      <c r="R42" s="10">
        <v>231416.67</v>
      </c>
      <c r="S42" s="10">
        <v>135578.92000000001</v>
      </c>
      <c r="T42" s="68">
        <f t="shared" si="12"/>
        <v>1328817.0799999998</v>
      </c>
      <c r="U42" s="10">
        <v>24578.03</v>
      </c>
      <c r="V42" s="10">
        <v>13617.28</v>
      </c>
      <c r="W42" s="10">
        <v>58698.68</v>
      </c>
      <c r="X42" s="68">
        <f t="shared" si="5"/>
        <v>96893.989999999991</v>
      </c>
      <c r="Y42" s="10">
        <v>54603.3</v>
      </c>
      <c r="Z42" s="7"/>
      <c r="AA42" s="61">
        <v>584945.14</v>
      </c>
      <c r="AB42" s="10">
        <v>452298.31</v>
      </c>
      <c r="AC42" s="10">
        <v>147483.59</v>
      </c>
      <c r="AD42" s="10">
        <v>189483.53</v>
      </c>
      <c r="AE42" s="68">
        <f t="shared" si="6"/>
        <v>789265.43</v>
      </c>
      <c r="AF42" s="10">
        <v>106135.08</v>
      </c>
      <c r="AG42" s="10">
        <v>37613.1</v>
      </c>
      <c r="AH42" s="10">
        <v>3502.21</v>
      </c>
      <c r="AI42" s="10">
        <v>347514.99</v>
      </c>
      <c r="AJ42" s="10">
        <v>815.65</v>
      </c>
      <c r="AK42" s="10">
        <v>0</v>
      </c>
      <c r="AL42" s="10">
        <v>31312.560000000001</v>
      </c>
      <c r="AM42" s="10">
        <v>453232.48</v>
      </c>
      <c r="AN42" s="10">
        <v>0</v>
      </c>
      <c r="AO42" s="10">
        <v>871.06</v>
      </c>
      <c r="AP42" s="10">
        <v>266746.48</v>
      </c>
      <c r="AQ42" s="10">
        <v>65706.259999999995</v>
      </c>
      <c r="AR42" s="68">
        <f t="shared" si="13"/>
        <v>1207314.79</v>
      </c>
      <c r="AS42" s="10">
        <v>43357.08</v>
      </c>
      <c r="AT42" s="10">
        <v>15622.64</v>
      </c>
      <c r="AU42" s="10">
        <v>52174.57</v>
      </c>
      <c r="AV42" s="68">
        <f t="shared" si="7"/>
        <v>111154.29000000001</v>
      </c>
      <c r="AW42" s="10">
        <v>53187.76</v>
      </c>
      <c r="AX42" s="7"/>
      <c r="AY42" s="61">
        <v>815910.46</v>
      </c>
      <c r="AZ42" s="10">
        <v>489013.27</v>
      </c>
      <c r="BA42" s="10">
        <v>250904.35</v>
      </c>
      <c r="BB42" s="10">
        <v>185722.14</v>
      </c>
      <c r="BC42" s="68">
        <f t="shared" si="8"/>
        <v>925639.76</v>
      </c>
      <c r="BD42" s="10">
        <v>218294.39999999999</v>
      </c>
      <c r="BE42" s="10">
        <v>42249.74</v>
      </c>
      <c r="BF42" s="10">
        <v>6049.57</v>
      </c>
      <c r="BG42" s="10">
        <v>280632.23</v>
      </c>
      <c r="BH42" s="10">
        <v>6600.43</v>
      </c>
      <c r="BI42" s="10">
        <v>0</v>
      </c>
      <c r="BJ42" s="10">
        <v>39171.97</v>
      </c>
      <c r="BK42" s="10">
        <v>415703.59</v>
      </c>
      <c r="BL42" s="10">
        <v>37901.370000000003</v>
      </c>
      <c r="BM42" s="10">
        <v>1665.43</v>
      </c>
      <c r="BN42" s="10">
        <v>327788.65999999997</v>
      </c>
      <c r="BO42" s="10">
        <v>165473.29</v>
      </c>
      <c r="BP42" s="68">
        <f t="shared" si="14"/>
        <v>1323236.28</v>
      </c>
      <c r="BQ42" s="10">
        <v>51796.4</v>
      </c>
      <c r="BR42" s="10">
        <v>54627.49</v>
      </c>
      <c r="BS42" s="10">
        <v>55226.57</v>
      </c>
      <c r="BT42" s="68">
        <f t="shared" si="9"/>
        <v>161650.46</v>
      </c>
      <c r="BU42" s="10">
        <v>112450.04</v>
      </c>
      <c r="BV42" s="7"/>
      <c r="BW42" s="61">
        <v>914002.15</v>
      </c>
      <c r="BX42" s="10">
        <v>470696.11</v>
      </c>
      <c r="BY42" s="10">
        <v>317480</v>
      </c>
      <c r="BZ42" s="10">
        <v>75902.36</v>
      </c>
      <c r="CA42" s="68">
        <f t="shared" si="10"/>
        <v>864078.47</v>
      </c>
      <c r="CB42" s="10">
        <v>200833.44</v>
      </c>
      <c r="CC42" s="10">
        <v>60527.02</v>
      </c>
      <c r="CD42" s="10">
        <v>6779.41</v>
      </c>
      <c r="CE42" s="10">
        <v>137415.85</v>
      </c>
      <c r="CF42" s="10">
        <v>173474.9</v>
      </c>
      <c r="CG42" s="10">
        <v>0</v>
      </c>
      <c r="CH42" s="10">
        <v>50873.62</v>
      </c>
      <c r="CI42" s="10">
        <v>239975.57</v>
      </c>
      <c r="CJ42" s="10">
        <v>14321.21</v>
      </c>
      <c r="CK42" s="10">
        <v>2250.37</v>
      </c>
      <c r="CL42" s="10">
        <v>189985.07</v>
      </c>
      <c r="CM42" s="10">
        <v>145559.94</v>
      </c>
      <c r="CN42" s="68">
        <f t="shared" si="15"/>
        <v>1021162.96</v>
      </c>
      <c r="CO42" s="10">
        <v>21472.52</v>
      </c>
      <c r="CP42" s="10">
        <v>10080</v>
      </c>
      <c r="CQ42" s="10">
        <v>67629.67</v>
      </c>
      <c r="CR42" s="68">
        <f t="shared" si="11"/>
        <v>99182.19</v>
      </c>
      <c r="CS42" s="10">
        <v>61587.5</v>
      </c>
    </row>
    <row r="43" spans="1:97" x14ac:dyDescent="0.25">
      <c r="A43" s="45" t="s">
        <v>38</v>
      </c>
      <c r="C43" s="61">
        <v>3069622.34</v>
      </c>
      <c r="D43" s="10">
        <v>485582.28</v>
      </c>
      <c r="E43" s="10">
        <v>441267.79</v>
      </c>
      <c r="F43" s="10">
        <v>2819.92</v>
      </c>
      <c r="G43" s="68">
        <f t="shared" si="4"/>
        <v>929669.99000000011</v>
      </c>
      <c r="H43" s="10">
        <v>416951.47</v>
      </c>
      <c r="I43" s="10">
        <v>239264.66</v>
      </c>
      <c r="J43" s="10">
        <v>5441.89</v>
      </c>
      <c r="K43" s="10">
        <v>120416.18</v>
      </c>
      <c r="L43" s="10">
        <v>386096.12</v>
      </c>
      <c r="M43" s="10">
        <v>0</v>
      </c>
      <c r="N43" s="10">
        <v>0</v>
      </c>
      <c r="O43" s="10">
        <v>889307.41</v>
      </c>
      <c r="P43" s="10">
        <v>198772.21</v>
      </c>
      <c r="Q43" s="10">
        <v>56823.72</v>
      </c>
      <c r="R43" s="10">
        <v>228399.86</v>
      </c>
      <c r="S43" s="10">
        <v>175846.2</v>
      </c>
      <c r="T43" s="68">
        <f t="shared" si="12"/>
        <v>2300368.25</v>
      </c>
      <c r="U43" s="10">
        <v>0</v>
      </c>
      <c r="V43" s="10">
        <v>0</v>
      </c>
      <c r="W43" s="10">
        <v>27993.18</v>
      </c>
      <c r="X43" s="68">
        <f t="shared" si="5"/>
        <v>27993.18</v>
      </c>
      <c r="Y43" s="10">
        <v>98912.28</v>
      </c>
      <c r="Z43" s="7"/>
      <c r="AA43" s="61">
        <v>2928066.19</v>
      </c>
      <c r="AB43" s="10">
        <v>502043.63</v>
      </c>
      <c r="AC43" s="10">
        <v>487590.62</v>
      </c>
      <c r="AD43" s="10">
        <v>0</v>
      </c>
      <c r="AE43" s="68">
        <f t="shared" si="6"/>
        <v>989634.25</v>
      </c>
      <c r="AF43" s="10">
        <v>346945.05</v>
      </c>
      <c r="AG43" s="10">
        <v>337499.66</v>
      </c>
      <c r="AH43" s="10">
        <v>84196.93</v>
      </c>
      <c r="AI43" s="10">
        <v>119802.25</v>
      </c>
      <c r="AJ43" s="10">
        <v>360803.91</v>
      </c>
      <c r="AK43" s="10">
        <v>0</v>
      </c>
      <c r="AL43" s="10">
        <v>0</v>
      </c>
      <c r="AM43" s="10">
        <v>806530.3</v>
      </c>
      <c r="AN43" s="10">
        <v>241563.45</v>
      </c>
      <c r="AO43" s="10">
        <v>18986.990000000002</v>
      </c>
      <c r="AP43" s="10">
        <v>257377.92000000001</v>
      </c>
      <c r="AQ43" s="10">
        <v>194158.68</v>
      </c>
      <c r="AR43" s="68">
        <f t="shared" si="13"/>
        <v>2420920.0900000003</v>
      </c>
      <c r="AS43" s="10">
        <v>0</v>
      </c>
      <c r="AT43" s="10">
        <v>0</v>
      </c>
      <c r="AU43" s="10">
        <v>41546.32</v>
      </c>
      <c r="AV43" s="68">
        <f t="shared" si="7"/>
        <v>41546.32</v>
      </c>
      <c r="AW43" s="10">
        <v>121039.75</v>
      </c>
      <c r="AX43" s="7"/>
      <c r="AY43" s="61">
        <v>3147231.13</v>
      </c>
      <c r="AZ43" s="10">
        <v>586734.21</v>
      </c>
      <c r="BA43" s="10">
        <v>397351.34</v>
      </c>
      <c r="BB43" s="10">
        <v>0</v>
      </c>
      <c r="BC43" s="68">
        <f t="shared" si="8"/>
        <v>984085.55</v>
      </c>
      <c r="BD43" s="10">
        <v>371116.35</v>
      </c>
      <c r="BE43" s="10">
        <v>293751.3</v>
      </c>
      <c r="BF43" s="10">
        <v>107226.32</v>
      </c>
      <c r="BG43" s="10">
        <v>199189.56</v>
      </c>
      <c r="BH43" s="10">
        <v>379342.57</v>
      </c>
      <c r="BI43" s="10">
        <v>0</v>
      </c>
      <c r="BJ43" s="10">
        <v>0</v>
      </c>
      <c r="BK43" s="10">
        <v>914429.03</v>
      </c>
      <c r="BL43" s="10">
        <v>271956.28000000003</v>
      </c>
      <c r="BM43" s="10">
        <v>39289.46</v>
      </c>
      <c r="BN43" s="10">
        <v>220252.95</v>
      </c>
      <c r="BO43" s="10">
        <v>177100.79999999999</v>
      </c>
      <c r="BP43" s="68">
        <f t="shared" si="14"/>
        <v>2602538.27</v>
      </c>
      <c r="BQ43" s="10">
        <v>0</v>
      </c>
      <c r="BR43" s="10">
        <v>0</v>
      </c>
      <c r="BS43" s="10">
        <v>22933.119999999999</v>
      </c>
      <c r="BT43" s="68">
        <f t="shared" si="9"/>
        <v>22933.119999999999</v>
      </c>
      <c r="BU43" s="10">
        <v>117003.24</v>
      </c>
      <c r="BV43" s="7"/>
      <c r="BW43" s="61">
        <v>2963321.85</v>
      </c>
      <c r="BX43" s="10">
        <v>599572.07999999996</v>
      </c>
      <c r="BY43" s="10">
        <v>523499.35</v>
      </c>
      <c r="BZ43" s="10">
        <v>0</v>
      </c>
      <c r="CA43" s="68">
        <f t="shared" si="10"/>
        <v>1123071.43</v>
      </c>
      <c r="CB43" s="10">
        <v>344318.4</v>
      </c>
      <c r="CC43" s="10">
        <v>348227.5</v>
      </c>
      <c r="CD43" s="10">
        <v>17753.14</v>
      </c>
      <c r="CE43" s="10">
        <v>205221.45</v>
      </c>
      <c r="CF43" s="10">
        <v>490704.01</v>
      </c>
      <c r="CG43" s="10">
        <v>0</v>
      </c>
      <c r="CH43" s="10">
        <v>0</v>
      </c>
      <c r="CI43" s="10">
        <v>882949.17</v>
      </c>
      <c r="CJ43" s="10">
        <v>231425.6</v>
      </c>
      <c r="CK43" s="10">
        <v>50827.06</v>
      </c>
      <c r="CL43" s="10">
        <v>249569.01</v>
      </c>
      <c r="CM43" s="10">
        <v>250661.78</v>
      </c>
      <c r="CN43" s="68">
        <f t="shared" si="15"/>
        <v>2727338.72</v>
      </c>
      <c r="CO43" s="10">
        <v>0</v>
      </c>
      <c r="CP43" s="10">
        <v>0</v>
      </c>
      <c r="CQ43" s="10">
        <v>8755.16</v>
      </c>
      <c r="CR43" s="68">
        <f t="shared" si="11"/>
        <v>8755.16</v>
      </c>
      <c r="CS43" s="10">
        <v>188622.65</v>
      </c>
    </row>
    <row r="44" spans="1:97" x14ac:dyDescent="0.25">
      <c r="A44" s="45" t="s">
        <v>39</v>
      </c>
      <c r="C44" s="61">
        <v>313658.23999999999</v>
      </c>
      <c r="D44" s="10">
        <v>96976.82</v>
      </c>
      <c r="E44" s="10">
        <v>25495.21</v>
      </c>
      <c r="F44" s="10">
        <v>53434.49</v>
      </c>
      <c r="G44" s="68">
        <f t="shared" si="4"/>
        <v>175906.52</v>
      </c>
      <c r="H44" s="10">
        <v>27851.26</v>
      </c>
      <c r="I44" s="10">
        <v>107003.72</v>
      </c>
      <c r="J44" s="10">
        <v>78590.100000000006</v>
      </c>
      <c r="K44" s="10">
        <v>2294.29</v>
      </c>
      <c r="L44" s="10">
        <v>9911.6200000000008</v>
      </c>
      <c r="M44" s="10">
        <v>0</v>
      </c>
      <c r="N44" s="10">
        <v>16653.12</v>
      </c>
      <c r="O44" s="10">
        <v>37312.28</v>
      </c>
      <c r="P44" s="10">
        <v>36250.26</v>
      </c>
      <c r="Q44" s="10">
        <v>0</v>
      </c>
      <c r="R44" s="10">
        <v>20477.97</v>
      </c>
      <c r="S44" s="10">
        <v>58649.7</v>
      </c>
      <c r="T44" s="68">
        <f t="shared" si="12"/>
        <v>367143.06</v>
      </c>
      <c r="U44" s="10">
        <v>0</v>
      </c>
      <c r="V44" s="10">
        <v>0</v>
      </c>
      <c r="W44" s="10">
        <v>0</v>
      </c>
      <c r="X44" s="68">
        <f t="shared" si="5"/>
        <v>0</v>
      </c>
      <c r="Y44" s="10">
        <v>79908.81</v>
      </c>
      <c r="Z44" s="7"/>
      <c r="AA44" s="61">
        <v>320125.62</v>
      </c>
      <c r="AB44" s="10">
        <v>95579.42</v>
      </c>
      <c r="AC44" s="10">
        <v>39670.22</v>
      </c>
      <c r="AD44" s="10">
        <v>54671.14</v>
      </c>
      <c r="AE44" s="68">
        <f t="shared" si="6"/>
        <v>189920.78000000003</v>
      </c>
      <c r="AF44" s="10">
        <v>74813.75</v>
      </c>
      <c r="AG44" s="10">
        <v>143575.87</v>
      </c>
      <c r="AH44" s="10">
        <v>74881.990000000005</v>
      </c>
      <c r="AI44" s="10">
        <v>1708.9</v>
      </c>
      <c r="AJ44" s="10">
        <v>6817.58</v>
      </c>
      <c r="AK44" s="10">
        <v>0</v>
      </c>
      <c r="AL44" s="10">
        <v>17784.18</v>
      </c>
      <c r="AM44" s="10">
        <v>78840.460000000006</v>
      </c>
      <c r="AN44" s="10">
        <v>41043.43</v>
      </c>
      <c r="AO44" s="10">
        <v>0</v>
      </c>
      <c r="AP44" s="10">
        <v>9898.4599999999991</v>
      </c>
      <c r="AQ44" s="10">
        <v>80394.100000000006</v>
      </c>
      <c r="AR44" s="68">
        <f t="shared" si="13"/>
        <v>454944.97</v>
      </c>
      <c r="AS44" s="10">
        <v>0</v>
      </c>
      <c r="AT44" s="10">
        <v>0</v>
      </c>
      <c r="AU44" s="10">
        <v>0</v>
      </c>
      <c r="AV44" s="68">
        <f t="shared" si="7"/>
        <v>0</v>
      </c>
      <c r="AW44" s="10">
        <v>52487.360000000001</v>
      </c>
      <c r="AX44" s="7"/>
      <c r="AY44" s="61">
        <v>286456.96000000002</v>
      </c>
      <c r="AZ44" s="10">
        <v>100847.42</v>
      </c>
      <c r="BA44" s="10">
        <v>28684.880000000001</v>
      </c>
      <c r="BB44" s="10">
        <v>53659.17</v>
      </c>
      <c r="BC44" s="68">
        <f t="shared" si="8"/>
        <v>183191.47</v>
      </c>
      <c r="BD44" s="10">
        <v>76205.25</v>
      </c>
      <c r="BE44" s="10">
        <v>122254.92</v>
      </c>
      <c r="BF44" s="10">
        <v>66724.009999999995</v>
      </c>
      <c r="BG44" s="10">
        <v>0</v>
      </c>
      <c r="BH44" s="10">
        <v>4955.8</v>
      </c>
      <c r="BI44" s="10">
        <v>0</v>
      </c>
      <c r="BJ44" s="10">
        <v>32022.69</v>
      </c>
      <c r="BK44" s="10">
        <v>49763.65</v>
      </c>
      <c r="BL44" s="10">
        <v>90026.92</v>
      </c>
      <c r="BM44" s="10">
        <v>0</v>
      </c>
      <c r="BN44" s="10">
        <v>28066.05</v>
      </c>
      <c r="BO44" s="10">
        <v>74471.899999999994</v>
      </c>
      <c r="BP44" s="68">
        <f t="shared" si="14"/>
        <v>468285.93999999994</v>
      </c>
      <c r="BQ44" s="10">
        <v>0</v>
      </c>
      <c r="BR44" s="10">
        <v>0</v>
      </c>
      <c r="BS44" s="10">
        <v>0</v>
      </c>
      <c r="BT44" s="68">
        <f t="shared" si="9"/>
        <v>0</v>
      </c>
      <c r="BU44" s="10">
        <v>63527.27</v>
      </c>
      <c r="BV44" s="7"/>
      <c r="BW44" s="61">
        <v>360498.22</v>
      </c>
      <c r="BX44" s="10">
        <v>104998.92</v>
      </c>
      <c r="BY44" s="10">
        <v>28658.53</v>
      </c>
      <c r="BZ44" s="10">
        <v>57633.03</v>
      </c>
      <c r="CA44" s="68">
        <f t="shared" si="10"/>
        <v>191290.48</v>
      </c>
      <c r="CB44" s="10">
        <v>49327.25</v>
      </c>
      <c r="CC44" s="10">
        <v>110729.53</v>
      </c>
      <c r="CD44" s="10">
        <v>70900.78</v>
      </c>
      <c r="CE44" s="10">
        <v>0</v>
      </c>
      <c r="CF44" s="10">
        <v>6021.24</v>
      </c>
      <c r="CG44" s="10">
        <v>0</v>
      </c>
      <c r="CH44" s="10">
        <v>34678.300000000003</v>
      </c>
      <c r="CI44" s="10">
        <v>76986.009999999995</v>
      </c>
      <c r="CJ44" s="10">
        <v>47613.77</v>
      </c>
      <c r="CK44" s="10">
        <v>0</v>
      </c>
      <c r="CL44" s="10">
        <v>20521.310000000001</v>
      </c>
      <c r="CM44" s="10">
        <v>48841.63</v>
      </c>
      <c r="CN44" s="68">
        <f t="shared" si="15"/>
        <v>416292.57</v>
      </c>
      <c r="CO44" s="10">
        <v>0</v>
      </c>
      <c r="CP44" s="10">
        <v>0</v>
      </c>
      <c r="CQ44" s="10">
        <v>1404.25</v>
      </c>
      <c r="CR44" s="68">
        <f t="shared" si="11"/>
        <v>1404.25</v>
      </c>
      <c r="CS44" s="10">
        <v>46717.67</v>
      </c>
    </row>
    <row r="45" spans="1:97" x14ac:dyDescent="0.25">
      <c r="A45" s="45" t="s">
        <v>40</v>
      </c>
      <c r="C45" s="61">
        <v>471007.75</v>
      </c>
      <c r="D45" s="10">
        <v>278586.62</v>
      </c>
      <c r="E45" s="10">
        <v>299280.65999999997</v>
      </c>
      <c r="F45" s="10">
        <v>1269.68</v>
      </c>
      <c r="G45" s="68">
        <f t="shared" si="4"/>
        <v>579136.96000000008</v>
      </c>
      <c r="H45" s="10">
        <v>516228.69</v>
      </c>
      <c r="I45" s="10">
        <v>10040.950000000001</v>
      </c>
      <c r="J45" s="10">
        <v>1142.08</v>
      </c>
      <c r="K45" s="10">
        <v>239124</v>
      </c>
      <c r="L45" s="10">
        <v>33357.01</v>
      </c>
      <c r="M45" s="10">
        <v>0</v>
      </c>
      <c r="N45" s="10">
        <v>36823.599999999999</v>
      </c>
      <c r="O45" s="10">
        <v>200949.82</v>
      </c>
      <c r="P45" s="10">
        <v>307519.08</v>
      </c>
      <c r="Q45" s="10">
        <v>0</v>
      </c>
      <c r="R45" s="10">
        <v>48894.98</v>
      </c>
      <c r="S45" s="10">
        <v>128545.60000000001</v>
      </c>
      <c r="T45" s="68">
        <f t="shared" si="12"/>
        <v>1006397.12</v>
      </c>
      <c r="U45" s="10">
        <v>4130.99</v>
      </c>
      <c r="V45" s="10">
        <v>437.24</v>
      </c>
      <c r="W45" s="10">
        <v>105223.27</v>
      </c>
      <c r="X45" s="68">
        <f t="shared" si="5"/>
        <v>109791.5</v>
      </c>
      <c r="Y45" s="10">
        <v>43417.73</v>
      </c>
      <c r="Z45" s="7"/>
      <c r="AA45" s="61">
        <v>461975.95</v>
      </c>
      <c r="AB45" s="10">
        <v>295712.37</v>
      </c>
      <c r="AC45" s="10">
        <v>220826.28</v>
      </c>
      <c r="AD45" s="10">
        <v>13535.27</v>
      </c>
      <c r="AE45" s="68">
        <f t="shared" si="6"/>
        <v>530073.92000000004</v>
      </c>
      <c r="AF45" s="10">
        <v>515993.58</v>
      </c>
      <c r="AG45" s="10">
        <v>7307.93</v>
      </c>
      <c r="AH45" s="10">
        <v>1524.73</v>
      </c>
      <c r="AI45" s="10">
        <v>178072.31</v>
      </c>
      <c r="AJ45" s="10">
        <v>19585.62</v>
      </c>
      <c r="AK45" s="10">
        <v>0</v>
      </c>
      <c r="AL45" s="10">
        <v>34539.589999999997</v>
      </c>
      <c r="AM45" s="10">
        <v>271104.8</v>
      </c>
      <c r="AN45" s="10">
        <v>339372.97</v>
      </c>
      <c r="AO45" s="10">
        <v>0</v>
      </c>
      <c r="AP45" s="10">
        <v>37215.51</v>
      </c>
      <c r="AQ45" s="10">
        <v>146126.49</v>
      </c>
      <c r="AR45" s="68">
        <f t="shared" si="13"/>
        <v>1034849.95</v>
      </c>
      <c r="AS45" s="10">
        <v>0</v>
      </c>
      <c r="AT45" s="10">
        <v>0</v>
      </c>
      <c r="AU45" s="10">
        <v>92171.16</v>
      </c>
      <c r="AV45" s="68">
        <f t="shared" si="7"/>
        <v>92171.16</v>
      </c>
      <c r="AW45" s="10">
        <v>18733.12</v>
      </c>
      <c r="AX45" s="7"/>
      <c r="AY45" s="61">
        <v>383049.63</v>
      </c>
      <c r="AZ45" s="10">
        <v>296026.2</v>
      </c>
      <c r="BA45" s="10">
        <v>280002.32</v>
      </c>
      <c r="BB45" s="10">
        <v>2310.04</v>
      </c>
      <c r="BC45" s="68">
        <f t="shared" si="8"/>
        <v>578338.56000000006</v>
      </c>
      <c r="BD45" s="10">
        <v>550372.93999999994</v>
      </c>
      <c r="BE45" s="10">
        <v>10643.19</v>
      </c>
      <c r="BF45" s="10">
        <v>2791.64</v>
      </c>
      <c r="BG45" s="10">
        <v>245194.55</v>
      </c>
      <c r="BH45" s="10">
        <v>48738.879999999997</v>
      </c>
      <c r="BI45" s="10">
        <v>0</v>
      </c>
      <c r="BJ45" s="10">
        <v>59681.39</v>
      </c>
      <c r="BK45" s="10">
        <v>274622.69</v>
      </c>
      <c r="BL45" s="10">
        <v>270093.49</v>
      </c>
      <c r="BM45" s="10">
        <v>2493.39</v>
      </c>
      <c r="BN45" s="10">
        <v>50473.760000000002</v>
      </c>
      <c r="BO45" s="10">
        <v>183689.75</v>
      </c>
      <c r="BP45" s="68">
        <f t="shared" si="14"/>
        <v>1148422.73</v>
      </c>
      <c r="BQ45" s="10">
        <v>0</v>
      </c>
      <c r="BR45" s="10">
        <v>0</v>
      </c>
      <c r="BS45" s="10">
        <v>127361.94</v>
      </c>
      <c r="BT45" s="68">
        <f t="shared" si="9"/>
        <v>127361.94</v>
      </c>
      <c r="BU45" s="10">
        <v>158575.56</v>
      </c>
      <c r="BV45" s="7"/>
      <c r="BW45" s="61">
        <v>426965.77679999999</v>
      </c>
      <c r="BX45" s="10">
        <v>318663.32</v>
      </c>
      <c r="BY45" s="10">
        <v>279349.00459999999</v>
      </c>
      <c r="BZ45" s="10">
        <v>32057.07029</v>
      </c>
      <c r="CA45" s="68">
        <f t="shared" si="10"/>
        <v>630069.39488999988</v>
      </c>
      <c r="CB45" s="10">
        <v>630066.76939999999</v>
      </c>
      <c r="CC45" s="10">
        <v>9127.6359670000002</v>
      </c>
      <c r="CD45" s="10">
        <v>396.15</v>
      </c>
      <c r="CE45" s="10">
        <v>174249.23209999999</v>
      </c>
      <c r="CF45" s="10">
        <v>80530.77</v>
      </c>
      <c r="CG45" s="10">
        <v>0</v>
      </c>
      <c r="CH45" s="10">
        <v>88775.039999999994</v>
      </c>
      <c r="CI45" s="10">
        <v>229081.70730000001</v>
      </c>
      <c r="CJ45" s="10">
        <v>388480.66039999999</v>
      </c>
      <c r="CK45" s="10">
        <v>0</v>
      </c>
      <c r="CL45" s="10">
        <v>62899.650309999997</v>
      </c>
      <c r="CM45" s="10">
        <v>194354.5865</v>
      </c>
      <c r="CN45" s="68">
        <f t="shared" si="15"/>
        <v>1227895.4325769998</v>
      </c>
      <c r="CO45" s="10">
        <v>2407.3915889999998</v>
      </c>
      <c r="CP45" s="10">
        <v>37.049999999999997</v>
      </c>
      <c r="CQ45" s="10">
        <v>116272.8279</v>
      </c>
      <c r="CR45" s="68">
        <f t="shared" si="11"/>
        <v>118717.269489</v>
      </c>
      <c r="CS45" s="10">
        <v>203749.30350000001</v>
      </c>
    </row>
    <row r="46" spans="1:97" x14ac:dyDescent="0.25">
      <c r="A46" s="45" t="s">
        <v>41</v>
      </c>
      <c r="C46" s="61">
        <v>243409.3</v>
      </c>
      <c r="D46" s="10">
        <v>199796.29</v>
      </c>
      <c r="E46" s="10">
        <v>22491.9</v>
      </c>
      <c r="F46" s="10">
        <v>1830</v>
      </c>
      <c r="G46" s="68">
        <f t="shared" si="4"/>
        <v>224118.19</v>
      </c>
      <c r="H46" s="10">
        <v>90716.01</v>
      </c>
      <c r="I46" s="10">
        <v>70827.62</v>
      </c>
      <c r="J46" s="10">
        <v>1372.86</v>
      </c>
      <c r="K46" s="10">
        <v>4.13</v>
      </c>
      <c r="L46" s="10">
        <v>0</v>
      </c>
      <c r="M46" s="10">
        <v>0</v>
      </c>
      <c r="N46" s="10">
        <v>13106.28</v>
      </c>
      <c r="O46" s="10">
        <v>219416.95999999999</v>
      </c>
      <c r="P46" s="10">
        <v>92094.65</v>
      </c>
      <c r="Q46" s="10">
        <v>19285.22</v>
      </c>
      <c r="R46" s="10">
        <v>9483.01</v>
      </c>
      <c r="S46" s="10">
        <v>2807.04</v>
      </c>
      <c r="T46" s="68">
        <f t="shared" si="12"/>
        <v>428397.76999999996</v>
      </c>
      <c r="U46" s="10">
        <v>2728.02</v>
      </c>
      <c r="V46" s="10">
        <v>9999.9599999999991</v>
      </c>
      <c r="W46" s="10">
        <v>15232.61</v>
      </c>
      <c r="X46" s="68">
        <f t="shared" si="5"/>
        <v>27960.59</v>
      </c>
      <c r="Y46" s="10">
        <v>16923.580000000002</v>
      </c>
      <c r="Z46" s="7"/>
      <c r="AA46" s="61">
        <v>249889.31</v>
      </c>
      <c r="AB46" s="10">
        <v>212237.47</v>
      </c>
      <c r="AC46" s="10">
        <v>43453.2</v>
      </c>
      <c r="AD46" s="10">
        <v>126</v>
      </c>
      <c r="AE46" s="68">
        <f t="shared" si="6"/>
        <v>255816.66999999998</v>
      </c>
      <c r="AF46" s="10">
        <v>93067</v>
      </c>
      <c r="AG46" s="10">
        <v>89844.58</v>
      </c>
      <c r="AH46" s="10">
        <v>1386.78</v>
      </c>
      <c r="AI46" s="10">
        <v>0</v>
      </c>
      <c r="AJ46" s="10">
        <v>0</v>
      </c>
      <c r="AK46" s="10">
        <v>0</v>
      </c>
      <c r="AL46" s="10">
        <v>13106.28</v>
      </c>
      <c r="AM46" s="10">
        <v>230763.39</v>
      </c>
      <c r="AN46" s="10">
        <v>93959.73</v>
      </c>
      <c r="AO46" s="10">
        <v>7866.32</v>
      </c>
      <c r="AP46" s="10">
        <v>6304.99</v>
      </c>
      <c r="AQ46" s="10">
        <v>3899.99</v>
      </c>
      <c r="AR46" s="68">
        <f t="shared" si="13"/>
        <v>447132.06</v>
      </c>
      <c r="AS46" s="10">
        <v>6818.07</v>
      </c>
      <c r="AT46" s="10">
        <v>9999.9599999999991</v>
      </c>
      <c r="AU46" s="10">
        <v>1124.58</v>
      </c>
      <c r="AV46" s="68">
        <f t="shared" si="7"/>
        <v>17942.61</v>
      </c>
      <c r="AW46" s="10">
        <v>22731.16</v>
      </c>
      <c r="AX46" s="7"/>
      <c r="AY46" s="61">
        <v>234203.8</v>
      </c>
      <c r="AZ46" s="10">
        <v>223406.3</v>
      </c>
      <c r="BA46" s="10">
        <v>44295.22</v>
      </c>
      <c r="BB46" s="10">
        <v>1995.5</v>
      </c>
      <c r="BC46" s="68">
        <f t="shared" si="8"/>
        <v>269697.02</v>
      </c>
      <c r="BD46" s="10">
        <v>94373.83</v>
      </c>
      <c r="BE46" s="10">
        <v>58076.59</v>
      </c>
      <c r="BF46" s="10">
        <v>2110.33</v>
      </c>
      <c r="BG46" s="10">
        <v>678.94</v>
      </c>
      <c r="BH46" s="10">
        <v>0</v>
      </c>
      <c r="BI46" s="10">
        <v>0</v>
      </c>
      <c r="BJ46" s="10">
        <v>11766.81</v>
      </c>
      <c r="BK46" s="10">
        <v>121097.32</v>
      </c>
      <c r="BL46" s="10">
        <v>187142.68</v>
      </c>
      <c r="BM46" s="10">
        <v>14414.66</v>
      </c>
      <c r="BN46" s="10">
        <v>11990.16</v>
      </c>
      <c r="BO46" s="10">
        <v>3502.11</v>
      </c>
      <c r="BP46" s="68">
        <f t="shared" si="14"/>
        <v>410779.59999999992</v>
      </c>
      <c r="BQ46" s="10">
        <v>594.97</v>
      </c>
      <c r="BR46" s="10">
        <v>18362.740000000002</v>
      </c>
      <c r="BS46" s="10">
        <v>6130.81</v>
      </c>
      <c r="BT46" s="68">
        <f t="shared" si="9"/>
        <v>25088.520000000004</v>
      </c>
      <c r="BU46" s="10">
        <v>16974.23</v>
      </c>
      <c r="BV46" s="7"/>
      <c r="BW46" s="61">
        <v>226339.87</v>
      </c>
      <c r="BX46" s="10">
        <v>218323.11</v>
      </c>
      <c r="BY46" s="10">
        <v>38697.29</v>
      </c>
      <c r="BZ46" s="10">
        <v>1770</v>
      </c>
      <c r="CA46" s="68">
        <f t="shared" si="10"/>
        <v>258790.39999999999</v>
      </c>
      <c r="CB46" s="10">
        <v>102392</v>
      </c>
      <c r="CC46" s="10">
        <v>56026.96</v>
      </c>
      <c r="CD46" s="10">
        <v>2510.2399999999998</v>
      </c>
      <c r="CE46" s="10">
        <v>0</v>
      </c>
      <c r="CF46" s="10">
        <v>0</v>
      </c>
      <c r="CG46" s="10">
        <v>0</v>
      </c>
      <c r="CH46" s="10">
        <v>13106.28</v>
      </c>
      <c r="CI46" s="10">
        <v>286797.28000000003</v>
      </c>
      <c r="CJ46" s="10">
        <v>160066.63</v>
      </c>
      <c r="CK46" s="10">
        <v>23117.89</v>
      </c>
      <c r="CL46" s="10">
        <v>10163.15</v>
      </c>
      <c r="CM46" s="10">
        <v>3450.14</v>
      </c>
      <c r="CN46" s="68">
        <f t="shared" si="15"/>
        <v>555238.57000000007</v>
      </c>
      <c r="CO46" s="10">
        <v>5723.71</v>
      </c>
      <c r="CP46" s="10">
        <v>9999.9599999999991</v>
      </c>
      <c r="CQ46" s="10">
        <v>12336.65</v>
      </c>
      <c r="CR46" s="68">
        <f t="shared" si="11"/>
        <v>28060.32</v>
      </c>
      <c r="CS46" s="10">
        <v>13469.23</v>
      </c>
    </row>
    <row r="47" spans="1:97" x14ac:dyDescent="0.25">
      <c r="A47" s="45" t="s">
        <v>42</v>
      </c>
      <c r="C47" s="61">
        <v>1212941.56</v>
      </c>
      <c r="D47" s="10">
        <v>769548.25</v>
      </c>
      <c r="E47" s="10">
        <v>583524.35</v>
      </c>
      <c r="F47" s="10">
        <v>0</v>
      </c>
      <c r="G47" s="68">
        <f t="shared" si="4"/>
        <v>1353072.6</v>
      </c>
      <c r="H47" s="10">
        <v>384207.64</v>
      </c>
      <c r="I47" s="10">
        <v>547326.1</v>
      </c>
      <c r="J47" s="10">
        <v>65248.37</v>
      </c>
      <c r="K47" s="10">
        <v>78142.36</v>
      </c>
      <c r="L47" s="10">
        <v>14040.7</v>
      </c>
      <c r="M47" s="10">
        <v>0</v>
      </c>
      <c r="N47" s="10">
        <v>26403.96</v>
      </c>
      <c r="O47" s="10">
        <v>88255.16</v>
      </c>
      <c r="P47" s="10">
        <v>23815.93</v>
      </c>
      <c r="Q47" s="10">
        <v>109616.65</v>
      </c>
      <c r="R47" s="10">
        <v>427960.08</v>
      </c>
      <c r="S47" s="10">
        <v>63629.66</v>
      </c>
      <c r="T47" s="68">
        <f t="shared" si="12"/>
        <v>1444438.97</v>
      </c>
      <c r="U47" s="10">
        <v>133504.19</v>
      </c>
      <c r="V47" s="10">
        <v>3710.39</v>
      </c>
      <c r="W47" s="10">
        <v>161685.4</v>
      </c>
      <c r="X47" s="68">
        <f t="shared" si="5"/>
        <v>298899.98</v>
      </c>
      <c r="Y47" s="10">
        <v>10585.87</v>
      </c>
      <c r="Z47" s="7"/>
      <c r="AA47" s="61">
        <v>1380082.91</v>
      </c>
      <c r="AB47" s="10">
        <v>667982.24</v>
      </c>
      <c r="AC47" s="10">
        <v>579802.65</v>
      </c>
      <c r="AD47" s="10">
        <v>0</v>
      </c>
      <c r="AE47" s="68">
        <f t="shared" si="6"/>
        <v>1247784.8900000001</v>
      </c>
      <c r="AF47" s="10">
        <v>536393.78</v>
      </c>
      <c r="AG47" s="10">
        <v>522077.02</v>
      </c>
      <c r="AH47" s="10">
        <v>82499.42</v>
      </c>
      <c r="AI47" s="10">
        <v>64515.44</v>
      </c>
      <c r="AJ47" s="10">
        <v>9991.3799999999992</v>
      </c>
      <c r="AK47" s="10">
        <v>0</v>
      </c>
      <c r="AL47" s="10">
        <v>26403.96</v>
      </c>
      <c r="AM47" s="10">
        <v>218842.07</v>
      </c>
      <c r="AN47" s="10">
        <v>38407.620000000003</v>
      </c>
      <c r="AO47" s="10">
        <v>48612.44</v>
      </c>
      <c r="AP47" s="10">
        <v>453558.42</v>
      </c>
      <c r="AQ47" s="10">
        <v>22145.38</v>
      </c>
      <c r="AR47" s="68">
        <f t="shared" si="13"/>
        <v>1487053.15</v>
      </c>
      <c r="AS47" s="10">
        <v>88435.28</v>
      </c>
      <c r="AT47" s="10">
        <v>4723.7</v>
      </c>
      <c r="AU47" s="10">
        <v>72380.77</v>
      </c>
      <c r="AV47" s="68">
        <f t="shared" si="7"/>
        <v>165539.75</v>
      </c>
      <c r="AW47" s="10">
        <v>33910</v>
      </c>
      <c r="AX47" s="7"/>
      <c r="AY47" s="61">
        <v>1537686.42</v>
      </c>
      <c r="AZ47" s="10">
        <v>643744.46</v>
      </c>
      <c r="BA47" s="10">
        <v>718336.09</v>
      </c>
      <c r="BB47" s="10">
        <v>0</v>
      </c>
      <c r="BC47" s="68">
        <f t="shared" si="8"/>
        <v>1362080.5499999998</v>
      </c>
      <c r="BD47" s="10">
        <v>396243.53</v>
      </c>
      <c r="BE47" s="10">
        <v>354926.86</v>
      </c>
      <c r="BF47" s="10">
        <v>48135.57</v>
      </c>
      <c r="BG47" s="10">
        <v>105239.53</v>
      </c>
      <c r="BH47" s="10">
        <v>16860.63</v>
      </c>
      <c r="BI47" s="10">
        <v>0</v>
      </c>
      <c r="BJ47" s="10">
        <v>35439.81</v>
      </c>
      <c r="BK47" s="10">
        <v>59489.96</v>
      </c>
      <c r="BL47" s="10">
        <v>22598.12</v>
      </c>
      <c r="BM47" s="10">
        <v>7349.18</v>
      </c>
      <c r="BN47" s="10">
        <v>240101.04</v>
      </c>
      <c r="BO47" s="10">
        <v>13831.32</v>
      </c>
      <c r="BP47" s="68">
        <f t="shared" si="14"/>
        <v>903972.0199999999</v>
      </c>
      <c r="BQ47" s="10">
        <v>38122.269999999997</v>
      </c>
      <c r="BR47" s="10">
        <v>9618.92</v>
      </c>
      <c r="BS47" s="10">
        <v>17320.71</v>
      </c>
      <c r="BT47" s="68">
        <f t="shared" si="9"/>
        <v>65061.899999999994</v>
      </c>
      <c r="BU47" s="10">
        <v>2201</v>
      </c>
      <c r="BV47" s="7"/>
      <c r="BW47" s="61">
        <v>1566395.57</v>
      </c>
      <c r="BX47" s="10">
        <v>608436.36</v>
      </c>
      <c r="BY47" s="10">
        <v>681690.99</v>
      </c>
      <c r="BZ47" s="10">
        <v>2091</v>
      </c>
      <c r="CA47" s="68">
        <f t="shared" si="10"/>
        <v>1292218.3500000001</v>
      </c>
      <c r="CB47" s="10">
        <v>343179.5</v>
      </c>
      <c r="CC47" s="10">
        <v>342720.6</v>
      </c>
      <c r="CD47" s="10">
        <v>56464.51</v>
      </c>
      <c r="CE47" s="10">
        <v>85127.33</v>
      </c>
      <c r="CF47" s="10">
        <v>13060.86</v>
      </c>
      <c r="CG47" s="10">
        <v>0</v>
      </c>
      <c r="CH47" s="10">
        <v>72159.789999999994</v>
      </c>
      <c r="CI47" s="10">
        <v>79469</v>
      </c>
      <c r="CJ47" s="10">
        <v>46488.08</v>
      </c>
      <c r="CK47" s="10">
        <v>14748.13</v>
      </c>
      <c r="CL47" s="10">
        <v>268781.59999999998</v>
      </c>
      <c r="CM47" s="10">
        <v>24832.27</v>
      </c>
      <c r="CN47" s="68">
        <f t="shared" si="15"/>
        <v>1003852.1699999999</v>
      </c>
      <c r="CO47" s="10">
        <v>62828.82</v>
      </c>
      <c r="CP47" s="10">
        <v>2097.67</v>
      </c>
      <c r="CQ47" s="10">
        <v>139268.75</v>
      </c>
      <c r="CR47" s="68">
        <f t="shared" si="11"/>
        <v>204195.24</v>
      </c>
      <c r="CS47" s="10">
        <v>25682.73</v>
      </c>
    </row>
    <row r="48" spans="1:97" x14ac:dyDescent="0.25">
      <c r="A48" s="45" t="s">
        <v>43</v>
      </c>
      <c r="C48" s="61">
        <v>357068.08</v>
      </c>
      <c r="D48" s="10">
        <v>175010.46</v>
      </c>
      <c r="E48" s="10">
        <v>66979.429999999993</v>
      </c>
      <c r="F48" s="10">
        <v>0</v>
      </c>
      <c r="G48" s="68">
        <f t="shared" si="4"/>
        <v>241989.88999999998</v>
      </c>
      <c r="H48" s="10">
        <v>122679.31</v>
      </c>
      <c r="I48" s="10">
        <v>4146.96</v>
      </c>
      <c r="J48" s="10">
        <v>8051.91</v>
      </c>
      <c r="K48" s="10">
        <v>1286.76</v>
      </c>
      <c r="L48" s="10">
        <v>1376.07</v>
      </c>
      <c r="M48" s="10">
        <v>0</v>
      </c>
      <c r="N48" s="10">
        <v>0</v>
      </c>
      <c r="O48" s="10">
        <v>53627.1</v>
      </c>
      <c r="P48" s="10">
        <v>37767.51</v>
      </c>
      <c r="Q48" s="10">
        <v>801.46</v>
      </c>
      <c r="R48" s="10">
        <v>14689.34</v>
      </c>
      <c r="S48" s="10">
        <v>89997.94</v>
      </c>
      <c r="T48" s="68">
        <f t="shared" si="12"/>
        <v>211745.05</v>
      </c>
      <c r="U48" s="10">
        <v>2010.59</v>
      </c>
      <c r="V48" s="10">
        <v>27560.51</v>
      </c>
      <c r="W48" s="10">
        <v>14897.97</v>
      </c>
      <c r="X48" s="68">
        <f t="shared" si="5"/>
        <v>44469.07</v>
      </c>
      <c r="Y48" s="10">
        <v>28750.42</v>
      </c>
      <c r="Z48" s="7"/>
      <c r="AA48" s="61">
        <v>368527.97</v>
      </c>
      <c r="AB48" s="10">
        <v>171772.75</v>
      </c>
      <c r="AC48" s="10">
        <v>70548.52</v>
      </c>
      <c r="AD48" s="10">
        <v>0</v>
      </c>
      <c r="AE48" s="68">
        <f t="shared" si="6"/>
        <v>242321.27000000002</v>
      </c>
      <c r="AF48" s="10">
        <v>118005.83</v>
      </c>
      <c r="AG48" s="10">
        <v>11061.24</v>
      </c>
      <c r="AH48" s="10">
        <v>6029.43</v>
      </c>
      <c r="AI48" s="10">
        <v>3984.21</v>
      </c>
      <c r="AJ48" s="10">
        <v>-1976.81</v>
      </c>
      <c r="AK48" s="10">
        <v>0</v>
      </c>
      <c r="AL48" s="10">
        <v>0</v>
      </c>
      <c r="AM48" s="10">
        <v>39899.57</v>
      </c>
      <c r="AN48" s="10">
        <v>23171.18</v>
      </c>
      <c r="AO48" s="10">
        <v>1839.93</v>
      </c>
      <c r="AP48" s="10">
        <v>4718.29</v>
      </c>
      <c r="AQ48" s="10">
        <v>54618.15</v>
      </c>
      <c r="AR48" s="68">
        <f t="shared" si="13"/>
        <v>143345.19</v>
      </c>
      <c r="AS48" s="10">
        <v>1957.71</v>
      </c>
      <c r="AT48" s="10">
        <v>18806.04</v>
      </c>
      <c r="AU48" s="10">
        <v>13784.41</v>
      </c>
      <c r="AV48" s="68">
        <f t="shared" si="7"/>
        <v>34548.160000000003</v>
      </c>
      <c r="AW48" s="10">
        <v>5471.4</v>
      </c>
      <c r="AX48" s="7"/>
      <c r="AY48" s="61">
        <v>338150.34</v>
      </c>
      <c r="AZ48" s="10">
        <v>202549.99</v>
      </c>
      <c r="BA48" s="10">
        <v>66150.240000000005</v>
      </c>
      <c r="BB48" s="10">
        <v>0</v>
      </c>
      <c r="BC48" s="68">
        <f t="shared" si="8"/>
        <v>268700.23</v>
      </c>
      <c r="BD48" s="10">
        <v>143971.97</v>
      </c>
      <c r="BE48" s="10">
        <v>31221.3</v>
      </c>
      <c r="BF48" s="10">
        <v>20722.21</v>
      </c>
      <c r="BG48" s="10">
        <v>4727.8500000000004</v>
      </c>
      <c r="BH48" s="10">
        <v>1322.45</v>
      </c>
      <c r="BI48" s="10">
        <v>0</v>
      </c>
      <c r="BJ48" s="10">
        <v>0</v>
      </c>
      <c r="BK48" s="10">
        <v>38816.5</v>
      </c>
      <c r="BL48" s="10">
        <v>19078.919999999998</v>
      </c>
      <c r="BM48" s="10">
        <v>416.77</v>
      </c>
      <c r="BN48" s="10">
        <v>4241.1000000000004</v>
      </c>
      <c r="BO48" s="10">
        <v>65478.59</v>
      </c>
      <c r="BP48" s="68">
        <f t="shared" si="14"/>
        <v>186025.69</v>
      </c>
      <c r="BQ48" s="10">
        <v>3728.36</v>
      </c>
      <c r="BR48" s="10">
        <v>29060.639999999999</v>
      </c>
      <c r="BS48" s="10">
        <v>12302.63</v>
      </c>
      <c r="BT48" s="68">
        <f t="shared" si="9"/>
        <v>45091.63</v>
      </c>
      <c r="BU48" s="10">
        <v>5360.55</v>
      </c>
      <c r="BV48" s="7"/>
      <c r="BW48" s="61">
        <v>356765.07</v>
      </c>
      <c r="BX48" s="10">
        <v>189958.56</v>
      </c>
      <c r="BY48" s="10">
        <v>44460.26</v>
      </c>
      <c r="BZ48" s="10">
        <v>0</v>
      </c>
      <c r="CA48" s="68">
        <f t="shared" si="10"/>
        <v>234418.82</v>
      </c>
      <c r="CB48" s="10">
        <v>84470.36</v>
      </c>
      <c r="CC48" s="10">
        <v>16295.19</v>
      </c>
      <c r="CD48" s="10">
        <v>13970.22</v>
      </c>
      <c r="CE48" s="10">
        <v>315.61</v>
      </c>
      <c r="CF48" s="10">
        <v>1473.67</v>
      </c>
      <c r="CG48" s="10">
        <v>0</v>
      </c>
      <c r="CH48" s="10">
        <v>0</v>
      </c>
      <c r="CI48" s="10">
        <v>19436.560000000001</v>
      </c>
      <c r="CJ48" s="10">
        <v>21575.77</v>
      </c>
      <c r="CK48" s="10">
        <v>1189.1500000000001</v>
      </c>
      <c r="CL48" s="10">
        <v>2043.91</v>
      </c>
      <c r="CM48" s="10">
        <v>47383.02</v>
      </c>
      <c r="CN48" s="68">
        <f t="shared" si="15"/>
        <v>123683.1</v>
      </c>
      <c r="CO48" s="10">
        <v>1932.84</v>
      </c>
      <c r="CP48" s="10">
        <v>21581.26</v>
      </c>
      <c r="CQ48" s="10">
        <v>12177.08</v>
      </c>
      <c r="CR48" s="68">
        <f t="shared" si="11"/>
        <v>35691.18</v>
      </c>
      <c r="CS48" s="10">
        <v>609.44000000000005</v>
      </c>
    </row>
    <row r="49" spans="1:97" x14ac:dyDescent="0.25">
      <c r="A49" s="45" t="s">
        <v>44</v>
      </c>
      <c r="C49" s="61">
        <v>1065062.8700000001</v>
      </c>
      <c r="D49" s="10">
        <v>555586.24</v>
      </c>
      <c r="E49" s="10">
        <v>308908.26</v>
      </c>
      <c r="F49" s="10">
        <v>15.98</v>
      </c>
      <c r="G49" s="68">
        <f t="shared" si="4"/>
        <v>864510.48</v>
      </c>
      <c r="H49" s="10">
        <v>172753.21</v>
      </c>
      <c r="I49" s="10">
        <v>77818.759999999995</v>
      </c>
      <c r="J49" s="10">
        <v>319444.74</v>
      </c>
      <c r="K49" s="10">
        <v>8820.41</v>
      </c>
      <c r="L49" s="10">
        <v>1101.3</v>
      </c>
      <c r="M49" s="10">
        <v>0</v>
      </c>
      <c r="N49" s="10">
        <v>0</v>
      </c>
      <c r="O49" s="10">
        <v>0</v>
      </c>
      <c r="P49" s="10">
        <v>0</v>
      </c>
      <c r="Q49" s="10">
        <v>201203.64</v>
      </c>
      <c r="R49" s="10">
        <v>0</v>
      </c>
      <c r="S49" s="10">
        <v>131236.04999999999</v>
      </c>
      <c r="T49" s="68">
        <f t="shared" si="12"/>
        <v>739624.89999999991</v>
      </c>
      <c r="U49" s="10">
        <v>0</v>
      </c>
      <c r="V49" s="10">
        <v>0</v>
      </c>
      <c r="W49" s="10">
        <v>126944.66</v>
      </c>
      <c r="X49" s="68">
        <f t="shared" si="5"/>
        <v>126944.66</v>
      </c>
      <c r="Y49" s="10">
        <v>366331.28</v>
      </c>
      <c r="Z49" s="7"/>
      <c r="AA49" s="61">
        <v>1169598</v>
      </c>
      <c r="AB49" s="10">
        <v>419044</v>
      </c>
      <c r="AC49" s="10">
        <v>477413</v>
      </c>
      <c r="AD49" s="10">
        <v>0</v>
      </c>
      <c r="AE49" s="68">
        <f t="shared" si="6"/>
        <v>896457</v>
      </c>
      <c r="AF49" s="10">
        <v>132322.1</v>
      </c>
      <c r="AG49" s="10">
        <v>48691.61</v>
      </c>
      <c r="AH49" s="10">
        <v>463541.39</v>
      </c>
      <c r="AI49" s="10">
        <v>27126</v>
      </c>
      <c r="AJ49" s="10">
        <v>17012</v>
      </c>
      <c r="AK49" s="10">
        <v>0</v>
      </c>
      <c r="AL49" s="10">
        <v>0</v>
      </c>
      <c r="AM49" s="10">
        <v>0</v>
      </c>
      <c r="AN49" s="10">
        <v>0</v>
      </c>
      <c r="AO49" s="10">
        <v>210261</v>
      </c>
      <c r="AP49" s="10">
        <v>0</v>
      </c>
      <c r="AQ49" s="10">
        <v>146815</v>
      </c>
      <c r="AR49" s="68">
        <f t="shared" si="13"/>
        <v>913447</v>
      </c>
      <c r="AS49" s="10">
        <v>0</v>
      </c>
      <c r="AT49" s="10">
        <v>0</v>
      </c>
      <c r="AU49" s="10">
        <v>203155</v>
      </c>
      <c r="AV49" s="68">
        <f t="shared" si="7"/>
        <v>203155</v>
      </c>
      <c r="AW49" s="10">
        <v>391089.9</v>
      </c>
      <c r="AX49" s="7"/>
      <c r="AY49" s="61">
        <v>1138471</v>
      </c>
      <c r="AZ49" s="10">
        <v>442134</v>
      </c>
      <c r="BA49" s="10">
        <v>651051</v>
      </c>
      <c r="BB49" s="10">
        <v>0</v>
      </c>
      <c r="BC49" s="68">
        <f t="shared" si="8"/>
        <v>1093185</v>
      </c>
      <c r="BD49" s="10">
        <v>139723.56</v>
      </c>
      <c r="BE49" s="10">
        <v>67296.320000000007</v>
      </c>
      <c r="BF49" s="10">
        <v>273506.68</v>
      </c>
      <c r="BG49" s="10">
        <v>35723</v>
      </c>
      <c r="BH49" s="10">
        <v>3182</v>
      </c>
      <c r="BI49" s="10">
        <v>0</v>
      </c>
      <c r="BJ49" s="10">
        <v>0</v>
      </c>
      <c r="BK49" s="10">
        <v>0</v>
      </c>
      <c r="BL49" s="10">
        <v>0</v>
      </c>
      <c r="BM49" s="10">
        <v>263546</v>
      </c>
      <c r="BN49" s="10">
        <v>0</v>
      </c>
      <c r="BO49" s="10">
        <v>53728</v>
      </c>
      <c r="BP49" s="68">
        <f t="shared" si="14"/>
        <v>696982</v>
      </c>
      <c r="BQ49" s="10">
        <v>0</v>
      </c>
      <c r="BR49" s="10">
        <v>0</v>
      </c>
      <c r="BS49" s="10">
        <v>222637</v>
      </c>
      <c r="BT49" s="68">
        <f t="shared" si="9"/>
        <v>222637</v>
      </c>
      <c r="BU49" s="10">
        <v>334058.44</v>
      </c>
      <c r="BV49" s="7"/>
      <c r="BW49" s="61">
        <v>1212089.82</v>
      </c>
      <c r="BX49" s="10">
        <v>395850.81</v>
      </c>
      <c r="BY49" s="10">
        <v>410502.49</v>
      </c>
      <c r="BZ49" s="10">
        <v>0</v>
      </c>
      <c r="CA49" s="68">
        <f t="shared" si="10"/>
        <v>806353.3</v>
      </c>
      <c r="CB49" s="10">
        <v>133062.04999999999</v>
      </c>
      <c r="CC49" s="10">
        <v>109199.18</v>
      </c>
      <c r="CD49" s="10">
        <v>210152.83</v>
      </c>
      <c r="CE49" s="10">
        <v>26913.99</v>
      </c>
      <c r="CF49" s="10">
        <v>0</v>
      </c>
      <c r="CG49" s="10">
        <v>0</v>
      </c>
      <c r="CH49" s="10">
        <v>0</v>
      </c>
      <c r="CI49" s="10">
        <v>0</v>
      </c>
      <c r="CJ49" s="10">
        <v>0</v>
      </c>
      <c r="CK49" s="10">
        <v>181345.8</v>
      </c>
      <c r="CL49" s="10">
        <v>0</v>
      </c>
      <c r="CM49" s="10">
        <v>44719.67</v>
      </c>
      <c r="CN49" s="68">
        <f t="shared" si="15"/>
        <v>572331.47000000009</v>
      </c>
      <c r="CO49" s="10">
        <v>0</v>
      </c>
      <c r="CP49" s="10">
        <v>0</v>
      </c>
      <c r="CQ49" s="10">
        <v>177830.41</v>
      </c>
      <c r="CR49" s="68">
        <f t="shared" si="11"/>
        <v>177830.41</v>
      </c>
      <c r="CS49" s="10">
        <v>141795.32</v>
      </c>
    </row>
    <row r="50" spans="1:97" x14ac:dyDescent="0.25">
      <c r="A50" s="45" t="s">
        <v>45</v>
      </c>
      <c r="C50" s="61">
        <v>439203.95</v>
      </c>
      <c r="D50" s="10">
        <v>45232.78</v>
      </c>
      <c r="E50" s="10">
        <v>110725.75</v>
      </c>
      <c r="F50" s="10">
        <v>0</v>
      </c>
      <c r="G50" s="68">
        <f t="shared" si="4"/>
        <v>155958.53</v>
      </c>
      <c r="H50" s="10">
        <v>145051.89000000001</v>
      </c>
      <c r="I50" s="10">
        <v>0</v>
      </c>
      <c r="J50" s="10">
        <v>5936.18</v>
      </c>
      <c r="K50" s="10">
        <v>0</v>
      </c>
      <c r="L50" s="10">
        <v>0</v>
      </c>
      <c r="M50" s="10">
        <v>0</v>
      </c>
      <c r="N50" s="10">
        <v>0</v>
      </c>
      <c r="O50" s="10">
        <v>182570.64</v>
      </c>
      <c r="P50" s="10">
        <v>71900.58</v>
      </c>
      <c r="Q50" s="10">
        <v>0</v>
      </c>
      <c r="R50" s="10">
        <v>12578.85</v>
      </c>
      <c r="S50" s="10">
        <v>14697.98</v>
      </c>
      <c r="T50" s="68">
        <f t="shared" si="12"/>
        <v>287684.23</v>
      </c>
      <c r="U50" s="10">
        <v>0</v>
      </c>
      <c r="V50" s="10">
        <v>9390</v>
      </c>
      <c r="W50" s="10">
        <v>98649.81</v>
      </c>
      <c r="X50" s="68">
        <f t="shared" si="5"/>
        <v>108039.81</v>
      </c>
      <c r="Y50" s="10">
        <v>27079.55</v>
      </c>
      <c r="Z50" s="7"/>
      <c r="AA50" s="61">
        <v>427056.99</v>
      </c>
      <c r="AB50" s="10">
        <v>51381.25</v>
      </c>
      <c r="AC50" s="10">
        <v>113460.8</v>
      </c>
      <c r="AD50" s="10">
        <v>1827.6</v>
      </c>
      <c r="AE50" s="68">
        <f t="shared" si="6"/>
        <v>166669.65</v>
      </c>
      <c r="AF50" s="10">
        <v>168159.66</v>
      </c>
      <c r="AG50" s="10">
        <v>3295</v>
      </c>
      <c r="AH50" s="10">
        <v>2183.3200000000002</v>
      </c>
      <c r="AI50" s="10">
        <v>0</v>
      </c>
      <c r="AJ50" s="10">
        <v>0</v>
      </c>
      <c r="AK50" s="10">
        <v>0</v>
      </c>
      <c r="AL50" s="10">
        <v>0</v>
      </c>
      <c r="AM50" s="10">
        <v>-63503.1</v>
      </c>
      <c r="AN50" s="10">
        <v>82284.06</v>
      </c>
      <c r="AO50" s="10">
        <v>0</v>
      </c>
      <c r="AP50" s="10">
        <v>8922.32</v>
      </c>
      <c r="AQ50" s="10">
        <v>19715.57</v>
      </c>
      <c r="AR50" s="68">
        <f t="shared" si="13"/>
        <v>52897.17</v>
      </c>
      <c r="AS50" s="10">
        <v>22.11</v>
      </c>
      <c r="AT50" s="10">
        <v>9390</v>
      </c>
      <c r="AU50" s="10">
        <v>139983.21</v>
      </c>
      <c r="AV50" s="68">
        <f t="shared" si="7"/>
        <v>149395.32</v>
      </c>
      <c r="AW50" s="10">
        <v>6382.53</v>
      </c>
      <c r="AX50" s="7"/>
      <c r="AY50" s="61">
        <v>441086.32</v>
      </c>
      <c r="AZ50" s="10">
        <v>52758.28</v>
      </c>
      <c r="BA50" s="10">
        <v>143923.53</v>
      </c>
      <c r="BB50" s="10">
        <v>1445.86</v>
      </c>
      <c r="BC50" s="68">
        <f t="shared" si="8"/>
        <v>198127.66999999998</v>
      </c>
      <c r="BD50" s="10">
        <v>217305.15</v>
      </c>
      <c r="BE50" s="10">
        <v>1490.25</v>
      </c>
      <c r="BF50" s="10">
        <v>993.31</v>
      </c>
      <c r="BG50" s="10">
        <v>0</v>
      </c>
      <c r="BH50" s="10">
        <v>0</v>
      </c>
      <c r="BI50" s="10">
        <v>0</v>
      </c>
      <c r="BJ50" s="10">
        <v>0</v>
      </c>
      <c r="BK50" s="10">
        <v>135076.67000000001</v>
      </c>
      <c r="BL50" s="10">
        <v>74832.679999999993</v>
      </c>
      <c r="BM50" s="10">
        <v>0</v>
      </c>
      <c r="BN50" s="10">
        <v>11377.09</v>
      </c>
      <c r="BO50" s="10">
        <v>23294.62</v>
      </c>
      <c r="BP50" s="68">
        <f t="shared" si="14"/>
        <v>247064.62</v>
      </c>
      <c r="BQ50" s="10">
        <v>113.77</v>
      </c>
      <c r="BR50" s="10">
        <v>8203.32</v>
      </c>
      <c r="BS50" s="10">
        <v>104681.31</v>
      </c>
      <c r="BT50" s="68">
        <f t="shared" si="9"/>
        <v>112998.39999999999</v>
      </c>
      <c r="BU50" s="10">
        <v>4648.87</v>
      </c>
      <c r="BV50" s="7"/>
      <c r="BW50" s="61">
        <v>588954.38</v>
      </c>
      <c r="BX50" s="10">
        <v>55012.88</v>
      </c>
      <c r="BY50" s="10">
        <v>82585.119999999995</v>
      </c>
      <c r="BZ50" s="10">
        <v>6081.16</v>
      </c>
      <c r="CA50" s="68">
        <f t="shared" si="10"/>
        <v>143679.16</v>
      </c>
      <c r="CB50" s="10">
        <v>100547.27</v>
      </c>
      <c r="CC50" s="10">
        <v>36185.24</v>
      </c>
      <c r="CD50" s="10">
        <v>0</v>
      </c>
      <c r="CE50" s="10">
        <v>6529.44</v>
      </c>
      <c r="CF50" s="10">
        <v>0</v>
      </c>
      <c r="CG50" s="10">
        <v>0</v>
      </c>
      <c r="CH50" s="10">
        <v>37264.31</v>
      </c>
      <c r="CI50" s="10">
        <v>72996.539999999994</v>
      </c>
      <c r="CJ50" s="10">
        <v>50155.03</v>
      </c>
      <c r="CK50" s="10">
        <v>1367.94</v>
      </c>
      <c r="CL50" s="10">
        <v>11112.66</v>
      </c>
      <c r="CM50" s="10">
        <v>11437.96</v>
      </c>
      <c r="CN50" s="68">
        <f t="shared" si="15"/>
        <v>227049.11999999997</v>
      </c>
      <c r="CO50" s="10">
        <v>12774.69</v>
      </c>
      <c r="CP50" s="10">
        <v>8262.4500000000007</v>
      </c>
      <c r="CQ50" s="10">
        <v>33341.79</v>
      </c>
      <c r="CR50" s="68">
        <f t="shared" si="11"/>
        <v>54378.93</v>
      </c>
      <c r="CS50" s="10">
        <v>6055.12</v>
      </c>
    </row>
    <row r="51" spans="1:97" x14ac:dyDescent="0.25">
      <c r="A51" s="45" t="s">
        <v>46</v>
      </c>
      <c r="C51" s="61">
        <v>549616.94999999995</v>
      </c>
      <c r="D51" s="10">
        <v>345617.43</v>
      </c>
      <c r="E51" s="10">
        <v>340181.32</v>
      </c>
      <c r="F51" s="10">
        <v>62357.22</v>
      </c>
      <c r="G51" s="68">
        <f t="shared" si="4"/>
        <v>748155.97</v>
      </c>
      <c r="H51" s="10">
        <v>677272.87</v>
      </c>
      <c r="I51" s="10">
        <v>625727.12</v>
      </c>
      <c r="J51" s="10">
        <v>230653.92</v>
      </c>
      <c r="K51" s="10">
        <v>149414.94</v>
      </c>
      <c r="L51" s="10">
        <v>21744.639999999999</v>
      </c>
      <c r="M51" s="10">
        <v>53.1</v>
      </c>
      <c r="N51" s="10">
        <v>2104.4699999999998</v>
      </c>
      <c r="O51" s="10">
        <v>505781.34</v>
      </c>
      <c r="P51" s="10">
        <v>54430.59</v>
      </c>
      <c r="Q51" s="10">
        <v>97559.31</v>
      </c>
      <c r="R51" s="10">
        <v>150117.97</v>
      </c>
      <c r="S51" s="10">
        <v>44258.46</v>
      </c>
      <c r="T51" s="68">
        <f t="shared" si="12"/>
        <v>1881845.86</v>
      </c>
      <c r="U51" s="10">
        <v>51030.23</v>
      </c>
      <c r="V51" s="10">
        <v>3016.77</v>
      </c>
      <c r="W51" s="10">
        <v>27550.86</v>
      </c>
      <c r="X51" s="68">
        <f t="shared" si="5"/>
        <v>81597.86</v>
      </c>
      <c r="Y51" s="10">
        <v>60139.67</v>
      </c>
      <c r="Z51" s="7"/>
      <c r="AA51" s="61">
        <v>446377.17</v>
      </c>
      <c r="AB51" s="10">
        <v>360781.39</v>
      </c>
      <c r="AC51" s="10">
        <v>303711.58</v>
      </c>
      <c r="AD51" s="10">
        <v>62911.6</v>
      </c>
      <c r="AE51" s="68">
        <f t="shared" si="6"/>
        <v>727404.57</v>
      </c>
      <c r="AF51" s="10">
        <v>621969.55000000005</v>
      </c>
      <c r="AG51" s="10">
        <v>677789.71</v>
      </c>
      <c r="AH51" s="10">
        <v>223107.32</v>
      </c>
      <c r="AI51" s="10">
        <v>209103.31</v>
      </c>
      <c r="AJ51" s="10">
        <v>35111.879999999997</v>
      </c>
      <c r="AK51" s="10">
        <v>63.2</v>
      </c>
      <c r="AL51" s="10">
        <v>1427.76</v>
      </c>
      <c r="AM51" s="10">
        <v>746970.91</v>
      </c>
      <c r="AN51" s="10">
        <v>51644.97</v>
      </c>
      <c r="AO51" s="10">
        <v>73724.91</v>
      </c>
      <c r="AP51" s="10">
        <v>175602.37</v>
      </c>
      <c r="AQ51" s="10">
        <v>120182.43</v>
      </c>
      <c r="AR51" s="68">
        <f t="shared" si="13"/>
        <v>2314728.77</v>
      </c>
      <c r="AS51" s="10">
        <v>42780.98</v>
      </c>
      <c r="AT51" s="10">
        <v>1575.43</v>
      </c>
      <c r="AU51" s="10">
        <v>58866.080000000002</v>
      </c>
      <c r="AV51" s="68">
        <f t="shared" si="7"/>
        <v>103222.49</v>
      </c>
      <c r="AW51" s="10">
        <v>38158.26</v>
      </c>
      <c r="AX51" s="7"/>
      <c r="AY51" s="61">
        <v>476159.73</v>
      </c>
      <c r="AZ51" s="10">
        <v>359143.24</v>
      </c>
      <c r="BA51" s="10">
        <v>265723.40000000002</v>
      </c>
      <c r="BB51" s="10">
        <v>97256.99</v>
      </c>
      <c r="BC51" s="68">
        <f t="shared" si="8"/>
        <v>722123.63</v>
      </c>
      <c r="BD51" s="10">
        <v>617322.47</v>
      </c>
      <c r="BE51" s="10">
        <v>708178.92</v>
      </c>
      <c r="BF51" s="10">
        <v>263183.09999999998</v>
      </c>
      <c r="BG51" s="10">
        <v>231891.67</v>
      </c>
      <c r="BH51" s="10">
        <v>74128.460000000006</v>
      </c>
      <c r="BI51" s="10">
        <v>54.44</v>
      </c>
      <c r="BJ51" s="10">
        <v>1396.11</v>
      </c>
      <c r="BK51" s="10">
        <v>791590.39</v>
      </c>
      <c r="BL51" s="10">
        <v>24316.58</v>
      </c>
      <c r="BM51" s="10">
        <v>73148.929999999993</v>
      </c>
      <c r="BN51" s="10">
        <v>156300.53</v>
      </c>
      <c r="BO51" s="10">
        <v>52862.28</v>
      </c>
      <c r="BP51" s="68">
        <f t="shared" si="14"/>
        <v>2377051.4099999997</v>
      </c>
      <c r="BQ51" s="10">
        <v>90983.43</v>
      </c>
      <c r="BR51" s="10">
        <v>22610.11</v>
      </c>
      <c r="BS51" s="10">
        <v>153294.76999999999</v>
      </c>
      <c r="BT51" s="68">
        <f t="shared" si="9"/>
        <v>266888.31</v>
      </c>
      <c r="BU51" s="10">
        <v>20087.77</v>
      </c>
      <c r="BV51" s="7"/>
      <c r="BW51" s="61">
        <v>347013.25</v>
      </c>
      <c r="BX51" s="10">
        <v>364916.83</v>
      </c>
      <c r="BY51" s="10">
        <v>240866.23</v>
      </c>
      <c r="BZ51" s="10">
        <v>78249.87</v>
      </c>
      <c r="CA51" s="68">
        <f t="shared" si="10"/>
        <v>684032.93</v>
      </c>
      <c r="CB51" s="10">
        <v>651630.73</v>
      </c>
      <c r="CC51" s="10">
        <v>651361.77</v>
      </c>
      <c r="CD51" s="10">
        <v>257397.38</v>
      </c>
      <c r="CE51" s="10">
        <v>194258.53</v>
      </c>
      <c r="CF51" s="10">
        <v>16943.400000000001</v>
      </c>
      <c r="CG51" s="10">
        <v>491.32</v>
      </c>
      <c r="CH51" s="10">
        <v>482.97</v>
      </c>
      <c r="CI51" s="10">
        <v>823203.82</v>
      </c>
      <c r="CJ51" s="10">
        <v>14804.04</v>
      </c>
      <c r="CK51" s="10">
        <v>91387.92</v>
      </c>
      <c r="CL51" s="10">
        <v>152955.67000000001</v>
      </c>
      <c r="CM51" s="10">
        <v>20828.45</v>
      </c>
      <c r="CN51" s="68">
        <f t="shared" si="15"/>
        <v>2224115.27</v>
      </c>
      <c r="CO51" s="10">
        <v>105723.25</v>
      </c>
      <c r="CP51" s="10">
        <v>85479.81</v>
      </c>
      <c r="CQ51" s="10">
        <v>299559.71000000002</v>
      </c>
      <c r="CR51" s="68">
        <f t="shared" si="11"/>
        <v>490762.77</v>
      </c>
      <c r="CS51" s="10">
        <v>19349.23</v>
      </c>
    </row>
    <row r="52" spans="1:97" x14ac:dyDescent="0.25">
      <c r="A52" s="45" t="s">
        <v>47</v>
      </c>
      <c r="C52" s="61">
        <v>279483.34999999998</v>
      </c>
      <c r="D52" s="10">
        <v>114472.99</v>
      </c>
      <c r="E52" s="10">
        <v>12186.17</v>
      </c>
      <c r="F52" s="10">
        <v>1270.95</v>
      </c>
      <c r="G52" s="68">
        <f t="shared" si="4"/>
        <v>127930.11</v>
      </c>
      <c r="H52" s="10">
        <v>49866.38</v>
      </c>
      <c r="I52" s="10">
        <v>9172.26</v>
      </c>
      <c r="J52" s="10">
        <v>19899.21</v>
      </c>
      <c r="K52" s="10">
        <v>236.6</v>
      </c>
      <c r="L52" s="10">
        <v>49</v>
      </c>
      <c r="M52" s="10">
        <v>0</v>
      </c>
      <c r="N52" s="10">
        <v>9375.15</v>
      </c>
      <c r="O52" s="10">
        <v>21024.07</v>
      </c>
      <c r="P52" s="10">
        <v>19114.13</v>
      </c>
      <c r="Q52" s="10">
        <v>224.09</v>
      </c>
      <c r="R52" s="10">
        <v>42.31</v>
      </c>
      <c r="S52" s="10">
        <v>2979.07</v>
      </c>
      <c r="T52" s="68">
        <f t="shared" si="12"/>
        <v>82115.89</v>
      </c>
      <c r="U52" s="10">
        <v>13437.46</v>
      </c>
      <c r="V52" s="10">
        <v>44958.95</v>
      </c>
      <c r="W52" s="10">
        <v>7777.41</v>
      </c>
      <c r="X52" s="68">
        <f t="shared" si="5"/>
        <v>66173.819999999992</v>
      </c>
      <c r="Y52" s="10">
        <v>3575.67</v>
      </c>
      <c r="Z52" s="7"/>
      <c r="AA52" s="61">
        <v>293248.71000000002</v>
      </c>
      <c r="AB52" s="10">
        <v>29764.799999999999</v>
      </c>
      <c r="AC52" s="10">
        <v>5264.7</v>
      </c>
      <c r="AD52" s="10">
        <v>943.47</v>
      </c>
      <c r="AE52" s="68">
        <f t="shared" si="6"/>
        <v>35972.97</v>
      </c>
      <c r="AF52" s="10">
        <v>69812.179999999993</v>
      </c>
      <c r="AG52" s="10">
        <v>23924.66</v>
      </c>
      <c r="AH52" s="10">
        <v>26822.18</v>
      </c>
      <c r="AI52" s="10">
        <v>1144.71</v>
      </c>
      <c r="AJ52" s="10">
        <v>159.5</v>
      </c>
      <c r="AK52" s="10">
        <v>0</v>
      </c>
      <c r="AL52" s="10">
        <v>9987.33</v>
      </c>
      <c r="AM52" s="10">
        <v>18934.2</v>
      </c>
      <c r="AN52" s="10">
        <v>19721.71</v>
      </c>
      <c r="AO52" s="10">
        <v>592.38</v>
      </c>
      <c r="AP52" s="10">
        <v>237.5</v>
      </c>
      <c r="AQ52" s="10">
        <v>1581.61</v>
      </c>
      <c r="AR52" s="68">
        <f t="shared" si="13"/>
        <v>103105.78000000001</v>
      </c>
      <c r="AS52" s="10">
        <v>1543.76</v>
      </c>
      <c r="AT52" s="10">
        <v>45245.82</v>
      </c>
      <c r="AU52" s="10">
        <v>17774.29</v>
      </c>
      <c r="AV52" s="68">
        <f t="shared" si="7"/>
        <v>64563.87</v>
      </c>
      <c r="AW52" s="10">
        <v>3643.98</v>
      </c>
      <c r="AX52" s="7"/>
      <c r="AY52" s="61">
        <v>312075.94</v>
      </c>
      <c r="AZ52" s="10">
        <v>27297.33</v>
      </c>
      <c r="BA52" s="10">
        <v>2899.2</v>
      </c>
      <c r="BB52" s="10">
        <v>0</v>
      </c>
      <c r="BC52" s="68">
        <f t="shared" si="8"/>
        <v>30196.530000000002</v>
      </c>
      <c r="BD52" s="10">
        <v>105430.57</v>
      </c>
      <c r="BE52" s="10">
        <v>19786.759999999998</v>
      </c>
      <c r="BF52" s="10">
        <v>31168.240000000002</v>
      </c>
      <c r="BG52" s="10">
        <v>1001.83</v>
      </c>
      <c r="BH52" s="10">
        <v>220.62</v>
      </c>
      <c r="BI52" s="10">
        <v>0</v>
      </c>
      <c r="BJ52" s="10">
        <v>19730.48</v>
      </c>
      <c r="BK52" s="10">
        <v>9989.36</v>
      </c>
      <c r="BL52" s="10">
        <v>21016.23</v>
      </c>
      <c r="BM52" s="10">
        <v>0</v>
      </c>
      <c r="BN52" s="10">
        <v>124</v>
      </c>
      <c r="BO52" s="10">
        <v>1243.46</v>
      </c>
      <c r="BP52" s="68">
        <f t="shared" si="14"/>
        <v>104280.98000000001</v>
      </c>
      <c r="BQ52" s="10">
        <v>8108.08</v>
      </c>
      <c r="BR52" s="10">
        <v>37742.89</v>
      </c>
      <c r="BS52" s="10">
        <v>6122</v>
      </c>
      <c r="BT52" s="68">
        <f t="shared" si="9"/>
        <v>51972.97</v>
      </c>
      <c r="BU52" s="10">
        <v>3704.77</v>
      </c>
      <c r="BV52" s="7"/>
      <c r="BW52" s="61">
        <v>312036.53999999998</v>
      </c>
      <c r="BX52" s="10">
        <v>26932.68</v>
      </c>
      <c r="BY52" s="10">
        <v>39087.589999999997</v>
      </c>
      <c r="BZ52" s="10">
        <v>0</v>
      </c>
      <c r="CA52" s="68">
        <f t="shared" si="10"/>
        <v>66020.26999999999</v>
      </c>
      <c r="CB52" s="10">
        <v>64730.76</v>
      </c>
      <c r="CC52" s="10">
        <v>23873.26</v>
      </c>
      <c r="CD52" s="10">
        <v>25088.74</v>
      </c>
      <c r="CE52" s="10">
        <v>625.79999999999995</v>
      </c>
      <c r="CF52" s="10">
        <v>42.5</v>
      </c>
      <c r="CG52" s="10">
        <v>0</v>
      </c>
      <c r="CH52" s="10">
        <v>19342.34</v>
      </c>
      <c r="CI52" s="10">
        <v>25775.82</v>
      </c>
      <c r="CJ52" s="10">
        <v>22733.06</v>
      </c>
      <c r="CK52" s="10">
        <v>0</v>
      </c>
      <c r="CL52" s="10">
        <v>0</v>
      </c>
      <c r="CM52" s="10">
        <v>3338.89</v>
      </c>
      <c r="CN52" s="68">
        <f t="shared" si="15"/>
        <v>120820.40999999999</v>
      </c>
      <c r="CO52" s="10">
        <v>2372.38</v>
      </c>
      <c r="CP52" s="10">
        <v>35829.050000000003</v>
      </c>
      <c r="CQ52" s="10">
        <v>708.05</v>
      </c>
      <c r="CR52" s="68">
        <f t="shared" si="11"/>
        <v>38909.480000000003</v>
      </c>
      <c r="CS52" s="10">
        <v>2768.52</v>
      </c>
    </row>
    <row r="53" spans="1:97" x14ac:dyDescent="0.25">
      <c r="A53" s="45" t="s">
        <v>48</v>
      </c>
      <c r="C53" s="61">
        <v>348616.77</v>
      </c>
      <c r="D53" s="10">
        <v>73079.05</v>
      </c>
      <c r="E53" s="10">
        <v>3329.39</v>
      </c>
      <c r="F53" s="10">
        <v>12791.98</v>
      </c>
      <c r="G53" s="68">
        <f t="shared" si="4"/>
        <v>89200.42</v>
      </c>
      <c r="H53" s="10">
        <v>103042.49</v>
      </c>
      <c r="I53" s="10">
        <v>4861.5</v>
      </c>
      <c r="J53" s="10">
        <v>0</v>
      </c>
      <c r="K53" s="10">
        <v>0</v>
      </c>
      <c r="L53" s="10">
        <v>0</v>
      </c>
      <c r="M53" s="10">
        <v>28764</v>
      </c>
      <c r="N53" s="10">
        <v>0</v>
      </c>
      <c r="O53" s="10">
        <v>191371.69</v>
      </c>
      <c r="P53" s="10">
        <v>59421.760000000002</v>
      </c>
      <c r="Q53" s="10">
        <v>4342.46</v>
      </c>
      <c r="R53" s="10">
        <v>14320.34</v>
      </c>
      <c r="S53" s="10">
        <v>10630.44</v>
      </c>
      <c r="T53" s="68">
        <f t="shared" si="12"/>
        <v>313712.19000000006</v>
      </c>
      <c r="U53" s="10">
        <v>5037.99</v>
      </c>
      <c r="V53" s="10">
        <v>0</v>
      </c>
      <c r="W53" s="10">
        <v>36281.589999999997</v>
      </c>
      <c r="X53" s="68">
        <f t="shared" si="5"/>
        <v>41319.579999999994</v>
      </c>
      <c r="Y53" s="10">
        <v>27428.03</v>
      </c>
      <c r="Z53" s="7"/>
      <c r="AA53" s="61">
        <v>368070.41</v>
      </c>
      <c r="AB53" s="10">
        <v>67094.649999999994</v>
      </c>
      <c r="AC53" s="10">
        <v>8662.74</v>
      </c>
      <c r="AD53" s="10">
        <v>22735.13</v>
      </c>
      <c r="AE53" s="68">
        <f t="shared" si="6"/>
        <v>98492.52</v>
      </c>
      <c r="AF53" s="10">
        <v>76463.22</v>
      </c>
      <c r="AG53" s="10">
        <v>2929.43</v>
      </c>
      <c r="AH53" s="10">
        <v>0</v>
      </c>
      <c r="AI53" s="10">
        <v>0</v>
      </c>
      <c r="AJ53" s="10">
        <v>0</v>
      </c>
      <c r="AK53" s="10">
        <v>0</v>
      </c>
      <c r="AL53" s="10">
        <v>28764</v>
      </c>
      <c r="AM53" s="10">
        <v>135094.94</v>
      </c>
      <c r="AN53" s="10">
        <v>53810.31</v>
      </c>
      <c r="AO53" s="10">
        <v>852.77</v>
      </c>
      <c r="AP53" s="10">
        <v>10138.58</v>
      </c>
      <c r="AQ53" s="10">
        <v>15874.09</v>
      </c>
      <c r="AR53" s="68">
        <f t="shared" si="13"/>
        <v>247464.11999999997</v>
      </c>
      <c r="AS53" s="10">
        <v>6246.2</v>
      </c>
      <c r="AT53" s="10">
        <v>0</v>
      </c>
      <c r="AU53" s="10">
        <v>34800.21</v>
      </c>
      <c r="AV53" s="68">
        <f t="shared" si="7"/>
        <v>41046.409999999996</v>
      </c>
      <c r="AW53" s="10">
        <v>23813.22</v>
      </c>
      <c r="AX53" s="7"/>
      <c r="AY53" s="61">
        <v>383244.75</v>
      </c>
      <c r="AZ53" s="10">
        <v>63845.96</v>
      </c>
      <c r="BA53" s="10">
        <v>1037.69</v>
      </c>
      <c r="BB53" s="10">
        <v>7536.88</v>
      </c>
      <c r="BC53" s="68">
        <f t="shared" si="8"/>
        <v>72420.53</v>
      </c>
      <c r="BD53" s="10">
        <v>69861.009999999995</v>
      </c>
      <c r="BE53" s="10">
        <v>5460.5</v>
      </c>
      <c r="BF53" s="10">
        <v>0</v>
      </c>
      <c r="BG53" s="10">
        <v>0</v>
      </c>
      <c r="BH53" s="10">
        <v>0</v>
      </c>
      <c r="BI53" s="10">
        <v>0</v>
      </c>
      <c r="BJ53" s="10">
        <v>62429.24</v>
      </c>
      <c r="BK53" s="10">
        <v>146025.71</v>
      </c>
      <c r="BL53" s="10">
        <v>78194.5</v>
      </c>
      <c r="BM53" s="10">
        <v>707.62</v>
      </c>
      <c r="BN53" s="10">
        <v>17470.150000000001</v>
      </c>
      <c r="BO53" s="10">
        <v>16587.54</v>
      </c>
      <c r="BP53" s="68">
        <f t="shared" si="14"/>
        <v>326875.25999999995</v>
      </c>
      <c r="BQ53" s="10">
        <v>2979.18</v>
      </c>
      <c r="BR53" s="10">
        <v>0</v>
      </c>
      <c r="BS53" s="10">
        <v>38413.46</v>
      </c>
      <c r="BT53" s="68">
        <f t="shared" si="9"/>
        <v>41392.639999999999</v>
      </c>
      <c r="BU53" s="10">
        <v>50018.74</v>
      </c>
      <c r="BV53" s="7"/>
      <c r="BW53" s="61">
        <v>360502.46</v>
      </c>
      <c r="BX53" s="10">
        <v>63396.3</v>
      </c>
      <c r="BY53" s="10">
        <v>18429.240000000002</v>
      </c>
      <c r="BZ53" s="10">
        <v>1258.6099999999999</v>
      </c>
      <c r="CA53" s="68">
        <f t="shared" si="10"/>
        <v>83084.150000000009</v>
      </c>
      <c r="CB53" s="10">
        <v>45334.17</v>
      </c>
      <c r="CC53" s="10">
        <v>3794.01</v>
      </c>
      <c r="CD53" s="10">
        <v>0</v>
      </c>
      <c r="CE53" s="10">
        <v>0</v>
      </c>
      <c r="CF53" s="10">
        <v>0</v>
      </c>
      <c r="CG53" s="10">
        <v>0</v>
      </c>
      <c r="CH53" s="10">
        <v>54579.360000000001</v>
      </c>
      <c r="CI53" s="10">
        <v>127440.28</v>
      </c>
      <c r="CJ53" s="10">
        <v>93188</v>
      </c>
      <c r="CK53" s="10">
        <v>3246.71</v>
      </c>
      <c r="CL53" s="10">
        <v>6843.56</v>
      </c>
      <c r="CM53" s="10">
        <v>20882.28</v>
      </c>
      <c r="CN53" s="68">
        <f t="shared" si="15"/>
        <v>309974.20000000007</v>
      </c>
      <c r="CO53" s="10">
        <v>6390.05</v>
      </c>
      <c r="CP53" s="10">
        <v>0</v>
      </c>
      <c r="CQ53" s="10">
        <v>39099.93</v>
      </c>
      <c r="CR53" s="68">
        <f t="shared" si="11"/>
        <v>45489.98</v>
      </c>
      <c r="CS53" s="10">
        <v>26896.73</v>
      </c>
    </row>
    <row r="54" spans="1:97" x14ac:dyDescent="0.25">
      <c r="A54" s="45" t="s">
        <v>49</v>
      </c>
      <c r="C54" s="61">
        <v>258668.28</v>
      </c>
      <c r="D54" s="10">
        <v>5934.57</v>
      </c>
      <c r="E54" s="10">
        <v>2139.29</v>
      </c>
      <c r="F54" s="10">
        <v>80635.28</v>
      </c>
      <c r="G54" s="68">
        <f t="shared" si="4"/>
        <v>88709.14</v>
      </c>
      <c r="H54" s="10">
        <v>78509.899999999994</v>
      </c>
      <c r="I54" s="10">
        <v>410748.11</v>
      </c>
      <c r="J54" s="10">
        <v>68162.960000000006</v>
      </c>
      <c r="K54" s="10">
        <v>0</v>
      </c>
      <c r="L54" s="10">
        <v>0</v>
      </c>
      <c r="M54" s="10">
        <v>0</v>
      </c>
      <c r="N54" s="10">
        <v>0</v>
      </c>
      <c r="O54" s="10">
        <v>0</v>
      </c>
      <c r="P54" s="10">
        <v>0</v>
      </c>
      <c r="Q54" s="10">
        <v>0</v>
      </c>
      <c r="R54" s="10">
        <v>7211.73</v>
      </c>
      <c r="S54" s="10">
        <v>0</v>
      </c>
      <c r="T54" s="68">
        <f t="shared" si="12"/>
        <v>486122.8</v>
      </c>
      <c r="U54" s="10">
        <v>0</v>
      </c>
      <c r="V54" s="10">
        <v>0</v>
      </c>
      <c r="W54" s="10">
        <v>0</v>
      </c>
      <c r="X54" s="68">
        <f t="shared" si="5"/>
        <v>0</v>
      </c>
      <c r="Y54" s="10">
        <v>42249.42</v>
      </c>
      <c r="Z54" s="7"/>
      <c r="AA54" s="61">
        <v>191615.85</v>
      </c>
      <c r="AB54" s="10">
        <v>5957.78</v>
      </c>
      <c r="AC54" s="10">
        <v>67781.45</v>
      </c>
      <c r="AD54" s="10">
        <v>0</v>
      </c>
      <c r="AE54" s="68">
        <f t="shared" si="6"/>
        <v>73739.23</v>
      </c>
      <c r="AF54" s="10">
        <v>84329.7</v>
      </c>
      <c r="AG54" s="10">
        <v>342823.34</v>
      </c>
      <c r="AH54" s="10">
        <v>79023.13</v>
      </c>
      <c r="AI54" s="10">
        <v>0</v>
      </c>
      <c r="AJ54" s="10">
        <v>10044.870000000001</v>
      </c>
      <c r="AK54" s="10">
        <v>0</v>
      </c>
      <c r="AL54" s="10">
        <v>1859.59</v>
      </c>
      <c r="AM54" s="10">
        <v>0</v>
      </c>
      <c r="AN54" s="10">
        <v>0</v>
      </c>
      <c r="AO54" s="10">
        <v>0</v>
      </c>
      <c r="AP54" s="10">
        <v>0</v>
      </c>
      <c r="AQ54" s="10">
        <v>0</v>
      </c>
      <c r="AR54" s="68">
        <f t="shared" si="13"/>
        <v>433750.93000000005</v>
      </c>
      <c r="AS54" s="10">
        <v>0</v>
      </c>
      <c r="AT54" s="10">
        <v>0</v>
      </c>
      <c r="AU54" s="10">
        <v>0</v>
      </c>
      <c r="AV54" s="68">
        <f t="shared" si="7"/>
        <v>0</v>
      </c>
      <c r="AW54" s="10">
        <v>39057.93</v>
      </c>
      <c r="AX54" s="7"/>
      <c r="AY54" s="61">
        <v>199315.16</v>
      </c>
      <c r="AZ54" s="10">
        <v>7726.56</v>
      </c>
      <c r="BA54" s="10">
        <v>57491.89</v>
      </c>
      <c r="BB54" s="10">
        <v>31101.8</v>
      </c>
      <c r="BC54" s="68">
        <f t="shared" si="8"/>
        <v>96320.25</v>
      </c>
      <c r="BD54" s="10">
        <v>88046.22</v>
      </c>
      <c r="BE54" s="10">
        <v>388206.43</v>
      </c>
      <c r="BF54" s="10">
        <v>73389.210000000006</v>
      </c>
      <c r="BG54" s="10">
        <v>0</v>
      </c>
      <c r="BH54" s="10">
        <v>5971.8</v>
      </c>
      <c r="BI54" s="10">
        <v>0</v>
      </c>
      <c r="BJ54" s="10">
        <v>1343.28</v>
      </c>
      <c r="BK54" s="10">
        <v>0</v>
      </c>
      <c r="BL54" s="10">
        <v>0</v>
      </c>
      <c r="BM54" s="10">
        <v>0</v>
      </c>
      <c r="BN54" s="10">
        <v>0</v>
      </c>
      <c r="BO54" s="10">
        <v>0</v>
      </c>
      <c r="BP54" s="68">
        <f t="shared" si="14"/>
        <v>468910.72000000003</v>
      </c>
      <c r="BQ54" s="10">
        <v>0</v>
      </c>
      <c r="BR54" s="10">
        <v>0</v>
      </c>
      <c r="BS54" s="10">
        <v>0</v>
      </c>
      <c r="BT54" s="68">
        <f t="shared" si="9"/>
        <v>0</v>
      </c>
      <c r="BU54" s="10">
        <v>25076.959999999999</v>
      </c>
      <c r="BV54" s="7"/>
      <c r="BW54" s="61">
        <v>201990.22</v>
      </c>
      <c r="BX54" s="10">
        <v>6804.74</v>
      </c>
      <c r="BY54" s="10">
        <v>65888.17</v>
      </c>
      <c r="BZ54" s="10">
        <v>12428.6</v>
      </c>
      <c r="CA54" s="68">
        <f t="shared" si="10"/>
        <v>85121.510000000009</v>
      </c>
      <c r="CB54" s="10">
        <v>66665.56</v>
      </c>
      <c r="CC54" s="10">
        <v>411775.84</v>
      </c>
      <c r="CD54" s="10">
        <v>83270.740000000005</v>
      </c>
      <c r="CE54" s="10">
        <v>0</v>
      </c>
      <c r="CF54" s="10">
        <v>5178.87</v>
      </c>
      <c r="CG54" s="10">
        <v>0</v>
      </c>
      <c r="CH54" s="10">
        <v>1113.28</v>
      </c>
      <c r="CI54" s="10">
        <v>0</v>
      </c>
      <c r="CJ54" s="10">
        <v>0</v>
      </c>
      <c r="CK54" s="10">
        <v>0</v>
      </c>
      <c r="CL54" s="10">
        <v>0</v>
      </c>
      <c r="CM54" s="10">
        <v>0</v>
      </c>
      <c r="CN54" s="68">
        <f t="shared" si="15"/>
        <v>501338.73000000004</v>
      </c>
      <c r="CO54" s="10">
        <v>0</v>
      </c>
      <c r="CP54" s="10">
        <v>0</v>
      </c>
      <c r="CQ54" s="10">
        <v>0</v>
      </c>
      <c r="CR54" s="68">
        <f t="shared" si="11"/>
        <v>0</v>
      </c>
      <c r="CS54" s="10">
        <v>46569.64</v>
      </c>
    </row>
    <row r="55" spans="1:97" x14ac:dyDescent="0.25">
      <c r="A55" s="45" t="s">
        <v>50</v>
      </c>
      <c r="C55" s="61">
        <v>1776212.15</v>
      </c>
      <c r="D55" s="10">
        <v>284427.78000000003</v>
      </c>
      <c r="E55" s="10">
        <v>136232.38</v>
      </c>
      <c r="F55" s="10">
        <v>50980.46</v>
      </c>
      <c r="G55" s="68">
        <f t="shared" si="4"/>
        <v>471640.62000000005</v>
      </c>
      <c r="H55" s="10">
        <v>1050986.74</v>
      </c>
      <c r="I55" s="10">
        <v>86860.2</v>
      </c>
      <c r="J55" s="10">
        <v>464192.99</v>
      </c>
      <c r="K55" s="10">
        <v>33071.74</v>
      </c>
      <c r="L55" s="10">
        <v>10318.92</v>
      </c>
      <c r="M55" s="10">
        <v>0</v>
      </c>
      <c r="N55" s="10">
        <v>0</v>
      </c>
      <c r="O55" s="10">
        <v>1711358.52</v>
      </c>
      <c r="P55" s="10">
        <v>541728.6</v>
      </c>
      <c r="Q55" s="10">
        <v>19605.23</v>
      </c>
      <c r="R55" s="10">
        <v>40272.65</v>
      </c>
      <c r="S55" s="10">
        <v>344553.7</v>
      </c>
      <c r="T55" s="68">
        <f t="shared" si="12"/>
        <v>3251962.5500000003</v>
      </c>
      <c r="U55" s="10">
        <v>0</v>
      </c>
      <c r="V55" s="10">
        <v>140402.19</v>
      </c>
      <c r="W55" s="10">
        <v>187128.03</v>
      </c>
      <c r="X55" s="68">
        <f t="shared" si="5"/>
        <v>327530.21999999997</v>
      </c>
      <c r="Y55" s="10">
        <v>302474.27</v>
      </c>
      <c r="Z55" s="7"/>
      <c r="AA55" s="61">
        <v>1761802.85</v>
      </c>
      <c r="AB55" s="10">
        <v>282250.98</v>
      </c>
      <c r="AC55" s="10">
        <v>172995.81</v>
      </c>
      <c r="AD55" s="10">
        <v>42006.83</v>
      </c>
      <c r="AE55" s="68">
        <f t="shared" si="6"/>
        <v>497253.62</v>
      </c>
      <c r="AF55" s="10">
        <v>838943.37</v>
      </c>
      <c r="AG55" s="10">
        <v>117740.06</v>
      </c>
      <c r="AH55" s="10">
        <v>625086.6</v>
      </c>
      <c r="AI55" s="10">
        <v>70312.69</v>
      </c>
      <c r="AJ55" s="10">
        <v>50117.39</v>
      </c>
      <c r="AK55" s="10">
        <v>0</v>
      </c>
      <c r="AL55" s="10">
        <v>0</v>
      </c>
      <c r="AM55" s="10">
        <v>1692524.05</v>
      </c>
      <c r="AN55" s="10">
        <v>543023.86</v>
      </c>
      <c r="AO55" s="10">
        <v>14096.81</v>
      </c>
      <c r="AP55" s="10">
        <v>149656.32999999999</v>
      </c>
      <c r="AQ55" s="10">
        <v>253121</v>
      </c>
      <c r="AR55" s="68">
        <f t="shared" si="13"/>
        <v>3515678.79</v>
      </c>
      <c r="AS55" s="10">
        <v>0</v>
      </c>
      <c r="AT55" s="10">
        <v>219937.52</v>
      </c>
      <c r="AU55" s="10">
        <v>195548.56</v>
      </c>
      <c r="AV55" s="68">
        <f t="shared" si="7"/>
        <v>415486.07999999996</v>
      </c>
      <c r="AW55" s="10">
        <v>363319.37</v>
      </c>
      <c r="AX55" s="7"/>
      <c r="AY55" s="61">
        <v>1478069.57</v>
      </c>
      <c r="AZ55" s="10">
        <v>288559.38</v>
      </c>
      <c r="BA55" s="10">
        <v>261969.4</v>
      </c>
      <c r="BB55" s="10">
        <v>42847.3</v>
      </c>
      <c r="BC55" s="68">
        <f t="shared" si="8"/>
        <v>593376.08000000007</v>
      </c>
      <c r="BD55" s="10">
        <v>825184.63</v>
      </c>
      <c r="BE55" s="10">
        <v>243811.42</v>
      </c>
      <c r="BF55" s="10">
        <v>936317.35</v>
      </c>
      <c r="BG55" s="10">
        <v>20282.849999999999</v>
      </c>
      <c r="BH55" s="10">
        <v>8334.01</v>
      </c>
      <c r="BI55" s="10">
        <v>0</v>
      </c>
      <c r="BJ55" s="10">
        <v>0</v>
      </c>
      <c r="BK55" s="10">
        <v>1216914.02</v>
      </c>
      <c r="BL55" s="10">
        <v>664692.53</v>
      </c>
      <c r="BM55" s="10">
        <v>34474.51</v>
      </c>
      <c r="BN55" s="10">
        <v>125924.74</v>
      </c>
      <c r="BO55" s="10">
        <v>299934.87</v>
      </c>
      <c r="BP55" s="68">
        <f t="shared" si="14"/>
        <v>3550686.3000000007</v>
      </c>
      <c r="BQ55" s="10">
        <v>0</v>
      </c>
      <c r="BR55" s="10">
        <v>178042.91</v>
      </c>
      <c r="BS55" s="10">
        <v>158792.67000000001</v>
      </c>
      <c r="BT55" s="68">
        <f t="shared" si="9"/>
        <v>336835.58</v>
      </c>
      <c r="BU55" s="10">
        <v>363747.23</v>
      </c>
      <c r="BV55" s="7"/>
      <c r="BW55" s="61">
        <v>1497883.86</v>
      </c>
      <c r="BX55" s="10">
        <v>238813.17</v>
      </c>
      <c r="BY55" s="10">
        <v>181503.3</v>
      </c>
      <c r="BZ55" s="10">
        <v>61724.11</v>
      </c>
      <c r="CA55" s="68">
        <f t="shared" si="10"/>
        <v>482040.57999999996</v>
      </c>
      <c r="CB55" s="10">
        <v>899493.88</v>
      </c>
      <c r="CC55" s="10">
        <v>62268.72</v>
      </c>
      <c r="CD55" s="10">
        <v>603625.78</v>
      </c>
      <c r="CE55" s="10">
        <v>7408.26</v>
      </c>
      <c r="CF55" s="10">
        <v>5866.87</v>
      </c>
      <c r="CG55" s="10">
        <v>0</v>
      </c>
      <c r="CH55" s="10">
        <v>0</v>
      </c>
      <c r="CI55" s="10">
        <v>957409.74</v>
      </c>
      <c r="CJ55" s="10">
        <v>550449.96</v>
      </c>
      <c r="CK55" s="10">
        <v>17245.22</v>
      </c>
      <c r="CL55" s="10">
        <v>173324.04</v>
      </c>
      <c r="CM55" s="10">
        <v>283785.34000000003</v>
      </c>
      <c r="CN55" s="68">
        <f t="shared" si="15"/>
        <v>2661383.9300000002</v>
      </c>
      <c r="CO55" s="10">
        <v>0</v>
      </c>
      <c r="CP55" s="10">
        <v>134765.24</v>
      </c>
      <c r="CQ55" s="10">
        <v>194009.9</v>
      </c>
      <c r="CR55" s="68">
        <f t="shared" si="11"/>
        <v>328775.14</v>
      </c>
      <c r="CS55" s="10">
        <v>548850.49</v>
      </c>
    </row>
    <row r="56" spans="1:97" x14ac:dyDescent="0.25">
      <c r="A56" s="45" t="s">
        <v>51</v>
      </c>
      <c r="C56" s="61">
        <v>458707.19</v>
      </c>
      <c r="D56" s="10">
        <v>48033.8</v>
      </c>
      <c r="E56" s="10">
        <v>78123.460000000006</v>
      </c>
      <c r="F56" s="10">
        <v>20.69</v>
      </c>
      <c r="G56" s="68">
        <f t="shared" si="4"/>
        <v>126177.95000000001</v>
      </c>
      <c r="H56" s="10">
        <v>5019.82</v>
      </c>
      <c r="I56" s="10">
        <v>9845</v>
      </c>
      <c r="J56" s="10">
        <v>8155.16</v>
      </c>
      <c r="K56" s="10">
        <v>2870</v>
      </c>
      <c r="L56" s="10">
        <v>4810.2</v>
      </c>
      <c r="M56" s="10">
        <v>0</v>
      </c>
      <c r="N56" s="10">
        <v>5065.38</v>
      </c>
      <c r="O56" s="10">
        <v>12302.32</v>
      </c>
      <c r="P56" s="10">
        <v>17700.939999999999</v>
      </c>
      <c r="Q56" s="10">
        <v>0</v>
      </c>
      <c r="R56" s="10">
        <v>6980.77</v>
      </c>
      <c r="S56" s="10">
        <v>23726.37</v>
      </c>
      <c r="T56" s="68">
        <f t="shared" si="12"/>
        <v>91456.14</v>
      </c>
      <c r="U56" s="10">
        <v>1169</v>
      </c>
      <c r="V56" s="10">
        <v>17516.54</v>
      </c>
      <c r="W56" s="10">
        <v>1064.73</v>
      </c>
      <c r="X56" s="68">
        <f t="shared" si="5"/>
        <v>19750.27</v>
      </c>
      <c r="Y56" s="10">
        <v>23555.119999999999</v>
      </c>
      <c r="Z56" s="7"/>
      <c r="AA56" s="61">
        <v>463599.52</v>
      </c>
      <c r="AB56" s="10">
        <v>67928.77</v>
      </c>
      <c r="AC56" s="10">
        <v>53468.07</v>
      </c>
      <c r="AD56" s="10">
        <v>1799.54</v>
      </c>
      <c r="AE56" s="68">
        <f t="shared" si="6"/>
        <v>123196.37999999999</v>
      </c>
      <c r="AF56" s="10">
        <v>61420.94</v>
      </c>
      <c r="AG56" s="10">
        <v>6511.26</v>
      </c>
      <c r="AH56" s="10">
        <v>8553.84</v>
      </c>
      <c r="AI56" s="10">
        <v>1994.23</v>
      </c>
      <c r="AJ56" s="10">
        <v>1587.39</v>
      </c>
      <c r="AK56" s="10">
        <v>0</v>
      </c>
      <c r="AL56" s="10">
        <v>10906.06</v>
      </c>
      <c r="AM56" s="10">
        <v>32248.73</v>
      </c>
      <c r="AN56" s="10">
        <v>22505.97</v>
      </c>
      <c r="AO56" s="10">
        <v>0</v>
      </c>
      <c r="AP56" s="10">
        <v>5895.18</v>
      </c>
      <c r="AQ56" s="10">
        <v>15092.09</v>
      </c>
      <c r="AR56" s="68">
        <f t="shared" si="13"/>
        <v>105294.75</v>
      </c>
      <c r="AS56" s="10">
        <v>2377.98</v>
      </c>
      <c r="AT56" s="10">
        <v>23132.29</v>
      </c>
      <c r="AU56" s="10">
        <v>165.2</v>
      </c>
      <c r="AV56" s="68">
        <f t="shared" si="7"/>
        <v>25675.47</v>
      </c>
      <c r="AW56" s="10">
        <v>15651.43</v>
      </c>
      <c r="AX56" s="7"/>
      <c r="AY56" s="61">
        <v>499961.81</v>
      </c>
      <c r="AZ56" s="10">
        <v>41091.32</v>
      </c>
      <c r="BA56" s="10">
        <v>6562.49</v>
      </c>
      <c r="BB56" s="10">
        <v>14739.14</v>
      </c>
      <c r="BC56" s="68">
        <f t="shared" si="8"/>
        <v>62392.95</v>
      </c>
      <c r="BD56" s="10">
        <v>69376.960000000006</v>
      </c>
      <c r="BE56" s="10">
        <v>2084.39</v>
      </c>
      <c r="BF56" s="10">
        <v>805.51</v>
      </c>
      <c r="BG56" s="10">
        <v>750.93</v>
      </c>
      <c r="BH56" s="10">
        <v>269.20999999999998</v>
      </c>
      <c r="BI56" s="10">
        <v>0</v>
      </c>
      <c r="BJ56" s="10">
        <v>12014.36</v>
      </c>
      <c r="BK56" s="10">
        <v>23908.13</v>
      </c>
      <c r="BL56" s="10">
        <v>33437.449999999997</v>
      </c>
      <c r="BM56" s="10">
        <v>0</v>
      </c>
      <c r="BN56" s="10">
        <v>16380.25</v>
      </c>
      <c r="BO56" s="10">
        <v>26797.65</v>
      </c>
      <c r="BP56" s="68">
        <f t="shared" si="14"/>
        <v>116447.88</v>
      </c>
      <c r="BQ56" s="10">
        <v>205.65</v>
      </c>
      <c r="BR56" s="10">
        <v>19119.810000000001</v>
      </c>
      <c r="BS56" s="10">
        <v>680.21</v>
      </c>
      <c r="BT56" s="68">
        <f t="shared" si="9"/>
        <v>20005.670000000002</v>
      </c>
      <c r="BU56" s="10">
        <v>16140.92</v>
      </c>
      <c r="BV56" s="7"/>
      <c r="BW56" s="61">
        <v>518520.73</v>
      </c>
      <c r="BX56" s="10">
        <v>90570.71</v>
      </c>
      <c r="BY56" s="10">
        <v>7285.47</v>
      </c>
      <c r="BZ56" s="10">
        <v>7529.41</v>
      </c>
      <c r="CA56" s="68">
        <f t="shared" si="10"/>
        <v>105385.59000000001</v>
      </c>
      <c r="CB56" s="10">
        <v>66549.600000000006</v>
      </c>
      <c r="CC56" s="10">
        <v>1378.49</v>
      </c>
      <c r="CD56" s="10">
        <v>1309.56</v>
      </c>
      <c r="CE56" s="10">
        <v>0</v>
      </c>
      <c r="CF56" s="10">
        <v>0</v>
      </c>
      <c r="CG56" s="10">
        <v>0</v>
      </c>
      <c r="CH56" s="10">
        <v>27288.06</v>
      </c>
      <c r="CI56" s="10">
        <v>53313.69</v>
      </c>
      <c r="CJ56" s="10">
        <v>23686.05</v>
      </c>
      <c r="CK56" s="10">
        <v>0</v>
      </c>
      <c r="CL56" s="10">
        <v>28406.23</v>
      </c>
      <c r="CM56" s="10">
        <v>15173.35</v>
      </c>
      <c r="CN56" s="68">
        <f t="shared" si="15"/>
        <v>150555.43000000002</v>
      </c>
      <c r="CO56" s="10">
        <v>0</v>
      </c>
      <c r="CP56" s="10">
        <v>12714.85</v>
      </c>
      <c r="CQ56" s="10">
        <v>1052.0899999999999</v>
      </c>
      <c r="CR56" s="68">
        <f t="shared" si="11"/>
        <v>13766.94</v>
      </c>
      <c r="CS56" s="10">
        <v>26521.599999999999</v>
      </c>
    </row>
    <row r="57" spans="1:97" x14ac:dyDescent="0.25">
      <c r="A57" s="45" t="s">
        <v>52</v>
      </c>
      <c r="C57" s="61">
        <v>10125184.01</v>
      </c>
      <c r="D57" s="10">
        <v>3872325.23</v>
      </c>
      <c r="E57" s="10">
        <v>617716.30000000005</v>
      </c>
      <c r="F57" s="10">
        <v>0</v>
      </c>
      <c r="G57" s="68">
        <f t="shared" si="4"/>
        <v>4490041.53</v>
      </c>
      <c r="H57" s="10">
        <v>3331822.04</v>
      </c>
      <c r="I57" s="10">
        <v>740680.14</v>
      </c>
      <c r="J57" s="10">
        <v>1441347.21</v>
      </c>
      <c r="K57" s="10">
        <v>529753.29</v>
      </c>
      <c r="L57" s="10">
        <v>2470332.0699999998</v>
      </c>
      <c r="M57" s="10">
        <v>0</v>
      </c>
      <c r="N57" s="10">
        <v>0</v>
      </c>
      <c r="O57" s="10">
        <v>16295974.07</v>
      </c>
      <c r="P57" s="10">
        <v>242870.33</v>
      </c>
      <c r="Q57" s="10">
        <v>3879.61</v>
      </c>
      <c r="R57" s="10">
        <v>7525323.8099999996</v>
      </c>
      <c r="S57" s="10">
        <v>3919.2</v>
      </c>
      <c r="T57" s="68">
        <f t="shared" si="12"/>
        <v>29254079.729999997</v>
      </c>
      <c r="U57" s="10">
        <v>2624502.62</v>
      </c>
      <c r="V57" s="10">
        <v>5712911.8600000003</v>
      </c>
      <c r="W57" s="10">
        <v>3125251.02</v>
      </c>
      <c r="X57" s="68">
        <f t="shared" si="5"/>
        <v>11462665.5</v>
      </c>
      <c r="Y57" s="10">
        <v>512564.41</v>
      </c>
      <c r="Z57" s="7"/>
      <c r="AA57" s="61">
        <v>9626222.2899999991</v>
      </c>
      <c r="AB57" s="10">
        <v>4349216.03</v>
      </c>
      <c r="AC57" s="10">
        <v>844092.84</v>
      </c>
      <c r="AD57" s="10">
        <v>0</v>
      </c>
      <c r="AE57" s="68">
        <f t="shared" si="6"/>
        <v>5193308.87</v>
      </c>
      <c r="AF57" s="10">
        <v>3309297.2</v>
      </c>
      <c r="AG57" s="10">
        <v>559171.06999999995</v>
      </c>
      <c r="AH57" s="10">
        <v>2442860.4500000002</v>
      </c>
      <c r="AI57" s="10">
        <v>633762.93000000005</v>
      </c>
      <c r="AJ57" s="10">
        <v>2701800.73</v>
      </c>
      <c r="AK57" s="10">
        <v>0</v>
      </c>
      <c r="AL57" s="10">
        <v>0</v>
      </c>
      <c r="AM57" s="10">
        <v>22912643.18</v>
      </c>
      <c r="AN57" s="10">
        <v>293613.61</v>
      </c>
      <c r="AO57" s="10">
        <v>12200.53</v>
      </c>
      <c r="AP57" s="10">
        <v>6429793.0800000001</v>
      </c>
      <c r="AQ57" s="10">
        <v>8874.1</v>
      </c>
      <c r="AR57" s="68">
        <f t="shared" si="13"/>
        <v>35994719.68</v>
      </c>
      <c r="AS57" s="10">
        <v>2950452.5</v>
      </c>
      <c r="AT57" s="10">
        <v>5721841.9000000004</v>
      </c>
      <c r="AU57" s="10">
        <v>4106595.2</v>
      </c>
      <c r="AV57" s="68">
        <f t="shared" si="7"/>
        <v>12778889.600000001</v>
      </c>
      <c r="AW57" s="10">
        <v>580619.5</v>
      </c>
      <c r="AX57" s="7"/>
      <c r="AY57" s="61">
        <v>16632507.34</v>
      </c>
      <c r="AZ57" s="10">
        <v>3788141.56</v>
      </c>
      <c r="BA57" s="10">
        <v>1711326.96</v>
      </c>
      <c r="BB57" s="10">
        <v>56750.22</v>
      </c>
      <c r="BC57" s="68">
        <f t="shared" si="8"/>
        <v>5556218.7399999993</v>
      </c>
      <c r="BD57" s="10">
        <v>2826186.54</v>
      </c>
      <c r="BE57" s="10">
        <v>561246.53</v>
      </c>
      <c r="BF57" s="10">
        <v>3371955.51</v>
      </c>
      <c r="BG57" s="10">
        <v>994679.55</v>
      </c>
      <c r="BH57" s="10">
        <v>2897501.89</v>
      </c>
      <c r="BI57" s="10">
        <v>0</v>
      </c>
      <c r="BJ57" s="10">
        <v>0</v>
      </c>
      <c r="BK57" s="10">
        <v>4937838.6900000004</v>
      </c>
      <c r="BL57" s="10">
        <v>341159.75</v>
      </c>
      <c r="BM57" s="10">
        <v>1651640.37</v>
      </c>
      <c r="BN57" s="10">
        <v>7094971.8899999997</v>
      </c>
      <c r="BO57" s="10">
        <v>17968.66</v>
      </c>
      <c r="BP57" s="68">
        <f t="shared" si="14"/>
        <v>21868962.840000004</v>
      </c>
      <c r="BQ57" s="10">
        <v>3519103.81</v>
      </c>
      <c r="BR57" s="10">
        <v>2922216.36</v>
      </c>
      <c r="BS57" s="10">
        <v>1609523.21</v>
      </c>
      <c r="BT57" s="68">
        <f t="shared" si="9"/>
        <v>8050843.3799999999</v>
      </c>
      <c r="BU57" s="10">
        <v>1160860</v>
      </c>
      <c r="BV57" s="7"/>
      <c r="BW57" s="61">
        <v>22199865.82</v>
      </c>
      <c r="BX57" s="10">
        <v>4304944.92</v>
      </c>
      <c r="BY57" s="10">
        <v>1350896.6</v>
      </c>
      <c r="BZ57" s="10">
        <v>0</v>
      </c>
      <c r="CA57" s="68">
        <f t="shared" si="10"/>
        <v>5655841.5199999996</v>
      </c>
      <c r="CB57" s="10">
        <v>3229762.77</v>
      </c>
      <c r="CC57" s="10">
        <v>481004.53</v>
      </c>
      <c r="CD57" s="10">
        <v>2791211.88</v>
      </c>
      <c r="CE57" s="10">
        <v>576033.19999999995</v>
      </c>
      <c r="CF57" s="10">
        <v>2745920.03</v>
      </c>
      <c r="CG57" s="10">
        <v>0</v>
      </c>
      <c r="CH57" s="10">
        <v>0</v>
      </c>
      <c r="CI57" s="10">
        <v>5895745.1299999999</v>
      </c>
      <c r="CJ57" s="10">
        <v>273138</v>
      </c>
      <c r="CK57" s="10">
        <v>4149971.8</v>
      </c>
      <c r="CL57" s="10">
        <v>5559827.2999999998</v>
      </c>
      <c r="CM57" s="10">
        <v>790781.66</v>
      </c>
      <c r="CN57" s="68">
        <f t="shared" si="15"/>
        <v>23263633.530000001</v>
      </c>
      <c r="CO57" s="10">
        <v>3916129.12</v>
      </c>
      <c r="CP57" s="10">
        <v>1844501.75</v>
      </c>
      <c r="CQ57" s="10">
        <v>727633.03</v>
      </c>
      <c r="CR57" s="68">
        <f t="shared" si="11"/>
        <v>6488263.9000000004</v>
      </c>
      <c r="CS57" s="10">
        <v>2123331.73</v>
      </c>
    </row>
    <row r="58" spans="1:97" x14ac:dyDescent="0.25">
      <c r="A58" s="45" t="s">
        <v>53</v>
      </c>
      <c r="C58" s="61">
        <v>563998.9</v>
      </c>
      <c r="D58" s="10">
        <v>140234.68</v>
      </c>
      <c r="E58" s="10">
        <v>0</v>
      </c>
      <c r="F58" s="10">
        <v>42397.1</v>
      </c>
      <c r="G58" s="68">
        <f t="shared" si="4"/>
        <v>182631.78</v>
      </c>
      <c r="H58" s="10">
        <v>167862.46</v>
      </c>
      <c r="I58" s="10">
        <v>0</v>
      </c>
      <c r="J58" s="10">
        <v>0</v>
      </c>
      <c r="K58" s="10">
        <v>0</v>
      </c>
      <c r="L58" s="10">
        <v>0</v>
      </c>
      <c r="M58" s="10">
        <v>0</v>
      </c>
      <c r="N58" s="10">
        <v>0</v>
      </c>
      <c r="O58" s="10">
        <v>196985.08</v>
      </c>
      <c r="P58" s="10">
        <v>47343.24</v>
      </c>
      <c r="Q58" s="10">
        <v>0</v>
      </c>
      <c r="R58" s="10">
        <v>155729.91</v>
      </c>
      <c r="S58" s="10">
        <v>96850.93</v>
      </c>
      <c r="T58" s="68">
        <f t="shared" si="12"/>
        <v>496909.16</v>
      </c>
      <c r="U58" s="10">
        <v>17636.73</v>
      </c>
      <c r="V58" s="10">
        <v>5520.67</v>
      </c>
      <c r="W58" s="10">
        <v>0</v>
      </c>
      <c r="X58" s="68">
        <f t="shared" si="5"/>
        <v>23157.4</v>
      </c>
      <c r="Y58" s="10">
        <v>25338.69</v>
      </c>
      <c r="Z58" s="7"/>
      <c r="AA58" s="61">
        <v>553784.43000000005</v>
      </c>
      <c r="AB58" s="10">
        <v>150064.1</v>
      </c>
      <c r="AC58" s="10">
        <v>0</v>
      </c>
      <c r="AD58" s="10">
        <v>74852.56</v>
      </c>
      <c r="AE58" s="68">
        <f t="shared" si="6"/>
        <v>224916.66</v>
      </c>
      <c r="AF58" s="10">
        <v>180976.02</v>
      </c>
      <c r="AG58" s="10">
        <v>0</v>
      </c>
      <c r="AH58" s="10">
        <v>0</v>
      </c>
      <c r="AI58" s="10">
        <v>0</v>
      </c>
      <c r="AJ58" s="10">
        <v>0</v>
      </c>
      <c r="AK58" s="10">
        <v>0</v>
      </c>
      <c r="AL58" s="10">
        <v>0</v>
      </c>
      <c r="AM58" s="10">
        <v>220744.83</v>
      </c>
      <c r="AN58" s="10">
        <v>62225.95</v>
      </c>
      <c r="AO58" s="10">
        <v>0</v>
      </c>
      <c r="AP58" s="10">
        <v>163398.9</v>
      </c>
      <c r="AQ58" s="10">
        <v>93442.880000000005</v>
      </c>
      <c r="AR58" s="68">
        <f t="shared" si="13"/>
        <v>539812.55999999994</v>
      </c>
      <c r="AS58" s="10">
        <v>13557.48</v>
      </c>
      <c r="AT58" s="10">
        <v>5779.91</v>
      </c>
      <c r="AU58" s="10">
        <v>0</v>
      </c>
      <c r="AV58" s="68">
        <f t="shared" si="7"/>
        <v>19337.39</v>
      </c>
      <c r="AW58" s="10">
        <v>13235.95</v>
      </c>
      <c r="AX58" s="7"/>
      <c r="AY58" s="61">
        <v>595424.31999999995</v>
      </c>
      <c r="AZ58" s="10">
        <v>162079.03</v>
      </c>
      <c r="BA58" s="10">
        <v>0</v>
      </c>
      <c r="BB58" s="10">
        <v>70161.95</v>
      </c>
      <c r="BC58" s="68">
        <f t="shared" si="8"/>
        <v>232240.97999999998</v>
      </c>
      <c r="BD58" s="10">
        <v>181053.8</v>
      </c>
      <c r="BE58" s="10">
        <v>0</v>
      </c>
      <c r="BF58" s="10">
        <v>0</v>
      </c>
      <c r="BG58" s="10">
        <v>0</v>
      </c>
      <c r="BH58" s="10">
        <v>0</v>
      </c>
      <c r="BI58" s="10">
        <v>0</v>
      </c>
      <c r="BJ58" s="10">
        <v>0</v>
      </c>
      <c r="BK58" s="10">
        <v>157460.12</v>
      </c>
      <c r="BL58" s="10">
        <v>75218.850000000006</v>
      </c>
      <c r="BM58" s="10">
        <v>0</v>
      </c>
      <c r="BN58" s="10">
        <v>237593.11</v>
      </c>
      <c r="BO58" s="10">
        <v>105367.02</v>
      </c>
      <c r="BP58" s="68">
        <f t="shared" si="14"/>
        <v>575639.1</v>
      </c>
      <c r="BQ58" s="10">
        <v>13926.85</v>
      </c>
      <c r="BR58" s="10">
        <v>6077.99</v>
      </c>
      <c r="BS58" s="10">
        <v>0</v>
      </c>
      <c r="BT58" s="68">
        <f t="shared" si="9"/>
        <v>20004.84</v>
      </c>
      <c r="BU58" s="10">
        <v>9792.93</v>
      </c>
      <c r="BV58" s="7"/>
      <c r="BW58" s="61">
        <v>500107.27</v>
      </c>
      <c r="BX58" s="10">
        <v>137943.04000000001</v>
      </c>
      <c r="BY58" s="10">
        <v>0</v>
      </c>
      <c r="BZ58" s="10">
        <v>33546.720000000001</v>
      </c>
      <c r="CA58" s="68">
        <f t="shared" si="10"/>
        <v>171489.76</v>
      </c>
      <c r="CB58" s="10">
        <v>117439.42</v>
      </c>
      <c r="CC58" s="10">
        <v>0</v>
      </c>
      <c r="CD58" s="10">
        <v>0</v>
      </c>
      <c r="CE58" s="10">
        <v>0</v>
      </c>
      <c r="CF58" s="10">
        <v>0</v>
      </c>
      <c r="CG58" s="10">
        <v>0</v>
      </c>
      <c r="CH58" s="10">
        <v>0</v>
      </c>
      <c r="CI58" s="10">
        <v>105910.53</v>
      </c>
      <c r="CJ58" s="10">
        <v>51031.78</v>
      </c>
      <c r="CK58" s="10">
        <v>133.12</v>
      </c>
      <c r="CL58" s="10">
        <v>190747.9</v>
      </c>
      <c r="CM58" s="10">
        <v>107940.57</v>
      </c>
      <c r="CN58" s="68">
        <f t="shared" si="15"/>
        <v>455763.89999999997</v>
      </c>
      <c r="CO58" s="10">
        <v>21196.81</v>
      </c>
      <c r="CP58" s="10">
        <v>5496.35</v>
      </c>
      <c r="CQ58" s="10">
        <v>0</v>
      </c>
      <c r="CR58" s="68">
        <f t="shared" si="11"/>
        <v>26693.160000000003</v>
      </c>
      <c r="CS58" s="10">
        <v>6916.68</v>
      </c>
    </row>
    <row r="59" spans="1:97" x14ac:dyDescent="0.25">
      <c r="A59" s="45" t="s">
        <v>54</v>
      </c>
      <c r="C59" s="61">
        <v>1576427</v>
      </c>
      <c r="D59" s="10">
        <v>448404</v>
      </c>
      <c r="E59" s="10">
        <v>321535</v>
      </c>
      <c r="F59" s="10">
        <v>0</v>
      </c>
      <c r="G59" s="68">
        <f t="shared" si="4"/>
        <v>769939</v>
      </c>
      <c r="H59" s="10">
        <v>217235</v>
      </c>
      <c r="I59" s="10">
        <v>1052680</v>
      </c>
      <c r="J59" s="10">
        <v>297276</v>
      </c>
      <c r="K59" s="10">
        <v>55511</v>
      </c>
      <c r="L59" s="10">
        <v>21362</v>
      </c>
      <c r="M59" s="10">
        <v>0</v>
      </c>
      <c r="N59" s="10">
        <v>0</v>
      </c>
      <c r="O59" s="10">
        <v>71613</v>
      </c>
      <c r="P59" s="10">
        <v>87030</v>
      </c>
      <c r="Q59" s="10">
        <v>0</v>
      </c>
      <c r="R59" s="10">
        <v>1320</v>
      </c>
      <c r="S59" s="10">
        <v>269755</v>
      </c>
      <c r="T59" s="68">
        <f t="shared" si="12"/>
        <v>1856547</v>
      </c>
      <c r="U59" s="10">
        <v>173688</v>
      </c>
      <c r="V59" s="10">
        <v>97999</v>
      </c>
      <c r="W59" s="10">
        <v>26346</v>
      </c>
      <c r="X59" s="68">
        <f t="shared" si="5"/>
        <v>298033</v>
      </c>
      <c r="Y59" s="10">
        <v>242607</v>
      </c>
      <c r="Z59" s="7"/>
      <c r="AA59" s="61">
        <v>1650055</v>
      </c>
      <c r="AB59" s="10">
        <v>480649</v>
      </c>
      <c r="AC59" s="10">
        <v>339211</v>
      </c>
      <c r="AD59" s="10">
        <v>0</v>
      </c>
      <c r="AE59" s="68">
        <f t="shared" si="6"/>
        <v>819860</v>
      </c>
      <c r="AF59" s="10">
        <v>316476</v>
      </c>
      <c r="AG59" s="10">
        <v>984117</v>
      </c>
      <c r="AH59" s="10">
        <v>237587</v>
      </c>
      <c r="AI59" s="10">
        <v>77397</v>
      </c>
      <c r="AJ59" s="10">
        <v>30008</v>
      </c>
      <c r="AK59" s="10">
        <v>0</v>
      </c>
      <c r="AL59" s="10">
        <v>0</v>
      </c>
      <c r="AM59" s="10">
        <v>227577</v>
      </c>
      <c r="AN59" s="10">
        <v>67642</v>
      </c>
      <c r="AO59" s="10">
        <v>0</v>
      </c>
      <c r="AP59" s="10">
        <v>423</v>
      </c>
      <c r="AQ59" s="10">
        <v>341978</v>
      </c>
      <c r="AR59" s="68">
        <f t="shared" si="13"/>
        <v>1966729</v>
      </c>
      <c r="AS59" s="10">
        <v>165259</v>
      </c>
      <c r="AT59" s="10">
        <v>68244</v>
      </c>
      <c r="AU59" s="10">
        <v>11213</v>
      </c>
      <c r="AV59" s="68">
        <f t="shared" si="7"/>
        <v>244716</v>
      </c>
      <c r="AW59" s="10">
        <v>281022</v>
      </c>
      <c r="AX59" s="7"/>
      <c r="AY59" s="61">
        <v>1730574</v>
      </c>
      <c r="AZ59" s="10">
        <v>458184</v>
      </c>
      <c r="BA59" s="10">
        <v>409202</v>
      </c>
      <c r="BB59" s="10">
        <v>0</v>
      </c>
      <c r="BC59" s="68">
        <f t="shared" si="8"/>
        <v>867386</v>
      </c>
      <c r="BD59" s="10">
        <v>370703</v>
      </c>
      <c r="BE59" s="10">
        <v>880405</v>
      </c>
      <c r="BF59" s="10">
        <v>240367</v>
      </c>
      <c r="BG59" s="10">
        <v>89228</v>
      </c>
      <c r="BH59" s="10">
        <v>40103</v>
      </c>
      <c r="BI59" s="10">
        <v>0</v>
      </c>
      <c r="BJ59" s="10">
        <v>0</v>
      </c>
      <c r="BK59" s="10">
        <v>88336</v>
      </c>
      <c r="BL59" s="10">
        <v>75959</v>
      </c>
      <c r="BM59" s="10">
        <v>0</v>
      </c>
      <c r="BN59" s="10">
        <v>0</v>
      </c>
      <c r="BO59" s="10">
        <v>241264</v>
      </c>
      <c r="BP59" s="68">
        <f t="shared" si="14"/>
        <v>1655662</v>
      </c>
      <c r="BQ59" s="10">
        <v>145279</v>
      </c>
      <c r="BR59" s="10">
        <v>70130</v>
      </c>
      <c r="BS59" s="10">
        <v>6504</v>
      </c>
      <c r="BT59" s="68">
        <f t="shared" si="9"/>
        <v>221913</v>
      </c>
      <c r="BU59" s="10">
        <v>114092</v>
      </c>
      <c r="BV59" s="7"/>
      <c r="BW59" s="61">
        <v>1475596</v>
      </c>
      <c r="BX59" s="10">
        <v>454052</v>
      </c>
      <c r="BY59" s="10">
        <v>456653</v>
      </c>
      <c r="BZ59" s="10">
        <v>0</v>
      </c>
      <c r="CA59" s="68">
        <f t="shared" si="10"/>
        <v>910705</v>
      </c>
      <c r="CB59" s="10">
        <v>349535</v>
      </c>
      <c r="CC59" s="10">
        <v>786858</v>
      </c>
      <c r="CD59" s="10">
        <v>241663</v>
      </c>
      <c r="CE59" s="10">
        <v>77075</v>
      </c>
      <c r="CF59" s="10">
        <v>18346</v>
      </c>
      <c r="CG59" s="10">
        <v>0</v>
      </c>
      <c r="CH59" s="10">
        <v>0</v>
      </c>
      <c r="CI59" s="10">
        <v>91298</v>
      </c>
      <c r="CJ59" s="10">
        <v>77377</v>
      </c>
      <c r="CK59" s="10">
        <v>0</v>
      </c>
      <c r="CL59" s="10">
        <v>1085</v>
      </c>
      <c r="CM59" s="10">
        <v>325339</v>
      </c>
      <c r="CN59" s="68">
        <f t="shared" si="15"/>
        <v>1619041</v>
      </c>
      <c r="CO59" s="10">
        <v>110388</v>
      </c>
      <c r="CP59" s="10">
        <v>59242</v>
      </c>
      <c r="CQ59" s="10">
        <v>4542</v>
      </c>
      <c r="CR59" s="68">
        <f t="shared" si="11"/>
        <v>174172</v>
      </c>
      <c r="CS59" s="10">
        <v>95655</v>
      </c>
    </row>
    <row r="60" spans="1:97" x14ac:dyDescent="0.25">
      <c r="A60" s="45" t="s">
        <v>55</v>
      </c>
      <c r="C60" s="61">
        <v>919987.56</v>
      </c>
      <c r="D60" s="10">
        <v>29918.41</v>
      </c>
      <c r="E60" s="10">
        <v>284306.51</v>
      </c>
      <c r="F60" s="10">
        <v>112024.08</v>
      </c>
      <c r="G60" s="68">
        <f t="shared" si="4"/>
        <v>426249</v>
      </c>
      <c r="H60" s="10">
        <v>213867.61</v>
      </c>
      <c r="I60" s="10">
        <v>190092.28</v>
      </c>
      <c r="J60" s="10">
        <v>65102.58</v>
      </c>
      <c r="K60" s="10">
        <v>206863.97</v>
      </c>
      <c r="L60" s="10">
        <v>406.71</v>
      </c>
      <c r="M60" s="10">
        <v>0</v>
      </c>
      <c r="N60" s="10">
        <v>24817.82</v>
      </c>
      <c r="O60" s="10">
        <v>531532.86</v>
      </c>
      <c r="P60" s="10">
        <v>296425.07</v>
      </c>
      <c r="Q60" s="10">
        <v>5223.29</v>
      </c>
      <c r="R60" s="10">
        <v>135085.88</v>
      </c>
      <c r="S60" s="10">
        <v>113818.03</v>
      </c>
      <c r="T60" s="68">
        <f t="shared" si="12"/>
        <v>1569368.49</v>
      </c>
      <c r="U60" s="10">
        <v>23897.48</v>
      </c>
      <c r="V60" s="10">
        <v>122749.51</v>
      </c>
      <c r="W60" s="10">
        <v>45985.67</v>
      </c>
      <c r="X60" s="68">
        <f t="shared" si="5"/>
        <v>192632.65999999997</v>
      </c>
      <c r="Y60" s="10">
        <v>227589.38</v>
      </c>
      <c r="Z60" s="7"/>
      <c r="AA60" s="61">
        <v>923167.06</v>
      </c>
      <c r="AB60" s="10">
        <v>23640.81</v>
      </c>
      <c r="AC60" s="10">
        <v>136500.04999999999</v>
      </c>
      <c r="AD60" s="10">
        <v>112857.67</v>
      </c>
      <c r="AE60" s="68">
        <f t="shared" si="6"/>
        <v>272998.52999999997</v>
      </c>
      <c r="AF60" s="10">
        <v>206407.83</v>
      </c>
      <c r="AG60" s="10">
        <v>171905.21</v>
      </c>
      <c r="AH60" s="10">
        <v>60499.68</v>
      </c>
      <c r="AI60" s="10">
        <v>210688.94</v>
      </c>
      <c r="AJ60" s="10">
        <v>548.21</v>
      </c>
      <c r="AK60" s="10">
        <v>0</v>
      </c>
      <c r="AL60" s="10">
        <v>25991.8</v>
      </c>
      <c r="AM60" s="10">
        <v>560593.79</v>
      </c>
      <c r="AN60" s="10">
        <v>320162.03000000003</v>
      </c>
      <c r="AO60" s="10">
        <v>4118.28</v>
      </c>
      <c r="AP60" s="10">
        <v>100936.82</v>
      </c>
      <c r="AQ60" s="10">
        <v>142991.26999999999</v>
      </c>
      <c r="AR60" s="68">
        <f t="shared" si="13"/>
        <v>1598436.0300000003</v>
      </c>
      <c r="AS60" s="10">
        <v>13631.39</v>
      </c>
      <c r="AT60" s="10">
        <v>116448.13</v>
      </c>
      <c r="AU60" s="10">
        <v>76037.55</v>
      </c>
      <c r="AV60" s="68">
        <f t="shared" si="7"/>
        <v>206117.07</v>
      </c>
      <c r="AW60" s="10">
        <v>279228.55</v>
      </c>
      <c r="AX60" s="7"/>
      <c r="AY60" s="61">
        <v>900419.63</v>
      </c>
      <c r="AZ60" s="10">
        <v>19369.03</v>
      </c>
      <c r="BA60" s="10">
        <v>159668.07999999999</v>
      </c>
      <c r="BB60" s="10">
        <v>112358.31</v>
      </c>
      <c r="BC60" s="68">
        <f t="shared" si="8"/>
        <v>291395.42</v>
      </c>
      <c r="BD60" s="10">
        <v>247496.91</v>
      </c>
      <c r="BE60" s="10">
        <v>172530.35</v>
      </c>
      <c r="BF60" s="10">
        <v>48524.12</v>
      </c>
      <c r="BG60" s="10">
        <v>235415.76</v>
      </c>
      <c r="BH60" s="10">
        <v>1772.96</v>
      </c>
      <c r="BI60" s="10">
        <v>0</v>
      </c>
      <c r="BJ60" s="10">
        <v>50886.6</v>
      </c>
      <c r="BK60" s="10">
        <v>809385.56</v>
      </c>
      <c r="BL60" s="10">
        <v>327448.78999999998</v>
      </c>
      <c r="BM60" s="10">
        <v>20286.490000000002</v>
      </c>
      <c r="BN60" s="10">
        <v>125234.39</v>
      </c>
      <c r="BO60" s="10">
        <v>130368.75</v>
      </c>
      <c r="BP60" s="68">
        <f t="shared" si="14"/>
        <v>1921853.77</v>
      </c>
      <c r="BQ60" s="10">
        <v>10195.16</v>
      </c>
      <c r="BR60" s="10">
        <v>117485.78</v>
      </c>
      <c r="BS60" s="10">
        <v>109295.3</v>
      </c>
      <c r="BT60" s="68">
        <f t="shared" si="9"/>
        <v>236976.24</v>
      </c>
      <c r="BU60" s="10">
        <v>143516.19</v>
      </c>
      <c r="BV60" s="7"/>
      <c r="BW60" s="61">
        <v>914826.15</v>
      </c>
      <c r="BX60" s="10">
        <v>6202.14</v>
      </c>
      <c r="BY60" s="10">
        <v>201399.82</v>
      </c>
      <c r="BZ60" s="10">
        <v>118559.34</v>
      </c>
      <c r="CA60" s="68">
        <f t="shared" si="10"/>
        <v>326161.30000000005</v>
      </c>
      <c r="CB60" s="10">
        <v>212138.11</v>
      </c>
      <c r="CC60" s="10">
        <v>144008.57999999999</v>
      </c>
      <c r="CD60" s="10">
        <v>51928.24</v>
      </c>
      <c r="CE60" s="10">
        <v>210174.3</v>
      </c>
      <c r="CF60" s="10">
        <v>0</v>
      </c>
      <c r="CG60" s="10">
        <v>0</v>
      </c>
      <c r="CH60" s="10">
        <v>73624.22</v>
      </c>
      <c r="CI60" s="10">
        <v>646083.98</v>
      </c>
      <c r="CJ60" s="10">
        <v>291756.89</v>
      </c>
      <c r="CK60" s="10">
        <v>5691.53</v>
      </c>
      <c r="CL60" s="10">
        <v>176970.61</v>
      </c>
      <c r="CM60" s="10">
        <v>104264.15</v>
      </c>
      <c r="CN60" s="68">
        <f t="shared" si="15"/>
        <v>1704502.5</v>
      </c>
      <c r="CO60" s="10">
        <v>21352.75</v>
      </c>
      <c r="CP60" s="10">
        <v>115660.04</v>
      </c>
      <c r="CQ60" s="10">
        <v>67643.34</v>
      </c>
      <c r="CR60" s="68">
        <f t="shared" si="11"/>
        <v>204656.12999999998</v>
      </c>
      <c r="CS60" s="10">
        <v>84775.66</v>
      </c>
    </row>
    <row r="61" spans="1:97" x14ac:dyDescent="0.25">
      <c r="A61" s="45" t="s">
        <v>56</v>
      </c>
      <c r="C61" s="61">
        <v>93002.34</v>
      </c>
      <c r="D61" s="10">
        <v>50048.73</v>
      </c>
      <c r="E61" s="10">
        <v>74081.350000000006</v>
      </c>
      <c r="F61" s="10">
        <v>32549.74</v>
      </c>
      <c r="G61" s="68">
        <f t="shared" si="4"/>
        <v>156679.82</v>
      </c>
      <c r="H61" s="10">
        <v>58352.43</v>
      </c>
      <c r="I61" s="10">
        <v>19339.57</v>
      </c>
      <c r="J61" s="10">
        <v>23570.35</v>
      </c>
      <c r="K61" s="10">
        <v>376.57</v>
      </c>
      <c r="L61" s="10">
        <v>5292.79</v>
      </c>
      <c r="M61" s="10">
        <v>0</v>
      </c>
      <c r="N61" s="10">
        <v>0</v>
      </c>
      <c r="O61" s="10">
        <v>8940.06</v>
      </c>
      <c r="P61" s="10">
        <v>9707.5499999999993</v>
      </c>
      <c r="Q61" s="10">
        <v>793.68</v>
      </c>
      <c r="R61" s="10">
        <v>0</v>
      </c>
      <c r="S61" s="10">
        <v>8880.83</v>
      </c>
      <c r="T61" s="68">
        <f t="shared" si="12"/>
        <v>76901.399999999994</v>
      </c>
      <c r="U61" s="10">
        <v>4126.1099999999997</v>
      </c>
      <c r="V61" s="10">
        <v>17827.599999999999</v>
      </c>
      <c r="W61" s="10">
        <v>10335.84</v>
      </c>
      <c r="X61" s="68">
        <f t="shared" si="5"/>
        <v>32289.55</v>
      </c>
      <c r="Y61" s="10">
        <v>9497.7800000000007</v>
      </c>
      <c r="Z61" s="7"/>
      <c r="AA61" s="61">
        <v>108405.4</v>
      </c>
      <c r="AB61" s="10">
        <v>67599.02</v>
      </c>
      <c r="AC61" s="10">
        <v>50779.17</v>
      </c>
      <c r="AD61" s="10">
        <v>28813.29</v>
      </c>
      <c r="AE61" s="68">
        <f t="shared" si="6"/>
        <v>147191.48000000001</v>
      </c>
      <c r="AF61" s="10">
        <v>77569.53</v>
      </c>
      <c r="AG61" s="10">
        <v>13226.57</v>
      </c>
      <c r="AH61" s="10">
        <v>9514.16</v>
      </c>
      <c r="AI61" s="10">
        <v>659.18</v>
      </c>
      <c r="AJ61" s="10">
        <v>3400.44</v>
      </c>
      <c r="AK61" s="10">
        <v>0</v>
      </c>
      <c r="AL61" s="10">
        <v>0</v>
      </c>
      <c r="AM61" s="10">
        <v>13930.42</v>
      </c>
      <c r="AN61" s="10">
        <v>10208.11</v>
      </c>
      <c r="AO61" s="10">
        <v>158.4</v>
      </c>
      <c r="AP61" s="10">
        <v>0</v>
      </c>
      <c r="AQ61" s="10">
        <v>8849.69</v>
      </c>
      <c r="AR61" s="68">
        <f t="shared" si="13"/>
        <v>59946.97</v>
      </c>
      <c r="AS61" s="10">
        <v>4805.09</v>
      </c>
      <c r="AT61" s="10">
        <v>17819.64</v>
      </c>
      <c r="AU61" s="10">
        <v>587.20000000000005</v>
      </c>
      <c r="AV61" s="68">
        <f t="shared" si="7"/>
        <v>23211.93</v>
      </c>
      <c r="AW61" s="10">
        <v>9971.85</v>
      </c>
      <c r="AX61" s="7"/>
      <c r="AY61" s="61">
        <v>110052.28</v>
      </c>
      <c r="AZ61" s="10">
        <v>68150.429999999993</v>
      </c>
      <c r="BA61" s="10">
        <v>58708.3</v>
      </c>
      <c r="BB61" s="10">
        <v>33513.379999999997</v>
      </c>
      <c r="BC61" s="68">
        <f t="shared" si="8"/>
        <v>160372.10999999999</v>
      </c>
      <c r="BD61" s="10">
        <v>50933.82</v>
      </c>
      <c r="BE61" s="10">
        <v>8989.11</v>
      </c>
      <c r="BF61" s="10">
        <v>9857.7800000000007</v>
      </c>
      <c r="BG61" s="10">
        <v>13.35</v>
      </c>
      <c r="BH61" s="10">
        <v>5503.93</v>
      </c>
      <c r="BI61" s="10">
        <v>0</v>
      </c>
      <c r="BJ61" s="10">
        <v>0</v>
      </c>
      <c r="BK61" s="10">
        <v>5665.63</v>
      </c>
      <c r="BL61" s="10">
        <v>11951.27</v>
      </c>
      <c r="BM61" s="10">
        <v>558.4</v>
      </c>
      <c r="BN61" s="10">
        <v>0</v>
      </c>
      <c r="BO61" s="10">
        <v>1567.5</v>
      </c>
      <c r="BP61" s="68">
        <f t="shared" si="14"/>
        <v>44106.97</v>
      </c>
      <c r="BQ61" s="10">
        <v>4388.4399999999996</v>
      </c>
      <c r="BR61" s="10">
        <v>19945.84</v>
      </c>
      <c r="BS61" s="10">
        <v>18049.509999999998</v>
      </c>
      <c r="BT61" s="68">
        <f t="shared" si="9"/>
        <v>42383.789999999994</v>
      </c>
      <c r="BU61" s="10">
        <v>18113.07</v>
      </c>
      <c r="BV61" s="7"/>
      <c r="BW61" s="61">
        <v>102659.08</v>
      </c>
      <c r="BX61" s="10">
        <v>77327.899999999994</v>
      </c>
      <c r="BY61" s="10">
        <v>38098.160000000003</v>
      </c>
      <c r="BZ61" s="10">
        <v>17967.349999999999</v>
      </c>
      <c r="CA61" s="68">
        <f t="shared" si="10"/>
        <v>133393.41</v>
      </c>
      <c r="CB61" s="10">
        <v>66955.710000000006</v>
      </c>
      <c r="CC61" s="10">
        <v>11834.03</v>
      </c>
      <c r="CD61" s="10">
        <v>9028.02</v>
      </c>
      <c r="CE61" s="10">
        <v>995.7</v>
      </c>
      <c r="CF61" s="10">
        <v>4261.96</v>
      </c>
      <c r="CG61" s="10">
        <v>0</v>
      </c>
      <c r="CH61" s="10">
        <v>0</v>
      </c>
      <c r="CI61" s="10">
        <v>12407.05</v>
      </c>
      <c r="CJ61" s="10">
        <v>13476.96</v>
      </c>
      <c r="CK61" s="10">
        <v>74.290000000000006</v>
      </c>
      <c r="CL61" s="10">
        <v>1127.5899999999999</v>
      </c>
      <c r="CM61" s="10">
        <v>4368.4799999999996</v>
      </c>
      <c r="CN61" s="68">
        <f t="shared" si="15"/>
        <v>57574.080000000002</v>
      </c>
      <c r="CO61" s="10">
        <v>6702.45</v>
      </c>
      <c r="CP61" s="10">
        <v>19624.5</v>
      </c>
      <c r="CQ61" s="10">
        <v>17946.45</v>
      </c>
      <c r="CR61" s="68">
        <f t="shared" si="11"/>
        <v>44273.4</v>
      </c>
      <c r="CS61" s="10">
        <v>17354.16</v>
      </c>
    </row>
    <row r="62" spans="1:97" ht="15.75" thickBot="1" x14ac:dyDescent="0.3">
      <c r="A62" s="46" t="s">
        <v>57</v>
      </c>
      <c r="C62" s="63">
        <v>418796</v>
      </c>
      <c r="D62" s="64">
        <v>229756</v>
      </c>
      <c r="E62" s="64">
        <v>107078</v>
      </c>
      <c r="F62" s="64">
        <v>183450</v>
      </c>
      <c r="G62" s="68">
        <f t="shared" si="4"/>
        <v>520284</v>
      </c>
      <c r="H62" s="64">
        <v>146493</v>
      </c>
      <c r="I62" s="64">
        <v>45249</v>
      </c>
      <c r="J62" s="64">
        <v>0</v>
      </c>
      <c r="K62" s="64">
        <v>188407</v>
      </c>
      <c r="L62" s="64">
        <v>0</v>
      </c>
      <c r="M62" s="64">
        <v>0</v>
      </c>
      <c r="N62" s="64">
        <v>23170</v>
      </c>
      <c r="O62" s="64">
        <v>479518</v>
      </c>
      <c r="P62" s="64">
        <v>133922</v>
      </c>
      <c r="Q62" s="64">
        <v>38042</v>
      </c>
      <c r="R62" s="64">
        <v>138276</v>
      </c>
      <c r="S62" s="64">
        <v>184689</v>
      </c>
      <c r="T62" s="68">
        <f t="shared" si="12"/>
        <v>1231273</v>
      </c>
      <c r="U62" s="64">
        <v>6076</v>
      </c>
      <c r="V62" s="64">
        <v>0</v>
      </c>
      <c r="W62" s="64">
        <v>208886</v>
      </c>
      <c r="X62" s="68">
        <f t="shared" si="5"/>
        <v>214962</v>
      </c>
      <c r="Y62" s="64">
        <v>211610</v>
      </c>
      <c r="Z62" s="7"/>
      <c r="AA62" s="63">
        <v>277013.63</v>
      </c>
      <c r="AB62" s="64">
        <v>245384.36</v>
      </c>
      <c r="AC62" s="64">
        <v>69876.06</v>
      </c>
      <c r="AD62" s="64">
        <v>231761.66</v>
      </c>
      <c r="AE62" s="68">
        <f t="shared" si="6"/>
        <v>547022.07999999996</v>
      </c>
      <c r="AF62" s="64">
        <v>125872.8</v>
      </c>
      <c r="AG62" s="64">
        <v>134131.35999999999</v>
      </c>
      <c r="AH62" s="64">
        <v>0</v>
      </c>
      <c r="AI62" s="64">
        <v>173276.33</v>
      </c>
      <c r="AJ62" s="64">
        <v>0</v>
      </c>
      <c r="AK62" s="64">
        <v>0</v>
      </c>
      <c r="AL62" s="64">
        <v>23917.64</v>
      </c>
      <c r="AM62" s="64">
        <v>190153.37</v>
      </c>
      <c r="AN62" s="64">
        <v>136075.68</v>
      </c>
      <c r="AO62" s="64">
        <v>43.27</v>
      </c>
      <c r="AP62" s="64">
        <v>34636.25</v>
      </c>
      <c r="AQ62" s="64">
        <v>258308.03</v>
      </c>
      <c r="AR62" s="68">
        <f t="shared" si="13"/>
        <v>950541.92999999993</v>
      </c>
      <c r="AS62" s="64">
        <v>3205.29</v>
      </c>
      <c r="AT62" s="64">
        <v>0</v>
      </c>
      <c r="AU62" s="64">
        <v>191333.92</v>
      </c>
      <c r="AV62" s="68">
        <f t="shared" si="7"/>
        <v>194539.21000000002</v>
      </c>
      <c r="AW62" s="64">
        <v>126521.35</v>
      </c>
      <c r="AX62" s="7"/>
      <c r="AY62" s="63">
        <v>383666.41</v>
      </c>
      <c r="AZ62" s="64">
        <v>150247.29</v>
      </c>
      <c r="BA62" s="64">
        <v>43394.95</v>
      </c>
      <c r="BB62" s="64">
        <v>369118.87</v>
      </c>
      <c r="BC62" s="68">
        <f t="shared" si="8"/>
        <v>562761.11</v>
      </c>
      <c r="BD62" s="64">
        <v>153257.60000000001</v>
      </c>
      <c r="BE62" s="64">
        <v>98773.51</v>
      </c>
      <c r="BF62" s="64">
        <v>0</v>
      </c>
      <c r="BG62" s="64">
        <v>188309.75</v>
      </c>
      <c r="BH62" s="64">
        <v>0</v>
      </c>
      <c r="BI62" s="64">
        <v>0</v>
      </c>
      <c r="BJ62" s="64">
        <v>55208.29</v>
      </c>
      <c r="BK62" s="64">
        <v>135002.69</v>
      </c>
      <c r="BL62" s="64">
        <v>106833.03</v>
      </c>
      <c r="BM62" s="64">
        <v>1953.17</v>
      </c>
      <c r="BN62" s="64">
        <v>54202.25</v>
      </c>
      <c r="BO62" s="64">
        <v>185407.59</v>
      </c>
      <c r="BP62" s="68">
        <f t="shared" si="14"/>
        <v>825690.28</v>
      </c>
      <c r="BQ62" s="64">
        <v>12925.89</v>
      </c>
      <c r="BR62" s="64">
        <v>959.25</v>
      </c>
      <c r="BS62" s="64">
        <v>222202.08</v>
      </c>
      <c r="BT62" s="68">
        <f t="shared" si="9"/>
        <v>236087.21999999997</v>
      </c>
      <c r="BU62" s="64">
        <v>170197.36</v>
      </c>
      <c r="BV62" s="7"/>
      <c r="BW62" s="63">
        <v>378562.81</v>
      </c>
      <c r="BX62" s="64">
        <v>117043.56</v>
      </c>
      <c r="BY62" s="64">
        <v>44599.72</v>
      </c>
      <c r="BZ62" s="64">
        <v>284256.8</v>
      </c>
      <c r="CA62" s="68">
        <f t="shared" si="10"/>
        <v>445900.07999999996</v>
      </c>
      <c r="CB62" s="64">
        <v>316768.39</v>
      </c>
      <c r="CC62" s="64">
        <v>120228.61</v>
      </c>
      <c r="CD62" s="64">
        <v>0</v>
      </c>
      <c r="CE62" s="64">
        <v>199718.79</v>
      </c>
      <c r="CF62" s="64">
        <v>0</v>
      </c>
      <c r="CG62" s="64">
        <v>0</v>
      </c>
      <c r="CH62" s="64">
        <v>41664.720000000001</v>
      </c>
      <c r="CI62" s="64">
        <v>180089.95</v>
      </c>
      <c r="CJ62" s="64">
        <v>88422.23</v>
      </c>
      <c r="CK62" s="64">
        <v>375.44</v>
      </c>
      <c r="CL62" s="64">
        <v>18405.13</v>
      </c>
      <c r="CM62" s="64">
        <v>118715.5</v>
      </c>
      <c r="CN62" s="68">
        <f t="shared" si="15"/>
        <v>767620.37</v>
      </c>
      <c r="CO62" s="64">
        <v>10890.58</v>
      </c>
      <c r="CP62" s="64">
        <v>0</v>
      </c>
      <c r="CQ62" s="64">
        <v>282162.63</v>
      </c>
      <c r="CR62" s="68">
        <f t="shared" si="11"/>
        <v>293053.21000000002</v>
      </c>
      <c r="CS62" s="64">
        <v>150152.01</v>
      </c>
    </row>
  </sheetData>
  <autoFilter ref="A5:Y62" xr:uid="{241A6B9D-898C-4739-8644-9BEE5F65E116}"/>
  <mergeCells count="12">
    <mergeCell ref="D4:G4"/>
    <mergeCell ref="I4:T4"/>
    <mergeCell ref="U4:X4"/>
    <mergeCell ref="AB4:AE4"/>
    <mergeCell ref="BX4:CA4"/>
    <mergeCell ref="CC4:CN4"/>
    <mergeCell ref="CO4:CR4"/>
    <mergeCell ref="AG4:AR4"/>
    <mergeCell ref="AS4:AV4"/>
    <mergeCell ref="AZ4:BC4"/>
    <mergeCell ref="BE4:BP4"/>
    <mergeCell ref="BQ4:BT4"/>
  </mergeCells>
  <hyperlinks>
    <hyperlink ref="A1" location="'Tab Legend'!A1" display="Tab Legend" xr:uid="{A8CCA8AB-203D-47F1-ACA0-8E0A299FBCB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Y61"/>
  <sheetViews>
    <sheetView showGridLines="0" workbookViewId="0">
      <pane xSplit="1" ySplit="4" topLeftCell="B5" activePane="bottomRight" state="frozen"/>
      <selection pane="topRight" activeCell="B1" sqref="B1"/>
      <selection pane="bottomLeft" activeCell="A2" sqref="A2"/>
      <selection pane="bottomRight" activeCell="Y33" sqref="Y33"/>
    </sheetView>
  </sheetViews>
  <sheetFormatPr defaultRowHeight="15" outlineLevelCol="1" x14ac:dyDescent="0.25"/>
  <cols>
    <col min="1" max="1" width="45.85546875" bestFit="1" customWidth="1"/>
    <col min="2" max="2" width="3.42578125" customWidth="1"/>
    <col min="3" max="3" width="18.140625" hidden="1" customWidth="1" outlineLevel="1"/>
    <col min="4" max="4" width="16.42578125" hidden="1" customWidth="1" outlineLevel="1"/>
    <col min="5" max="5" width="16" hidden="1" customWidth="1" outlineLevel="1"/>
    <col min="6" max="6" width="13.28515625" hidden="1" customWidth="1" outlineLevel="1"/>
    <col min="7" max="7" width="18.5703125" hidden="1" customWidth="1" outlineLevel="1"/>
    <col min="8" max="8" width="23.5703125" hidden="1" customWidth="1" outlineLevel="1"/>
    <col min="9" max="9" width="13.28515625" customWidth="1" collapsed="1"/>
    <col min="10" max="10" width="3.42578125" customWidth="1"/>
    <col min="11" max="11" width="18.140625" hidden="1" customWidth="1" outlineLevel="1"/>
    <col min="12" max="12" width="16.42578125" hidden="1" customWidth="1" outlineLevel="1"/>
    <col min="13" max="13" width="16" hidden="1" customWidth="1" outlineLevel="1"/>
    <col min="14" max="14" width="13.28515625" hidden="1" customWidth="1" outlineLevel="1"/>
    <col min="15" max="15" width="18.5703125" hidden="1" customWidth="1" outlineLevel="1"/>
    <col min="16" max="16" width="23.5703125" hidden="1" customWidth="1" outlineLevel="1"/>
    <col min="17" max="17" width="13.28515625" bestFit="1" customWidth="1" collapsed="1"/>
    <col min="18" max="18" width="3.42578125" customWidth="1"/>
    <col min="19" max="19" width="18.140625" hidden="1" customWidth="1" outlineLevel="1"/>
    <col min="20" max="20" width="16.42578125" hidden="1" customWidth="1" outlineLevel="1"/>
    <col min="21" max="21" width="16" hidden="1" customWidth="1" outlineLevel="1"/>
    <col min="22" max="22" width="13.28515625" hidden="1" customWidth="1" outlineLevel="1"/>
    <col min="23" max="23" width="18.5703125" hidden="1" customWidth="1" outlineLevel="1"/>
    <col min="24" max="24" width="23.5703125" hidden="1" customWidth="1" outlineLevel="1"/>
    <col min="25" max="25" width="13.28515625" bestFit="1" customWidth="1" collapsed="1"/>
  </cols>
  <sheetData>
    <row r="1" spans="1:25" x14ac:dyDescent="0.25">
      <c r="A1" s="26" t="s">
        <v>312</v>
      </c>
    </row>
    <row r="2" spans="1:25" x14ac:dyDescent="0.25">
      <c r="A2" s="153">
        <v>1</v>
      </c>
      <c r="B2" s="153">
        <v>2</v>
      </c>
      <c r="C2" s="153">
        <v>3</v>
      </c>
      <c r="D2" s="153">
        <v>4</v>
      </c>
      <c r="E2" s="153">
        <v>5</v>
      </c>
      <c r="F2" s="153">
        <v>6</v>
      </c>
      <c r="G2" s="153">
        <v>7</v>
      </c>
      <c r="H2" s="153">
        <v>8</v>
      </c>
      <c r="I2" s="153">
        <v>9</v>
      </c>
      <c r="J2" s="153">
        <v>10</v>
      </c>
      <c r="K2" s="153">
        <v>11</v>
      </c>
      <c r="L2" s="153">
        <v>12</v>
      </c>
      <c r="M2" s="153">
        <v>13</v>
      </c>
      <c r="N2" s="153">
        <v>14</v>
      </c>
      <c r="O2" s="153">
        <v>15</v>
      </c>
      <c r="P2" s="153">
        <v>16</v>
      </c>
      <c r="Q2" s="153">
        <v>17</v>
      </c>
      <c r="R2" s="153">
        <v>18</v>
      </c>
      <c r="S2" s="153">
        <v>19</v>
      </c>
      <c r="T2" s="153">
        <v>20</v>
      </c>
      <c r="U2" s="153">
        <v>21</v>
      </c>
      <c r="V2" s="153">
        <v>22</v>
      </c>
      <c r="W2" s="153">
        <v>23</v>
      </c>
      <c r="X2" s="153">
        <v>24</v>
      </c>
      <c r="Y2" s="153">
        <v>25</v>
      </c>
    </row>
    <row r="3" spans="1:25" s="66" customFormat="1" ht="16.5" thickBot="1" x14ac:dyDescent="0.3">
      <c r="B3"/>
      <c r="C3" s="74">
        <v>2018</v>
      </c>
      <c r="D3" s="74">
        <v>2018</v>
      </c>
      <c r="E3" s="74">
        <v>2018</v>
      </c>
      <c r="F3" s="74">
        <v>2018</v>
      </c>
      <c r="G3" s="74">
        <v>2018</v>
      </c>
      <c r="H3" s="74">
        <v>2018</v>
      </c>
      <c r="I3" s="74">
        <v>2018</v>
      </c>
      <c r="J3"/>
      <c r="K3" s="75">
        <v>2019</v>
      </c>
      <c r="L3" s="75">
        <v>2019</v>
      </c>
      <c r="M3" s="75">
        <v>2019</v>
      </c>
      <c r="N3" s="75">
        <v>2019</v>
      </c>
      <c r="O3" s="75">
        <v>2019</v>
      </c>
      <c r="P3" s="75">
        <v>2019</v>
      </c>
      <c r="Q3" s="75">
        <v>2019</v>
      </c>
      <c r="R3"/>
      <c r="S3" s="76">
        <v>2020</v>
      </c>
      <c r="T3" s="76">
        <v>2020</v>
      </c>
      <c r="U3" s="76">
        <v>2020</v>
      </c>
      <c r="V3" s="76">
        <v>2020</v>
      </c>
      <c r="W3" s="76">
        <v>2020</v>
      </c>
      <c r="X3" s="76">
        <v>2020</v>
      </c>
      <c r="Y3" s="76">
        <v>2020</v>
      </c>
    </row>
    <row r="4" spans="1:25" s="66" customFormat="1" ht="16.5" thickBot="1" x14ac:dyDescent="0.3">
      <c r="A4" s="70" t="s">
        <v>58</v>
      </c>
      <c r="B4"/>
      <c r="C4" s="71" t="s">
        <v>345</v>
      </c>
      <c r="D4" s="72" t="s">
        <v>347</v>
      </c>
      <c r="E4" s="72" t="s">
        <v>346</v>
      </c>
      <c r="F4" s="72" t="s">
        <v>348</v>
      </c>
      <c r="G4" s="72" t="s">
        <v>349</v>
      </c>
      <c r="H4" s="72" t="s">
        <v>350</v>
      </c>
      <c r="I4" s="73" t="s">
        <v>351</v>
      </c>
      <c r="J4"/>
      <c r="K4" s="71" t="s">
        <v>345</v>
      </c>
      <c r="L4" s="72" t="s">
        <v>347</v>
      </c>
      <c r="M4" s="72" t="s">
        <v>346</v>
      </c>
      <c r="N4" s="72" t="s">
        <v>348</v>
      </c>
      <c r="O4" s="72" t="s">
        <v>349</v>
      </c>
      <c r="P4" s="72" t="s">
        <v>350</v>
      </c>
      <c r="Q4" s="73" t="s">
        <v>351</v>
      </c>
      <c r="R4"/>
      <c r="S4" s="71" t="s">
        <v>345</v>
      </c>
      <c r="T4" s="72" t="s">
        <v>347</v>
      </c>
      <c r="U4" s="72" t="s">
        <v>346</v>
      </c>
      <c r="V4" s="72" t="s">
        <v>348</v>
      </c>
      <c r="W4" s="72" t="s">
        <v>349</v>
      </c>
      <c r="X4" s="72" t="s">
        <v>350</v>
      </c>
      <c r="Y4" s="73" t="s">
        <v>351</v>
      </c>
    </row>
    <row r="5" spans="1:25" x14ac:dyDescent="0.25">
      <c r="A5" s="58" t="s">
        <v>1</v>
      </c>
      <c r="C5" s="67">
        <v>1</v>
      </c>
      <c r="D5" s="68">
        <v>13794</v>
      </c>
      <c r="E5" s="68">
        <v>83718</v>
      </c>
      <c r="F5" s="68">
        <v>32</v>
      </c>
      <c r="G5" s="68">
        <v>949231</v>
      </c>
      <c r="H5" s="68">
        <v>0</v>
      </c>
      <c r="I5" s="69">
        <v>1046776</v>
      </c>
      <c r="K5" s="67">
        <v>1</v>
      </c>
      <c r="L5" s="68">
        <v>13910</v>
      </c>
      <c r="M5" s="68">
        <v>84405</v>
      </c>
      <c r="N5" s="68">
        <v>33</v>
      </c>
      <c r="O5" s="68">
        <v>956265</v>
      </c>
      <c r="P5" s="68">
        <v>0</v>
      </c>
      <c r="Q5" s="69">
        <v>1054614</v>
      </c>
      <c r="S5" s="67">
        <v>1</v>
      </c>
      <c r="T5" s="68">
        <v>13762</v>
      </c>
      <c r="U5" s="68">
        <v>85262</v>
      </c>
      <c r="V5" s="68">
        <v>31</v>
      </c>
      <c r="W5" s="68">
        <v>962985</v>
      </c>
      <c r="X5" s="68">
        <v>0</v>
      </c>
      <c r="Y5" s="69">
        <v>1062041</v>
      </c>
    </row>
    <row r="6" spans="1:25" x14ac:dyDescent="0.25">
      <c r="A6" s="59" t="s">
        <v>2</v>
      </c>
      <c r="C6" s="61">
        <v>0</v>
      </c>
      <c r="D6" s="10">
        <v>39</v>
      </c>
      <c r="E6" s="10">
        <v>0</v>
      </c>
      <c r="F6" s="10">
        <v>0</v>
      </c>
      <c r="G6" s="10">
        <v>11682</v>
      </c>
      <c r="H6" s="10">
        <v>0</v>
      </c>
      <c r="I6" s="62">
        <v>11721</v>
      </c>
      <c r="K6" s="61">
        <v>0</v>
      </c>
      <c r="L6" s="10">
        <v>40</v>
      </c>
      <c r="M6" s="10">
        <v>0</v>
      </c>
      <c r="N6" s="10">
        <v>0</v>
      </c>
      <c r="O6" s="10">
        <v>11692</v>
      </c>
      <c r="P6" s="10">
        <v>0</v>
      </c>
      <c r="Q6" s="62">
        <v>11732</v>
      </c>
      <c r="S6" s="61">
        <v>0</v>
      </c>
      <c r="T6" s="10">
        <v>41</v>
      </c>
      <c r="U6" s="10">
        <v>0</v>
      </c>
      <c r="V6" s="10">
        <v>0</v>
      </c>
      <c r="W6" s="10">
        <v>12083</v>
      </c>
      <c r="X6" s="10">
        <v>0</v>
      </c>
      <c r="Y6" s="62">
        <v>12124</v>
      </c>
    </row>
    <row r="7" spans="1:25" x14ac:dyDescent="0.25">
      <c r="A7" s="59" t="s">
        <v>3</v>
      </c>
      <c r="C7" s="61">
        <v>0</v>
      </c>
      <c r="D7" s="10">
        <v>17</v>
      </c>
      <c r="E7" s="10">
        <v>233</v>
      </c>
      <c r="F7" s="10">
        <v>0</v>
      </c>
      <c r="G7" s="10">
        <v>1386</v>
      </c>
      <c r="H7" s="10">
        <v>0</v>
      </c>
      <c r="I7" s="62">
        <v>1636</v>
      </c>
      <c r="K7" s="61">
        <v>0</v>
      </c>
      <c r="L7" s="10">
        <v>16</v>
      </c>
      <c r="M7" s="10">
        <v>230</v>
      </c>
      <c r="N7" s="10">
        <v>0</v>
      </c>
      <c r="O7" s="10">
        <v>1383</v>
      </c>
      <c r="P7" s="10">
        <v>0</v>
      </c>
      <c r="Q7" s="62">
        <v>1629</v>
      </c>
      <c r="S7" s="61">
        <v>0</v>
      </c>
      <c r="T7" s="10">
        <v>16</v>
      </c>
      <c r="U7" s="10">
        <v>230</v>
      </c>
      <c r="V7" s="10">
        <v>0</v>
      </c>
      <c r="W7" s="10">
        <v>1381</v>
      </c>
      <c r="X7" s="10">
        <v>0</v>
      </c>
      <c r="Y7" s="62">
        <v>1627</v>
      </c>
    </row>
    <row r="8" spans="1:25" x14ac:dyDescent="0.25">
      <c r="A8" s="59" t="s">
        <v>4</v>
      </c>
      <c r="C8" s="61">
        <v>0</v>
      </c>
      <c r="D8" s="10">
        <v>398</v>
      </c>
      <c r="E8" s="10">
        <v>3471</v>
      </c>
      <c r="F8" s="10">
        <v>4</v>
      </c>
      <c r="G8" s="10">
        <v>32818</v>
      </c>
      <c r="H8" s="10">
        <v>0</v>
      </c>
      <c r="I8" s="62">
        <v>36691</v>
      </c>
      <c r="K8" s="61">
        <v>0</v>
      </c>
      <c r="L8" s="10">
        <v>378</v>
      </c>
      <c r="M8" s="10">
        <v>3483</v>
      </c>
      <c r="N8" s="10">
        <v>4</v>
      </c>
      <c r="O8" s="10">
        <v>32878</v>
      </c>
      <c r="P8" s="10">
        <v>0</v>
      </c>
      <c r="Q8" s="62">
        <v>36743</v>
      </c>
      <c r="S8" s="61">
        <v>0</v>
      </c>
      <c r="T8" s="10">
        <v>377</v>
      </c>
      <c r="U8" s="10">
        <v>3491</v>
      </c>
      <c r="V8" s="10">
        <v>4</v>
      </c>
      <c r="W8" s="10">
        <v>33044</v>
      </c>
      <c r="X8" s="10">
        <v>0</v>
      </c>
      <c r="Y8" s="62">
        <v>36916</v>
      </c>
    </row>
    <row r="9" spans="1:25" x14ac:dyDescent="0.25">
      <c r="A9" s="59" t="s">
        <v>5</v>
      </c>
      <c r="C9" s="61">
        <v>1</v>
      </c>
      <c r="D9" s="10">
        <v>487</v>
      </c>
      <c r="E9" s="10">
        <v>2822</v>
      </c>
      <c r="F9" s="10">
        <v>0</v>
      </c>
      <c r="G9" s="10">
        <v>36595</v>
      </c>
      <c r="H9" s="10">
        <v>0</v>
      </c>
      <c r="I9" s="62">
        <v>39905</v>
      </c>
      <c r="K9" s="61">
        <v>1</v>
      </c>
      <c r="L9" s="10">
        <v>490</v>
      </c>
      <c r="M9" s="10">
        <v>2828</v>
      </c>
      <c r="N9" s="10">
        <v>0</v>
      </c>
      <c r="O9" s="10">
        <v>36806</v>
      </c>
      <c r="P9" s="10">
        <v>0</v>
      </c>
      <c r="Q9" s="62">
        <v>40125</v>
      </c>
      <c r="S9" s="61">
        <v>1</v>
      </c>
      <c r="T9" s="10">
        <v>493</v>
      </c>
      <c r="U9" s="10">
        <v>2822</v>
      </c>
      <c r="V9" s="10">
        <v>0</v>
      </c>
      <c r="W9" s="10">
        <v>37347</v>
      </c>
      <c r="X9" s="10">
        <v>0</v>
      </c>
      <c r="Y9" s="62">
        <v>40663</v>
      </c>
    </row>
    <row r="10" spans="1:25" x14ac:dyDescent="0.25">
      <c r="A10" s="59" t="s">
        <v>6</v>
      </c>
      <c r="C10" s="61">
        <v>0</v>
      </c>
      <c r="D10" s="10">
        <v>985</v>
      </c>
      <c r="E10" s="10">
        <v>5703</v>
      </c>
      <c r="F10" s="10">
        <v>0</v>
      </c>
      <c r="G10" s="10">
        <v>61252</v>
      </c>
      <c r="H10" s="10">
        <v>0</v>
      </c>
      <c r="I10" s="62">
        <v>67940</v>
      </c>
      <c r="K10" s="61">
        <v>0</v>
      </c>
      <c r="L10" s="10">
        <v>1022</v>
      </c>
      <c r="M10" s="10">
        <v>5681</v>
      </c>
      <c r="N10" s="10">
        <v>0</v>
      </c>
      <c r="O10" s="10">
        <v>61502</v>
      </c>
      <c r="P10" s="10">
        <v>0</v>
      </c>
      <c r="Q10" s="62">
        <v>68205</v>
      </c>
      <c r="S10" s="61">
        <v>0</v>
      </c>
      <c r="T10" s="10">
        <v>989</v>
      </c>
      <c r="U10" s="10">
        <v>5776</v>
      </c>
      <c r="V10" s="10">
        <v>0</v>
      </c>
      <c r="W10" s="10">
        <v>61803</v>
      </c>
      <c r="X10" s="10">
        <v>0</v>
      </c>
      <c r="Y10" s="62">
        <v>68568</v>
      </c>
    </row>
    <row r="11" spans="1:25" x14ac:dyDescent="0.25">
      <c r="A11" s="59" t="s">
        <v>7</v>
      </c>
      <c r="C11" s="61">
        <v>1</v>
      </c>
      <c r="D11" s="10">
        <v>203</v>
      </c>
      <c r="E11" s="10">
        <v>2492</v>
      </c>
      <c r="F11" s="10">
        <v>0</v>
      </c>
      <c r="G11" s="10">
        <v>26550</v>
      </c>
      <c r="H11" s="10">
        <v>0</v>
      </c>
      <c r="I11" s="62">
        <v>29246</v>
      </c>
      <c r="K11" s="61">
        <v>1</v>
      </c>
      <c r="L11" s="10">
        <v>188</v>
      </c>
      <c r="M11" s="10">
        <v>2494</v>
      </c>
      <c r="N11" s="10">
        <v>0</v>
      </c>
      <c r="O11" s="10">
        <v>26773</v>
      </c>
      <c r="P11" s="10">
        <v>0</v>
      </c>
      <c r="Q11" s="62">
        <v>29456</v>
      </c>
      <c r="S11" s="61">
        <v>1</v>
      </c>
      <c r="T11" s="10">
        <v>196</v>
      </c>
      <c r="U11" s="10">
        <v>2486</v>
      </c>
      <c r="V11" s="10">
        <v>0</v>
      </c>
      <c r="W11" s="10">
        <v>27036</v>
      </c>
      <c r="X11" s="10">
        <v>0</v>
      </c>
      <c r="Y11" s="62">
        <v>29719</v>
      </c>
    </row>
    <row r="12" spans="1:25" x14ac:dyDescent="0.25">
      <c r="A12" s="59" t="s">
        <v>8</v>
      </c>
      <c r="C12" s="61">
        <v>0</v>
      </c>
      <c r="D12" s="10">
        <v>54</v>
      </c>
      <c r="E12" s="10">
        <v>755</v>
      </c>
      <c r="F12" s="10">
        <v>0</v>
      </c>
      <c r="G12" s="10">
        <v>6213</v>
      </c>
      <c r="H12" s="10">
        <v>0</v>
      </c>
      <c r="I12" s="62">
        <v>7022</v>
      </c>
      <c r="K12" s="61">
        <v>0</v>
      </c>
      <c r="L12" s="10">
        <v>50</v>
      </c>
      <c r="M12" s="10">
        <v>782</v>
      </c>
      <c r="N12" s="10">
        <v>0</v>
      </c>
      <c r="O12" s="10">
        <v>6324</v>
      </c>
      <c r="P12" s="10">
        <v>0</v>
      </c>
      <c r="Q12" s="62">
        <v>7156</v>
      </c>
      <c r="S12" s="61">
        <v>0</v>
      </c>
      <c r="T12" s="10">
        <v>59</v>
      </c>
      <c r="U12" s="10">
        <v>777</v>
      </c>
      <c r="V12" s="10">
        <v>0</v>
      </c>
      <c r="W12" s="10">
        <v>6447</v>
      </c>
      <c r="X12" s="10">
        <v>0</v>
      </c>
      <c r="Y12" s="62">
        <v>7283</v>
      </c>
    </row>
    <row r="13" spans="1:25" x14ac:dyDescent="0.25">
      <c r="A13" s="59" t="s">
        <v>9</v>
      </c>
      <c r="C13" s="61">
        <v>0</v>
      </c>
      <c r="D13" s="10">
        <v>12</v>
      </c>
      <c r="E13" s="10">
        <v>149</v>
      </c>
      <c r="F13" s="10">
        <v>0</v>
      </c>
      <c r="G13" s="10">
        <v>1047</v>
      </c>
      <c r="H13" s="10">
        <v>0</v>
      </c>
      <c r="I13" s="62">
        <v>1208</v>
      </c>
      <c r="K13" s="61">
        <v>0</v>
      </c>
      <c r="L13" s="10">
        <v>12</v>
      </c>
      <c r="M13" s="10">
        <v>150</v>
      </c>
      <c r="N13" s="10">
        <v>0</v>
      </c>
      <c r="O13" s="10">
        <v>1060</v>
      </c>
      <c r="P13" s="10">
        <v>0</v>
      </c>
      <c r="Q13" s="62">
        <v>1222</v>
      </c>
      <c r="S13" s="61">
        <v>0</v>
      </c>
      <c r="T13" s="10">
        <v>12</v>
      </c>
      <c r="U13" s="10">
        <v>149</v>
      </c>
      <c r="V13" s="10">
        <v>0</v>
      </c>
      <c r="W13" s="10">
        <v>1062</v>
      </c>
      <c r="X13" s="10">
        <v>0</v>
      </c>
      <c r="Y13" s="62">
        <v>1223</v>
      </c>
    </row>
    <row r="14" spans="1:25" x14ac:dyDescent="0.25">
      <c r="A14" s="59" t="s">
        <v>10</v>
      </c>
      <c r="C14" s="61">
        <v>0</v>
      </c>
      <c r="D14" s="10">
        <v>9</v>
      </c>
      <c r="E14" s="10">
        <v>165</v>
      </c>
      <c r="F14" s="10">
        <v>0</v>
      </c>
      <c r="G14" s="10">
        <v>2131</v>
      </c>
      <c r="H14" s="10">
        <v>0</v>
      </c>
      <c r="I14" s="62">
        <v>2305</v>
      </c>
      <c r="K14" s="61">
        <v>0</v>
      </c>
      <c r="L14" s="10">
        <v>10</v>
      </c>
      <c r="M14" s="10">
        <v>174</v>
      </c>
      <c r="N14" s="10">
        <v>0</v>
      </c>
      <c r="O14" s="10">
        <v>2182</v>
      </c>
      <c r="P14" s="10">
        <v>0</v>
      </c>
      <c r="Q14" s="62">
        <v>2366</v>
      </c>
      <c r="S14" s="61">
        <v>0</v>
      </c>
      <c r="T14" s="10">
        <v>10</v>
      </c>
      <c r="U14" s="10">
        <v>175</v>
      </c>
      <c r="V14" s="10">
        <v>0</v>
      </c>
      <c r="W14" s="10">
        <v>2224</v>
      </c>
      <c r="X14" s="10">
        <v>0</v>
      </c>
      <c r="Y14" s="62">
        <v>2409</v>
      </c>
    </row>
    <row r="15" spans="1:25" x14ac:dyDescent="0.25">
      <c r="A15" s="59" t="s">
        <v>11</v>
      </c>
      <c r="C15" s="61">
        <v>1</v>
      </c>
      <c r="D15" s="10">
        <v>95</v>
      </c>
      <c r="E15" s="10">
        <v>1406</v>
      </c>
      <c r="F15" s="10">
        <v>0</v>
      </c>
      <c r="G15" s="10">
        <v>10882</v>
      </c>
      <c r="H15" s="10">
        <v>0</v>
      </c>
      <c r="I15" s="62">
        <v>12384</v>
      </c>
      <c r="K15" s="61">
        <v>1</v>
      </c>
      <c r="L15" s="10">
        <v>97</v>
      </c>
      <c r="M15" s="10">
        <v>1418</v>
      </c>
      <c r="N15" s="10">
        <v>0</v>
      </c>
      <c r="O15" s="10">
        <v>10963</v>
      </c>
      <c r="P15" s="10">
        <v>0</v>
      </c>
      <c r="Q15" s="62">
        <v>12479</v>
      </c>
      <c r="S15" s="61">
        <v>1</v>
      </c>
      <c r="T15" s="10">
        <v>99</v>
      </c>
      <c r="U15" s="10">
        <v>1436</v>
      </c>
      <c r="V15" s="10">
        <v>0</v>
      </c>
      <c r="W15" s="10">
        <v>11076</v>
      </c>
      <c r="X15" s="10">
        <v>0</v>
      </c>
      <c r="Y15" s="62">
        <v>12612</v>
      </c>
    </row>
    <row r="16" spans="1:25" x14ac:dyDescent="0.25">
      <c r="A16" s="59" t="s">
        <v>12</v>
      </c>
      <c r="C16" s="61">
        <v>0</v>
      </c>
      <c r="D16" s="10">
        <v>128</v>
      </c>
      <c r="E16" s="10">
        <v>1768</v>
      </c>
      <c r="F16" s="10">
        <v>0</v>
      </c>
      <c r="G16" s="10">
        <v>15512</v>
      </c>
      <c r="H16" s="10">
        <v>0</v>
      </c>
      <c r="I16" s="62">
        <v>17408</v>
      </c>
      <c r="K16" s="61">
        <v>0</v>
      </c>
      <c r="L16" s="10">
        <v>129</v>
      </c>
      <c r="M16" s="10">
        <v>1774</v>
      </c>
      <c r="N16" s="10">
        <v>0</v>
      </c>
      <c r="O16" s="10">
        <v>16013</v>
      </c>
      <c r="P16" s="10">
        <v>0</v>
      </c>
      <c r="Q16" s="62">
        <v>17916</v>
      </c>
      <c r="S16" s="61">
        <v>0</v>
      </c>
      <c r="T16" s="10">
        <v>126</v>
      </c>
      <c r="U16" s="10">
        <v>1793</v>
      </c>
      <c r="V16" s="10">
        <v>0</v>
      </c>
      <c r="W16" s="10">
        <v>16284</v>
      </c>
      <c r="X16" s="10">
        <v>0</v>
      </c>
      <c r="Y16" s="62">
        <v>18203</v>
      </c>
    </row>
    <row r="17" spans="1:25" x14ac:dyDescent="0.25">
      <c r="A17" s="59" t="s">
        <v>13</v>
      </c>
      <c r="C17" s="61">
        <v>4</v>
      </c>
      <c r="D17" s="10">
        <v>211</v>
      </c>
      <c r="E17" s="10">
        <v>2298</v>
      </c>
      <c r="F17" s="10">
        <v>2</v>
      </c>
      <c r="G17" s="10">
        <v>20596</v>
      </c>
      <c r="H17" s="10">
        <v>0</v>
      </c>
      <c r="I17" s="62">
        <v>23111</v>
      </c>
      <c r="K17" s="61">
        <v>4</v>
      </c>
      <c r="L17" s="10">
        <v>203</v>
      </c>
      <c r="M17" s="10">
        <v>2326</v>
      </c>
      <c r="N17" s="10">
        <v>3</v>
      </c>
      <c r="O17" s="10">
        <v>20848</v>
      </c>
      <c r="P17" s="10">
        <v>0</v>
      </c>
      <c r="Q17" s="62">
        <v>23384</v>
      </c>
      <c r="S17" s="61">
        <v>4</v>
      </c>
      <c r="T17" s="10">
        <v>173</v>
      </c>
      <c r="U17" s="10">
        <v>2353</v>
      </c>
      <c r="V17" s="10">
        <v>3</v>
      </c>
      <c r="W17" s="10">
        <v>21018</v>
      </c>
      <c r="X17" s="10">
        <v>0</v>
      </c>
      <c r="Y17" s="62">
        <v>23551</v>
      </c>
    </row>
    <row r="18" spans="1:25" x14ac:dyDescent="0.25">
      <c r="A18" s="59" t="s">
        <v>14</v>
      </c>
      <c r="C18" s="61">
        <v>0</v>
      </c>
      <c r="D18" s="10">
        <v>1425</v>
      </c>
      <c r="E18" s="10">
        <v>11389</v>
      </c>
      <c r="F18" s="10">
        <v>4</v>
      </c>
      <c r="G18" s="10">
        <v>151914</v>
      </c>
      <c r="H18" s="10">
        <v>0</v>
      </c>
      <c r="I18" s="62">
        <v>164732</v>
      </c>
      <c r="K18" s="61">
        <v>0</v>
      </c>
      <c r="L18" s="10">
        <v>1403</v>
      </c>
      <c r="M18" s="10">
        <v>11535</v>
      </c>
      <c r="N18" s="10">
        <v>4</v>
      </c>
      <c r="O18" s="10">
        <v>154711</v>
      </c>
      <c r="P18" s="10">
        <v>0</v>
      </c>
      <c r="Q18" s="62">
        <v>167653</v>
      </c>
      <c r="S18" s="61">
        <v>0</v>
      </c>
      <c r="T18" s="10">
        <v>1437</v>
      </c>
      <c r="U18" s="10">
        <v>11585</v>
      </c>
      <c r="V18" s="10">
        <v>4</v>
      </c>
      <c r="W18" s="10">
        <v>156463</v>
      </c>
      <c r="X18" s="10">
        <v>0</v>
      </c>
      <c r="Y18" s="62">
        <v>169489</v>
      </c>
    </row>
    <row r="19" spans="1:25" x14ac:dyDescent="0.25">
      <c r="A19" s="59" t="s">
        <v>15</v>
      </c>
      <c r="C19" s="61">
        <v>0</v>
      </c>
      <c r="D19" s="10">
        <v>1263</v>
      </c>
      <c r="E19" s="10">
        <v>7823</v>
      </c>
      <c r="F19" s="10">
        <v>9</v>
      </c>
      <c r="G19" s="10">
        <v>79883</v>
      </c>
      <c r="H19" s="10">
        <v>0</v>
      </c>
      <c r="I19" s="62">
        <v>88978</v>
      </c>
      <c r="K19" s="61">
        <v>0</v>
      </c>
      <c r="L19" s="10">
        <v>1203</v>
      </c>
      <c r="M19" s="10">
        <v>7893</v>
      </c>
      <c r="N19" s="10">
        <v>9</v>
      </c>
      <c r="O19" s="10">
        <v>80456</v>
      </c>
      <c r="P19" s="10">
        <v>0</v>
      </c>
      <c r="Q19" s="62">
        <v>89561</v>
      </c>
      <c r="S19" s="61">
        <v>0</v>
      </c>
      <c r="T19" s="10">
        <v>1070</v>
      </c>
      <c r="U19" s="10">
        <v>8074</v>
      </c>
      <c r="V19" s="10">
        <v>8</v>
      </c>
      <c r="W19" s="10">
        <v>80952</v>
      </c>
      <c r="X19" s="10">
        <v>0</v>
      </c>
      <c r="Y19" s="62">
        <v>90104</v>
      </c>
    </row>
    <row r="20" spans="1:25" x14ac:dyDescent="0.25">
      <c r="A20" s="59" t="s">
        <v>16</v>
      </c>
      <c r="C20" s="61">
        <v>2</v>
      </c>
      <c r="D20" s="10">
        <v>779</v>
      </c>
      <c r="E20" s="10">
        <v>6408</v>
      </c>
      <c r="F20" s="10">
        <v>2</v>
      </c>
      <c r="G20" s="10">
        <v>58213</v>
      </c>
      <c r="H20" s="10">
        <v>0</v>
      </c>
      <c r="I20" s="62">
        <v>65404</v>
      </c>
      <c r="K20" s="61">
        <v>8</v>
      </c>
      <c r="L20" s="10">
        <v>786</v>
      </c>
      <c r="M20" s="10">
        <v>6463</v>
      </c>
      <c r="N20" s="10">
        <v>2</v>
      </c>
      <c r="O20" s="10">
        <v>59270</v>
      </c>
      <c r="P20" s="10">
        <v>0</v>
      </c>
      <c r="Q20" s="62">
        <v>66529</v>
      </c>
      <c r="S20" s="61">
        <v>8</v>
      </c>
      <c r="T20" s="10">
        <v>776</v>
      </c>
      <c r="U20" s="10">
        <v>6543</v>
      </c>
      <c r="V20" s="10">
        <v>2</v>
      </c>
      <c r="W20" s="10">
        <v>59982</v>
      </c>
      <c r="X20" s="10">
        <v>0</v>
      </c>
      <c r="Y20" s="62">
        <v>67311</v>
      </c>
    </row>
    <row r="21" spans="1:25" x14ac:dyDescent="0.25">
      <c r="A21" s="59" t="s">
        <v>17</v>
      </c>
      <c r="C21" s="61">
        <v>1</v>
      </c>
      <c r="D21" s="10">
        <v>552</v>
      </c>
      <c r="E21" s="10">
        <v>5692</v>
      </c>
      <c r="F21" s="10">
        <v>2</v>
      </c>
      <c r="G21" s="10">
        <v>52940</v>
      </c>
      <c r="H21" s="10">
        <v>0</v>
      </c>
      <c r="I21" s="62">
        <v>59187</v>
      </c>
      <c r="K21" s="61">
        <v>1</v>
      </c>
      <c r="L21" s="10">
        <v>563</v>
      </c>
      <c r="M21" s="10">
        <v>5695</v>
      </c>
      <c r="N21" s="10">
        <v>2</v>
      </c>
      <c r="O21" s="10">
        <v>53550</v>
      </c>
      <c r="P21" s="10">
        <v>0</v>
      </c>
      <c r="Q21" s="62">
        <v>59811</v>
      </c>
      <c r="S21" s="61">
        <v>1</v>
      </c>
      <c r="T21" s="10">
        <v>558</v>
      </c>
      <c r="U21" s="10">
        <v>5712</v>
      </c>
      <c r="V21" s="10">
        <v>2</v>
      </c>
      <c r="W21" s="10">
        <v>54315</v>
      </c>
      <c r="X21" s="10">
        <v>0</v>
      </c>
      <c r="Y21" s="62">
        <v>60588</v>
      </c>
    </row>
    <row r="22" spans="1:25" x14ac:dyDescent="0.25">
      <c r="A22" s="59" t="s">
        <v>18</v>
      </c>
      <c r="C22" s="61">
        <v>0</v>
      </c>
      <c r="D22" s="10">
        <v>27</v>
      </c>
      <c r="E22" s="10">
        <v>388</v>
      </c>
      <c r="F22" s="10">
        <v>0</v>
      </c>
      <c r="G22" s="10">
        <v>2888</v>
      </c>
      <c r="H22" s="10">
        <v>0</v>
      </c>
      <c r="I22" s="62">
        <v>3303</v>
      </c>
      <c r="K22" s="61">
        <v>0</v>
      </c>
      <c r="L22" s="10">
        <v>28</v>
      </c>
      <c r="M22" s="10">
        <v>380</v>
      </c>
      <c r="N22" s="10">
        <v>0</v>
      </c>
      <c r="O22" s="10">
        <v>2901</v>
      </c>
      <c r="P22" s="10">
        <v>0</v>
      </c>
      <c r="Q22" s="62">
        <v>3309</v>
      </c>
      <c r="S22" s="61">
        <v>0</v>
      </c>
      <c r="T22" s="10">
        <v>29</v>
      </c>
      <c r="U22" s="10">
        <v>381</v>
      </c>
      <c r="V22" s="10">
        <v>0</v>
      </c>
      <c r="W22" s="10">
        <v>2918</v>
      </c>
      <c r="X22" s="10">
        <v>0</v>
      </c>
      <c r="Y22" s="62">
        <v>3328</v>
      </c>
    </row>
    <row r="23" spans="1:25" x14ac:dyDescent="0.25">
      <c r="A23" s="59" t="s">
        <v>19</v>
      </c>
      <c r="C23" s="61">
        <v>4</v>
      </c>
      <c r="D23" s="10">
        <v>262</v>
      </c>
      <c r="E23" s="10">
        <v>1994</v>
      </c>
      <c r="F23" s="10">
        <v>0</v>
      </c>
      <c r="G23" s="10">
        <v>27756</v>
      </c>
      <c r="H23" s="10">
        <v>0</v>
      </c>
      <c r="I23" s="62">
        <v>30016</v>
      </c>
      <c r="K23" s="61">
        <v>4</v>
      </c>
      <c r="L23" s="10">
        <v>262</v>
      </c>
      <c r="M23" s="10">
        <v>1997</v>
      </c>
      <c r="N23" s="10">
        <v>0</v>
      </c>
      <c r="O23" s="10">
        <v>28134</v>
      </c>
      <c r="P23" s="10">
        <v>0</v>
      </c>
      <c r="Q23" s="62">
        <v>30397</v>
      </c>
      <c r="S23" s="61">
        <v>4</v>
      </c>
      <c r="T23" s="10">
        <v>256</v>
      </c>
      <c r="U23" s="10">
        <v>2029</v>
      </c>
      <c r="V23" s="10">
        <v>0</v>
      </c>
      <c r="W23" s="10">
        <v>28376</v>
      </c>
      <c r="X23" s="10">
        <v>0</v>
      </c>
      <c r="Y23" s="62">
        <v>30665</v>
      </c>
    </row>
    <row r="24" spans="1:25" x14ac:dyDescent="0.25">
      <c r="A24" s="59" t="s">
        <v>20</v>
      </c>
      <c r="C24" s="61">
        <v>0</v>
      </c>
      <c r="D24" s="10">
        <v>215</v>
      </c>
      <c r="E24" s="10">
        <v>2090</v>
      </c>
      <c r="F24" s="10">
        <v>1</v>
      </c>
      <c r="G24" s="10">
        <v>19063</v>
      </c>
      <c r="H24" s="10">
        <v>0</v>
      </c>
      <c r="I24" s="62">
        <v>21369</v>
      </c>
      <c r="K24" s="61">
        <v>0</v>
      </c>
      <c r="L24" s="10">
        <v>224</v>
      </c>
      <c r="M24" s="10">
        <v>2075</v>
      </c>
      <c r="N24" s="10">
        <v>1</v>
      </c>
      <c r="O24" s="10">
        <v>19082</v>
      </c>
      <c r="P24" s="10">
        <v>0</v>
      </c>
      <c r="Q24" s="62">
        <v>21382</v>
      </c>
      <c r="S24" s="61">
        <v>0</v>
      </c>
      <c r="T24" s="10">
        <v>218</v>
      </c>
      <c r="U24" s="10">
        <v>2092</v>
      </c>
      <c r="V24" s="10">
        <v>1</v>
      </c>
      <c r="W24" s="10">
        <v>19343</v>
      </c>
      <c r="X24" s="10">
        <v>0</v>
      </c>
      <c r="Y24" s="62">
        <v>21654</v>
      </c>
    </row>
    <row r="25" spans="1:25" x14ac:dyDescent="0.25">
      <c r="A25" s="59" t="s">
        <v>21</v>
      </c>
      <c r="C25" s="61">
        <v>0</v>
      </c>
      <c r="D25" s="10">
        <v>39</v>
      </c>
      <c r="E25" s="10">
        <v>422</v>
      </c>
      <c r="F25" s="10">
        <v>0</v>
      </c>
      <c r="G25" s="10">
        <v>3284</v>
      </c>
      <c r="H25" s="10">
        <v>0</v>
      </c>
      <c r="I25" s="62">
        <v>3745</v>
      </c>
      <c r="K25" s="61">
        <v>0</v>
      </c>
      <c r="L25" s="10">
        <v>39</v>
      </c>
      <c r="M25" s="10">
        <v>428</v>
      </c>
      <c r="N25" s="10">
        <v>0</v>
      </c>
      <c r="O25" s="10">
        <v>3306</v>
      </c>
      <c r="P25" s="10">
        <v>0</v>
      </c>
      <c r="Q25" s="62">
        <v>3773</v>
      </c>
      <c r="S25" s="61">
        <v>0</v>
      </c>
      <c r="T25" s="10">
        <v>39</v>
      </c>
      <c r="U25" s="10">
        <v>424</v>
      </c>
      <c r="V25" s="10">
        <v>0</v>
      </c>
      <c r="W25" s="10">
        <v>3298</v>
      </c>
      <c r="X25" s="10">
        <v>0</v>
      </c>
      <c r="Y25" s="62">
        <v>3761</v>
      </c>
    </row>
    <row r="26" spans="1:25" x14ac:dyDescent="0.25">
      <c r="A26" s="59" t="s">
        <v>22</v>
      </c>
      <c r="C26" s="61">
        <v>0</v>
      </c>
      <c r="D26" s="10">
        <v>498</v>
      </c>
      <c r="E26" s="10">
        <v>4146</v>
      </c>
      <c r="F26" s="10">
        <v>0</v>
      </c>
      <c r="G26" s="10">
        <v>42982</v>
      </c>
      <c r="H26" s="10">
        <v>0</v>
      </c>
      <c r="I26" s="62">
        <v>47626</v>
      </c>
      <c r="K26" s="61">
        <v>0</v>
      </c>
      <c r="L26" s="10">
        <v>503</v>
      </c>
      <c r="M26" s="10">
        <v>4173</v>
      </c>
      <c r="N26" s="10">
        <v>0</v>
      </c>
      <c r="O26" s="10">
        <v>43049</v>
      </c>
      <c r="P26" s="10">
        <v>0</v>
      </c>
      <c r="Q26" s="62">
        <v>47725</v>
      </c>
      <c r="S26" s="61">
        <v>0</v>
      </c>
      <c r="T26" s="10">
        <v>471</v>
      </c>
      <c r="U26" s="10">
        <v>4252</v>
      </c>
      <c r="V26" s="10">
        <v>0</v>
      </c>
      <c r="W26" s="10">
        <v>43142</v>
      </c>
      <c r="X26" s="10">
        <v>0</v>
      </c>
      <c r="Y26" s="62">
        <v>47865</v>
      </c>
    </row>
    <row r="27" spans="1:25" x14ac:dyDescent="0.25">
      <c r="A27" s="59" t="s">
        <v>23</v>
      </c>
      <c r="C27" s="61">
        <v>1</v>
      </c>
      <c r="D27" s="10">
        <v>120</v>
      </c>
      <c r="E27" s="10">
        <v>779</v>
      </c>
      <c r="F27" s="10">
        <v>0</v>
      </c>
      <c r="G27" s="10">
        <v>10652</v>
      </c>
      <c r="H27" s="10">
        <v>0</v>
      </c>
      <c r="I27" s="62">
        <v>11552</v>
      </c>
      <c r="K27" s="61">
        <v>1</v>
      </c>
      <c r="L27" s="10">
        <v>106</v>
      </c>
      <c r="M27" s="10">
        <v>799</v>
      </c>
      <c r="N27" s="10">
        <v>0</v>
      </c>
      <c r="O27" s="10">
        <v>10726</v>
      </c>
      <c r="P27" s="10">
        <v>0</v>
      </c>
      <c r="Q27" s="62">
        <v>11632</v>
      </c>
      <c r="S27" s="61">
        <v>1</v>
      </c>
      <c r="T27" s="10">
        <v>110</v>
      </c>
      <c r="U27" s="10">
        <v>797</v>
      </c>
      <c r="V27" s="10">
        <v>0</v>
      </c>
      <c r="W27" s="10">
        <v>10777</v>
      </c>
      <c r="X27" s="10">
        <v>0</v>
      </c>
      <c r="Y27" s="62">
        <v>11685</v>
      </c>
    </row>
    <row r="28" spans="1:25" x14ac:dyDescent="0.25">
      <c r="A28" s="59" t="s">
        <v>24</v>
      </c>
      <c r="C28" s="61">
        <v>0</v>
      </c>
      <c r="D28" s="10">
        <v>215</v>
      </c>
      <c r="E28" s="10">
        <v>1895</v>
      </c>
      <c r="F28" s="10">
        <v>0</v>
      </c>
      <c r="G28" s="10">
        <v>20332</v>
      </c>
      <c r="H28" s="10">
        <v>0</v>
      </c>
      <c r="I28" s="62">
        <v>22442</v>
      </c>
      <c r="K28" s="61">
        <v>0</v>
      </c>
      <c r="L28" s="10">
        <v>228</v>
      </c>
      <c r="M28" s="10">
        <v>1824</v>
      </c>
      <c r="N28" s="10">
        <v>0</v>
      </c>
      <c r="O28" s="10">
        <v>20476</v>
      </c>
      <c r="P28" s="10">
        <v>0</v>
      </c>
      <c r="Q28" s="62">
        <v>22528</v>
      </c>
      <c r="S28" s="61">
        <v>0</v>
      </c>
      <c r="T28" s="10">
        <v>243</v>
      </c>
      <c r="U28" s="10">
        <v>1809</v>
      </c>
      <c r="V28" s="10">
        <v>0</v>
      </c>
      <c r="W28" s="10">
        <v>20512</v>
      </c>
      <c r="X28" s="10">
        <v>0</v>
      </c>
      <c r="Y28" s="62">
        <v>22564</v>
      </c>
    </row>
    <row r="29" spans="1:25" x14ac:dyDescent="0.25">
      <c r="A29" s="59" t="s">
        <v>25</v>
      </c>
      <c r="C29" s="61">
        <v>0</v>
      </c>
      <c r="D29" s="10">
        <v>38</v>
      </c>
      <c r="E29" s="10">
        <v>407</v>
      </c>
      <c r="F29" s="10">
        <v>0</v>
      </c>
      <c r="G29" s="10">
        <v>2252</v>
      </c>
      <c r="H29" s="10">
        <v>0</v>
      </c>
      <c r="I29" s="62">
        <v>2697</v>
      </c>
      <c r="K29" s="61">
        <v>0</v>
      </c>
      <c r="L29" s="10">
        <v>39</v>
      </c>
      <c r="M29" s="10">
        <v>408</v>
      </c>
      <c r="N29" s="10">
        <v>0</v>
      </c>
      <c r="O29" s="10">
        <v>2253</v>
      </c>
      <c r="P29" s="10">
        <v>0</v>
      </c>
      <c r="Q29" s="62">
        <v>2700</v>
      </c>
      <c r="S29" s="61">
        <v>0</v>
      </c>
      <c r="T29" s="10">
        <v>35</v>
      </c>
      <c r="U29" s="10">
        <v>408</v>
      </c>
      <c r="V29" s="10">
        <v>0</v>
      </c>
      <c r="W29" s="10">
        <v>2216</v>
      </c>
      <c r="X29" s="10">
        <v>0</v>
      </c>
      <c r="Y29" s="62">
        <v>2659</v>
      </c>
    </row>
    <row r="30" spans="1:25" x14ac:dyDescent="0.25">
      <c r="A30" s="59" t="s">
        <v>26</v>
      </c>
      <c r="C30" s="61">
        <v>0</v>
      </c>
      <c r="D30" s="10">
        <v>13</v>
      </c>
      <c r="E30" s="10">
        <v>144</v>
      </c>
      <c r="F30" s="10">
        <v>0</v>
      </c>
      <c r="G30" s="10">
        <v>1105</v>
      </c>
      <c r="H30" s="10">
        <v>0</v>
      </c>
      <c r="I30" s="62">
        <v>1262</v>
      </c>
      <c r="K30" s="61">
        <v>0</v>
      </c>
      <c r="L30" s="10">
        <v>13</v>
      </c>
      <c r="M30" s="10">
        <v>139</v>
      </c>
      <c r="N30" s="10">
        <v>0</v>
      </c>
      <c r="O30" s="10">
        <v>1092</v>
      </c>
      <c r="P30" s="10">
        <v>0</v>
      </c>
      <c r="Q30" s="62">
        <v>1244</v>
      </c>
      <c r="S30" s="61">
        <v>0</v>
      </c>
      <c r="T30" s="10">
        <v>14</v>
      </c>
      <c r="U30" s="10">
        <v>142</v>
      </c>
      <c r="V30" s="10">
        <v>0</v>
      </c>
      <c r="W30" s="10">
        <v>1117</v>
      </c>
      <c r="X30" s="10">
        <v>0</v>
      </c>
      <c r="Y30" s="62">
        <v>1273</v>
      </c>
    </row>
    <row r="31" spans="1:25" x14ac:dyDescent="0.25">
      <c r="A31" s="59" t="s">
        <v>27</v>
      </c>
      <c r="C31" s="61">
        <v>0</v>
      </c>
      <c r="D31" s="10">
        <v>84</v>
      </c>
      <c r="E31" s="10">
        <v>613</v>
      </c>
      <c r="F31" s="10">
        <v>0</v>
      </c>
      <c r="G31" s="10">
        <v>4850</v>
      </c>
      <c r="H31" s="10">
        <v>0</v>
      </c>
      <c r="I31" s="62">
        <v>5547</v>
      </c>
      <c r="K31" s="61">
        <v>0</v>
      </c>
      <c r="L31" s="10">
        <v>82</v>
      </c>
      <c r="M31" s="10">
        <v>611</v>
      </c>
      <c r="N31" s="10">
        <v>0</v>
      </c>
      <c r="O31" s="10">
        <v>4856</v>
      </c>
      <c r="P31" s="10">
        <v>0</v>
      </c>
      <c r="Q31" s="62">
        <v>5549</v>
      </c>
      <c r="S31" s="61">
        <v>0</v>
      </c>
      <c r="T31" s="10">
        <v>75</v>
      </c>
      <c r="U31" s="10">
        <v>593</v>
      </c>
      <c r="V31" s="10">
        <v>0</v>
      </c>
      <c r="W31" s="10">
        <v>4806</v>
      </c>
      <c r="X31" s="10">
        <v>0</v>
      </c>
      <c r="Y31" s="62">
        <v>5474</v>
      </c>
    </row>
    <row r="32" spans="1:25" x14ac:dyDescent="0.25">
      <c r="A32" s="59" t="s">
        <v>28</v>
      </c>
      <c r="C32" s="61">
        <v>360</v>
      </c>
      <c r="D32" s="10">
        <v>9492</v>
      </c>
      <c r="E32" s="10">
        <v>116425</v>
      </c>
      <c r="F32" s="10">
        <v>2</v>
      </c>
      <c r="G32" s="10">
        <v>1258331</v>
      </c>
      <c r="H32" s="10">
        <v>581</v>
      </c>
      <c r="I32" s="62">
        <v>1385191</v>
      </c>
      <c r="K32" s="61">
        <v>359</v>
      </c>
      <c r="L32" s="10">
        <v>9343</v>
      </c>
      <c r="M32" s="10">
        <v>116722</v>
      </c>
      <c r="N32" s="10">
        <v>2</v>
      </c>
      <c r="O32" s="10">
        <v>1268906</v>
      </c>
      <c r="P32" s="10">
        <v>602</v>
      </c>
      <c r="Q32" s="62">
        <v>1395934</v>
      </c>
      <c r="S32" s="61">
        <v>359</v>
      </c>
      <c r="T32" s="10">
        <v>9571</v>
      </c>
      <c r="U32" s="10">
        <v>117528</v>
      </c>
      <c r="V32" s="10">
        <v>2</v>
      </c>
      <c r="W32" s="10">
        <v>1285383</v>
      </c>
      <c r="X32" s="10">
        <v>637</v>
      </c>
      <c r="Y32" s="62">
        <v>1413480</v>
      </c>
    </row>
    <row r="33" spans="1:25" x14ac:dyDescent="0.25">
      <c r="A33" s="59" t="s">
        <v>29</v>
      </c>
      <c r="C33" s="61">
        <v>0</v>
      </c>
      <c r="D33" s="10">
        <v>3260</v>
      </c>
      <c r="E33" s="10">
        <v>24996</v>
      </c>
      <c r="F33" s="10">
        <v>11</v>
      </c>
      <c r="G33" s="10">
        <v>307053</v>
      </c>
      <c r="H33" s="10">
        <v>0</v>
      </c>
      <c r="I33" s="62">
        <v>335320</v>
      </c>
      <c r="K33" s="61">
        <v>0</v>
      </c>
      <c r="L33" s="10">
        <v>3216</v>
      </c>
      <c r="M33" s="10">
        <v>25080</v>
      </c>
      <c r="N33" s="10">
        <v>11</v>
      </c>
      <c r="O33" s="10">
        <v>311464</v>
      </c>
      <c r="P33" s="10">
        <v>0</v>
      </c>
      <c r="Q33" s="62">
        <v>339771</v>
      </c>
      <c r="S33" s="61">
        <v>0</v>
      </c>
      <c r="T33" s="10">
        <v>3256</v>
      </c>
      <c r="U33" s="10">
        <v>25162</v>
      </c>
      <c r="V33" s="10">
        <v>11</v>
      </c>
      <c r="W33" s="10">
        <v>317918</v>
      </c>
      <c r="X33" s="10">
        <v>0</v>
      </c>
      <c r="Y33" s="62">
        <v>346347</v>
      </c>
    </row>
    <row r="34" spans="1:25" x14ac:dyDescent="0.25">
      <c r="A34" s="59" t="s">
        <v>30</v>
      </c>
      <c r="C34" s="61">
        <v>0</v>
      </c>
      <c r="D34" s="10">
        <v>90</v>
      </c>
      <c r="E34" s="10">
        <v>1107</v>
      </c>
      <c r="F34" s="10">
        <v>0</v>
      </c>
      <c r="G34" s="10">
        <v>16966</v>
      </c>
      <c r="H34" s="10">
        <v>0</v>
      </c>
      <c r="I34" s="62">
        <v>18163</v>
      </c>
      <c r="K34" s="61">
        <v>0</v>
      </c>
      <c r="L34" s="10">
        <v>83</v>
      </c>
      <c r="M34" s="10">
        <v>1140</v>
      </c>
      <c r="N34" s="10">
        <v>0</v>
      </c>
      <c r="O34" s="10">
        <v>17409</v>
      </c>
      <c r="P34" s="10">
        <v>0</v>
      </c>
      <c r="Q34" s="62">
        <v>18632</v>
      </c>
      <c r="S34" s="61">
        <v>0</v>
      </c>
      <c r="T34" s="10">
        <v>79</v>
      </c>
      <c r="U34" s="10">
        <v>1165</v>
      </c>
      <c r="V34" s="10">
        <v>0</v>
      </c>
      <c r="W34" s="10">
        <v>18037</v>
      </c>
      <c r="X34" s="10">
        <v>0</v>
      </c>
      <c r="Y34" s="62">
        <v>19281</v>
      </c>
    </row>
    <row r="35" spans="1:25" x14ac:dyDescent="0.25">
      <c r="A35" s="59" t="s">
        <v>31</v>
      </c>
      <c r="C35" s="61">
        <v>0</v>
      </c>
      <c r="D35" s="10">
        <v>325</v>
      </c>
      <c r="E35" s="10">
        <v>2922</v>
      </c>
      <c r="F35" s="10">
        <v>3</v>
      </c>
      <c r="G35" s="10">
        <v>24408</v>
      </c>
      <c r="H35" s="10">
        <v>0</v>
      </c>
      <c r="I35" s="62">
        <v>27658</v>
      </c>
      <c r="K35" s="61">
        <v>0</v>
      </c>
      <c r="L35" s="10">
        <v>320</v>
      </c>
      <c r="M35" s="10">
        <v>2927</v>
      </c>
      <c r="N35" s="10">
        <v>3</v>
      </c>
      <c r="O35" s="10">
        <v>24528</v>
      </c>
      <c r="P35" s="10">
        <v>0</v>
      </c>
      <c r="Q35" s="62">
        <v>27778</v>
      </c>
      <c r="S35" s="61">
        <v>0</v>
      </c>
      <c r="T35" s="10">
        <v>308</v>
      </c>
      <c r="U35" s="10">
        <v>2931</v>
      </c>
      <c r="V35" s="10">
        <v>3</v>
      </c>
      <c r="W35" s="10">
        <v>24476</v>
      </c>
      <c r="X35" s="10">
        <v>0</v>
      </c>
      <c r="Y35" s="62">
        <v>27718</v>
      </c>
    </row>
    <row r="36" spans="1:25" x14ac:dyDescent="0.25">
      <c r="A36" s="59" t="s">
        <v>32</v>
      </c>
      <c r="C36" s="61">
        <v>1</v>
      </c>
      <c r="D36" s="10">
        <v>949</v>
      </c>
      <c r="E36" s="10">
        <v>8031</v>
      </c>
      <c r="F36" s="10">
        <v>1</v>
      </c>
      <c r="G36" s="10">
        <v>87846</v>
      </c>
      <c r="H36" s="10">
        <v>0</v>
      </c>
      <c r="I36" s="62">
        <v>96828</v>
      </c>
      <c r="K36" s="61">
        <v>1</v>
      </c>
      <c r="L36" s="10">
        <v>950</v>
      </c>
      <c r="M36" s="10">
        <v>8114</v>
      </c>
      <c r="N36" s="10">
        <v>1</v>
      </c>
      <c r="O36" s="10">
        <v>88630</v>
      </c>
      <c r="P36" s="10">
        <v>0</v>
      </c>
      <c r="Q36" s="62">
        <v>97696</v>
      </c>
      <c r="S36" s="61">
        <v>1</v>
      </c>
      <c r="T36" s="10">
        <v>965</v>
      </c>
      <c r="U36" s="10">
        <v>8134</v>
      </c>
      <c r="V36" s="10">
        <v>1</v>
      </c>
      <c r="W36" s="10">
        <v>89926</v>
      </c>
      <c r="X36" s="10">
        <v>0</v>
      </c>
      <c r="Y36" s="62">
        <v>99027</v>
      </c>
    </row>
    <row r="37" spans="1:25" x14ac:dyDescent="0.25">
      <c r="A37" s="59" t="s">
        <v>33</v>
      </c>
      <c r="C37" s="61">
        <v>0</v>
      </c>
      <c r="D37" s="10">
        <v>114</v>
      </c>
      <c r="E37" s="10">
        <v>1123</v>
      </c>
      <c r="F37" s="10">
        <v>0</v>
      </c>
      <c r="G37" s="10">
        <v>9213</v>
      </c>
      <c r="H37" s="10">
        <v>0</v>
      </c>
      <c r="I37" s="62">
        <v>10450</v>
      </c>
      <c r="K37" s="61">
        <v>0</v>
      </c>
      <c r="L37" s="10">
        <v>110</v>
      </c>
      <c r="M37" s="10">
        <v>1136</v>
      </c>
      <c r="N37" s="10">
        <v>0</v>
      </c>
      <c r="O37" s="10">
        <v>9300</v>
      </c>
      <c r="P37" s="10">
        <v>0</v>
      </c>
      <c r="Q37" s="62">
        <v>10546</v>
      </c>
      <c r="S37" s="61">
        <v>0</v>
      </c>
      <c r="T37" s="10">
        <v>102</v>
      </c>
      <c r="U37" s="10">
        <v>1113</v>
      </c>
      <c r="V37" s="10">
        <v>0</v>
      </c>
      <c r="W37" s="10">
        <v>9424</v>
      </c>
      <c r="X37" s="10">
        <v>0</v>
      </c>
      <c r="Y37" s="62">
        <v>10639</v>
      </c>
    </row>
    <row r="38" spans="1:25" x14ac:dyDescent="0.25">
      <c r="A38" s="59" t="s">
        <v>34</v>
      </c>
      <c r="C38" s="61">
        <v>0</v>
      </c>
      <c r="D38" s="10">
        <v>138</v>
      </c>
      <c r="E38" s="10">
        <v>2159</v>
      </c>
      <c r="F38" s="10">
        <v>0</v>
      </c>
      <c r="G38" s="10">
        <v>11347</v>
      </c>
      <c r="H38" s="10">
        <v>0</v>
      </c>
      <c r="I38" s="62">
        <v>13644</v>
      </c>
      <c r="K38" s="61">
        <v>0</v>
      </c>
      <c r="L38" s="10">
        <v>136</v>
      </c>
      <c r="M38" s="10">
        <v>2148</v>
      </c>
      <c r="N38" s="10">
        <v>0</v>
      </c>
      <c r="O38" s="10">
        <v>11478</v>
      </c>
      <c r="P38" s="10">
        <v>0</v>
      </c>
      <c r="Q38" s="62">
        <v>13762</v>
      </c>
      <c r="S38" s="61">
        <v>0</v>
      </c>
      <c r="T38" s="10">
        <v>136</v>
      </c>
      <c r="U38" s="10">
        <v>2176</v>
      </c>
      <c r="V38" s="10">
        <v>0</v>
      </c>
      <c r="W38" s="10">
        <v>11624</v>
      </c>
      <c r="X38" s="10">
        <v>0</v>
      </c>
      <c r="Y38" s="62">
        <v>13936</v>
      </c>
    </row>
    <row r="39" spans="1:25" x14ac:dyDescent="0.25">
      <c r="A39" s="59" t="s">
        <v>35</v>
      </c>
      <c r="C39" s="61">
        <v>0</v>
      </c>
      <c r="D39" s="10">
        <v>1631</v>
      </c>
      <c r="E39" s="10">
        <v>12676</v>
      </c>
      <c r="F39" s="10">
        <v>1</v>
      </c>
      <c r="G39" s="10">
        <v>144731</v>
      </c>
      <c r="H39" s="10">
        <v>0</v>
      </c>
      <c r="I39" s="62">
        <v>159039</v>
      </c>
      <c r="K39" s="61">
        <v>0</v>
      </c>
      <c r="L39" s="10">
        <v>1589</v>
      </c>
      <c r="M39" s="10">
        <v>12800</v>
      </c>
      <c r="N39" s="10">
        <v>1</v>
      </c>
      <c r="O39" s="10">
        <v>146208</v>
      </c>
      <c r="P39" s="10">
        <v>0</v>
      </c>
      <c r="Q39" s="62">
        <v>160598</v>
      </c>
      <c r="S39" s="61">
        <v>0</v>
      </c>
      <c r="T39" s="10">
        <v>1548</v>
      </c>
      <c r="U39" s="10">
        <v>12925</v>
      </c>
      <c r="V39" s="10">
        <v>1</v>
      </c>
      <c r="W39" s="10">
        <v>147666</v>
      </c>
      <c r="X39" s="10">
        <v>0</v>
      </c>
      <c r="Y39" s="62">
        <v>162140</v>
      </c>
    </row>
    <row r="40" spans="1:25" x14ac:dyDescent="0.25">
      <c r="A40" s="59" t="s">
        <v>36</v>
      </c>
      <c r="C40" s="61">
        <v>0</v>
      </c>
      <c r="D40" s="10">
        <v>344</v>
      </c>
      <c r="E40" s="10">
        <v>2702</v>
      </c>
      <c r="F40" s="10">
        <v>3</v>
      </c>
      <c r="G40" s="10">
        <v>36530</v>
      </c>
      <c r="H40" s="10">
        <v>0</v>
      </c>
      <c r="I40" s="62">
        <v>39579</v>
      </c>
      <c r="K40" s="61">
        <v>0</v>
      </c>
      <c r="L40" s="10">
        <v>367</v>
      </c>
      <c r="M40" s="10">
        <v>2697</v>
      </c>
      <c r="N40" s="10">
        <v>3</v>
      </c>
      <c r="O40" s="10">
        <v>37321</v>
      </c>
      <c r="P40" s="10">
        <v>0</v>
      </c>
      <c r="Q40" s="62">
        <v>40388</v>
      </c>
      <c r="S40" s="61">
        <v>0</v>
      </c>
      <c r="T40" s="10">
        <v>374</v>
      </c>
      <c r="U40" s="10">
        <v>2781</v>
      </c>
      <c r="V40" s="10">
        <v>3</v>
      </c>
      <c r="W40" s="10">
        <v>38063</v>
      </c>
      <c r="X40" s="10">
        <v>0</v>
      </c>
      <c r="Y40" s="62">
        <v>41221</v>
      </c>
    </row>
    <row r="41" spans="1:25" x14ac:dyDescent="0.25">
      <c r="A41" s="59" t="s">
        <v>37</v>
      </c>
      <c r="C41" s="61">
        <v>0</v>
      </c>
      <c r="D41" s="10">
        <v>492</v>
      </c>
      <c r="E41" s="10">
        <v>3957</v>
      </c>
      <c r="F41" s="10">
        <v>0</v>
      </c>
      <c r="G41" s="10">
        <v>39075</v>
      </c>
      <c r="H41" s="10">
        <v>0</v>
      </c>
      <c r="I41" s="62">
        <v>43524</v>
      </c>
      <c r="K41" s="61">
        <v>0</v>
      </c>
      <c r="L41" s="10">
        <v>488</v>
      </c>
      <c r="M41" s="10">
        <v>3970</v>
      </c>
      <c r="N41" s="10">
        <v>0</v>
      </c>
      <c r="O41" s="10">
        <v>39473</v>
      </c>
      <c r="P41" s="10">
        <v>0</v>
      </c>
      <c r="Q41" s="62">
        <v>43931</v>
      </c>
      <c r="S41" s="61">
        <v>0</v>
      </c>
      <c r="T41" s="10">
        <v>487</v>
      </c>
      <c r="U41" s="10">
        <v>4022</v>
      </c>
      <c r="V41" s="10">
        <v>0</v>
      </c>
      <c r="W41" s="10">
        <v>39678</v>
      </c>
      <c r="X41" s="10">
        <v>0</v>
      </c>
      <c r="Y41" s="62">
        <v>44187</v>
      </c>
    </row>
    <row r="42" spans="1:25" x14ac:dyDescent="0.25">
      <c r="A42" s="59" t="s">
        <v>38</v>
      </c>
      <c r="C42" s="61">
        <v>0</v>
      </c>
      <c r="D42" s="10">
        <v>790</v>
      </c>
      <c r="E42" s="10">
        <v>4479</v>
      </c>
      <c r="F42" s="10">
        <v>0</v>
      </c>
      <c r="G42" s="10">
        <v>50324</v>
      </c>
      <c r="H42" s="10">
        <v>0</v>
      </c>
      <c r="I42" s="62">
        <v>55593</v>
      </c>
      <c r="K42" s="61">
        <v>0</v>
      </c>
      <c r="L42" s="10">
        <v>800</v>
      </c>
      <c r="M42" s="10">
        <v>4475</v>
      </c>
      <c r="N42" s="10">
        <v>0</v>
      </c>
      <c r="O42" s="10">
        <v>50792</v>
      </c>
      <c r="P42" s="10">
        <v>0</v>
      </c>
      <c r="Q42" s="62">
        <v>56067</v>
      </c>
      <c r="S42" s="61">
        <v>0</v>
      </c>
      <c r="T42" s="10">
        <v>807</v>
      </c>
      <c r="U42" s="10">
        <v>4545</v>
      </c>
      <c r="V42" s="10">
        <v>0</v>
      </c>
      <c r="W42" s="10">
        <v>51621</v>
      </c>
      <c r="X42" s="10">
        <v>0</v>
      </c>
      <c r="Y42" s="62">
        <v>56973</v>
      </c>
    </row>
    <row r="43" spans="1:25" x14ac:dyDescent="0.25">
      <c r="A43" s="59" t="s">
        <v>39</v>
      </c>
      <c r="C43" s="61">
        <v>0</v>
      </c>
      <c r="D43" s="10">
        <v>127</v>
      </c>
      <c r="E43" s="10">
        <v>1353</v>
      </c>
      <c r="F43" s="10">
        <v>0</v>
      </c>
      <c r="G43" s="10">
        <v>7981</v>
      </c>
      <c r="H43" s="10">
        <v>0</v>
      </c>
      <c r="I43" s="62">
        <v>9461</v>
      </c>
      <c r="K43" s="61">
        <v>0</v>
      </c>
      <c r="L43" s="10">
        <v>126</v>
      </c>
      <c r="M43" s="10">
        <v>1371</v>
      </c>
      <c r="N43" s="10">
        <v>1</v>
      </c>
      <c r="O43" s="10">
        <v>8060</v>
      </c>
      <c r="P43" s="10">
        <v>0</v>
      </c>
      <c r="Q43" s="62">
        <v>9558</v>
      </c>
      <c r="S43" s="61">
        <v>0</v>
      </c>
      <c r="T43" s="10">
        <v>123</v>
      </c>
      <c r="U43" s="10">
        <v>1393</v>
      </c>
      <c r="V43" s="10">
        <v>1</v>
      </c>
      <c r="W43" s="10">
        <v>8115</v>
      </c>
      <c r="X43" s="10">
        <v>0</v>
      </c>
      <c r="Y43" s="62">
        <v>9632</v>
      </c>
    </row>
    <row r="44" spans="1:25" x14ac:dyDescent="0.25">
      <c r="A44" s="59" t="s">
        <v>40</v>
      </c>
      <c r="C44" s="61">
        <v>0</v>
      </c>
      <c r="D44" s="10">
        <v>258</v>
      </c>
      <c r="E44" s="10">
        <v>2659</v>
      </c>
      <c r="F44" s="10">
        <v>0</v>
      </c>
      <c r="G44" s="10">
        <v>21255</v>
      </c>
      <c r="H44" s="10">
        <v>0</v>
      </c>
      <c r="I44" s="62">
        <v>24172</v>
      </c>
      <c r="K44" s="61">
        <v>0</v>
      </c>
      <c r="L44" s="10">
        <v>265</v>
      </c>
      <c r="M44" s="10">
        <v>2658</v>
      </c>
      <c r="N44" s="10">
        <v>0</v>
      </c>
      <c r="O44" s="10">
        <v>21276</v>
      </c>
      <c r="P44" s="10">
        <v>0</v>
      </c>
      <c r="Q44" s="62">
        <v>24199</v>
      </c>
      <c r="S44" s="61">
        <v>0</v>
      </c>
      <c r="T44" s="10">
        <v>265</v>
      </c>
      <c r="U44" s="10">
        <v>2660</v>
      </c>
      <c r="V44" s="10">
        <v>0</v>
      </c>
      <c r="W44" s="10">
        <v>21365</v>
      </c>
      <c r="X44" s="10">
        <v>0</v>
      </c>
      <c r="Y44" s="62">
        <v>24290</v>
      </c>
    </row>
    <row r="45" spans="1:25" x14ac:dyDescent="0.25">
      <c r="A45" s="59" t="s">
        <v>41</v>
      </c>
      <c r="C45" s="61">
        <v>0</v>
      </c>
      <c r="D45" s="10">
        <v>68</v>
      </c>
      <c r="E45" s="10">
        <v>724</v>
      </c>
      <c r="F45" s="10">
        <v>0</v>
      </c>
      <c r="G45" s="10">
        <v>5127</v>
      </c>
      <c r="H45" s="10">
        <v>0</v>
      </c>
      <c r="I45" s="62">
        <v>5919</v>
      </c>
      <c r="K45" s="61">
        <v>0</v>
      </c>
      <c r="L45" s="10">
        <v>70</v>
      </c>
      <c r="M45" s="10">
        <v>742</v>
      </c>
      <c r="N45" s="10">
        <v>0</v>
      </c>
      <c r="O45" s="10">
        <v>5165</v>
      </c>
      <c r="P45" s="10">
        <v>0</v>
      </c>
      <c r="Q45" s="62">
        <v>5977</v>
      </c>
      <c r="S45" s="61">
        <v>0</v>
      </c>
      <c r="T45" s="10">
        <v>73</v>
      </c>
      <c r="U45" s="10">
        <v>706</v>
      </c>
      <c r="V45" s="10">
        <v>0</v>
      </c>
      <c r="W45" s="10">
        <v>5150</v>
      </c>
      <c r="X45" s="10">
        <v>0</v>
      </c>
      <c r="Y45" s="62">
        <v>5929</v>
      </c>
    </row>
    <row r="46" spans="1:25" x14ac:dyDescent="0.25">
      <c r="A46" s="59" t="s">
        <v>42</v>
      </c>
      <c r="C46" s="61">
        <v>1</v>
      </c>
      <c r="D46" s="10">
        <v>875</v>
      </c>
      <c r="E46" s="10">
        <v>5543</v>
      </c>
      <c r="F46" s="10">
        <v>0</v>
      </c>
      <c r="G46" s="10">
        <v>65690</v>
      </c>
      <c r="H46" s="10">
        <v>0</v>
      </c>
      <c r="I46" s="62">
        <v>72109</v>
      </c>
      <c r="K46" s="61">
        <v>1</v>
      </c>
      <c r="L46" s="10">
        <v>859</v>
      </c>
      <c r="M46" s="10">
        <v>5753</v>
      </c>
      <c r="N46" s="10">
        <v>0</v>
      </c>
      <c r="O46" s="10">
        <v>66521</v>
      </c>
      <c r="P46" s="10">
        <v>0</v>
      </c>
      <c r="Q46" s="62">
        <v>73134</v>
      </c>
      <c r="S46" s="61">
        <v>1</v>
      </c>
      <c r="T46" s="10">
        <v>835</v>
      </c>
      <c r="U46" s="10">
        <v>5871</v>
      </c>
      <c r="V46" s="10">
        <v>0</v>
      </c>
      <c r="W46" s="10">
        <v>67295</v>
      </c>
      <c r="X46" s="10">
        <v>0</v>
      </c>
      <c r="Y46" s="62">
        <v>74002</v>
      </c>
    </row>
    <row r="47" spans="1:25" x14ac:dyDescent="0.25">
      <c r="A47" s="59" t="s">
        <v>43</v>
      </c>
      <c r="C47" s="61">
        <v>0</v>
      </c>
      <c r="D47" s="10">
        <v>134</v>
      </c>
      <c r="E47" s="10">
        <v>1164</v>
      </c>
      <c r="F47" s="10">
        <v>0</v>
      </c>
      <c r="G47" s="10">
        <v>11285</v>
      </c>
      <c r="H47" s="10">
        <v>0</v>
      </c>
      <c r="I47" s="62">
        <v>12583</v>
      </c>
      <c r="K47" s="61">
        <v>0</v>
      </c>
      <c r="L47" s="10">
        <v>132</v>
      </c>
      <c r="M47" s="10">
        <v>1160</v>
      </c>
      <c r="N47" s="10">
        <v>0</v>
      </c>
      <c r="O47" s="10">
        <v>11360</v>
      </c>
      <c r="P47" s="10">
        <v>0</v>
      </c>
      <c r="Q47" s="62">
        <v>12652</v>
      </c>
      <c r="S47" s="61">
        <v>0</v>
      </c>
      <c r="T47" s="10">
        <v>124</v>
      </c>
      <c r="U47" s="10">
        <v>1164</v>
      </c>
      <c r="V47" s="10">
        <v>0</v>
      </c>
      <c r="W47" s="10">
        <v>11409</v>
      </c>
      <c r="X47" s="10">
        <v>0</v>
      </c>
      <c r="Y47" s="62">
        <v>12697</v>
      </c>
    </row>
    <row r="48" spans="1:25" x14ac:dyDescent="0.25">
      <c r="A48" s="59" t="s">
        <v>44</v>
      </c>
      <c r="C48" s="61">
        <v>0</v>
      </c>
      <c r="D48" s="10">
        <v>535</v>
      </c>
      <c r="E48" s="10">
        <v>4031</v>
      </c>
      <c r="F48" s="10">
        <v>1</v>
      </c>
      <c r="G48" s="10">
        <v>54178</v>
      </c>
      <c r="H48" s="10">
        <v>0</v>
      </c>
      <c r="I48" s="62">
        <v>58745</v>
      </c>
      <c r="K48" s="61">
        <v>0</v>
      </c>
      <c r="L48" s="10">
        <v>547</v>
      </c>
      <c r="M48" s="10">
        <v>4047</v>
      </c>
      <c r="N48" s="10">
        <v>1</v>
      </c>
      <c r="O48" s="10">
        <v>54588</v>
      </c>
      <c r="P48" s="10">
        <v>0</v>
      </c>
      <c r="Q48" s="62">
        <v>59183</v>
      </c>
      <c r="S48" s="61">
        <v>0</v>
      </c>
      <c r="T48" s="10">
        <v>552</v>
      </c>
      <c r="U48" s="10">
        <v>4083</v>
      </c>
      <c r="V48" s="10">
        <v>1</v>
      </c>
      <c r="W48" s="10">
        <v>54850</v>
      </c>
      <c r="X48" s="10">
        <v>0</v>
      </c>
      <c r="Y48" s="62">
        <v>59486</v>
      </c>
    </row>
    <row r="49" spans="1:25" x14ac:dyDescent="0.25">
      <c r="A49" s="59" t="s">
        <v>45</v>
      </c>
      <c r="C49" s="61">
        <v>0</v>
      </c>
      <c r="D49" s="10">
        <v>149</v>
      </c>
      <c r="E49" s="10">
        <v>1289</v>
      </c>
      <c r="F49" s="10">
        <v>0</v>
      </c>
      <c r="G49" s="10">
        <v>9809</v>
      </c>
      <c r="H49" s="10">
        <v>0</v>
      </c>
      <c r="I49" s="62">
        <v>11247</v>
      </c>
      <c r="K49" s="61">
        <v>0</v>
      </c>
      <c r="L49" s="10">
        <v>149</v>
      </c>
      <c r="M49" s="10">
        <v>1283</v>
      </c>
      <c r="N49" s="10">
        <v>0</v>
      </c>
      <c r="O49" s="10">
        <v>9888</v>
      </c>
      <c r="P49" s="10">
        <v>0</v>
      </c>
      <c r="Q49" s="62">
        <v>11320</v>
      </c>
      <c r="S49" s="61">
        <v>0</v>
      </c>
      <c r="T49" s="10">
        <v>150</v>
      </c>
      <c r="U49" s="10">
        <v>1273</v>
      </c>
      <c r="V49" s="10">
        <v>0</v>
      </c>
      <c r="W49" s="10">
        <v>10019</v>
      </c>
      <c r="X49" s="10">
        <v>0</v>
      </c>
      <c r="Y49" s="62">
        <v>11442</v>
      </c>
    </row>
    <row r="50" spans="1:25" x14ac:dyDescent="0.25">
      <c r="A50" s="59" t="s">
        <v>46</v>
      </c>
      <c r="C50" s="61">
        <v>0</v>
      </c>
      <c r="D50" s="10">
        <v>362</v>
      </c>
      <c r="E50" s="10">
        <v>3414</v>
      </c>
      <c r="F50" s="10">
        <v>0</v>
      </c>
      <c r="G50" s="10">
        <v>29837</v>
      </c>
      <c r="H50" s="10">
        <v>0</v>
      </c>
      <c r="I50" s="62">
        <v>33613</v>
      </c>
      <c r="K50" s="61">
        <v>0</v>
      </c>
      <c r="L50" s="10">
        <v>362</v>
      </c>
      <c r="M50" s="10">
        <v>3388</v>
      </c>
      <c r="N50" s="10">
        <v>0</v>
      </c>
      <c r="O50" s="10">
        <v>29897</v>
      </c>
      <c r="P50" s="10">
        <v>0</v>
      </c>
      <c r="Q50" s="62">
        <v>33647</v>
      </c>
      <c r="S50" s="61">
        <v>0</v>
      </c>
      <c r="T50" s="10">
        <v>370</v>
      </c>
      <c r="U50" s="10">
        <v>3355</v>
      </c>
      <c r="V50" s="10">
        <v>0</v>
      </c>
      <c r="W50" s="10">
        <v>30026</v>
      </c>
      <c r="X50" s="10">
        <v>0</v>
      </c>
      <c r="Y50" s="62">
        <v>33751</v>
      </c>
    </row>
    <row r="51" spans="1:25" x14ac:dyDescent="0.25">
      <c r="A51" s="59" t="s">
        <v>47</v>
      </c>
      <c r="C51" s="61">
        <v>0</v>
      </c>
      <c r="D51" s="10">
        <v>54</v>
      </c>
      <c r="E51" s="10">
        <v>441</v>
      </c>
      <c r="F51" s="10">
        <v>0</v>
      </c>
      <c r="G51" s="10">
        <v>3817</v>
      </c>
      <c r="H51" s="10">
        <v>0</v>
      </c>
      <c r="I51" s="62">
        <v>4312</v>
      </c>
      <c r="K51" s="61">
        <v>0</v>
      </c>
      <c r="L51" s="10">
        <v>36</v>
      </c>
      <c r="M51" s="10">
        <v>460</v>
      </c>
      <c r="N51" s="10">
        <v>0</v>
      </c>
      <c r="O51" s="10">
        <v>3829</v>
      </c>
      <c r="P51" s="10">
        <v>0</v>
      </c>
      <c r="Q51" s="62">
        <v>4325</v>
      </c>
      <c r="S51" s="61">
        <v>0</v>
      </c>
      <c r="T51" s="10">
        <v>41</v>
      </c>
      <c r="U51" s="10">
        <v>451</v>
      </c>
      <c r="V51" s="10">
        <v>0</v>
      </c>
      <c r="W51" s="10">
        <v>3853</v>
      </c>
      <c r="X51" s="10">
        <v>0</v>
      </c>
      <c r="Y51" s="62">
        <v>4345</v>
      </c>
    </row>
    <row r="52" spans="1:25" x14ac:dyDescent="0.25">
      <c r="A52" s="59" t="s">
        <v>48</v>
      </c>
      <c r="C52" s="61">
        <v>0</v>
      </c>
      <c r="D52" s="10">
        <v>65</v>
      </c>
      <c r="E52" s="10">
        <v>739</v>
      </c>
      <c r="F52" s="10">
        <v>0</v>
      </c>
      <c r="G52" s="10">
        <v>5105</v>
      </c>
      <c r="H52" s="10">
        <v>0</v>
      </c>
      <c r="I52" s="62">
        <v>5909</v>
      </c>
      <c r="K52" s="61">
        <v>0</v>
      </c>
      <c r="L52" s="10">
        <v>62</v>
      </c>
      <c r="M52" s="10">
        <v>735</v>
      </c>
      <c r="N52" s="10">
        <v>0</v>
      </c>
      <c r="O52" s="10">
        <v>5113</v>
      </c>
      <c r="P52" s="10">
        <v>0</v>
      </c>
      <c r="Q52" s="62">
        <v>5910</v>
      </c>
      <c r="S52" s="61">
        <v>0</v>
      </c>
      <c r="T52" s="10">
        <v>61</v>
      </c>
      <c r="U52" s="10">
        <v>731</v>
      </c>
      <c r="V52" s="10">
        <v>0</v>
      </c>
      <c r="W52" s="10">
        <v>5107</v>
      </c>
      <c r="X52" s="10">
        <v>0</v>
      </c>
      <c r="Y52" s="62">
        <v>5899</v>
      </c>
    </row>
    <row r="53" spans="1:25" x14ac:dyDescent="0.25">
      <c r="A53" s="59" t="s">
        <v>49</v>
      </c>
      <c r="C53" s="61">
        <v>0</v>
      </c>
      <c r="D53" s="10">
        <v>49</v>
      </c>
      <c r="E53" s="10">
        <v>404</v>
      </c>
      <c r="F53" s="10">
        <v>0</v>
      </c>
      <c r="G53" s="10">
        <v>2386</v>
      </c>
      <c r="H53" s="10">
        <v>0</v>
      </c>
      <c r="I53" s="62">
        <v>2839</v>
      </c>
      <c r="K53" s="61">
        <v>0</v>
      </c>
      <c r="L53" s="10">
        <v>50</v>
      </c>
      <c r="M53" s="10">
        <v>403</v>
      </c>
      <c r="N53" s="10">
        <v>0</v>
      </c>
      <c r="O53" s="10">
        <v>2395</v>
      </c>
      <c r="P53" s="10">
        <v>0</v>
      </c>
      <c r="Q53" s="62">
        <v>2848</v>
      </c>
      <c r="S53" s="61">
        <v>0</v>
      </c>
      <c r="T53" s="10">
        <v>52</v>
      </c>
      <c r="U53" s="10">
        <v>386</v>
      </c>
      <c r="V53" s="10">
        <v>0</v>
      </c>
      <c r="W53" s="10">
        <v>2403</v>
      </c>
      <c r="X53" s="10">
        <v>0</v>
      </c>
      <c r="Y53" s="62">
        <v>2841</v>
      </c>
    </row>
    <row r="54" spans="1:25" x14ac:dyDescent="0.25">
      <c r="A54" s="59" t="s">
        <v>50</v>
      </c>
      <c r="C54" s="61">
        <v>0</v>
      </c>
      <c r="D54" s="10">
        <v>536</v>
      </c>
      <c r="E54" s="10">
        <v>5412</v>
      </c>
      <c r="F54" s="10">
        <v>0</v>
      </c>
      <c r="G54" s="10">
        <v>50567</v>
      </c>
      <c r="H54" s="10">
        <v>0</v>
      </c>
      <c r="I54" s="62">
        <v>56515</v>
      </c>
      <c r="K54" s="61">
        <v>0</v>
      </c>
      <c r="L54" s="10">
        <v>529</v>
      </c>
      <c r="M54" s="10">
        <v>5440</v>
      </c>
      <c r="N54" s="10">
        <v>0</v>
      </c>
      <c r="O54" s="10">
        <v>50731</v>
      </c>
      <c r="P54" s="10">
        <v>0</v>
      </c>
      <c r="Q54" s="62">
        <v>56700</v>
      </c>
      <c r="S54" s="61">
        <v>0</v>
      </c>
      <c r="T54" s="10">
        <v>533</v>
      </c>
      <c r="U54" s="10">
        <v>5451</v>
      </c>
      <c r="V54" s="10">
        <v>0</v>
      </c>
      <c r="W54" s="10">
        <v>50903</v>
      </c>
      <c r="X54" s="10">
        <v>0</v>
      </c>
      <c r="Y54" s="62">
        <v>56887</v>
      </c>
    </row>
    <row r="55" spans="1:25" x14ac:dyDescent="0.25">
      <c r="A55" s="59" t="s">
        <v>51</v>
      </c>
      <c r="C55" s="61">
        <v>0</v>
      </c>
      <c r="D55" s="10">
        <v>97</v>
      </c>
      <c r="E55" s="10">
        <v>645</v>
      </c>
      <c r="F55" s="10">
        <v>0</v>
      </c>
      <c r="G55" s="10">
        <v>6381</v>
      </c>
      <c r="H55" s="10">
        <v>0</v>
      </c>
      <c r="I55" s="62">
        <v>7123</v>
      </c>
      <c r="K55" s="61">
        <v>0</v>
      </c>
      <c r="L55" s="10">
        <v>99</v>
      </c>
      <c r="M55" s="10">
        <v>662</v>
      </c>
      <c r="N55" s="10">
        <v>0</v>
      </c>
      <c r="O55" s="10">
        <v>6368</v>
      </c>
      <c r="P55" s="10">
        <v>0</v>
      </c>
      <c r="Q55" s="62">
        <v>7129</v>
      </c>
      <c r="S55" s="61">
        <v>0</v>
      </c>
      <c r="T55" s="10">
        <v>86</v>
      </c>
      <c r="U55" s="10">
        <v>681</v>
      </c>
      <c r="V55" s="10">
        <v>0</v>
      </c>
      <c r="W55" s="10">
        <v>6952</v>
      </c>
      <c r="X55" s="10">
        <v>0</v>
      </c>
      <c r="Y55" s="62">
        <v>7719</v>
      </c>
    </row>
    <row r="56" spans="1:25" x14ac:dyDescent="0.25">
      <c r="A56" s="59" t="s">
        <v>52</v>
      </c>
      <c r="C56" s="61">
        <v>0</v>
      </c>
      <c r="D56" s="10">
        <v>10870</v>
      </c>
      <c r="E56" s="10">
        <v>71498</v>
      </c>
      <c r="F56" s="10">
        <v>40</v>
      </c>
      <c r="G56" s="10">
        <v>690216</v>
      </c>
      <c r="H56" s="10">
        <v>0</v>
      </c>
      <c r="I56" s="62">
        <v>772624</v>
      </c>
      <c r="K56" s="61">
        <v>0</v>
      </c>
      <c r="L56" s="10">
        <v>10841</v>
      </c>
      <c r="M56" s="10">
        <v>71643</v>
      </c>
      <c r="N56" s="10">
        <v>43</v>
      </c>
      <c r="O56" s="10">
        <v>695377</v>
      </c>
      <c r="P56" s="10">
        <v>0</v>
      </c>
      <c r="Q56" s="62">
        <v>777904</v>
      </c>
      <c r="S56" s="61">
        <v>0</v>
      </c>
      <c r="T56" s="10">
        <v>10286</v>
      </c>
      <c r="U56" s="10">
        <v>72219</v>
      </c>
      <c r="V56" s="10">
        <v>44</v>
      </c>
      <c r="W56" s="10">
        <v>696627</v>
      </c>
      <c r="X56" s="10">
        <v>0</v>
      </c>
      <c r="Y56" s="62">
        <v>779176</v>
      </c>
    </row>
    <row r="57" spans="1:25" x14ac:dyDescent="0.25">
      <c r="A57" s="59" t="s">
        <v>53</v>
      </c>
      <c r="C57" s="61">
        <v>0</v>
      </c>
      <c r="D57" s="10">
        <v>32</v>
      </c>
      <c r="E57" s="10">
        <v>819</v>
      </c>
      <c r="F57" s="10">
        <v>0</v>
      </c>
      <c r="G57" s="10">
        <v>12938</v>
      </c>
      <c r="H57" s="10">
        <v>0</v>
      </c>
      <c r="I57" s="62">
        <v>13789</v>
      </c>
      <c r="K57" s="61">
        <v>0</v>
      </c>
      <c r="L57" s="10">
        <v>36</v>
      </c>
      <c r="M57" s="10">
        <v>834</v>
      </c>
      <c r="N57" s="10">
        <v>0</v>
      </c>
      <c r="O57" s="10">
        <v>13133</v>
      </c>
      <c r="P57" s="10">
        <v>0</v>
      </c>
      <c r="Q57" s="62">
        <v>14003</v>
      </c>
      <c r="S57" s="61">
        <v>0</v>
      </c>
      <c r="T57" s="10">
        <v>33</v>
      </c>
      <c r="U57" s="10">
        <v>833</v>
      </c>
      <c r="V57" s="10">
        <v>0</v>
      </c>
      <c r="W57" s="10">
        <v>13372</v>
      </c>
      <c r="X57" s="10">
        <v>0</v>
      </c>
      <c r="Y57" s="62">
        <v>14238</v>
      </c>
    </row>
    <row r="58" spans="1:25" x14ac:dyDescent="0.25">
      <c r="A58" s="59" t="s">
        <v>54</v>
      </c>
      <c r="C58" s="61">
        <v>1</v>
      </c>
      <c r="D58" s="10">
        <v>764</v>
      </c>
      <c r="E58" s="10">
        <v>5841</v>
      </c>
      <c r="F58" s="10">
        <v>1</v>
      </c>
      <c r="G58" s="10">
        <v>50865</v>
      </c>
      <c r="H58" s="10">
        <v>0</v>
      </c>
      <c r="I58" s="62">
        <v>57472</v>
      </c>
      <c r="K58" s="61">
        <v>1</v>
      </c>
      <c r="L58" s="10">
        <v>746</v>
      </c>
      <c r="M58" s="10">
        <v>5892</v>
      </c>
      <c r="N58" s="10">
        <v>1</v>
      </c>
      <c r="O58" s="10">
        <v>51216</v>
      </c>
      <c r="P58" s="10">
        <v>0</v>
      </c>
      <c r="Q58" s="62">
        <v>57856</v>
      </c>
      <c r="S58" s="61">
        <v>1</v>
      </c>
      <c r="T58" s="10">
        <v>753</v>
      </c>
      <c r="U58" s="10">
        <v>5863</v>
      </c>
      <c r="V58" s="10">
        <v>1</v>
      </c>
      <c r="W58" s="10">
        <v>51821</v>
      </c>
      <c r="X58" s="10">
        <v>0</v>
      </c>
      <c r="Y58" s="62">
        <v>58439</v>
      </c>
    </row>
    <row r="59" spans="1:25" x14ac:dyDescent="0.25">
      <c r="A59" s="59" t="s">
        <v>55</v>
      </c>
      <c r="C59" s="61">
        <v>0</v>
      </c>
      <c r="D59" s="10">
        <v>164</v>
      </c>
      <c r="E59" s="10">
        <v>1803</v>
      </c>
      <c r="F59" s="10">
        <v>0</v>
      </c>
      <c r="G59" s="10">
        <v>21399</v>
      </c>
      <c r="H59" s="10">
        <v>0</v>
      </c>
      <c r="I59" s="62">
        <v>23366</v>
      </c>
      <c r="K59" s="61">
        <v>0</v>
      </c>
      <c r="L59" s="10">
        <v>166</v>
      </c>
      <c r="M59" s="10">
        <v>1777</v>
      </c>
      <c r="N59" s="10">
        <v>0</v>
      </c>
      <c r="O59" s="10">
        <v>21721</v>
      </c>
      <c r="P59" s="10">
        <v>0</v>
      </c>
      <c r="Q59" s="62">
        <v>23664</v>
      </c>
      <c r="S59" s="61">
        <v>0</v>
      </c>
      <c r="T59" s="10">
        <v>161</v>
      </c>
      <c r="U59" s="10">
        <v>1791</v>
      </c>
      <c r="V59" s="10">
        <v>0</v>
      </c>
      <c r="W59" s="10">
        <v>22102</v>
      </c>
      <c r="X59" s="10">
        <v>0</v>
      </c>
      <c r="Y59" s="62">
        <v>24054</v>
      </c>
    </row>
    <row r="60" spans="1:25" x14ac:dyDescent="0.25">
      <c r="A60" s="59" t="s">
        <v>56</v>
      </c>
      <c r="C60" s="61">
        <v>0</v>
      </c>
      <c r="D60" s="10">
        <v>40</v>
      </c>
      <c r="E60" s="10">
        <v>471</v>
      </c>
      <c r="F60" s="10">
        <v>0</v>
      </c>
      <c r="G60" s="10">
        <v>3294</v>
      </c>
      <c r="H60" s="10">
        <v>0</v>
      </c>
      <c r="I60" s="62">
        <v>3805</v>
      </c>
      <c r="K60" s="61">
        <v>0</v>
      </c>
      <c r="L60" s="10">
        <v>40</v>
      </c>
      <c r="M60" s="10">
        <v>476</v>
      </c>
      <c r="N60" s="10">
        <v>0</v>
      </c>
      <c r="O60" s="10">
        <v>3314</v>
      </c>
      <c r="P60" s="10">
        <v>0</v>
      </c>
      <c r="Q60" s="62">
        <v>3830</v>
      </c>
      <c r="S60" s="61">
        <v>0</v>
      </c>
      <c r="T60" s="10">
        <v>44</v>
      </c>
      <c r="U60" s="10">
        <v>469</v>
      </c>
      <c r="V60" s="10">
        <v>0</v>
      </c>
      <c r="W60" s="10">
        <v>3346</v>
      </c>
      <c r="X60" s="10">
        <v>0</v>
      </c>
      <c r="Y60" s="62">
        <v>3859</v>
      </c>
    </row>
    <row r="61" spans="1:25" ht="15.75" thickBot="1" x14ac:dyDescent="0.3">
      <c r="A61" s="60" t="s">
        <v>57</v>
      </c>
      <c r="C61" s="63">
        <v>0</v>
      </c>
      <c r="D61" s="64">
        <v>191</v>
      </c>
      <c r="E61" s="64">
        <v>2577</v>
      </c>
      <c r="F61" s="64">
        <v>0</v>
      </c>
      <c r="G61" s="64">
        <v>20779</v>
      </c>
      <c r="H61" s="64">
        <v>0</v>
      </c>
      <c r="I61" s="65">
        <v>23547</v>
      </c>
      <c r="K61" s="63">
        <v>0</v>
      </c>
      <c r="L61" s="64">
        <v>193</v>
      </c>
      <c r="M61" s="64">
        <v>2598</v>
      </c>
      <c r="N61" s="64">
        <v>0</v>
      </c>
      <c r="O61" s="64">
        <v>20983</v>
      </c>
      <c r="P61" s="64">
        <v>0</v>
      </c>
      <c r="Q61" s="65">
        <v>23774</v>
      </c>
      <c r="S61" s="63">
        <v>0</v>
      </c>
      <c r="T61" s="64">
        <v>181</v>
      </c>
      <c r="U61" s="64">
        <v>2613</v>
      </c>
      <c r="V61" s="64">
        <v>0</v>
      </c>
      <c r="W61" s="64">
        <v>21159</v>
      </c>
      <c r="X61" s="64">
        <v>0</v>
      </c>
      <c r="Y61" s="65">
        <v>23953</v>
      </c>
    </row>
  </sheetData>
  <autoFilter ref="A4:Y4" xr:uid="{00000000-0001-0000-0600-000000000000}"/>
  <dataConsolidate/>
  <hyperlinks>
    <hyperlink ref="A1" location="'Tab Legend'!A1" display="Tab Legend" xr:uid="{6B7D6BA4-9765-4403-A049-0155118BF435}"/>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9"/>
  </sheetPr>
  <dimension ref="A1:J61"/>
  <sheetViews>
    <sheetView showGridLines="0" zoomScaleNormal="100" workbookViewId="0">
      <pane ySplit="4" topLeftCell="A5" activePane="bottomLeft" state="frozen"/>
      <selection pane="bottomLeft" activeCell="A4" sqref="A4"/>
    </sheetView>
  </sheetViews>
  <sheetFormatPr defaultRowHeight="15" x14ac:dyDescent="0.25"/>
  <cols>
    <col min="1" max="1" width="45.85546875" bestFit="1" customWidth="1"/>
    <col min="2" max="2" width="2.42578125" customWidth="1"/>
    <col min="3" max="3" width="13.28515625" bestFit="1" customWidth="1"/>
    <col min="4" max="4" width="2.42578125" customWidth="1"/>
    <col min="5" max="5" width="13.28515625" bestFit="1" customWidth="1"/>
    <col min="6" max="6" width="2.42578125" customWidth="1"/>
    <col min="7" max="7" width="13.28515625" bestFit="1" customWidth="1"/>
    <col min="8" max="8" width="2.42578125" customWidth="1"/>
    <col min="9" max="9" width="11.5703125" bestFit="1" customWidth="1"/>
    <col min="10" max="10" width="2.42578125" customWidth="1"/>
  </cols>
  <sheetData>
    <row r="1" spans="1:10" x14ac:dyDescent="0.25">
      <c r="A1" s="26" t="s">
        <v>312</v>
      </c>
    </row>
    <row r="2" spans="1:10" x14ac:dyDescent="0.25">
      <c r="A2" s="153">
        <v>1</v>
      </c>
      <c r="B2" s="153">
        <v>2</v>
      </c>
      <c r="C2" s="153">
        <v>3</v>
      </c>
      <c r="D2" s="153">
        <v>4</v>
      </c>
      <c r="E2" s="153">
        <v>5</v>
      </c>
      <c r="F2" s="153">
        <v>6</v>
      </c>
      <c r="G2" s="153">
        <v>7</v>
      </c>
      <c r="H2" s="153">
        <v>8</v>
      </c>
      <c r="I2" s="153">
        <v>9</v>
      </c>
    </row>
    <row r="3" spans="1:10" s="78" customFormat="1" ht="16.5" thickBot="1" x14ac:dyDescent="0.3">
      <c r="B3"/>
      <c r="C3" s="87">
        <v>2017</v>
      </c>
      <c r="D3"/>
      <c r="E3" s="74">
        <v>2018</v>
      </c>
      <c r="F3"/>
      <c r="G3" s="75">
        <v>2019</v>
      </c>
      <c r="H3"/>
      <c r="I3" s="76">
        <v>2020</v>
      </c>
      <c r="J3"/>
    </row>
    <row r="4" spans="1:10" s="78" customFormat="1" ht="16.5" thickBot="1" x14ac:dyDescent="0.3">
      <c r="A4" s="83" t="s">
        <v>58</v>
      </c>
      <c r="B4"/>
      <c r="C4" s="118" t="s">
        <v>250</v>
      </c>
      <c r="D4"/>
      <c r="E4" s="118" t="s">
        <v>250</v>
      </c>
      <c r="F4"/>
      <c r="G4" s="118" t="s">
        <v>250</v>
      </c>
      <c r="H4"/>
      <c r="I4" s="118" t="s">
        <v>250</v>
      </c>
      <c r="J4"/>
    </row>
    <row r="5" spans="1:10" x14ac:dyDescent="0.25">
      <c r="A5" s="114" t="s">
        <v>1</v>
      </c>
      <c r="C5" s="119">
        <v>123489</v>
      </c>
      <c r="D5" s="207"/>
      <c r="E5" s="119">
        <v>123489</v>
      </c>
      <c r="F5" s="207"/>
      <c r="G5" s="119">
        <v>123489</v>
      </c>
      <c r="I5" s="119">
        <f>VLOOKUP(A5,'APB_Data_(2022_Survey)'!A:V,22,FALSE)</f>
        <v>134071</v>
      </c>
    </row>
    <row r="6" spans="1:10" x14ac:dyDescent="0.25">
      <c r="A6" s="90" t="s">
        <v>2</v>
      </c>
      <c r="C6" s="120">
        <v>30200</v>
      </c>
      <c r="D6" s="207"/>
      <c r="E6" s="120">
        <v>30350</v>
      </c>
      <c r="F6" s="207"/>
      <c r="G6" s="120">
        <v>30471</v>
      </c>
      <c r="I6" s="209">
        <f>VLOOKUP(A6,'APB_Data_(2022_Survey)'!A:V,22,FALSE)</f>
        <v>28986</v>
      </c>
    </row>
    <row r="7" spans="1:10" x14ac:dyDescent="0.25">
      <c r="A7" s="90" t="s">
        <v>3</v>
      </c>
      <c r="C7" s="120">
        <v>1327</v>
      </c>
      <c r="D7" s="207"/>
      <c r="E7" s="120">
        <v>1327</v>
      </c>
      <c r="F7" s="207"/>
      <c r="G7" s="120">
        <v>1327</v>
      </c>
      <c r="I7" s="209">
        <f>VLOOKUP(A7,'APB_Data_(2022_Survey)'!A:V,22,FALSE)</f>
        <v>1327</v>
      </c>
    </row>
    <row r="8" spans="1:10" x14ac:dyDescent="0.25">
      <c r="A8" s="90" t="s">
        <v>4</v>
      </c>
      <c r="C8" s="120">
        <v>15330</v>
      </c>
      <c r="D8" s="207"/>
      <c r="E8" s="120">
        <v>15388</v>
      </c>
      <c r="F8" s="207"/>
      <c r="G8" s="120">
        <v>15405</v>
      </c>
      <c r="I8" s="209">
        <f>VLOOKUP(A8,'APB_Data_(2022_Survey)'!A:V,22,FALSE)</f>
        <v>15634</v>
      </c>
    </row>
    <row r="9" spans="1:10" x14ac:dyDescent="0.25">
      <c r="A9" s="90" t="s">
        <v>5</v>
      </c>
      <c r="C9" s="120">
        <v>10036</v>
      </c>
      <c r="D9" s="207"/>
      <c r="E9" s="120">
        <v>10030</v>
      </c>
      <c r="F9" s="207"/>
      <c r="G9" s="120">
        <v>10031</v>
      </c>
      <c r="I9" s="209">
        <f>VLOOKUP(A9,'APB_Data_(2022_Survey)'!A:V,22,FALSE)</f>
        <v>10047</v>
      </c>
    </row>
    <row r="10" spans="1:10" x14ac:dyDescent="0.25">
      <c r="A10" s="90" t="s">
        <v>6</v>
      </c>
      <c r="C10" s="120">
        <v>14636</v>
      </c>
      <c r="D10" s="207"/>
      <c r="E10" s="120">
        <v>14636</v>
      </c>
      <c r="F10" s="207"/>
      <c r="G10" s="120">
        <v>14636</v>
      </c>
      <c r="I10" s="209">
        <f>VLOOKUP(A10,'APB_Data_(2022_Survey)'!A:V,22,FALSE)</f>
        <v>15241</v>
      </c>
    </row>
    <row r="11" spans="1:10" x14ac:dyDescent="0.25">
      <c r="A11" s="90" t="s">
        <v>7</v>
      </c>
      <c r="C11" s="120">
        <v>24472</v>
      </c>
      <c r="D11" s="207"/>
      <c r="E11" s="120">
        <v>24459</v>
      </c>
      <c r="F11" s="207"/>
      <c r="G11" s="120">
        <v>24448</v>
      </c>
      <c r="I11" s="209">
        <f>VLOOKUP(A11,'APB_Data_(2022_Survey)'!A:V,22,FALSE)</f>
        <v>19863</v>
      </c>
    </row>
    <row r="12" spans="1:10" x14ac:dyDescent="0.25">
      <c r="A12" s="90" t="s">
        <v>8</v>
      </c>
      <c r="C12" s="120">
        <v>1766</v>
      </c>
      <c r="D12" s="207"/>
      <c r="E12" s="120">
        <v>1816</v>
      </c>
      <c r="F12" s="207"/>
      <c r="G12" s="120">
        <v>1858</v>
      </c>
      <c r="I12" s="209">
        <f>VLOOKUP(A12,'APB_Data_(2022_Survey)'!A:V,22,FALSE)</f>
        <v>1908</v>
      </c>
    </row>
    <row r="13" spans="1:10" x14ac:dyDescent="0.25">
      <c r="A13" s="90" t="s">
        <v>9</v>
      </c>
      <c r="C13" s="120">
        <v>730</v>
      </c>
      <c r="D13" s="207"/>
      <c r="E13" s="120">
        <v>730</v>
      </c>
      <c r="F13" s="207"/>
      <c r="G13" s="120">
        <v>730</v>
      </c>
      <c r="I13" s="209">
        <f>VLOOKUP(A13,'APB_Data_(2022_Survey)'!A:V,22,FALSE)</f>
        <v>728</v>
      </c>
    </row>
    <row r="14" spans="1:10" x14ac:dyDescent="0.25">
      <c r="A14" s="90" t="s">
        <v>10</v>
      </c>
      <c r="C14" s="120">
        <v>432</v>
      </c>
      <c r="D14" s="207"/>
      <c r="E14" s="120">
        <v>432</v>
      </c>
      <c r="F14" s="207"/>
      <c r="G14" s="120">
        <v>432</v>
      </c>
      <c r="I14" s="209">
        <f>VLOOKUP(A14,'APB_Data_(2022_Survey)'!A:V,22,FALSE)</f>
        <v>345</v>
      </c>
    </row>
    <row r="15" spans="1:10" x14ac:dyDescent="0.25">
      <c r="A15" s="90" t="s">
        <v>11</v>
      </c>
      <c r="C15" s="120">
        <v>3288</v>
      </c>
      <c r="D15" s="207"/>
      <c r="E15" s="120">
        <v>3294</v>
      </c>
      <c r="F15" s="207"/>
      <c r="G15" s="120">
        <v>3302</v>
      </c>
      <c r="I15" s="209">
        <f>VLOOKUP(A15,'APB_Data_(2022_Survey)'!A:V,22,FALSE)</f>
        <v>4508</v>
      </c>
    </row>
    <row r="16" spans="1:10" x14ac:dyDescent="0.25">
      <c r="A16" s="90" t="s">
        <v>119</v>
      </c>
      <c r="C16" s="120">
        <v>20110</v>
      </c>
      <c r="D16" s="207"/>
      <c r="E16" s="120">
        <v>20063</v>
      </c>
      <c r="F16" s="207"/>
      <c r="G16" s="120">
        <v>20470</v>
      </c>
      <c r="I16" s="209">
        <f>VLOOKUP(A16,'APB_Data_(2022_Survey)'!A:V,22,FALSE)</f>
        <v>20651</v>
      </c>
    </row>
    <row r="17" spans="1:9" x14ac:dyDescent="0.25">
      <c r="A17" s="90" t="s">
        <v>12</v>
      </c>
      <c r="C17" s="120">
        <v>5141</v>
      </c>
      <c r="D17" s="207"/>
      <c r="E17" s="120">
        <v>5064</v>
      </c>
      <c r="F17" s="207"/>
      <c r="G17" s="120">
        <v>5032</v>
      </c>
      <c r="I17" s="209">
        <f>VLOOKUP(A17,'APB_Data_(2022_Survey)'!A:V,22,FALSE)</f>
        <v>5454</v>
      </c>
    </row>
    <row r="18" spans="1:9" x14ac:dyDescent="0.25">
      <c r="A18" s="90" t="s">
        <v>13</v>
      </c>
      <c r="C18" s="120">
        <v>10558</v>
      </c>
      <c r="D18" s="207"/>
      <c r="E18" s="120">
        <v>10558</v>
      </c>
      <c r="F18" s="207"/>
      <c r="G18" s="120">
        <v>10558</v>
      </c>
      <c r="I18" s="209">
        <f>VLOOKUP(A18,'APB_Data_(2022_Survey)'!A:V,22,FALSE)</f>
        <v>9975</v>
      </c>
    </row>
    <row r="19" spans="1:9" x14ac:dyDescent="0.25">
      <c r="A19" s="90" t="s">
        <v>14</v>
      </c>
      <c r="C19" s="115">
        <v>36500</v>
      </c>
      <c r="D19" s="208"/>
      <c r="E19" s="115">
        <v>34815</v>
      </c>
      <c r="F19" s="208"/>
      <c r="G19" s="115">
        <v>36540</v>
      </c>
      <c r="I19" s="209">
        <f>VLOOKUP(A19,'APB_Data_(2022_Survey)'!A:V,22,FALSE)</f>
        <v>36769</v>
      </c>
    </row>
    <row r="20" spans="1:9" x14ac:dyDescent="0.25">
      <c r="A20" s="90" t="s">
        <v>16</v>
      </c>
      <c r="C20" s="115">
        <v>21339</v>
      </c>
      <c r="D20" s="208"/>
      <c r="E20" s="115">
        <v>21806</v>
      </c>
      <c r="F20" s="208"/>
      <c r="G20" s="115">
        <v>22263</v>
      </c>
      <c r="I20" s="209">
        <f>VLOOKUP(A20,'APB_Data_(2022_Survey)'!A:V,22,FALSE)</f>
        <v>22547</v>
      </c>
    </row>
    <row r="21" spans="1:9" x14ac:dyDescent="0.25">
      <c r="A21" s="90" t="s">
        <v>17</v>
      </c>
      <c r="C21" s="115">
        <v>14650.8125</v>
      </c>
      <c r="D21" s="208"/>
      <c r="E21" s="115">
        <v>20078.5625</v>
      </c>
      <c r="F21" s="208"/>
      <c r="G21" s="115">
        <v>20682.3125</v>
      </c>
      <c r="I21" s="209">
        <f>VLOOKUP(A21,'APB_Data_(2022_Survey)'!A:V,22,FALSE)</f>
        <v>20566</v>
      </c>
    </row>
    <row r="22" spans="1:9" x14ac:dyDescent="0.25">
      <c r="A22" s="90" t="s">
        <v>18</v>
      </c>
      <c r="C22" s="115">
        <v>1992</v>
      </c>
      <c r="D22" s="208"/>
      <c r="E22" s="115">
        <v>1992</v>
      </c>
      <c r="F22" s="208"/>
      <c r="G22" s="115">
        <v>1992</v>
      </c>
      <c r="I22" s="209">
        <f>VLOOKUP(A22,'APB_Data_(2022_Survey)'!A:V,22,FALSE)</f>
        <v>1999</v>
      </c>
    </row>
    <row r="23" spans="1:9" x14ac:dyDescent="0.25">
      <c r="A23" s="90" t="s">
        <v>19</v>
      </c>
      <c r="C23" s="115">
        <v>6327</v>
      </c>
      <c r="D23" s="208"/>
      <c r="E23" s="115">
        <v>6250</v>
      </c>
      <c r="F23" s="208"/>
      <c r="G23" s="115">
        <v>6240</v>
      </c>
      <c r="I23" s="209">
        <f>VLOOKUP(A23,'APB_Data_(2022_Survey)'!A:V,22,FALSE)</f>
        <v>6218</v>
      </c>
    </row>
    <row r="24" spans="1:9" x14ac:dyDescent="0.25">
      <c r="A24" s="90" t="s">
        <v>20</v>
      </c>
      <c r="C24" s="115">
        <v>6012</v>
      </c>
      <c r="D24" s="208"/>
      <c r="E24" s="115">
        <v>6010</v>
      </c>
      <c r="F24" s="208"/>
      <c r="G24" s="115">
        <v>6002</v>
      </c>
      <c r="I24" s="209">
        <f>VLOOKUP(A24,'APB_Data_(2022_Survey)'!A:V,22,FALSE)</f>
        <v>6102</v>
      </c>
    </row>
    <row r="25" spans="1:9" x14ac:dyDescent="0.25">
      <c r="A25" s="90" t="s">
        <v>21</v>
      </c>
      <c r="C25" s="115">
        <v>1874</v>
      </c>
      <c r="D25" s="208"/>
      <c r="E25" s="115">
        <v>1867</v>
      </c>
      <c r="F25" s="208"/>
      <c r="G25" s="115">
        <v>1866</v>
      </c>
      <c r="I25" s="209">
        <f>VLOOKUP(A25,'APB_Data_(2022_Survey)'!A:V,22,FALSE)</f>
        <v>1758</v>
      </c>
    </row>
    <row r="26" spans="1:9" x14ac:dyDescent="0.25">
      <c r="A26" s="90" t="s">
        <v>22</v>
      </c>
      <c r="C26" s="115">
        <v>12116</v>
      </c>
      <c r="D26" s="208"/>
      <c r="E26" s="115">
        <v>12037</v>
      </c>
      <c r="F26" s="208"/>
      <c r="G26" s="115">
        <v>11991</v>
      </c>
      <c r="I26" s="209">
        <f>VLOOKUP(A26,'APB_Data_(2022_Survey)'!A:V,22,FALSE)</f>
        <v>11940</v>
      </c>
    </row>
    <row r="27" spans="1:9" x14ac:dyDescent="0.25">
      <c r="A27" s="90" t="s">
        <v>23</v>
      </c>
      <c r="C27" s="115">
        <v>3669</v>
      </c>
      <c r="D27" s="208"/>
      <c r="E27" s="115">
        <v>3672</v>
      </c>
      <c r="F27" s="208"/>
      <c r="G27" s="115">
        <v>3673</v>
      </c>
      <c r="I27" s="209">
        <f>VLOOKUP(A27,'APB_Data_(2022_Survey)'!A:V,22,FALSE)</f>
        <v>3685</v>
      </c>
    </row>
    <row r="28" spans="1:9" x14ac:dyDescent="0.25">
      <c r="A28" s="90" t="s">
        <v>24</v>
      </c>
      <c r="C28" s="115">
        <v>9067</v>
      </c>
      <c r="D28" s="208"/>
      <c r="E28" s="115">
        <v>9210</v>
      </c>
      <c r="F28" s="208"/>
      <c r="G28" s="115">
        <v>9354</v>
      </c>
      <c r="I28" s="209">
        <f>VLOOKUP(A28,'APB_Data_(2022_Survey)'!A:V,22,FALSE)</f>
        <v>9363</v>
      </c>
    </row>
    <row r="29" spans="1:9" x14ac:dyDescent="0.25">
      <c r="A29" s="90" t="s">
        <v>25</v>
      </c>
      <c r="C29" s="115">
        <v>1529</v>
      </c>
      <c r="D29" s="208"/>
      <c r="E29" s="115">
        <v>1545</v>
      </c>
      <c r="F29" s="208"/>
      <c r="G29" s="115">
        <v>1545</v>
      </c>
      <c r="I29" s="209">
        <f>VLOOKUP(A29,'APB_Data_(2022_Survey)'!A:V,22,FALSE)</f>
        <v>1547</v>
      </c>
    </row>
    <row r="30" spans="1:9" x14ac:dyDescent="0.25">
      <c r="A30" s="90" t="s">
        <v>26</v>
      </c>
      <c r="C30" s="115">
        <v>368</v>
      </c>
      <c r="D30" s="208"/>
      <c r="E30" s="115">
        <v>368</v>
      </c>
      <c r="F30" s="208"/>
      <c r="G30" s="115">
        <v>368</v>
      </c>
      <c r="I30" s="209">
        <f>VLOOKUP(A30,'APB_Data_(2022_Survey)'!A:V,22,FALSE)</f>
        <v>368</v>
      </c>
    </row>
    <row r="31" spans="1:9" x14ac:dyDescent="0.25">
      <c r="A31" s="90" t="s">
        <v>27</v>
      </c>
      <c r="C31" s="115">
        <v>1555</v>
      </c>
      <c r="D31" s="208"/>
      <c r="E31" s="115">
        <v>1568</v>
      </c>
      <c r="F31" s="208"/>
      <c r="G31" s="115">
        <v>1582</v>
      </c>
      <c r="I31" s="209">
        <f>VLOOKUP(A31,'APB_Data_(2022_Survey)'!A:V,22,FALSE)</f>
        <v>1598</v>
      </c>
    </row>
    <row r="32" spans="1:9" x14ac:dyDescent="0.25">
      <c r="A32" s="90" t="s">
        <v>28</v>
      </c>
      <c r="C32" s="115">
        <v>1619809</v>
      </c>
      <c r="D32" s="208"/>
      <c r="E32" s="115">
        <v>1623753</v>
      </c>
      <c r="F32" s="208"/>
      <c r="G32" s="115">
        <v>1625629</v>
      </c>
      <c r="I32" s="209">
        <f>VLOOKUP(A32,'APB_Data_(2022_Survey)'!A:V,22,FALSE)</f>
        <v>0</v>
      </c>
    </row>
    <row r="33" spans="1:9" x14ac:dyDescent="0.25">
      <c r="A33" s="90" t="s">
        <v>29</v>
      </c>
      <c r="C33" s="115">
        <v>49484</v>
      </c>
      <c r="D33" s="208"/>
      <c r="E33" s="115">
        <v>48514</v>
      </c>
      <c r="F33" s="208"/>
      <c r="G33" s="115">
        <v>48911</v>
      </c>
      <c r="I33" s="209">
        <f>VLOOKUP(A33,'APB_Data_(2022_Survey)'!A:V,22,FALSE)</f>
        <v>48789</v>
      </c>
    </row>
    <row r="34" spans="1:9" x14ac:dyDescent="0.25">
      <c r="A34" s="90" t="s">
        <v>30</v>
      </c>
      <c r="C34" s="115">
        <v>10429</v>
      </c>
      <c r="D34" s="208"/>
      <c r="E34" s="115">
        <v>10544</v>
      </c>
      <c r="F34" s="208"/>
      <c r="G34" s="115">
        <v>10739</v>
      </c>
      <c r="I34" s="209">
        <f>VLOOKUP(A34,'APB_Data_(2022_Survey)'!A:V,22,FALSE)</f>
        <v>11049</v>
      </c>
    </row>
    <row r="35" spans="1:9" x14ac:dyDescent="0.25">
      <c r="A35" s="90" t="s">
        <v>31</v>
      </c>
      <c r="C35" s="115">
        <v>3492.0683700440527</v>
      </c>
      <c r="D35" s="208"/>
      <c r="E35" s="115">
        <v>3507.52</v>
      </c>
      <c r="F35" s="208"/>
      <c r="G35" s="115">
        <v>3523.04</v>
      </c>
      <c r="I35" s="209">
        <f>VLOOKUP(A35,'APB_Data_(2022_Survey)'!A:V,22,FALSE)</f>
        <v>5048</v>
      </c>
    </row>
    <row r="36" spans="1:9" x14ac:dyDescent="0.25">
      <c r="A36" s="90" t="s">
        <v>32</v>
      </c>
      <c r="C36" s="115">
        <v>23088</v>
      </c>
      <c r="D36" s="208"/>
      <c r="E36" s="115">
        <v>23134</v>
      </c>
      <c r="F36" s="208"/>
      <c r="G36" s="115">
        <v>23163</v>
      </c>
      <c r="I36" s="209">
        <f>VLOOKUP(A36,'APB_Data_(2022_Survey)'!A:V,22,FALSE)</f>
        <v>23256</v>
      </c>
    </row>
    <row r="37" spans="1:9" x14ac:dyDescent="0.25">
      <c r="A37" s="90" t="s">
        <v>33</v>
      </c>
      <c r="C37" s="115">
        <v>3138</v>
      </c>
      <c r="D37" s="208"/>
      <c r="E37" s="115">
        <v>3138</v>
      </c>
      <c r="F37" s="208"/>
      <c r="G37" s="115">
        <v>3138</v>
      </c>
      <c r="I37" s="209">
        <f>VLOOKUP(A37,'APB_Data_(2022_Survey)'!A:V,22,FALSE)</f>
        <v>3145</v>
      </c>
    </row>
    <row r="38" spans="1:9" x14ac:dyDescent="0.25">
      <c r="A38" s="90" t="s">
        <v>34</v>
      </c>
      <c r="C38" s="115">
        <v>6411</v>
      </c>
      <c r="D38" s="208"/>
      <c r="E38" s="115">
        <v>6347</v>
      </c>
      <c r="F38" s="208"/>
      <c r="G38" s="115">
        <v>6337</v>
      </c>
      <c r="I38" s="209">
        <f>VLOOKUP(A38,'APB_Data_(2022_Survey)'!A:V,22,FALSE)</f>
        <v>6360</v>
      </c>
    </row>
    <row r="39" spans="1:9" x14ac:dyDescent="0.25">
      <c r="A39" s="90" t="s">
        <v>35</v>
      </c>
      <c r="C39" s="115">
        <v>26988</v>
      </c>
      <c r="D39" s="208"/>
      <c r="E39" s="115">
        <v>26988</v>
      </c>
      <c r="F39" s="208"/>
      <c r="G39" s="115">
        <v>26991</v>
      </c>
      <c r="I39" s="209">
        <f>VLOOKUP(A39,'APB_Data_(2022_Survey)'!A:V,22,FALSE)</f>
        <v>26947</v>
      </c>
    </row>
    <row r="40" spans="1:9" x14ac:dyDescent="0.25">
      <c r="A40" s="90" t="s">
        <v>36</v>
      </c>
      <c r="C40" s="115">
        <v>9725</v>
      </c>
      <c r="D40" s="208"/>
      <c r="E40" s="115">
        <v>9708</v>
      </c>
      <c r="F40" s="208"/>
      <c r="G40" s="115">
        <v>9719</v>
      </c>
      <c r="I40" s="209">
        <f>VLOOKUP(A40,'APB_Data_(2022_Survey)'!A:V,22,FALSE)</f>
        <v>9800</v>
      </c>
    </row>
    <row r="41" spans="1:9" x14ac:dyDescent="0.25">
      <c r="A41" s="90" t="s">
        <v>37</v>
      </c>
      <c r="C41" s="115">
        <v>8477</v>
      </c>
      <c r="D41" s="208"/>
      <c r="E41" s="115">
        <v>8477</v>
      </c>
      <c r="F41" s="208"/>
      <c r="G41" s="115">
        <v>8477</v>
      </c>
      <c r="I41" s="209">
        <f>VLOOKUP(A41,'APB_Data_(2022_Survey)'!A:V,22,FALSE)</f>
        <v>8511</v>
      </c>
    </row>
    <row r="42" spans="1:9" x14ac:dyDescent="0.25">
      <c r="A42" s="90" t="s">
        <v>38</v>
      </c>
      <c r="C42" s="115">
        <v>24766</v>
      </c>
      <c r="D42" s="208"/>
      <c r="E42" s="115">
        <v>24822</v>
      </c>
      <c r="F42" s="208"/>
      <c r="G42" s="115">
        <v>24824</v>
      </c>
      <c r="I42" s="209">
        <f>VLOOKUP(A42,'APB_Data_(2022_Survey)'!A:V,22,FALSE)</f>
        <v>24957</v>
      </c>
    </row>
    <row r="43" spans="1:9" x14ac:dyDescent="0.25">
      <c r="A43" s="90" t="s">
        <v>39</v>
      </c>
      <c r="C43" s="115">
        <v>4774</v>
      </c>
      <c r="D43" s="208"/>
      <c r="E43" s="115">
        <v>4774</v>
      </c>
      <c r="F43" s="208"/>
      <c r="G43" s="115">
        <v>4774</v>
      </c>
      <c r="I43" s="209">
        <f>VLOOKUP(A43,'APB_Data_(2022_Survey)'!A:V,22,FALSE)</f>
        <v>4774</v>
      </c>
    </row>
    <row r="44" spans="1:9" x14ac:dyDescent="0.25">
      <c r="A44" s="90" t="s">
        <v>40</v>
      </c>
      <c r="C44" s="115">
        <v>10443</v>
      </c>
      <c r="D44" s="208"/>
      <c r="E44" s="115">
        <v>10443</v>
      </c>
      <c r="F44" s="208"/>
      <c r="G44" s="115">
        <v>10443</v>
      </c>
      <c r="I44" s="209">
        <f>VLOOKUP(A44,'APB_Data_(2022_Survey)'!A:V,22,FALSE)</f>
        <v>10048</v>
      </c>
    </row>
    <row r="45" spans="1:9" x14ac:dyDescent="0.25">
      <c r="A45" s="90" t="s">
        <v>41</v>
      </c>
      <c r="C45" s="115">
        <v>3020</v>
      </c>
      <c r="D45" s="208"/>
      <c r="E45" s="115">
        <v>3030</v>
      </c>
      <c r="F45" s="208"/>
      <c r="G45" s="115">
        <v>3036</v>
      </c>
      <c r="I45" s="209">
        <f>VLOOKUP(A45,'APB_Data_(2022_Survey)'!A:V,22,FALSE)</f>
        <v>3036</v>
      </c>
    </row>
    <row r="46" spans="1:9" x14ac:dyDescent="0.25">
      <c r="A46" s="90" t="s">
        <v>42</v>
      </c>
      <c r="C46" s="115">
        <v>8355.2000000000116</v>
      </c>
      <c r="D46" s="208"/>
      <c r="E46" s="115">
        <v>8443</v>
      </c>
      <c r="F46" s="208"/>
      <c r="G46" s="115">
        <v>8530.7999999999884</v>
      </c>
      <c r="I46" s="209">
        <f>VLOOKUP(A46,'APB_Data_(2022_Survey)'!A:V,22,FALSE)</f>
        <v>8607</v>
      </c>
    </row>
    <row r="47" spans="1:9" x14ac:dyDescent="0.25">
      <c r="A47" s="90" t="s">
        <v>43</v>
      </c>
      <c r="C47" s="115">
        <v>1726</v>
      </c>
      <c r="D47" s="208"/>
      <c r="E47" s="115">
        <v>1726</v>
      </c>
      <c r="F47" s="208"/>
      <c r="G47" s="115">
        <v>1707</v>
      </c>
      <c r="I47" s="209">
        <f>VLOOKUP(A47,'APB_Data_(2022_Survey)'!A:V,22,FALSE)</f>
        <v>1696</v>
      </c>
    </row>
    <row r="48" spans="1:9" x14ac:dyDescent="0.25">
      <c r="A48" s="90" t="s">
        <v>44</v>
      </c>
      <c r="C48" s="115">
        <v>10393.040152963671</v>
      </c>
      <c r="D48" s="208"/>
      <c r="E48" s="115">
        <v>10453</v>
      </c>
      <c r="F48" s="208"/>
      <c r="G48" s="115">
        <v>12380</v>
      </c>
      <c r="I48" s="209">
        <f>VLOOKUP(A48,'APB_Data_(2022_Survey)'!A:V,22,FALSE)</f>
        <v>10959</v>
      </c>
    </row>
    <row r="49" spans="1:9" x14ac:dyDescent="0.25">
      <c r="A49" s="90" t="s">
        <v>45</v>
      </c>
      <c r="C49" s="115">
        <v>4083.9999999999995</v>
      </c>
      <c r="D49" s="208"/>
      <c r="E49" s="115">
        <v>4083.9999999999995</v>
      </c>
      <c r="F49" s="208"/>
      <c r="G49" s="115">
        <v>4083.9999999999995</v>
      </c>
      <c r="I49" s="209">
        <f>VLOOKUP(A49,'APB_Data_(2022_Survey)'!A:V,22,FALSE)</f>
        <v>5500</v>
      </c>
    </row>
    <row r="50" spans="1:9" x14ac:dyDescent="0.25">
      <c r="A50" s="90" t="s">
        <v>46</v>
      </c>
      <c r="C50" s="115">
        <v>18125</v>
      </c>
      <c r="D50" s="208"/>
      <c r="E50" s="115">
        <v>18125</v>
      </c>
      <c r="F50" s="208"/>
      <c r="G50" s="115">
        <v>18125</v>
      </c>
      <c r="I50" s="209">
        <f>VLOOKUP(A50,'APB_Data_(2022_Survey)'!A:V,22,FALSE)</f>
        <v>0</v>
      </c>
    </row>
    <row r="51" spans="1:9" x14ac:dyDescent="0.25">
      <c r="A51" s="90" t="s">
        <v>47</v>
      </c>
      <c r="C51" s="120">
        <v>1770</v>
      </c>
      <c r="D51" s="207"/>
      <c r="E51" s="120">
        <v>1780</v>
      </c>
      <c r="F51" s="207"/>
      <c r="G51" s="120">
        <v>1782</v>
      </c>
      <c r="I51" s="209">
        <f>VLOOKUP(A51,'APB_Data_(2022_Survey)'!A:V,22,FALSE)</f>
        <v>1784</v>
      </c>
    </row>
    <row r="52" spans="1:9" x14ac:dyDescent="0.25">
      <c r="A52" s="90" t="s">
        <v>48</v>
      </c>
      <c r="C52" s="120">
        <v>2113</v>
      </c>
      <c r="D52" s="207"/>
      <c r="E52" s="120">
        <v>2113</v>
      </c>
      <c r="F52" s="207"/>
      <c r="G52" s="120">
        <v>2122</v>
      </c>
      <c r="I52" s="209">
        <f>VLOOKUP(A52,'APB_Data_(2022_Survey)'!A:V,22,FALSE)</f>
        <v>0</v>
      </c>
    </row>
    <row r="53" spans="1:9" x14ac:dyDescent="0.25">
      <c r="A53" s="90" t="s">
        <v>49</v>
      </c>
      <c r="C53" s="120">
        <v>2726</v>
      </c>
      <c r="D53" s="207"/>
      <c r="E53" s="120">
        <v>2727</v>
      </c>
      <c r="F53" s="207"/>
      <c r="G53" s="120">
        <v>2737</v>
      </c>
      <c r="I53" s="209">
        <f>VLOOKUP(A53,'APB_Data_(2022_Survey)'!A:V,22,FALSE)</f>
        <v>2745</v>
      </c>
    </row>
    <row r="54" spans="1:9" x14ac:dyDescent="0.25">
      <c r="A54" s="90" t="s">
        <v>50</v>
      </c>
      <c r="C54" s="120">
        <v>23218</v>
      </c>
      <c r="D54" s="207"/>
      <c r="E54" s="120">
        <v>23320</v>
      </c>
      <c r="F54" s="207"/>
      <c r="G54" s="120">
        <v>23396</v>
      </c>
      <c r="I54" s="209">
        <f>VLOOKUP(A54,'APB_Data_(2022_Survey)'!A:V,22,FALSE)</f>
        <v>23519</v>
      </c>
    </row>
    <row r="55" spans="1:9" x14ac:dyDescent="0.25">
      <c r="A55" s="90" t="s">
        <v>51</v>
      </c>
      <c r="C55" s="120">
        <v>2358</v>
      </c>
      <c r="D55" s="207"/>
      <c r="E55" s="120">
        <v>2392</v>
      </c>
      <c r="F55" s="207"/>
      <c r="G55" s="120">
        <v>2447</v>
      </c>
      <c r="I55" s="206">
        <f>VLOOKUP(A55,'APB_Data_(2022_Survey)'!A:V,22,FALSE)</f>
        <v>0</v>
      </c>
    </row>
    <row r="56" spans="1:9" x14ac:dyDescent="0.25">
      <c r="A56" s="90" t="s">
        <v>52</v>
      </c>
      <c r="C56" s="120">
        <v>178800</v>
      </c>
      <c r="D56" s="207"/>
      <c r="E56" s="120">
        <v>179415</v>
      </c>
      <c r="F56" s="207"/>
      <c r="G56" s="120">
        <v>180303</v>
      </c>
      <c r="I56" s="120">
        <f>VLOOKUP(A56,'APB_Data_(2022_Survey)'!A:V,22,FALSE)</f>
        <v>181822</v>
      </c>
    </row>
    <row r="57" spans="1:9" x14ac:dyDescent="0.25">
      <c r="A57" s="90" t="s">
        <v>53</v>
      </c>
      <c r="C57" s="120">
        <v>5157</v>
      </c>
      <c r="D57" s="207"/>
      <c r="E57" s="120">
        <v>5195</v>
      </c>
      <c r="F57" s="207"/>
      <c r="G57" s="120">
        <v>5197</v>
      </c>
      <c r="I57" s="120">
        <f>VLOOKUP(A57,'APB_Data_(2022_Survey)'!A:V,22,FALSE)</f>
        <v>5233</v>
      </c>
    </row>
    <row r="58" spans="1:9" x14ac:dyDescent="0.25">
      <c r="A58" s="90" t="s">
        <v>54</v>
      </c>
      <c r="C58" s="120">
        <v>21490</v>
      </c>
      <c r="D58" s="207"/>
      <c r="E58" s="120">
        <v>21411</v>
      </c>
      <c r="F58" s="207"/>
      <c r="G58" s="120">
        <v>21807</v>
      </c>
      <c r="I58" s="120">
        <f>VLOOKUP(A58,'APB_Data_(2022_Survey)'!A:V,22,FALSE)</f>
        <v>21676</v>
      </c>
    </row>
    <row r="59" spans="1:9" x14ac:dyDescent="0.25">
      <c r="A59" s="90" t="s">
        <v>55</v>
      </c>
      <c r="C59" s="120">
        <v>7842</v>
      </c>
      <c r="D59" s="207"/>
      <c r="E59" s="120">
        <v>7848</v>
      </c>
      <c r="F59" s="207"/>
      <c r="G59" s="120">
        <v>7860</v>
      </c>
      <c r="I59" s="120">
        <f>VLOOKUP(A59,'APB_Data_(2022_Survey)'!A:V,22,FALSE)</f>
        <v>7862</v>
      </c>
    </row>
    <row r="60" spans="1:9" x14ac:dyDescent="0.25">
      <c r="A60" s="90" t="s">
        <v>56</v>
      </c>
      <c r="C60" s="120">
        <v>1884</v>
      </c>
      <c r="D60" s="207"/>
      <c r="E60" s="120">
        <v>1887</v>
      </c>
      <c r="F60" s="207"/>
      <c r="G60" s="120">
        <v>1893</v>
      </c>
      <c r="I60" s="120">
        <f>VLOOKUP(A60,'APB_Data_(2022_Survey)'!A:V,22,FALSE)</f>
        <v>1899</v>
      </c>
    </row>
    <row r="61" spans="1:9" ht="15.75" thickBot="1" x14ac:dyDescent="0.3">
      <c r="A61" s="113" t="s">
        <v>57</v>
      </c>
      <c r="C61" s="121">
        <v>10387</v>
      </c>
      <c r="D61" s="207"/>
      <c r="E61" s="121">
        <v>10392</v>
      </c>
      <c r="F61" s="207"/>
      <c r="G61" s="121">
        <v>10310</v>
      </c>
      <c r="I61" s="121">
        <f>VLOOKUP(A61,'APB_Data_(2022_Survey)'!A:V,22,FALSE)</f>
        <v>10387</v>
      </c>
    </row>
  </sheetData>
  <hyperlinks>
    <hyperlink ref="A1" location="'Tab Legend'!A1" display="Tab Legend" xr:uid="{EC8A4D0A-5EEC-4B34-9263-1BC5738914B2}"/>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9"/>
  </sheetPr>
  <dimension ref="A1:H61"/>
  <sheetViews>
    <sheetView workbookViewId="0">
      <pane xSplit="1" ySplit="4" topLeftCell="B5" activePane="bottomRight" state="frozen"/>
      <selection pane="topRight" activeCell="B1" sqref="B1"/>
      <selection pane="bottomLeft" activeCell="A4" sqref="A4"/>
      <selection pane="bottomRight" activeCell="A4" sqref="A4"/>
    </sheetView>
  </sheetViews>
  <sheetFormatPr defaultRowHeight="15" x14ac:dyDescent="0.25"/>
  <cols>
    <col min="1" max="1" width="45.85546875" style="6" bestFit="1" customWidth="1"/>
    <col min="2" max="2" width="3.42578125" customWidth="1"/>
    <col min="3" max="3" width="15.42578125" style="6" bestFit="1" customWidth="1"/>
    <col min="4" max="4" width="3.42578125" customWidth="1"/>
    <col min="5" max="5" width="15.42578125" style="6" bestFit="1" customWidth="1"/>
    <col min="6" max="6" width="3.42578125" customWidth="1"/>
    <col min="7" max="7" width="15.42578125" style="6" bestFit="1" customWidth="1"/>
    <col min="8" max="8" width="3.42578125" customWidth="1"/>
  </cols>
  <sheetData>
    <row r="1" spans="1:8" x14ac:dyDescent="0.25">
      <c r="A1" s="26" t="s">
        <v>312</v>
      </c>
    </row>
    <row r="2" spans="1:8" x14ac:dyDescent="0.25">
      <c r="A2" s="153">
        <f>COLUMN()</f>
        <v>1</v>
      </c>
      <c r="B2" s="153">
        <f>COLUMN()</f>
        <v>2</v>
      </c>
      <c r="C2" s="153">
        <f>COLUMN()</f>
        <v>3</v>
      </c>
      <c r="D2" s="153">
        <f>COLUMN()</f>
        <v>4</v>
      </c>
      <c r="E2" s="153">
        <f>COLUMN()</f>
        <v>5</v>
      </c>
      <c r="F2" s="153">
        <f>COLUMN()</f>
        <v>6</v>
      </c>
      <c r="G2" s="153">
        <f>COLUMN()</f>
        <v>7</v>
      </c>
    </row>
    <row r="3" spans="1:8" s="78" customFormat="1" ht="16.5" thickBot="1" x14ac:dyDescent="0.3">
      <c r="A3" s="89"/>
      <c r="B3"/>
      <c r="C3" s="74">
        <v>2018</v>
      </c>
      <c r="D3"/>
      <c r="E3" s="75">
        <v>2019</v>
      </c>
      <c r="F3"/>
      <c r="G3" s="76">
        <v>2020</v>
      </c>
      <c r="H3"/>
    </row>
    <row r="4" spans="1:8" s="78" customFormat="1" ht="16.5" thickBot="1" x14ac:dyDescent="0.3">
      <c r="A4" s="83" t="s">
        <v>58</v>
      </c>
      <c r="B4"/>
      <c r="C4" s="83" t="s">
        <v>355</v>
      </c>
      <c r="D4"/>
      <c r="E4" s="83" t="s">
        <v>355</v>
      </c>
      <c r="F4"/>
      <c r="G4" s="83" t="s">
        <v>355</v>
      </c>
      <c r="H4"/>
    </row>
    <row r="5" spans="1:8" x14ac:dyDescent="0.25">
      <c r="A5" s="114" t="s">
        <v>1</v>
      </c>
      <c r="C5" s="203">
        <f>VLOOKUP($A5,'APB_Data_(2022_Survey)'!$A:$X,10,FALSE)</f>
        <v>0</v>
      </c>
      <c r="D5" s="204"/>
      <c r="E5" s="203">
        <f>VLOOKUP($A5,'APB_Data_(2022_Survey)'!$A:$X,13,FALSE)</f>
        <v>0</v>
      </c>
      <c r="F5" s="204"/>
      <c r="G5" s="203">
        <f>VLOOKUP($A5,'APB_Data_(2022_Survey)'!$A:$X,16,FALSE)</f>
        <v>0</v>
      </c>
    </row>
    <row r="6" spans="1:8" x14ac:dyDescent="0.25">
      <c r="A6" s="90" t="s">
        <v>2</v>
      </c>
      <c r="C6" s="115">
        <f>VLOOKUP($A6,'APB_Data_(2022_Survey)'!$A:$X,10,FALSE)</f>
        <v>573</v>
      </c>
      <c r="D6" s="7"/>
      <c r="E6" s="115">
        <f>VLOOKUP($A6,'APB_Data_(2022_Survey)'!$A:$X,13,FALSE)</f>
        <v>434</v>
      </c>
      <c r="F6" s="7"/>
      <c r="G6" s="115">
        <f>VLOOKUP($A6,'APB_Data_(2022_Survey)'!$A:$X,16,FALSE)</f>
        <v>355</v>
      </c>
    </row>
    <row r="7" spans="1:8" x14ac:dyDescent="0.25">
      <c r="A7" s="90" t="s">
        <v>3</v>
      </c>
      <c r="C7" s="115">
        <f>VLOOKUP($A7,'APB_Data_(2022_Survey)'!$A:$X,10,FALSE)</f>
        <v>42</v>
      </c>
      <c r="D7" s="7"/>
      <c r="E7" s="115">
        <f>VLOOKUP($A7,'APB_Data_(2022_Survey)'!$A:$X,13,FALSE)</f>
        <v>17</v>
      </c>
      <c r="F7" s="7"/>
      <c r="G7" s="115">
        <f>VLOOKUP($A7,'APB_Data_(2022_Survey)'!$A:$X,16,FALSE)</f>
        <v>20</v>
      </c>
    </row>
    <row r="8" spans="1:8" x14ac:dyDescent="0.25">
      <c r="A8" s="90" t="s">
        <v>4</v>
      </c>
      <c r="C8" s="115">
        <f>VLOOKUP($A8,'APB_Data_(2022_Survey)'!$A:$X,10,FALSE)</f>
        <v>277</v>
      </c>
      <c r="D8" s="7"/>
      <c r="E8" s="115">
        <f>VLOOKUP($A8,'APB_Data_(2022_Survey)'!$A:$X,13,FALSE)</f>
        <v>355</v>
      </c>
      <c r="F8" s="7"/>
      <c r="G8" s="115">
        <f>VLOOKUP($A8,'APB_Data_(2022_Survey)'!$A:$X,16,FALSE)</f>
        <v>240</v>
      </c>
    </row>
    <row r="9" spans="1:8" x14ac:dyDescent="0.25">
      <c r="A9" s="90" t="s">
        <v>5</v>
      </c>
      <c r="C9" s="115">
        <f>VLOOKUP($A9,'APB_Data_(2022_Survey)'!$A:$X,10,FALSE)</f>
        <v>157</v>
      </c>
      <c r="D9" s="7"/>
      <c r="E9" s="115">
        <f>VLOOKUP($A9,'APB_Data_(2022_Survey)'!$A:$X,13,FALSE)</f>
        <v>182</v>
      </c>
      <c r="F9" s="7"/>
      <c r="G9" s="115">
        <f>VLOOKUP($A9,'APB_Data_(2022_Survey)'!$A:$X,16,FALSE)</f>
        <v>62</v>
      </c>
    </row>
    <row r="10" spans="1:8" x14ac:dyDescent="0.25">
      <c r="A10" s="90" t="s">
        <v>6</v>
      </c>
      <c r="C10" s="115">
        <f>VLOOKUP($A10,'APB_Data_(2022_Survey)'!$A:$X,10,FALSE)</f>
        <v>155</v>
      </c>
      <c r="D10" s="7"/>
      <c r="E10" s="115">
        <f>VLOOKUP($A10,'APB_Data_(2022_Survey)'!$A:$X,13,FALSE)</f>
        <v>180</v>
      </c>
      <c r="F10" s="7"/>
      <c r="G10" s="115">
        <f>VLOOKUP($A10,'APB_Data_(2022_Survey)'!$A:$X,16,FALSE)</f>
        <v>111</v>
      </c>
    </row>
    <row r="11" spans="1:8" x14ac:dyDescent="0.25">
      <c r="A11" s="90" t="s">
        <v>7</v>
      </c>
      <c r="C11" s="115">
        <f>VLOOKUP($A11,'APB_Data_(2022_Survey)'!$A:$X,10,FALSE)</f>
        <v>695</v>
      </c>
      <c r="D11" s="7"/>
      <c r="E11" s="115">
        <f>VLOOKUP($A11,'APB_Data_(2022_Survey)'!$A:$X,13,FALSE)</f>
        <v>310</v>
      </c>
      <c r="F11" s="7"/>
      <c r="G11" s="115">
        <f>VLOOKUP($A11,'APB_Data_(2022_Survey)'!$A:$X,16,FALSE)</f>
        <v>483</v>
      </c>
    </row>
    <row r="12" spans="1:8" x14ac:dyDescent="0.25">
      <c r="A12" s="90" t="s">
        <v>8</v>
      </c>
      <c r="C12" s="115">
        <f>VLOOKUP($A12,'APB_Data_(2022_Survey)'!$A:$X,10,FALSE)</f>
        <v>52</v>
      </c>
      <c r="D12" s="7"/>
      <c r="E12" s="115">
        <f>VLOOKUP($A12,'APB_Data_(2022_Survey)'!$A:$X,13,FALSE)</f>
        <v>43</v>
      </c>
      <c r="F12" s="7"/>
      <c r="G12" s="115">
        <f>VLOOKUP($A12,'APB_Data_(2022_Survey)'!$A:$X,16,FALSE)</f>
        <v>55</v>
      </c>
    </row>
    <row r="13" spans="1:8" x14ac:dyDescent="0.25">
      <c r="A13" s="90" t="s">
        <v>9</v>
      </c>
      <c r="C13" s="115">
        <f>VLOOKUP($A13,'APB_Data_(2022_Survey)'!$A:$X,10,FALSE)</f>
        <v>15</v>
      </c>
      <c r="D13" s="7"/>
      <c r="E13" s="115">
        <f>VLOOKUP($A13,'APB_Data_(2022_Survey)'!$A:$X,13,FALSE)</f>
        <v>17</v>
      </c>
      <c r="F13" s="7"/>
      <c r="G13" s="115">
        <f>VLOOKUP($A13,'APB_Data_(2022_Survey)'!$A:$X,16,FALSE)</f>
        <v>20</v>
      </c>
    </row>
    <row r="14" spans="1:8" x14ac:dyDescent="0.25">
      <c r="A14" s="90" t="s">
        <v>10</v>
      </c>
      <c r="C14" s="115">
        <f>VLOOKUP($A14,'APB_Data_(2022_Survey)'!$A:$X,10,FALSE)</f>
        <v>8</v>
      </c>
      <c r="D14" s="7"/>
      <c r="E14" s="115">
        <f>VLOOKUP($A14,'APB_Data_(2022_Survey)'!$A:$X,13,FALSE)</f>
        <v>1</v>
      </c>
      <c r="F14" s="7"/>
      <c r="G14" s="115">
        <f>VLOOKUP($A14,'APB_Data_(2022_Survey)'!$A:$X,16,FALSE)</f>
        <v>3</v>
      </c>
    </row>
    <row r="15" spans="1:8" x14ac:dyDescent="0.25">
      <c r="A15" s="90" t="s">
        <v>11</v>
      </c>
      <c r="C15" s="115">
        <f>VLOOKUP($A15,'APB_Data_(2022_Survey)'!$A:$X,10,FALSE)</f>
        <v>6</v>
      </c>
      <c r="D15" s="7"/>
      <c r="E15" s="115">
        <f>VLOOKUP($A15,'APB_Data_(2022_Survey)'!$A:$X,13,FALSE)</f>
        <v>9</v>
      </c>
      <c r="F15" s="7"/>
      <c r="G15" s="115">
        <f>VLOOKUP($A15,'APB_Data_(2022_Survey)'!$A:$X,16,FALSE)</f>
        <v>17</v>
      </c>
    </row>
    <row r="16" spans="1:8" x14ac:dyDescent="0.25">
      <c r="A16" s="90" t="s">
        <v>119</v>
      </c>
      <c r="C16" s="115">
        <f>VLOOKUP($A16,'APB_Data_(2022_Survey)'!$A:$X,10,FALSE)</f>
        <v>576</v>
      </c>
      <c r="D16" s="7"/>
      <c r="E16" s="115">
        <f>VLOOKUP($A16,'APB_Data_(2022_Survey)'!$A:$X,13,FALSE)</f>
        <v>443</v>
      </c>
      <c r="F16" s="7"/>
      <c r="G16" s="115">
        <f>VLOOKUP($A16,'APB_Data_(2022_Survey)'!$A:$X,16,FALSE)</f>
        <v>191</v>
      </c>
    </row>
    <row r="17" spans="1:7" x14ac:dyDescent="0.25">
      <c r="A17" s="90" t="s">
        <v>12</v>
      </c>
      <c r="C17" s="115">
        <f>VLOOKUP($A17,'APB_Data_(2022_Survey)'!$A:$X,10,FALSE)</f>
        <v>186</v>
      </c>
      <c r="D17" s="7"/>
      <c r="E17" s="115">
        <f>VLOOKUP($A17,'APB_Data_(2022_Survey)'!$A:$X,13,FALSE)</f>
        <v>102</v>
      </c>
      <c r="F17" s="7"/>
      <c r="G17" s="115">
        <f>VLOOKUP($A17,'APB_Data_(2022_Survey)'!$A:$X,16,FALSE)</f>
        <v>165</v>
      </c>
    </row>
    <row r="18" spans="1:7" x14ac:dyDescent="0.25">
      <c r="A18" s="90" t="s">
        <v>13</v>
      </c>
      <c r="C18" s="115">
        <f>VLOOKUP($A18,'APB_Data_(2022_Survey)'!$A:$X,10,FALSE)</f>
        <v>192</v>
      </c>
      <c r="D18" s="7"/>
      <c r="E18" s="115">
        <f>VLOOKUP($A18,'APB_Data_(2022_Survey)'!$A:$X,13,FALSE)</f>
        <v>176</v>
      </c>
      <c r="F18" s="7"/>
      <c r="G18" s="115">
        <f>VLOOKUP($A18,'APB_Data_(2022_Survey)'!$A:$X,16,FALSE)</f>
        <v>162</v>
      </c>
    </row>
    <row r="19" spans="1:7" x14ac:dyDescent="0.25">
      <c r="A19" s="90" t="s">
        <v>14</v>
      </c>
      <c r="C19" s="115">
        <f>VLOOKUP($A19,'APB_Data_(2022_Survey)'!$A:$X,10,FALSE)</f>
        <v>523</v>
      </c>
      <c r="D19" s="7"/>
      <c r="E19" s="115">
        <f>VLOOKUP($A19,'APB_Data_(2022_Survey)'!$A:$X,13,FALSE)</f>
        <v>755</v>
      </c>
      <c r="F19" s="7"/>
      <c r="G19" s="115">
        <f>VLOOKUP($A19,'APB_Data_(2022_Survey)'!$A:$X,16,FALSE)</f>
        <v>783</v>
      </c>
    </row>
    <row r="20" spans="1:7" x14ac:dyDescent="0.25">
      <c r="A20" s="90" t="s">
        <v>16</v>
      </c>
      <c r="C20" s="115">
        <f>VLOOKUP($A20,'APB_Data_(2022_Survey)'!$A:$X,10,FALSE)</f>
        <v>468</v>
      </c>
      <c r="D20" s="7"/>
      <c r="E20" s="115">
        <f>VLOOKUP($A20,'APB_Data_(2022_Survey)'!$A:$X,13,FALSE)</f>
        <v>457</v>
      </c>
      <c r="F20" s="7"/>
      <c r="G20" s="115">
        <f>VLOOKUP($A20,'APB_Data_(2022_Survey)'!$A:$X,16,FALSE)</f>
        <v>364</v>
      </c>
    </row>
    <row r="21" spans="1:7" x14ac:dyDescent="0.25">
      <c r="A21" s="90" t="s">
        <v>17</v>
      </c>
      <c r="C21" s="115">
        <f>VLOOKUP($A21,'APB_Data_(2022_Survey)'!$A:$X,10,FALSE)</f>
        <v>198</v>
      </c>
      <c r="D21" s="7"/>
      <c r="E21" s="115">
        <f>VLOOKUP($A21,'APB_Data_(2022_Survey)'!$A:$X,13,FALSE)</f>
        <v>257</v>
      </c>
      <c r="F21" s="7"/>
      <c r="G21" s="115">
        <f>VLOOKUP($A21,'APB_Data_(2022_Survey)'!$A:$X,16,FALSE)</f>
        <v>398</v>
      </c>
    </row>
    <row r="22" spans="1:7" x14ac:dyDescent="0.25">
      <c r="A22" s="90" t="s">
        <v>18</v>
      </c>
      <c r="C22" s="115">
        <f>VLOOKUP($A22,'APB_Data_(2022_Survey)'!$A:$X,10,FALSE)</f>
        <v>30</v>
      </c>
      <c r="D22" s="7"/>
      <c r="E22" s="115">
        <f>VLOOKUP($A22,'APB_Data_(2022_Survey)'!$A:$X,13,FALSE)</f>
        <v>35</v>
      </c>
      <c r="F22" s="7"/>
      <c r="G22" s="115">
        <f>VLOOKUP($A22,'APB_Data_(2022_Survey)'!$A:$X,16,FALSE)</f>
        <v>41</v>
      </c>
    </row>
    <row r="23" spans="1:7" x14ac:dyDescent="0.25">
      <c r="A23" s="90" t="s">
        <v>19</v>
      </c>
      <c r="C23" s="205">
        <f>VLOOKUP($A23,'APB_Data_(2022_Survey)'!$A:$X,10,FALSE)</f>
        <v>57</v>
      </c>
      <c r="D23" s="204"/>
      <c r="E23" s="205">
        <f>VLOOKUP($A23,'APB_Data_(2022_Survey)'!$A:$X,13,FALSE)</f>
        <v>119</v>
      </c>
      <c r="F23" s="204"/>
      <c r="G23" s="205">
        <f>VLOOKUP($A23,'APB_Data_(2022_Survey)'!$A:$X,16,FALSE)</f>
        <v>82</v>
      </c>
    </row>
    <row r="24" spans="1:7" x14ac:dyDescent="0.25">
      <c r="A24" s="90" t="s">
        <v>20</v>
      </c>
      <c r="C24" s="115">
        <f>VLOOKUP($A24,'APB_Data_(2022_Survey)'!$A:$X,10,FALSE)</f>
        <v>102</v>
      </c>
      <c r="D24" s="7"/>
      <c r="E24" s="115">
        <f>VLOOKUP($A24,'APB_Data_(2022_Survey)'!$A:$X,13,FALSE)</f>
        <v>91</v>
      </c>
      <c r="F24" s="7"/>
      <c r="G24" s="115">
        <f>VLOOKUP($A24,'APB_Data_(2022_Survey)'!$A:$X,16,FALSE)</f>
        <v>51</v>
      </c>
    </row>
    <row r="25" spans="1:7" x14ac:dyDescent="0.25">
      <c r="A25" s="90" t="s">
        <v>21</v>
      </c>
      <c r="C25" s="115">
        <f>VLOOKUP($A25,'APB_Data_(2022_Survey)'!$A:$X,10,FALSE)</f>
        <v>12</v>
      </c>
      <c r="D25" s="7"/>
      <c r="E25" s="115">
        <f>VLOOKUP($A25,'APB_Data_(2022_Survey)'!$A:$X,13,FALSE)</f>
        <v>2</v>
      </c>
      <c r="F25" s="7"/>
      <c r="G25" s="115">
        <f>VLOOKUP($A25,'APB_Data_(2022_Survey)'!$A:$X,16,FALSE)</f>
        <v>1</v>
      </c>
    </row>
    <row r="26" spans="1:7" x14ac:dyDescent="0.25">
      <c r="A26" s="90" t="s">
        <v>22</v>
      </c>
      <c r="C26" s="115">
        <f>VLOOKUP($A26,'APB_Data_(2022_Survey)'!$A:$X,10,FALSE)</f>
        <v>312</v>
      </c>
      <c r="D26" s="7"/>
      <c r="E26" s="115">
        <f>VLOOKUP($A26,'APB_Data_(2022_Survey)'!$A:$X,13,FALSE)</f>
        <v>232</v>
      </c>
      <c r="F26" s="7"/>
      <c r="G26" s="115">
        <f>VLOOKUP($A26,'APB_Data_(2022_Survey)'!$A:$X,16,FALSE)</f>
        <v>220</v>
      </c>
    </row>
    <row r="27" spans="1:7" x14ac:dyDescent="0.25">
      <c r="A27" s="90" t="s">
        <v>23</v>
      </c>
      <c r="C27" s="115">
        <f>VLOOKUP($A27,'APB_Data_(2022_Survey)'!$A:$X,10,FALSE)</f>
        <v>34</v>
      </c>
      <c r="D27" s="7"/>
      <c r="E27" s="115">
        <f>VLOOKUP($A27,'APB_Data_(2022_Survey)'!$A:$X,13,FALSE)</f>
        <v>82</v>
      </c>
      <c r="F27" s="7"/>
      <c r="G27" s="115">
        <f>VLOOKUP($A27,'APB_Data_(2022_Survey)'!$A:$X,16,FALSE)</f>
        <v>143</v>
      </c>
    </row>
    <row r="28" spans="1:7" x14ac:dyDescent="0.25">
      <c r="A28" s="90" t="s">
        <v>24</v>
      </c>
      <c r="C28" s="115">
        <f>VLOOKUP($A28,'APB_Data_(2022_Survey)'!$A:$X,10,FALSE)</f>
        <v>335</v>
      </c>
      <c r="D28" s="7"/>
      <c r="E28" s="115">
        <f>VLOOKUP($A28,'APB_Data_(2022_Survey)'!$A:$X,13,FALSE)</f>
        <v>228</v>
      </c>
      <c r="F28" s="7"/>
      <c r="G28" s="115">
        <f>VLOOKUP($A28,'APB_Data_(2022_Survey)'!$A:$X,16,FALSE)</f>
        <v>115</v>
      </c>
    </row>
    <row r="29" spans="1:7" x14ac:dyDescent="0.25">
      <c r="A29" s="90" t="s">
        <v>25</v>
      </c>
      <c r="C29" s="115">
        <f>VLOOKUP($A29,'APB_Data_(2022_Survey)'!$A:$X,10,FALSE)</f>
        <v>31</v>
      </c>
      <c r="D29" s="7"/>
      <c r="E29" s="115">
        <f>VLOOKUP($A29,'APB_Data_(2022_Survey)'!$A:$X,13,FALSE)</f>
        <v>32</v>
      </c>
      <c r="F29" s="7"/>
      <c r="G29" s="115">
        <f>VLOOKUP($A29,'APB_Data_(2022_Survey)'!$A:$X,16,FALSE)</f>
        <v>37</v>
      </c>
    </row>
    <row r="30" spans="1:7" x14ac:dyDescent="0.25">
      <c r="A30" s="90" t="s">
        <v>26</v>
      </c>
      <c r="C30" s="115">
        <f>VLOOKUP($A30,'APB_Data_(2022_Survey)'!$A:$X,10,FALSE)</f>
        <v>5</v>
      </c>
      <c r="D30" s="7"/>
      <c r="E30" s="115">
        <f>VLOOKUP($A30,'APB_Data_(2022_Survey)'!$A:$X,13,FALSE)</f>
        <v>7</v>
      </c>
      <c r="F30" s="7"/>
      <c r="G30" s="115">
        <f>VLOOKUP($A30,'APB_Data_(2022_Survey)'!$A:$X,16,FALSE)</f>
        <v>4</v>
      </c>
    </row>
    <row r="31" spans="1:7" x14ac:dyDescent="0.25">
      <c r="A31" s="90" t="s">
        <v>27</v>
      </c>
      <c r="C31" s="115">
        <f>VLOOKUP($A31,'APB_Data_(2022_Survey)'!$A:$X,10,FALSE)</f>
        <v>19</v>
      </c>
      <c r="D31" s="7"/>
      <c r="E31" s="115">
        <f>VLOOKUP($A31,'APB_Data_(2022_Survey)'!$A:$X,13,FALSE)</f>
        <v>13</v>
      </c>
      <c r="F31" s="7"/>
      <c r="G31" s="115">
        <f>VLOOKUP($A31,'APB_Data_(2022_Survey)'!$A:$X,16,FALSE)</f>
        <v>12</v>
      </c>
    </row>
    <row r="32" spans="1:7" x14ac:dyDescent="0.25">
      <c r="A32" s="90" t="s">
        <v>28</v>
      </c>
      <c r="C32" s="205">
        <f>VLOOKUP($A32,'APB_Data_(2022_Survey)'!$A:$X,10,FALSE)</f>
        <v>0</v>
      </c>
      <c r="D32" s="204"/>
      <c r="E32" s="205">
        <f>VLOOKUP($A32,'APB_Data_(2022_Survey)'!$A:$X,13,FALSE)</f>
        <v>0</v>
      </c>
      <c r="F32" s="204"/>
      <c r="G32" s="205">
        <f>VLOOKUP($A32,'APB_Data_(2022_Survey)'!$A:$X,16,FALSE)</f>
        <v>0</v>
      </c>
    </row>
    <row r="33" spans="1:7" x14ac:dyDescent="0.25">
      <c r="A33" s="90" t="s">
        <v>29</v>
      </c>
      <c r="C33" s="115">
        <f>VLOOKUP($A33,'APB_Data_(2022_Survey)'!$A:$X,10,FALSE)</f>
        <v>802</v>
      </c>
      <c r="D33" s="7"/>
      <c r="E33" s="115">
        <f>VLOOKUP($A33,'APB_Data_(2022_Survey)'!$A:$X,13,FALSE)</f>
        <v>814</v>
      </c>
      <c r="F33" s="7"/>
      <c r="G33" s="115">
        <f>VLOOKUP($A33,'APB_Data_(2022_Survey)'!$A:$X,16,FALSE)</f>
        <v>772</v>
      </c>
    </row>
    <row r="34" spans="1:7" x14ac:dyDescent="0.25">
      <c r="A34" s="90" t="s">
        <v>30</v>
      </c>
      <c r="C34" s="115">
        <f>VLOOKUP($A34,'APB_Data_(2022_Survey)'!$A:$X,10,FALSE)</f>
        <v>140</v>
      </c>
      <c r="D34" s="7"/>
      <c r="E34" s="115">
        <f>VLOOKUP($A34,'APB_Data_(2022_Survey)'!$A:$X,13,FALSE)</f>
        <v>252</v>
      </c>
      <c r="F34" s="7"/>
      <c r="G34" s="115">
        <f>VLOOKUP($A34,'APB_Data_(2022_Survey)'!$A:$X,16,FALSE)</f>
        <v>335</v>
      </c>
    </row>
    <row r="35" spans="1:7" x14ac:dyDescent="0.25">
      <c r="A35" s="90" t="s">
        <v>31</v>
      </c>
      <c r="C35" s="115">
        <f>VLOOKUP($A35,'APB_Data_(2022_Survey)'!$A:$X,10,FALSE)</f>
        <v>124</v>
      </c>
      <c r="D35" s="7"/>
      <c r="E35" s="115">
        <f>VLOOKUP($A35,'APB_Data_(2022_Survey)'!$A:$X,13,FALSE)</f>
        <v>67</v>
      </c>
      <c r="F35" s="7"/>
      <c r="G35" s="115">
        <f>VLOOKUP($A35,'APB_Data_(2022_Survey)'!$A:$X,16,FALSE)</f>
        <v>41</v>
      </c>
    </row>
    <row r="36" spans="1:7" x14ac:dyDescent="0.25">
      <c r="A36" s="90" t="s">
        <v>32</v>
      </c>
      <c r="C36" s="115">
        <f>VLOOKUP($A36,'APB_Data_(2022_Survey)'!$A:$X,10,FALSE)</f>
        <v>544</v>
      </c>
      <c r="D36" s="7"/>
      <c r="E36" s="115">
        <f>VLOOKUP($A36,'APB_Data_(2022_Survey)'!$A:$X,13,FALSE)</f>
        <v>504</v>
      </c>
      <c r="F36" s="7"/>
      <c r="G36" s="115">
        <f>VLOOKUP($A36,'APB_Data_(2022_Survey)'!$A:$X,16,FALSE)</f>
        <v>491</v>
      </c>
    </row>
    <row r="37" spans="1:7" x14ac:dyDescent="0.25">
      <c r="A37" s="90" t="s">
        <v>33</v>
      </c>
      <c r="C37" s="115">
        <f>VLOOKUP($A37,'APB_Data_(2022_Survey)'!$A:$X,10,FALSE)</f>
        <v>44</v>
      </c>
      <c r="D37" s="7"/>
      <c r="E37" s="115">
        <f>VLOOKUP($A37,'APB_Data_(2022_Survey)'!$A:$X,13,FALSE)</f>
        <v>26</v>
      </c>
      <c r="F37" s="7"/>
      <c r="G37" s="115">
        <f>VLOOKUP($A37,'APB_Data_(2022_Survey)'!$A:$X,16,FALSE)</f>
        <v>29</v>
      </c>
    </row>
    <row r="38" spans="1:7" x14ac:dyDescent="0.25">
      <c r="A38" s="90" t="s">
        <v>34</v>
      </c>
      <c r="C38" s="115">
        <f>VLOOKUP($A38,'APB_Data_(2022_Survey)'!$A:$X,10,FALSE)</f>
        <v>94</v>
      </c>
      <c r="D38" s="7"/>
      <c r="E38" s="115">
        <f>VLOOKUP($A38,'APB_Data_(2022_Survey)'!$A:$X,13,FALSE)</f>
        <v>95</v>
      </c>
      <c r="F38" s="7"/>
      <c r="G38" s="115">
        <f>VLOOKUP($A38,'APB_Data_(2022_Survey)'!$A:$X,16,FALSE)</f>
        <v>95</v>
      </c>
    </row>
    <row r="39" spans="1:7" x14ac:dyDescent="0.25">
      <c r="A39" s="90" t="s">
        <v>35</v>
      </c>
      <c r="C39" s="115">
        <f>VLOOKUP($A39,'APB_Data_(2022_Survey)'!$A:$X,10,FALSE)</f>
        <v>706</v>
      </c>
      <c r="D39" s="7"/>
      <c r="E39" s="115">
        <f>VLOOKUP($A39,'APB_Data_(2022_Survey)'!$A:$X,13,FALSE)</f>
        <v>392</v>
      </c>
      <c r="F39" s="7"/>
      <c r="G39" s="115">
        <f>VLOOKUP($A39,'APB_Data_(2022_Survey)'!$A:$X,16,FALSE)</f>
        <v>563</v>
      </c>
    </row>
    <row r="40" spans="1:7" x14ac:dyDescent="0.25">
      <c r="A40" s="90" t="s">
        <v>36</v>
      </c>
      <c r="C40" s="115">
        <f>VLOOKUP($A40,'APB_Data_(2022_Survey)'!$A:$X,10,FALSE)</f>
        <v>207</v>
      </c>
      <c r="D40" s="7"/>
      <c r="E40" s="115">
        <f>VLOOKUP($A40,'APB_Data_(2022_Survey)'!$A:$X,13,FALSE)</f>
        <v>117</v>
      </c>
      <c r="F40" s="7"/>
      <c r="G40" s="115">
        <f>VLOOKUP($A40,'APB_Data_(2022_Survey)'!$A:$X,16,FALSE)</f>
        <v>347</v>
      </c>
    </row>
    <row r="41" spans="1:7" x14ac:dyDescent="0.25">
      <c r="A41" s="90" t="s">
        <v>37</v>
      </c>
      <c r="C41" s="115">
        <f>VLOOKUP($A41,'APB_Data_(2022_Survey)'!$A:$X,10,FALSE)</f>
        <v>95</v>
      </c>
      <c r="D41" s="7"/>
      <c r="E41" s="115">
        <f>VLOOKUP($A41,'APB_Data_(2022_Survey)'!$A:$X,13,FALSE)</f>
        <v>181</v>
      </c>
      <c r="F41" s="7"/>
      <c r="G41" s="115">
        <f>VLOOKUP($A41,'APB_Data_(2022_Survey)'!$A:$X,16,FALSE)</f>
        <v>66</v>
      </c>
    </row>
    <row r="42" spans="1:7" x14ac:dyDescent="0.25">
      <c r="A42" s="90" t="s">
        <v>38</v>
      </c>
      <c r="C42" s="115">
        <f>VLOOKUP($A42,'APB_Data_(2022_Survey)'!$A:$X,10,FALSE)</f>
        <v>440</v>
      </c>
      <c r="D42" s="7"/>
      <c r="E42" s="115">
        <f>VLOOKUP($A42,'APB_Data_(2022_Survey)'!$A:$X,13,FALSE)</f>
        <v>450</v>
      </c>
      <c r="F42" s="7"/>
      <c r="G42" s="115">
        <f>VLOOKUP($A42,'APB_Data_(2022_Survey)'!$A:$X,16,FALSE)</f>
        <v>415</v>
      </c>
    </row>
    <row r="43" spans="1:7" x14ac:dyDescent="0.25">
      <c r="A43" s="90" t="s">
        <v>39</v>
      </c>
      <c r="C43" s="115">
        <f>VLOOKUP($A43,'APB_Data_(2022_Survey)'!$A:$X,10,FALSE)</f>
        <v>137</v>
      </c>
      <c r="D43" s="7"/>
      <c r="E43" s="115">
        <f>VLOOKUP($A43,'APB_Data_(2022_Survey)'!$A:$X,13,FALSE)</f>
        <v>145</v>
      </c>
      <c r="F43" s="7"/>
      <c r="G43" s="115">
        <f>VLOOKUP($A43,'APB_Data_(2022_Survey)'!$A:$X,16,FALSE)</f>
        <v>56</v>
      </c>
    </row>
    <row r="44" spans="1:7" x14ac:dyDescent="0.25">
      <c r="A44" s="90" t="s">
        <v>40</v>
      </c>
      <c r="C44" s="115">
        <f>VLOOKUP($A44,'APB_Data_(2022_Survey)'!$A:$X,10,FALSE)</f>
        <v>94</v>
      </c>
      <c r="D44" s="7"/>
      <c r="E44" s="115">
        <f>VLOOKUP($A44,'APB_Data_(2022_Survey)'!$A:$X,13,FALSE)</f>
        <v>128</v>
      </c>
      <c r="F44" s="7"/>
      <c r="G44" s="115">
        <f>VLOOKUP($A44,'APB_Data_(2022_Survey)'!$A:$X,16,FALSE)</f>
        <v>86</v>
      </c>
    </row>
    <row r="45" spans="1:7" x14ac:dyDescent="0.25">
      <c r="A45" s="90" t="s">
        <v>41</v>
      </c>
      <c r="C45" s="115">
        <f>VLOOKUP($A45,'APB_Data_(2022_Survey)'!$A:$X,10,FALSE)</f>
        <v>100</v>
      </c>
      <c r="D45" s="7"/>
      <c r="E45" s="115">
        <f>VLOOKUP($A45,'APB_Data_(2022_Survey)'!$A:$X,13,FALSE)</f>
        <v>98</v>
      </c>
      <c r="F45" s="7"/>
      <c r="G45" s="115">
        <f>VLOOKUP($A45,'APB_Data_(2022_Survey)'!$A:$X,16,FALSE)</f>
        <v>55</v>
      </c>
    </row>
    <row r="46" spans="1:7" x14ac:dyDescent="0.25">
      <c r="A46" s="90" t="s">
        <v>42</v>
      </c>
      <c r="C46" s="115">
        <f>VLOOKUP($A46,'APB_Data_(2022_Survey)'!$A:$X,10,FALSE)</f>
        <v>154</v>
      </c>
      <c r="D46" s="7"/>
      <c r="E46" s="115">
        <f>VLOOKUP($A46,'APB_Data_(2022_Survey)'!$A:$X,13,FALSE)</f>
        <v>298</v>
      </c>
      <c r="F46" s="7"/>
      <c r="G46" s="115">
        <f>VLOOKUP($A46,'APB_Data_(2022_Survey)'!$A:$X,16,FALSE)</f>
        <v>179</v>
      </c>
    </row>
    <row r="47" spans="1:7" x14ac:dyDescent="0.25">
      <c r="A47" s="90" t="s">
        <v>43</v>
      </c>
      <c r="C47" s="115">
        <f>VLOOKUP($A47,'APB_Data_(2022_Survey)'!$A:$X,10,FALSE)</f>
        <v>40</v>
      </c>
      <c r="D47" s="7"/>
      <c r="E47" s="115">
        <f>VLOOKUP($A47,'APB_Data_(2022_Survey)'!$A:$X,13,FALSE)</f>
        <v>25</v>
      </c>
      <c r="F47" s="7"/>
      <c r="G47" s="115">
        <f>VLOOKUP($A47,'APB_Data_(2022_Survey)'!$A:$X,16,FALSE)</f>
        <v>36</v>
      </c>
    </row>
    <row r="48" spans="1:7" x14ac:dyDescent="0.25">
      <c r="A48" s="90" t="s">
        <v>44</v>
      </c>
      <c r="C48" s="115">
        <f>VLOOKUP($A48,'APB_Data_(2022_Survey)'!$A:$X,10,FALSE)</f>
        <v>369</v>
      </c>
      <c r="D48" s="7"/>
      <c r="E48" s="115">
        <f>VLOOKUP($A48,'APB_Data_(2022_Survey)'!$A:$X,13,FALSE)</f>
        <v>252</v>
      </c>
      <c r="F48" s="7"/>
      <c r="G48" s="115">
        <f>VLOOKUP($A48,'APB_Data_(2022_Survey)'!$A:$X,16,FALSE)</f>
        <v>533</v>
      </c>
    </row>
    <row r="49" spans="1:7" x14ac:dyDescent="0.25">
      <c r="A49" s="90" t="s">
        <v>45</v>
      </c>
      <c r="C49" s="115">
        <f>VLOOKUP($A49,'APB_Data_(2022_Survey)'!$A:$X,10,FALSE)</f>
        <v>85</v>
      </c>
      <c r="D49" s="7"/>
      <c r="E49" s="115">
        <f>VLOOKUP($A49,'APB_Data_(2022_Survey)'!$A:$X,13,FALSE)</f>
        <v>43</v>
      </c>
      <c r="F49" s="7"/>
      <c r="G49" s="115">
        <f>VLOOKUP($A49,'APB_Data_(2022_Survey)'!$A:$X,16,FALSE)</f>
        <v>47</v>
      </c>
    </row>
    <row r="50" spans="1:7" x14ac:dyDescent="0.25">
      <c r="A50" s="90" t="s">
        <v>46</v>
      </c>
      <c r="C50" s="205">
        <f>VLOOKUP($A50,'APB_Data_(2022_Survey)'!$A:$X,10,FALSE)</f>
        <v>0</v>
      </c>
      <c r="D50" s="204"/>
      <c r="E50" s="205">
        <f>VLOOKUP($A50,'APB_Data_(2022_Survey)'!$A:$X,13,FALSE)</f>
        <v>0</v>
      </c>
      <c r="F50" s="204"/>
      <c r="G50" s="205">
        <f>VLOOKUP($A50,'APB_Data_(2022_Survey)'!$A:$X,16,FALSE)</f>
        <v>0</v>
      </c>
    </row>
    <row r="51" spans="1:7" x14ac:dyDescent="0.25">
      <c r="A51" s="90" t="s">
        <v>47</v>
      </c>
      <c r="C51" s="115">
        <f>VLOOKUP($A51,'APB_Data_(2022_Survey)'!$A:$X,10,FALSE)</f>
        <v>40</v>
      </c>
      <c r="D51" s="7"/>
      <c r="E51" s="115">
        <f>VLOOKUP($A51,'APB_Data_(2022_Survey)'!$A:$X,13,FALSE)</f>
        <v>26</v>
      </c>
      <c r="F51" s="7"/>
      <c r="G51" s="115">
        <f>VLOOKUP($A51,'APB_Data_(2022_Survey)'!$A:$X,16,FALSE)</f>
        <v>26</v>
      </c>
    </row>
    <row r="52" spans="1:7" x14ac:dyDescent="0.25">
      <c r="A52" s="90" t="s">
        <v>48</v>
      </c>
      <c r="C52" s="205">
        <f>VLOOKUP($A52,'APB_Data_(2022_Survey)'!$A:$X,10,FALSE)</f>
        <v>0</v>
      </c>
      <c r="D52" s="204"/>
      <c r="E52" s="205">
        <f>VLOOKUP($A52,'APB_Data_(2022_Survey)'!$A:$X,13,FALSE)</f>
        <v>0</v>
      </c>
      <c r="F52" s="204"/>
      <c r="G52" s="205">
        <f>VLOOKUP($A52,'APB_Data_(2022_Survey)'!$A:$X,16,FALSE)</f>
        <v>0</v>
      </c>
    </row>
    <row r="53" spans="1:7" x14ac:dyDescent="0.25">
      <c r="A53" s="90" t="s">
        <v>49</v>
      </c>
      <c r="C53" s="115">
        <f>VLOOKUP($A53,'APB_Data_(2022_Survey)'!$A:$X,10,FALSE)</f>
        <v>21</v>
      </c>
      <c r="D53" s="7"/>
      <c r="E53" s="115">
        <f>VLOOKUP($A53,'APB_Data_(2022_Survey)'!$A:$X,13,FALSE)</f>
        <v>27</v>
      </c>
      <c r="F53" s="7"/>
      <c r="G53" s="115">
        <f>VLOOKUP($A53,'APB_Data_(2022_Survey)'!$A:$X,16,FALSE)</f>
        <v>26</v>
      </c>
    </row>
    <row r="54" spans="1:7" x14ac:dyDescent="0.25">
      <c r="A54" s="90" t="s">
        <v>50</v>
      </c>
      <c r="C54" s="115">
        <f>VLOOKUP($A54,'APB_Data_(2022_Survey)'!$A:$X,10,FALSE)</f>
        <v>525</v>
      </c>
      <c r="D54" s="7"/>
      <c r="E54" s="115">
        <f>VLOOKUP($A54,'APB_Data_(2022_Survey)'!$A:$X,13,FALSE)</f>
        <v>459</v>
      </c>
      <c r="F54" s="7"/>
      <c r="G54" s="115">
        <f>VLOOKUP($A54,'APB_Data_(2022_Survey)'!$A:$X,16,FALSE)</f>
        <v>544</v>
      </c>
    </row>
    <row r="55" spans="1:7" x14ac:dyDescent="0.25">
      <c r="A55" s="90" t="s">
        <v>51</v>
      </c>
      <c r="C55" s="205">
        <f>VLOOKUP($A55,'APB_Data_(2022_Survey)'!$A:$X,10,FALSE)</f>
        <v>0</v>
      </c>
      <c r="D55" s="204"/>
      <c r="E55" s="205">
        <f>VLOOKUP($A55,'APB_Data_(2022_Survey)'!$A:$X,13,FALSE)</f>
        <v>0</v>
      </c>
      <c r="F55" s="204"/>
      <c r="G55" s="205">
        <f>VLOOKUP($A55,'APB_Data_(2022_Survey)'!$A:$X,16,FALSE)</f>
        <v>0</v>
      </c>
    </row>
    <row r="56" spans="1:7" x14ac:dyDescent="0.25">
      <c r="A56" s="90" t="s">
        <v>52</v>
      </c>
      <c r="C56" s="115">
        <f>VLOOKUP($A56,'APB_Data_(2022_Survey)'!$A:$X,10,FALSE)</f>
        <v>3254</v>
      </c>
      <c r="D56" s="7"/>
      <c r="E56" s="115">
        <f>VLOOKUP($A56,'APB_Data_(2022_Survey)'!$A:$X,13,FALSE)</f>
        <v>3525</v>
      </c>
      <c r="F56" s="7"/>
      <c r="G56" s="115">
        <f>VLOOKUP($A56,'APB_Data_(2022_Survey)'!$A:$X,16,FALSE)</f>
        <v>3367</v>
      </c>
    </row>
    <row r="57" spans="1:7" x14ac:dyDescent="0.25">
      <c r="A57" s="90" t="s">
        <v>53</v>
      </c>
      <c r="C57" s="115">
        <f>VLOOKUP($A57,'APB_Data_(2022_Survey)'!$A:$X,10,FALSE)</f>
        <v>117</v>
      </c>
      <c r="D57" s="7"/>
      <c r="E57" s="115">
        <f>VLOOKUP($A57,'APB_Data_(2022_Survey)'!$A:$X,13,FALSE)</f>
        <v>94</v>
      </c>
      <c r="F57" s="7"/>
      <c r="G57" s="115">
        <f>VLOOKUP($A57,'APB_Data_(2022_Survey)'!$A:$X,16,FALSE)</f>
        <v>124</v>
      </c>
    </row>
    <row r="58" spans="1:7" x14ac:dyDescent="0.25">
      <c r="A58" s="90" t="s">
        <v>54</v>
      </c>
      <c r="C58" s="115">
        <f>VLOOKUP($A58,'APB_Data_(2022_Survey)'!$A:$X,10,FALSE)</f>
        <v>612</v>
      </c>
      <c r="D58" s="7"/>
      <c r="E58" s="115">
        <f>VLOOKUP($A58,'APB_Data_(2022_Survey)'!$A:$X,13,FALSE)</f>
        <v>693</v>
      </c>
      <c r="F58" s="7"/>
      <c r="G58" s="115">
        <f>VLOOKUP($A58,'APB_Data_(2022_Survey)'!$A:$X,16,FALSE)</f>
        <v>829</v>
      </c>
    </row>
    <row r="59" spans="1:7" x14ac:dyDescent="0.25">
      <c r="A59" s="90" t="s">
        <v>55</v>
      </c>
      <c r="C59" s="115">
        <f>VLOOKUP($A59,'APB_Data_(2022_Survey)'!$A:$X,10,FALSE)</f>
        <v>148</v>
      </c>
      <c r="D59" s="7"/>
      <c r="E59" s="115">
        <f>VLOOKUP($A59,'APB_Data_(2022_Survey)'!$A:$X,13,FALSE)</f>
        <v>171</v>
      </c>
      <c r="F59" s="7"/>
      <c r="G59" s="115">
        <f>VLOOKUP($A59,'APB_Data_(2022_Survey)'!$A:$X,16,FALSE)</f>
        <v>154</v>
      </c>
    </row>
    <row r="60" spans="1:7" x14ac:dyDescent="0.25">
      <c r="A60" s="90" t="s">
        <v>56</v>
      </c>
      <c r="C60" s="115">
        <f>VLOOKUP($A60,'APB_Data_(2022_Survey)'!$A:$X,10,FALSE)</f>
        <v>51</v>
      </c>
      <c r="D60" s="7"/>
      <c r="E60" s="115">
        <f>VLOOKUP($A60,'APB_Data_(2022_Survey)'!$A:$X,13,FALSE)</f>
        <v>58</v>
      </c>
      <c r="F60" s="7"/>
      <c r="G60" s="115">
        <f>VLOOKUP($A60,'APB_Data_(2022_Survey)'!$A:$X,16,FALSE)</f>
        <v>62</v>
      </c>
    </row>
    <row r="61" spans="1:7" ht="15.75" thickBot="1" x14ac:dyDescent="0.3">
      <c r="A61" s="113" t="s">
        <v>57</v>
      </c>
      <c r="C61" s="116">
        <f>VLOOKUP($A61,'APB_Data_(2022_Survey)'!$A:$X,10,FALSE)</f>
        <v>169</v>
      </c>
      <c r="D61" s="7"/>
      <c r="E61" s="116">
        <f>VLOOKUP($A61,'APB_Data_(2022_Survey)'!$A:$X,13,FALSE)</f>
        <v>126</v>
      </c>
      <c r="F61" s="7"/>
      <c r="G61" s="116">
        <f>VLOOKUP($A61,'APB_Data_(2022_Survey)'!$A:$X,16,FALSE)</f>
        <v>149</v>
      </c>
    </row>
  </sheetData>
  <autoFilter ref="A4:H61" xr:uid="{6E0DC2E0-DA2F-4613-A350-EB4EFEE99A80}"/>
  <hyperlinks>
    <hyperlink ref="A1" location="'Tab Legend'!A1" display="Tab Legend" xr:uid="{3A9B6691-66F6-4A6A-9395-B0E44E1F026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9"/>
  </sheetPr>
  <dimension ref="A1:H62"/>
  <sheetViews>
    <sheetView showGridLines="0" workbookViewId="0">
      <pane ySplit="4" topLeftCell="A5" activePane="bottomLeft" state="frozen"/>
      <selection activeCell="D37" sqref="D37"/>
      <selection pane="bottomLeft" activeCell="A3" sqref="A3"/>
    </sheetView>
  </sheetViews>
  <sheetFormatPr defaultRowHeight="15" x14ac:dyDescent="0.25"/>
  <cols>
    <col min="1" max="1" width="45.85546875" style="6" bestFit="1" customWidth="1"/>
    <col min="2" max="2" width="3" customWidth="1"/>
    <col min="3" max="3" width="18" style="6" bestFit="1" customWidth="1"/>
    <col min="4" max="4" width="3" customWidth="1"/>
    <col min="5" max="5" width="18" style="6" bestFit="1" customWidth="1"/>
    <col min="6" max="6" width="3" customWidth="1"/>
    <col min="7" max="7" width="18" style="6" bestFit="1" customWidth="1"/>
    <col min="8" max="8" width="3" customWidth="1"/>
  </cols>
  <sheetData>
    <row r="1" spans="1:8" x14ac:dyDescent="0.25">
      <c r="A1" s="26" t="s">
        <v>312</v>
      </c>
    </row>
    <row r="2" spans="1:8" x14ac:dyDescent="0.25">
      <c r="A2" s="153">
        <v>1</v>
      </c>
      <c r="B2" s="153">
        <v>2</v>
      </c>
      <c r="C2" s="153">
        <v>3</v>
      </c>
      <c r="D2" s="153">
        <v>4</v>
      </c>
      <c r="E2" s="153">
        <v>5</v>
      </c>
      <c r="F2" s="153">
        <v>6</v>
      </c>
      <c r="G2" s="153">
        <v>7</v>
      </c>
    </row>
    <row r="3" spans="1:8" s="78" customFormat="1" ht="16.5" thickBot="1" x14ac:dyDescent="0.3">
      <c r="A3" s="89"/>
      <c r="B3"/>
      <c r="C3" s="74">
        <v>2018</v>
      </c>
      <c r="D3"/>
      <c r="E3" s="75">
        <v>2019</v>
      </c>
      <c r="F3"/>
      <c r="G3" s="76">
        <v>2020</v>
      </c>
      <c r="H3"/>
    </row>
    <row r="4" spans="1:8" s="78" customFormat="1" ht="16.5" thickBot="1" x14ac:dyDescent="0.3">
      <c r="A4" s="83" t="s">
        <v>58</v>
      </c>
      <c r="B4"/>
      <c r="C4" s="83" t="s">
        <v>356</v>
      </c>
      <c r="D4"/>
      <c r="E4" s="83" t="s">
        <v>356</v>
      </c>
      <c r="F4"/>
      <c r="G4" s="83" t="s">
        <v>356</v>
      </c>
      <c r="H4"/>
    </row>
    <row r="5" spans="1:8" x14ac:dyDescent="0.25">
      <c r="A5" s="114" t="s">
        <v>1</v>
      </c>
      <c r="C5" s="117">
        <f>VLOOKUP($A5,'APB_Data_(2022_Survey)'!$A:$X,11,FALSE)</f>
        <v>835</v>
      </c>
      <c r="E5" s="117">
        <f>VLOOKUP($A5,'APB_Data_(2022_Survey)'!$A:$X,14,FALSE)</f>
        <v>951</v>
      </c>
      <c r="G5" s="117">
        <f>VLOOKUP($A5,'APB_Data_(2022_Survey)'!$A:$X,17,FALSE)</f>
        <v>229</v>
      </c>
    </row>
    <row r="6" spans="1:8" x14ac:dyDescent="0.25">
      <c r="A6" s="90" t="s">
        <v>2</v>
      </c>
      <c r="C6" s="115">
        <f>VLOOKUP($A6,'APB_Data_(2022_Survey)'!$A:$X,11,FALSE)</f>
        <v>70</v>
      </c>
      <c r="E6" s="115">
        <f>VLOOKUP($A6,'APB_Data_(2022_Survey)'!$A:$X,14,FALSE)</f>
        <v>95</v>
      </c>
      <c r="G6" s="115">
        <f>VLOOKUP($A6,'APB_Data_(2022_Survey)'!$A:$X,17,FALSE)</f>
        <v>69</v>
      </c>
    </row>
    <row r="7" spans="1:8" x14ac:dyDescent="0.25">
      <c r="A7" s="90" t="s">
        <v>3</v>
      </c>
      <c r="C7" s="115">
        <f>VLOOKUP($A7,'APB_Data_(2022_Survey)'!$A:$X,11,FALSE)</f>
        <v>3</v>
      </c>
      <c r="E7" s="115">
        <f>VLOOKUP($A7,'APB_Data_(2022_Survey)'!$A:$X,14,FALSE)</f>
        <v>29</v>
      </c>
      <c r="G7" s="115">
        <f>VLOOKUP($A7,'APB_Data_(2022_Survey)'!$A:$X,17,FALSE)</f>
        <v>3</v>
      </c>
    </row>
    <row r="8" spans="1:8" x14ac:dyDescent="0.25">
      <c r="A8" s="90" t="s">
        <v>4</v>
      </c>
      <c r="C8" s="115">
        <f>VLOOKUP($A8,'APB_Data_(2022_Survey)'!$A:$X,11,FALSE)</f>
        <v>103</v>
      </c>
      <c r="E8" s="115">
        <f>VLOOKUP($A8,'APB_Data_(2022_Survey)'!$A:$X,14,FALSE)</f>
        <v>160</v>
      </c>
      <c r="G8" s="115">
        <f>VLOOKUP($A8,'APB_Data_(2022_Survey)'!$A:$X,17,FALSE)</f>
        <v>86</v>
      </c>
    </row>
    <row r="9" spans="1:8" x14ac:dyDescent="0.25">
      <c r="A9" s="90" t="s">
        <v>5</v>
      </c>
      <c r="C9" s="115">
        <f>VLOOKUP($A9,'APB_Data_(2022_Survey)'!$A:$X,11,FALSE)</f>
        <v>64</v>
      </c>
      <c r="E9" s="115">
        <f>VLOOKUP($A9,'APB_Data_(2022_Survey)'!$A:$X,14,FALSE)</f>
        <v>41</v>
      </c>
      <c r="G9" s="115">
        <f>VLOOKUP($A9,'APB_Data_(2022_Survey)'!$A:$X,17,FALSE)</f>
        <v>53</v>
      </c>
    </row>
    <row r="10" spans="1:8" x14ac:dyDescent="0.25">
      <c r="A10" s="90" t="s">
        <v>6</v>
      </c>
      <c r="C10" s="115">
        <f>VLOOKUP($A10,'APB_Data_(2022_Survey)'!$A:$X,11,FALSE)</f>
        <v>143</v>
      </c>
      <c r="E10" s="115">
        <f>VLOOKUP($A10,'APB_Data_(2022_Survey)'!$A:$X,14,FALSE)</f>
        <v>96</v>
      </c>
      <c r="G10" s="115">
        <f>VLOOKUP($A10,'APB_Data_(2022_Survey)'!$A:$X,17,FALSE)</f>
        <v>138</v>
      </c>
    </row>
    <row r="11" spans="1:8" x14ac:dyDescent="0.25">
      <c r="A11" s="90" t="s">
        <v>7</v>
      </c>
      <c r="C11" s="115">
        <f>VLOOKUP($A11,'APB_Data_(2022_Survey)'!$A:$X,11,FALSE)</f>
        <v>272</v>
      </c>
      <c r="E11" s="115">
        <f>VLOOKUP($A11,'APB_Data_(2022_Survey)'!$A:$X,14,FALSE)</f>
        <v>259</v>
      </c>
      <c r="G11" s="115">
        <f>VLOOKUP($A11,'APB_Data_(2022_Survey)'!$A:$X,17,FALSE)</f>
        <v>216</v>
      </c>
    </row>
    <row r="12" spans="1:8" x14ac:dyDescent="0.25">
      <c r="A12" s="90" t="s">
        <v>8</v>
      </c>
      <c r="C12" s="115">
        <f>VLOOKUP($A12,'APB_Data_(2022_Survey)'!$A:$X,11,FALSE)</f>
        <v>23</v>
      </c>
      <c r="E12" s="115">
        <f>VLOOKUP($A12,'APB_Data_(2022_Survey)'!$A:$X,14,FALSE)</f>
        <v>13</v>
      </c>
      <c r="G12" s="115">
        <f>VLOOKUP($A12,'APB_Data_(2022_Survey)'!$A:$X,17,FALSE)</f>
        <v>23</v>
      </c>
    </row>
    <row r="13" spans="1:8" x14ac:dyDescent="0.25">
      <c r="A13" s="90" t="s">
        <v>9</v>
      </c>
      <c r="C13" s="115">
        <f>VLOOKUP($A13,'APB_Data_(2022_Survey)'!$A:$X,11,FALSE)</f>
        <v>5</v>
      </c>
      <c r="E13" s="115">
        <f>VLOOKUP($A13,'APB_Data_(2022_Survey)'!$A:$X,14,FALSE)</f>
        <v>10</v>
      </c>
      <c r="G13" s="115">
        <f>VLOOKUP($A13,'APB_Data_(2022_Survey)'!$A:$X,17,FALSE)</f>
        <v>2</v>
      </c>
    </row>
    <row r="14" spans="1:8" x14ac:dyDescent="0.25">
      <c r="A14" s="90" t="s">
        <v>10</v>
      </c>
      <c r="C14" s="115">
        <f>VLOOKUP($A14,'APB_Data_(2022_Survey)'!$A:$X,11,FALSE)</f>
        <v>14</v>
      </c>
      <c r="E14" s="115">
        <f>VLOOKUP($A14,'APB_Data_(2022_Survey)'!$A:$X,14,FALSE)</f>
        <v>9</v>
      </c>
      <c r="G14" s="115">
        <f>VLOOKUP($A14,'APB_Data_(2022_Survey)'!$A:$X,17,FALSE)</f>
        <v>25</v>
      </c>
    </row>
    <row r="15" spans="1:8" x14ac:dyDescent="0.25">
      <c r="A15" s="90" t="s">
        <v>11</v>
      </c>
      <c r="C15" s="115">
        <f>VLOOKUP($A15,'APB_Data_(2022_Survey)'!$A:$X,11,FALSE)</f>
        <v>45</v>
      </c>
      <c r="E15" s="115">
        <f>VLOOKUP($A15,'APB_Data_(2022_Survey)'!$A:$X,14,FALSE)</f>
        <v>31</v>
      </c>
      <c r="G15" s="115">
        <f>VLOOKUP($A15,'APB_Data_(2022_Survey)'!$A:$X,17,FALSE)</f>
        <v>29</v>
      </c>
    </row>
    <row r="16" spans="1:8" x14ac:dyDescent="0.25">
      <c r="A16" s="90" t="s">
        <v>119</v>
      </c>
      <c r="C16" s="115">
        <f>VLOOKUP($A16,'APB_Data_(2022_Survey)'!$A:$X,11,FALSE)</f>
        <v>207</v>
      </c>
      <c r="E16" s="115">
        <f>VLOOKUP($A16,'APB_Data_(2022_Survey)'!$A:$X,14,FALSE)</f>
        <v>195</v>
      </c>
      <c r="G16" s="115">
        <f>VLOOKUP($A16,'APB_Data_(2022_Survey)'!$A:$X,17,FALSE)</f>
        <v>162</v>
      </c>
    </row>
    <row r="17" spans="1:7" x14ac:dyDescent="0.25">
      <c r="A17" s="90" t="s">
        <v>12</v>
      </c>
      <c r="C17" s="115">
        <f>VLOOKUP($A17,'APB_Data_(2022_Survey)'!$A:$X,11,FALSE)</f>
        <v>77</v>
      </c>
      <c r="E17" s="115">
        <f>VLOOKUP($A17,'APB_Data_(2022_Survey)'!$A:$X,14,FALSE)</f>
        <v>50</v>
      </c>
      <c r="G17" s="115">
        <f>VLOOKUP($A17,'APB_Data_(2022_Survey)'!$A:$X,17,FALSE)</f>
        <v>50</v>
      </c>
    </row>
    <row r="18" spans="1:7" x14ac:dyDescent="0.25">
      <c r="A18" s="90" t="s">
        <v>13</v>
      </c>
      <c r="C18" s="115">
        <f>VLOOKUP($A18,'APB_Data_(2022_Survey)'!$A:$X,11,FALSE)</f>
        <v>51</v>
      </c>
      <c r="E18" s="115">
        <f>VLOOKUP($A18,'APB_Data_(2022_Survey)'!$A:$X,14,FALSE)</f>
        <v>117</v>
      </c>
      <c r="G18" s="115">
        <f>VLOOKUP($A18,'APB_Data_(2022_Survey)'!$A:$X,17,FALSE)</f>
        <v>76</v>
      </c>
    </row>
    <row r="19" spans="1:7" x14ac:dyDescent="0.25">
      <c r="A19" s="90" t="s">
        <v>14</v>
      </c>
      <c r="C19" s="115">
        <f>VLOOKUP($A19,'APB_Data_(2022_Survey)'!$A:$X,11,FALSE)</f>
        <v>694</v>
      </c>
      <c r="E19" s="115">
        <f>VLOOKUP($A19,'APB_Data_(2022_Survey)'!$A:$X,14,FALSE)</f>
        <v>758</v>
      </c>
      <c r="G19" s="115">
        <f>VLOOKUP($A19,'APB_Data_(2022_Survey)'!$A:$X,17,FALSE)</f>
        <v>574</v>
      </c>
    </row>
    <row r="20" spans="1:7" x14ac:dyDescent="0.25">
      <c r="A20" s="90" t="s">
        <v>16</v>
      </c>
      <c r="C20" s="115">
        <f>VLOOKUP($A20,'APB_Data_(2022_Survey)'!$A:$X,11,FALSE)</f>
        <v>309</v>
      </c>
      <c r="E20" s="115">
        <f>VLOOKUP($A20,'APB_Data_(2022_Survey)'!$A:$X,14,FALSE)</f>
        <v>288</v>
      </c>
      <c r="G20" s="115">
        <f>VLOOKUP($A20,'APB_Data_(2022_Survey)'!$A:$X,17,FALSE)</f>
        <v>261</v>
      </c>
    </row>
    <row r="21" spans="1:7" x14ac:dyDescent="0.25">
      <c r="A21" s="90" t="s">
        <v>17</v>
      </c>
      <c r="C21" s="115">
        <f>VLOOKUP($A21,'APB_Data_(2022_Survey)'!$A:$X,11,FALSE)</f>
        <v>155</v>
      </c>
      <c r="E21" s="115">
        <f>VLOOKUP($A21,'APB_Data_(2022_Survey)'!$A:$X,14,FALSE)</f>
        <v>169</v>
      </c>
      <c r="G21" s="115">
        <f>VLOOKUP($A21,'APB_Data_(2022_Survey)'!$A:$X,17,FALSE)</f>
        <v>136</v>
      </c>
    </row>
    <row r="22" spans="1:7" x14ac:dyDescent="0.25">
      <c r="A22" s="90" t="s">
        <v>18</v>
      </c>
      <c r="C22" s="115">
        <f>VLOOKUP($A22,'APB_Data_(2022_Survey)'!$A:$X,11,FALSE)</f>
        <v>7</v>
      </c>
      <c r="E22" s="115">
        <f>VLOOKUP($A22,'APB_Data_(2022_Survey)'!$A:$X,14,FALSE)</f>
        <v>15</v>
      </c>
      <c r="G22" s="115">
        <f>VLOOKUP($A22,'APB_Data_(2022_Survey)'!$A:$X,17,FALSE)</f>
        <v>15</v>
      </c>
    </row>
    <row r="23" spans="1:7" x14ac:dyDescent="0.25">
      <c r="A23" s="90" t="s">
        <v>19</v>
      </c>
      <c r="C23" s="205">
        <f>VLOOKUP($A23,'APB_Data_(2022_Survey)'!$A:$X,11,FALSE)</f>
        <v>124</v>
      </c>
      <c r="D23" s="11"/>
      <c r="E23" s="205">
        <f>VLOOKUP($A23,'APB_Data_(2022_Survey)'!$A:$X,14,FALSE)</f>
        <v>80</v>
      </c>
      <c r="F23" s="11"/>
      <c r="G23" s="205">
        <f>VLOOKUP($A23,'APB_Data_(2022_Survey)'!$A:$X,17,FALSE)</f>
        <v>80</v>
      </c>
    </row>
    <row r="24" spans="1:7" x14ac:dyDescent="0.25">
      <c r="A24" s="90" t="s">
        <v>20</v>
      </c>
      <c r="C24" s="115">
        <f>VLOOKUP($A24,'APB_Data_(2022_Survey)'!$A:$X,11,FALSE)</f>
        <v>44</v>
      </c>
      <c r="E24" s="115">
        <f>VLOOKUP($A24,'APB_Data_(2022_Survey)'!$A:$X,14,FALSE)</f>
        <v>59</v>
      </c>
      <c r="G24" s="115">
        <f>VLOOKUP($A24,'APB_Data_(2022_Survey)'!$A:$X,17,FALSE)</f>
        <v>42</v>
      </c>
    </row>
    <row r="25" spans="1:7" x14ac:dyDescent="0.25">
      <c r="A25" s="90" t="s">
        <v>21</v>
      </c>
      <c r="C25" s="115">
        <f>VLOOKUP($A25,'APB_Data_(2022_Survey)'!$A:$X,11,FALSE)</f>
        <v>0</v>
      </c>
      <c r="E25" s="115">
        <f>VLOOKUP($A25,'APB_Data_(2022_Survey)'!$A:$X,14,FALSE)</f>
        <v>6</v>
      </c>
      <c r="G25" s="115">
        <f>VLOOKUP($A25,'APB_Data_(2022_Survey)'!$A:$X,17,FALSE)</f>
        <v>2</v>
      </c>
    </row>
    <row r="26" spans="1:7" x14ac:dyDescent="0.25">
      <c r="A26" s="90" t="s">
        <v>22</v>
      </c>
      <c r="C26" s="115">
        <f>VLOOKUP($A26,'APB_Data_(2022_Survey)'!$A:$X,11,FALSE)</f>
        <v>253</v>
      </c>
      <c r="E26" s="115">
        <f>VLOOKUP($A26,'APB_Data_(2022_Survey)'!$A:$X,14,FALSE)</f>
        <v>180</v>
      </c>
      <c r="G26" s="115">
        <f>VLOOKUP($A26,'APB_Data_(2022_Survey)'!$A:$X,17,FALSE)</f>
        <v>131</v>
      </c>
    </row>
    <row r="27" spans="1:7" x14ac:dyDescent="0.25">
      <c r="A27" s="90" t="s">
        <v>23</v>
      </c>
      <c r="C27" s="115">
        <f>VLOOKUP($A27,'APB_Data_(2022_Survey)'!$A:$X,11,FALSE)</f>
        <v>40</v>
      </c>
      <c r="E27" s="115">
        <f>VLOOKUP($A27,'APB_Data_(2022_Survey)'!$A:$X,14,FALSE)</f>
        <v>54</v>
      </c>
      <c r="G27" s="115">
        <f>VLOOKUP($A27,'APB_Data_(2022_Survey)'!$A:$X,17,FALSE)</f>
        <v>23</v>
      </c>
    </row>
    <row r="28" spans="1:7" x14ac:dyDescent="0.25">
      <c r="A28" s="90" t="s">
        <v>24</v>
      </c>
      <c r="C28" s="115">
        <f>VLOOKUP($A28,'APB_Data_(2022_Survey)'!$A:$X,11,FALSE)</f>
        <v>101</v>
      </c>
      <c r="E28" s="115">
        <f>VLOOKUP($A28,'APB_Data_(2022_Survey)'!$A:$X,14,FALSE)</f>
        <v>76</v>
      </c>
      <c r="G28" s="115">
        <f>VLOOKUP($A28,'APB_Data_(2022_Survey)'!$A:$X,17,FALSE)</f>
        <v>46</v>
      </c>
    </row>
    <row r="29" spans="1:7" x14ac:dyDescent="0.25">
      <c r="A29" s="90" t="s">
        <v>25</v>
      </c>
      <c r="C29" s="115">
        <f>VLOOKUP($A29,'APB_Data_(2022_Survey)'!$A:$X,11,FALSE)</f>
        <v>3</v>
      </c>
      <c r="E29" s="115">
        <f>VLOOKUP($A29,'APB_Data_(2022_Survey)'!$A:$X,14,FALSE)</f>
        <v>7</v>
      </c>
      <c r="G29" s="115">
        <f>VLOOKUP($A29,'APB_Data_(2022_Survey)'!$A:$X,17,FALSE)</f>
        <v>8</v>
      </c>
    </row>
    <row r="30" spans="1:7" x14ac:dyDescent="0.25">
      <c r="A30" s="90" t="s">
        <v>26</v>
      </c>
      <c r="C30" s="115">
        <f>VLOOKUP($A30,'APB_Data_(2022_Survey)'!$A:$X,11,FALSE)</f>
        <v>1</v>
      </c>
      <c r="E30" s="115">
        <f>VLOOKUP($A30,'APB_Data_(2022_Survey)'!$A:$X,14,FALSE)</f>
        <v>11</v>
      </c>
      <c r="G30" s="115">
        <f>VLOOKUP($A30,'APB_Data_(2022_Survey)'!$A:$X,17,FALSE)</f>
        <v>12</v>
      </c>
    </row>
    <row r="31" spans="1:7" x14ac:dyDescent="0.25">
      <c r="A31" s="90" t="s">
        <v>27</v>
      </c>
      <c r="C31" s="115">
        <f>VLOOKUP($A31,'APB_Data_(2022_Survey)'!$A:$X,11,FALSE)</f>
        <v>2</v>
      </c>
      <c r="E31" s="115">
        <f>VLOOKUP($A31,'APB_Data_(2022_Survey)'!$A:$X,14,FALSE)</f>
        <v>3</v>
      </c>
      <c r="G31" s="115">
        <f>VLOOKUP($A31,'APB_Data_(2022_Survey)'!$A:$X,17,FALSE)</f>
        <v>3</v>
      </c>
    </row>
    <row r="32" spans="1:7" x14ac:dyDescent="0.25">
      <c r="A32" s="90" t="s">
        <v>28</v>
      </c>
      <c r="C32" s="205">
        <f>VLOOKUP($A32,'APB_Data_(2022_Survey)'!$A:$X,11,FALSE)</f>
        <v>0</v>
      </c>
      <c r="D32" s="11"/>
      <c r="E32" s="205">
        <f>VLOOKUP($A32,'APB_Data_(2022_Survey)'!$A:$X,14,FALSE)</f>
        <v>0</v>
      </c>
      <c r="F32" s="11"/>
      <c r="G32" s="205">
        <f>VLOOKUP($A32,'APB_Data_(2022_Survey)'!$A:$X,17,FALSE)</f>
        <v>0</v>
      </c>
    </row>
    <row r="33" spans="1:7" x14ac:dyDescent="0.25">
      <c r="A33" s="90" t="s">
        <v>29</v>
      </c>
      <c r="C33" s="115">
        <f>VLOOKUP($A33,'APB_Data_(2022_Survey)'!$A:$X,11,FALSE)</f>
        <v>939</v>
      </c>
      <c r="E33" s="115">
        <f>VLOOKUP($A33,'APB_Data_(2022_Survey)'!$A:$X,14,FALSE)</f>
        <v>976</v>
      </c>
      <c r="G33" s="115">
        <f>VLOOKUP($A33,'APB_Data_(2022_Survey)'!$A:$X,17,FALSE)</f>
        <v>723</v>
      </c>
    </row>
    <row r="34" spans="1:7" x14ac:dyDescent="0.25">
      <c r="A34" s="90" t="s">
        <v>30</v>
      </c>
      <c r="C34" s="115">
        <f>VLOOKUP($A34,'APB_Data_(2022_Survey)'!$A:$X,11,FALSE)</f>
        <v>124</v>
      </c>
      <c r="E34" s="115">
        <f>VLOOKUP($A34,'APB_Data_(2022_Survey)'!$A:$X,14,FALSE)</f>
        <v>296</v>
      </c>
      <c r="G34" s="115">
        <f>VLOOKUP($A34,'APB_Data_(2022_Survey)'!$A:$X,17,FALSE)</f>
        <v>221</v>
      </c>
    </row>
    <row r="35" spans="1:7" x14ac:dyDescent="0.25">
      <c r="A35" s="90" t="s">
        <v>31</v>
      </c>
      <c r="C35" s="115">
        <f>VLOOKUP($A35,'APB_Data_(2022_Survey)'!$A:$X,11,FALSE)</f>
        <v>45</v>
      </c>
      <c r="E35" s="115">
        <f>VLOOKUP($A35,'APB_Data_(2022_Survey)'!$A:$X,14,FALSE)</f>
        <v>53</v>
      </c>
      <c r="G35" s="115">
        <f>VLOOKUP($A35,'APB_Data_(2022_Survey)'!$A:$X,17,FALSE)</f>
        <v>40</v>
      </c>
    </row>
    <row r="36" spans="1:7" x14ac:dyDescent="0.25">
      <c r="A36" s="90" t="s">
        <v>32</v>
      </c>
      <c r="C36" s="115">
        <f>VLOOKUP($A36,'APB_Data_(2022_Survey)'!$A:$X,11,FALSE)</f>
        <v>328</v>
      </c>
      <c r="E36" s="115">
        <f>VLOOKUP($A36,'APB_Data_(2022_Survey)'!$A:$X,14,FALSE)</f>
        <v>302</v>
      </c>
      <c r="G36" s="115">
        <f>VLOOKUP($A36,'APB_Data_(2022_Survey)'!$A:$X,17,FALSE)</f>
        <v>324</v>
      </c>
    </row>
    <row r="37" spans="1:7" x14ac:dyDescent="0.25">
      <c r="A37" s="90" t="s">
        <v>33</v>
      </c>
      <c r="C37" s="115">
        <f>VLOOKUP($A37,'APB_Data_(2022_Survey)'!$A:$X,11,FALSE)</f>
        <v>22</v>
      </c>
      <c r="E37" s="115">
        <f>VLOOKUP($A37,'APB_Data_(2022_Survey)'!$A:$X,14,FALSE)</f>
        <v>12</v>
      </c>
      <c r="G37" s="115">
        <f>VLOOKUP($A37,'APB_Data_(2022_Survey)'!$A:$X,17,FALSE)</f>
        <v>31</v>
      </c>
    </row>
    <row r="38" spans="1:7" x14ac:dyDescent="0.25">
      <c r="A38" s="90" t="s">
        <v>34</v>
      </c>
      <c r="C38" s="115">
        <f>VLOOKUP($A38,'APB_Data_(2022_Survey)'!$A:$X,11,FALSE)</f>
        <v>50</v>
      </c>
      <c r="E38" s="115">
        <f>VLOOKUP($A38,'APB_Data_(2022_Survey)'!$A:$X,14,FALSE)</f>
        <v>62</v>
      </c>
      <c r="G38" s="115">
        <f>VLOOKUP($A38,'APB_Data_(2022_Survey)'!$A:$X,17,FALSE)</f>
        <v>60</v>
      </c>
    </row>
    <row r="39" spans="1:7" x14ac:dyDescent="0.25">
      <c r="A39" s="90" t="s">
        <v>35</v>
      </c>
      <c r="C39" s="115">
        <f>VLOOKUP($A39,'APB_Data_(2022_Survey)'!$A:$X,11,FALSE)</f>
        <v>762</v>
      </c>
      <c r="E39" s="115">
        <f>VLOOKUP($A39,'APB_Data_(2022_Survey)'!$A:$X,14,FALSE)</f>
        <v>492</v>
      </c>
      <c r="G39" s="115">
        <f>VLOOKUP($A39,'APB_Data_(2022_Survey)'!$A:$X,17,FALSE)</f>
        <v>544</v>
      </c>
    </row>
    <row r="40" spans="1:7" x14ac:dyDescent="0.25">
      <c r="A40" s="90" t="s">
        <v>36</v>
      </c>
      <c r="C40" s="115">
        <f>VLOOKUP($A40,'APB_Data_(2022_Survey)'!$A:$X,11,FALSE)</f>
        <v>200</v>
      </c>
      <c r="E40" s="115">
        <f>VLOOKUP($A40,'APB_Data_(2022_Survey)'!$A:$X,14,FALSE)</f>
        <v>154</v>
      </c>
      <c r="G40" s="115">
        <f>VLOOKUP($A40,'APB_Data_(2022_Survey)'!$A:$X,17,FALSE)</f>
        <v>124</v>
      </c>
    </row>
    <row r="41" spans="1:7" x14ac:dyDescent="0.25">
      <c r="A41" s="90" t="s">
        <v>37</v>
      </c>
      <c r="C41" s="115">
        <f>VLOOKUP($A41,'APB_Data_(2022_Survey)'!$A:$X,11,FALSE)</f>
        <v>35</v>
      </c>
      <c r="E41" s="115">
        <f>VLOOKUP($A41,'APB_Data_(2022_Survey)'!$A:$X,14,FALSE)</f>
        <v>65</v>
      </c>
      <c r="G41" s="115">
        <f>VLOOKUP($A41,'APB_Data_(2022_Survey)'!$A:$X,17,FALSE)</f>
        <v>60</v>
      </c>
    </row>
    <row r="42" spans="1:7" x14ac:dyDescent="0.25">
      <c r="A42" s="90" t="s">
        <v>38</v>
      </c>
      <c r="C42" s="115">
        <f>VLOOKUP($A42,'APB_Data_(2022_Survey)'!$A:$X,11,FALSE)</f>
        <v>227</v>
      </c>
      <c r="E42" s="115">
        <f>VLOOKUP($A42,'APB_Data_(2022_Survey)'!$A:$X,14,FALSE)</f>
        <v>279</v>
      </c>
      <c r="G42" s="115">
        <f>VLOOKUP($A42,'APB_Data_(2022_Survey)'!$A:$X,17,FALSE)</f>
        <v>226</v>
      </c>
    </row>
    <row r="43" spans="1:7" x14ac:dyDescent="0.25">
      <c r="A43" s="90" t="s">
        <v>39</v>
      </c>
      <c r="C43" s="115">
        <f>VLOOKUP($A43,'APB_Data_(2022_Survey)'!$A:$X,11,FALSE)</f>
        <v>41</v>
      </c>
      <c r="E43" s="115">
        <f>VLOOKUP($A43,'APB_Data_(2022_Survey)'!$A:$X,14,FALSE)</f>
        <v>38</v>
      </c>
      <c r="G43" s="115">
        <f>VLOOKUP($A43,'APB_Data_(2022_Survey)'!$A:$X,17,FALSE)</f>
        <v>41</v>
      </c>
    </row>
    <row r="44" spans="1:7" x14ac:dyDescent="0.25">
      <c r="A44" s="90" t="s">
        <v>40</v>
      </c>
      <c r="C44" s="115">
        <f>VLOOKUP($A44,'APB_Data_(2022_Survey)'!$A:$X,11,FALSE)</f>
        <v>37</v>
      </c>
      <c r="E44" s="115">
        <f>VLOOKUP($A44,'APB_Data_(2022_Survey)'!$A:$X,14,FALSE)</f>
        <v>54</v>
      </c>
      <c r="G44" s="115">
        <f>VLOOKUP($A44,'APB_Data_(2022_Survey)'!$A:$X,17,FALSE)</f>
        <v>44</v>
      </c>
    </row>
    <row r="45" spans="1:7" x14ac:dyDescent="0.25">
      <c r="A45" s="90" t="s">
        <v>41</v>
      </c>
      <c r="C45" s="115">
        <f>VLOOKUP($A45,'APB_Data_(2022_Survey)'!$A:$X,11,FALSE)</f>
        <v>20</v>
      </c>
      <c r="E45" s="115">
        <f>VLOOKUP($A45,'APB_Data_(2022_Survey)'!$A:$X,14,FALSE)</f>
        <v>38</v>
      </c>
      <c r="G45" s="115">
        <f>VLOOKUP($A45,'APB_Data_(2022_Survey)'!$A:$X,17,FALSE)</f>
        <v>8</v>
      </c>
    </row>
    <row r="46" spans="1:7" x14ac:dyDescent="0.25">
      <c r="A46" s="90" t="s">
        <v>42</v>
      </c>
      <c r="C46" s="115">
        <f>VLOOKUP($A46,'APB_Data_(2022_Survey)'!$A:$X,11,FALSE)</f>
        <v>161</v>
      </c>
      <c r="E46" s="115">
        <f>VLOOKUP($A46,'APB_Data_(2022_Survey)'!$A:$X,14,FALSE)</f>
        <v>266</v>
      </c>
      <c r="G46" s="115">
        <f>VLOOKUP($A46,'APB_Data_(2022_Survey)'!$A:$X,17,FALSE)</f>
        <v>97</v>
      </c>
    </row>
    <row r="47" spans="1:7" x14ac:dyDescent="0.25">
      <c r="A47" s="90" t="s">
        <v>43</v>
      </c>
      <c r="C47" s="115">
        <f>VLOOKUP($A47,'APB_Data_(2022_Survey)'!$A:$X,11,FALSE)</f>
        <v>30</v>
      </c>
      <c r="E47" s="115">
        <f>VLOOKUP($A47,'APB_Data_(2022_Survey)'!$A:$X,14,FALSE)</f>
        <v>49</v>
      </c>
      <c r="G47" s="115">
        <f>VLOOKUP($A47,'APB_Data_(2022_Survey)'!$A:$X,17,FALSE)</f>
        <v>13</v>
      </c>
    </row>
    <row r="48" spans="1:7" x14ac:dyDescent="0.25">
      <c r="A48" s="90" t="s">
        <v>44</v>
      </c>
      <c r="C48" s="115">
        <f>VLOOKUP($A48,'APB_Data_(2022_Survey)'!$A:$X,11,FALSE)</f>
        <v>152</v>
      </c>
      <c r="E48" s="115">
        <f>VLOOKUP($A48,'APB_Data_(2022_Survey)'!$A:$X,14,FALSE)</f>
        <v>164</v>
      </c>
      <c r="G48" s="115">
        <f>VLOOKUP($A48,'APB_Data_(2022_Survey)'!$A:$X,17,FALSE)</f>
        <v>153</v>
      </c>
    </row>
    <row r="49" spans="1:7" x14ac:dyDescent="0.25">
      <c r="A49" s="90" t="s">
        <v>45</v>
      </c>
      <c r="C49" s="115">
        <f>VLOOKUP($A49,'APB_Data_(2022_Survey)'!$A:$X,11,FALSE)</f>
        <v>121</v>
      </c>
      <c r="E49" s="115">
        <f>VLOOKUP($A49,'APB_Data_(2022_Survey)'!$A:$X,14,FALSE)</f>
        <v>52</v>
      </c>
      <c r="G49" s="115">
        <f>VLOOKUP($A49,'APB_Data_(2022_Survey)'!$A:$X,17,FALSE)</f>
        <v>24</v>
      </c>
    </row>
    <row r="50" spans="1:7" x14ac:dyDescent="0.25">
      <c r="A50" s="90" t="s">
        <v>46</v>
      </c>
      <c r="C50" s="205">
        <f>VLOOKUP($A50,'APB_Data_(2022_Survey)'!$A:$X,11,FALSE)</f>
        <v>0</v>
      </c>
      <c r="D50" s="11"/>
      <c r="E50" s="205">
        <f>VLOOKUP($A50,'APB_Data_(2022_Survey)'!$A:$X,14,FALSE)</f>
        <v>0</v>
      </c>
      <c r="F50" s="11"/>
      <c r="G50" s="205">
        <f>VLOOKUP($A50,'APB_Data_(2022_Survey)'!$A:$X,17,FALSE)</f>
        <v>0</v>
      </c>
    </row>
    <row r="51" spans="1:7" x14ac:dyDescent="0.25">
      <c r="A51" s="90" t="s">
        <v>47</v>
      </c>
      <c r="C51" s="115">
        <f>VLOOKUP($A51,'APB_Data_(2022_Survey)'!$A:$X,11,FALSE)</f>
        <v>18</v>
      </c>
      <c r="E51" s="115">
        <f>VLOOKUP($A51,'APB_Data_(2022_Survey)'!$A:$X,14,FALSE)</f>
        <v>4</v>
      </c>
      <c r="G51" s="115">
        <f>VLOOKUP($A51,'APB_Data_(2022_Survey)'!$A:$X,17,FALSE)</f>
        <v>3</v>
      </c>
    </row>
    <row r="52" spans="1:7" x14ac:dyDescent="0.25">
      <c r="A52" s="90" t="s">
        <v>48</v>
      </c>
      <c r="C52" s="205">
        <f>VLOOKUP($A52,'APB_Data_(2022_Survey)'!$A:$X,11,FALSE)</f>
        <v>0</v>
      </c>
      <c r="D52" s="11"/>
      <c r="E52" s="205">
        <f>VLOOKUP($A52,'APB_Data_(2022_Survey)'!$A:$X,14,FALSE)</f>
        <v>0</v>
      </c>
      <c r="F52" s="11"/>
      <c r="G52" s="205">
        <f>VLOOKUP($A52,'APB_Data_(2022_Survey)'!$A:$X,17,FALSE)</f>
        <v>0</v>
      </c>
    </row>
    <row r="53" spans="1:7" x14ac:dyDescent="0.25">
      <c r="A53" s="90" t="s">
        <v>49</v>
      </c>
      <c r="C53" s="115">
        <f>VLOOKUP($A53,'APB_Data_(2022_Survey)'!$A:$X,11,FALSE)</f>
        <v>7</v>
      </c>
      <c r="E53" s="115">
        <f>VLOOKUP($A53,'APB_Data_(2022_Survey)'!$A:$X,14,FALSE)</f>
        <v>13</v>
      </c>
      <c r="G53" s="115">
        <f>VLOOKUP($A53,'APB_Data_(2022_Survey)'!$A:$X,17,FALSE)</f>
        <v>19</v>
      </c>
    </row>
    <row r="54" spans="1:7" x14ac:dyDescent="0.25">
      <c r="A54" s="90" t="s">
        <v>50</v>
      </c>
      <c r="C54" s="115">
        <f>VLOOKUP($A54,'APB_Data_(2022_Survey)'!$A:$X,11,FALSE)</f>
        <v>213</v>
      </c>
      <c r="E54" s="115">
        <f>VLOOKUP($A54,'APB_Data_(2022_Survey)'!$A:$X,14,FALSE)</f>
        <v>204</v>
      </c>
      <c r="G54" s="115">
        <f>VLOOKUP($A54,'APB_Data_(2022_Survey)'!$A:$X,17,FALSE)</f>
        <v>192</v>
      </c>
    </row>
    <row r="55" spans="1:7" x14ac:dyDescent="0.25">
      <c r="A55" s="90" t="s">
        <v>51</v>
      </c>
      <c r="C55" s="205">
        <f>VLOOKUP($A55,'APB_Data_(2022_Survey)'!$A:$X,11,FALSE)</f>
        <v>0</v>
      </c>
      <c r="D55" s="11"/>
      <c r="E55" s="205">
        <f>VLOOKUP($A55,'APB_Data_(2022_Survey)'!$A:$X,14,FALSE)</f>
        <v>0</v>
      </c>
      <c r="F55" s="11"/>
      <c r="G55" s="205">
        <f>VLOOKUP($A55,'APB_Data_(2022_Survey)'!$A:$X,17,FALSE)</f>
        <v>0</v>
      </c>
    </row>
    <row r="56" spans="1:7" x14ac:dyDescent="0.25">
      <c r="A56" s="90" t="s">
        <v>52</v>
      </c>
      <c r="C56" s="115">
        <f>VLOOKUP($A56,'APB_Data_(2022_Survey)'!$A:$X,11,FALSE)</f>
        <v>2900</v>
      </c>
      <c r="E56" s="115">
        <f>VLOOKUP($A56,'APB_Data_(2022_Survey)'!$A:$X,14,FALSE)</f>
        <v>2746</v>
      </c>
      <c r="G56" s="115">
        <f>VLOOKUP($A56,'APB_Data_(2022_Survey)'!$A:$X,17,FALSE)</f>
        <v>2716</v>
      </c>
    </row>
    <row r="57" spans="1:7" x14ac:dyDescent="0.25">
      <c r="A57" s="90" t="s">
        <v>53</v>
      </c>
      <c r="C57" s="115">
        <f>VLOOKUP($A57,'APB_Data_(2022_Survey)'!$A:$X,11,FALSE)</f>
        <v>47</v>
      </c>
      <c r="E57" s="115">
        <f>VLOOKUP($A57,'APB_Data_(2022_Survey)'!$A:$X,14,FALSE)</f>
        <v>75</v>
      </c>
      <c r="G57" s="115">
        <f>VLOOKUP($A57,'APB_Data_(2022_Survey)'!$A:$X,17,FALSE)</f>
        <v>28</v>
      </c>
    </row>
    <row r="58" spans="1:7" x14ac:dyDescent="0.25">
      <c r="A58" s="90" t="s">
        <v>54</v>
      </c>
      <c r="C58" s="115">
        <f>VLOOKUP($A58,'APB_Data_(2022_Survey)'!$A:$X,11,FALSE)</f>
        <v>305</v>
      </c>
      <c r="E58" s="115">
        <f>VLOOKUP($A58,'APB_Data_(2022_Survey)'!$A:$X,14,FALSE)</f>
        <v>356</v>
      </c>
      <c r="G58" s="115">
        <f>VLOOKUP($A58,'APB_Data_(2022_Survey)'!$A:$X,17,FALSE)</f>
        <v>301</v>
      </c>
    </row>
    <row r="59" spans="1:7" x14ac:dyDescent="0.25">
      <c r="A59" s="90" t="s">
        <v>55</v>
      </c>
      <c r="C59" s="115">
        <f>VLOOKUP($A59,'APB_Data_(2022_Survey)'!$A:$X,11,FALSE)</f>
        <v>90</v>
      </c>
      <c r="E59" s="115">
        <f>VLOOKUP($A59,'APB_Data_(2022_Survey)'!$A:$X,14,FALSE)</f>
        <v>108</v>
      </c>
      <c r="G59" s="115">
        <f>VLOOKUP($A59,'APB_Data_(2022_Survey)'!$A:$X,17,FALSE)</f>
        <v>110</v>
      </c>
    </row>
    <row r="60" spans="1:7" x14ac:dyDescent="0.25">
      <c r="A60" s="90" t="s">
        <v>56</v>
      </c>
      <c r="C60" s="115">
        <f>VLOOKUP($A60,'APB_Data_(2022_Survey)'!$A:$X,11,FALSE)</f>
        <v>20</v>
      </c>
      <c r="E60" s="115">
        <f>VLOOKUP($A60,'APB_Data_(2022_Survey)'!$A:$X,14,FALSE)</f>
        <v>15</v>
      </c>
      <c r="G60" s="115">
        <f>VLOOKUP($A60,'APB_Data_(2022_Survey)'!$A:$X,17,FALSE)</f>
        <v>16</v>
      </c>
    </row>
    <row r="61" spans="1:7" ht="15.75" thickBot="1" x14ac:dyDescent="0.3">
      <c r="A61" s="113" t="s">
        <v>57</v>
      </c>
      <c r="C61" s="116">
        <f>VLOOKUP($A61,'APB_Data_(2022_Survey)'!$A:$X,11,FALSE)</f>
        <v>111</v>
      </c>
      <c r="E61" s="116">
        <f>VLOOKUP($A61,'APB_Data_(2022_Survey)'!$A:$X,14,FALSE)</f>
        <v>93</v>
      </c>
      <c r="G61" s="116">
        <f>VLOOKUP($A61,'APB_Data_(2022_Survey)'!$A:$X,17,FALSE)</f>
        <v>79</v>
      </c>
    </row>
    <row r="62" spans="1:7" x14ac:dyDescent="0.25">
      <c r="C62" s="21"/>
      <c r="E62" s="21"/>
      <c r="G62" s="21"/>
    </row>
  </sheetData>
  <hyperlinks>
    <hyperlink ref="A1" location="'Tab Legend'!A1" display="Tab Legend" xr:uid="{F9749BC7-64FF-4285-9EB2-4B295EA2546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9"/>
  </sheetPr>
  <dimension ref="A1:U62"/>
  <sheetViews>
    <sheetView showGridLines="0" workbookViewId="0">
      <pane xSplit="1" ySplit="5" topLeftCell="G6" activePane="bottomRight" state="frozen"/>
      <selection pane="topRight" activeCell="B1" sqref="B1"/>
      <selection pane="bottomLeft" activeCell="A6" sqref="A6"/>
      <selection pane="bottomRight" activeCell="T2" activeCellId="2" sqref="J2 O2 T2"/>
    </sheetView>
  </sheetViews>
  <sheetFormatPr defaultRowHeight="15" x14ac:dyDescent="0.25"/>
  <cols>
    <col min="1" max="1" width="42.28515625" bestFit="1" customWidth="1"/>
    <col min="2" max="2" width="2" bestFit="1" customWidth="1"/>
    <col min="3" max="3" width="16.140625" bestFit="1" customWidth="1"/>
    <col min="4" max="4" width="25.28515625" bestFit="1" customWidth="1"/>
    <col min="5" max="5" width="17.5703125" bestFit="1" customWidth="1"/>
    <col min="6" max="6" width="16.140625" bestFit="1" customWidth="1"/>
    <col min="7" max="7" width="2" bestFit="1" customWidth="1"/>
    <col min="8" max="8" width="16.140625" bestFit="1" customWidth="1"/>
    <col min="9" max="9" width="25.28515625" bestFit="1" customWidth="1"/>
    <col min="10" max="10" width="17.5703125" bestFit="1" customWidth="1"/>
    <col min="11" max="11" width="16.140625" bestFit="1" customWidth="1"/>
    <col min="12" max="12" width="3" bestFit="1" customWidth="1"/>
    <col min="13" max="13" width="16.140625" bestFit="1" customWidth="1"/>
    <col min="14" max="14" width="25.28515625" bestFit="1" customWidth="1"/>
    <col min="15" max="15" width="17.5703125" bestFit="1" customWidth="1"/>
    <col min="16" max="16" width="16.140625" bestFit="1" customWidth="1"/>
    <col min="17" max="17" width="3" bestFit="1" customWidth="1"/>
    <col min="18" max="18" width="16.140625" bestFit="1" customWidth="1"/>
    <col min="19" max="19" width="25.28515625" bestFit="1" customWidth="1"/>
    <col min="20" max="20" width="17.5703125" bestFit="1" customWidth="1"/>
    <col min="21" max="21" width="13.85546875" bestFit="1" customWidth="1"/>
  </cols>
  <sheetData>
    <row r="1" spans="1:21" x14ac:dyDescent="0.25">
      <c r="A1" s="159" t="s">
        <v>312</v>
      </c>
    </row>
    <row r="2" spans="1:21" x14ac:dyDescent="0.25">
      <c r="A2" s="153">
        <f>COLUMN()</f>
        <v>1</v>
      </c>
      <c r="B2" s="153">
        <f>COLUMN()</f>
        <v>2</v>
      </c>
      <c r="C2" s="153">
        <f>COLUMN()</f>
        <v>3</v>
      </c>
      <c r="D2" s="153">
        <f>COLUMN()</f>
        <v>4</v>
      </c>
      <c r="E2" s="153">
        <f>COLUMN()</f>
        <v>5</v>
      </c>
      <c r="F2" s="153">
        <f>COLUMN()</f>
        <v>6</v>
      </c>
      <c r="G2" s="153">
        <f>COLUMN()</f>
        <v>7</v>
      </c>
      <c r="H2" s="153">
        <f>COLUMN()</f>
        <v>8</v>
      </c>
      <c r="I2" s="153">
        <f>COLUMN()</f>
        <v>9</v>
      </c>
      <c r="J2" s="153">
        <f>COLUMN()</f>
        <v>10</v>
      </c>
      <c r="K2" s="153">
        <f>COLUMN()</f>
        <v>11</v>
      </c>
      <c r="L2" s="153">
        <f>COLUMN()</f>
        <v>12</v>
      </c>
      <c r="M2" s="153">
        <f>COLUMN()</f>
        <v>13</v>
      </c>
      <c r="N2" s="153">
        <f>COLUMN()</f>
        <v>14</v>
      </c>
      <c r="O2" s="153">
        <f>COLUMN()</f>
        <v>15</v>
      </c>
      <c r="P2" s="153">
        <f>COLUMN()</f>
        <v>16</v>
      </c>
      <c r="Q2" s="153">
        <f>COLUMN()</f>
        <v>17</v>
      </c>
      <c r="R2" s="153">
        <f>COLUMN()</f>
        <v>18</v>
      </c>
      <c r="S2" s="153">
        <f>COLUMN()</f>
        <v>19</v>
      </c>
      <c r="T2" s="153">
        <f>COLUMN()</f>
        <v>20</v>
      </c>
      <c r="U2" s="153">
        <f>COLUMN()</f>
        <v>21</v>
      </c>
    </row>
    <row r="3" spans="1:21" s="184" customFormat="1" ht="15.75" thickBot="1" x14ac:dyDescent="0.3">
      <c r="A3" s="2"/>
      <c r="C3" s="185">
        <v>2017</v>
      </c>
      <c r="D3" s="185">
        <v>2017</v>
      </c>
      <c r="E3" s="185">
        <v>2017</v>
      </c>
      <c r="F3" s="185">
        <v>2017</v>
      </c>
      <c r="H3" s="186">
        <v>2018</v>
      </c>
      <c r="I3" s="186">
        <v>2018</v>
      </c>
      <c r="J3" s="186">
        <v>2018</v>
      </c>
      <c r="K3" s="186">
        <v>2018</v>
      </c>
      <c r="M3" s="187">
        <v>2019</v>
      </c>
      <c r="N3" s="187">
        <v>2019</v>
      </c>
      <c r="O3" s="187">
        <v>2019</v>
      </c>
      <c r="P3" s="187">
        <v>2019</v>
      </c>
      <c r="R3" s="188">
        <v>2020</v>
      </c>
      <c r="S3" s="188">
        <v>2020</v>
      </c>
      <c r="T3" s="188">
        <v>2020</v>
      </c>
      <c r="U3" s="188">
        <v>2020</v>
      </c>
    </row>
    <row r="4" spans="1:21" s="189" customFormat="1" x14ac:dyDescent="0.25">
      <c r="A4" s="197" t="s">
        <v>58</v>
      </c>
      <c r="C4" s="190" t="s">
        <v>273</v>
      </c>
      <c r="D4" s="191" t="s">
        <v>274</v>
      </c>
      <c r="E4" s="191" t="s">
        <v>275</v>
      </c>
      <c r="F4" s="192" t="s">
        <v>276</v>
      </c>
      <c r="H4" s="190" t="s">
        <v>273</v>
      </c>
      <c r="I4" s="191" t="s">
        <v>274</v>
      </c>
      <c r="J4" s="191" t="s">
        <v>275</v>
      </c>
      <c r="K4" s="192" t="s">
        <v>276</v>
      </c>
      <c r="M4" s="190" t="s">
        <v>273</v>
      </c>
      <c r="N4" s="191" t="s">
        <v>274</v>
      </c>
      <c r="O4" s="191" t="s">
        <v>275</v>
      </c>
      <c r="P4" s="192" t="s">
        <v>276</v>
      </c>
      <c r="R4" s="190" t="s">
        <v>273</v>
      </c>
      <c r="S4" s="191" t="s">
        <v>274</v>
      </c>
      <c r="T4" s="191" t="s">
        <v>275</v>
      </c>
      <c r="U4" s="192" t="s">
        <v>276</v>
      </c>
    </row>
    <row r="5" spans="1:21" s="189" customFormat="1" ht="15.75" thickBot="1" x14ac:dyDescent="0.3">
      <c r="A5" s="198"/>
      <c r="C5" s="193" t="s">
        <v>327</v>
      </c>
      <c r="D5" s="194" t="s">
        <v>360</v>
      </c>
      <c r="E5" s="194" t="s">
        <v>362</v>
      </c>
      <c r="F5" s="195" t="s">
        <v>361</v>
      </c>
      <c r="H5" s="193" t="s">
        <v>327</v>
      </c>
      <c r="I5" s="194" t="s">
        <v>360</v>
      </c>
      <c r="J5" s="194" t="s">
        <v>362</v>
      </c>
      <c r="K5" s="195" t="s">
        <v>361</v>
      </c>
      <c r="M5" s="193" t="s">
        <v>327</v>
      </c>
      <c r="N5" s="194" t="s">
        <v>360</v>
      </c>
      <c r="O5" s="194" t="s">
        <v>362</v>
      </c>
      <c r="P5" s="195" t="s">
        <v>361</v>
      </c>
      <c r="R5" s="193" t="s">
        <v>327</v>
      </c>
      <c r="S5" s="194" t="s">
        <v>360</v>
      </c>
      <c r="T5" s="194" t="s">
        <v>362</v>
      </c>
      <c r="U5" s="195" t="s">
        <v>361</v>
      </c>
    </row>
    <row r="6" spans="1:21" x14ac:dyDescent="0.25">
      <c r="A6" s="52" t="s">
        <v>1</v>
      </c>
      <c r="C6" s="103">
        <v>13855707.51</v>
      </c>
      <c r="D6" s="104">
        <v>47083743.5</v>
      </c>
      <c r="E6" s="104">
        <v>36212393.670000002</v>
      </c>
      <c r="F6" s="105">
        <v>12621627.4</v>
      </c>
      <c r="H6" s="103">
        <v>7358652.7400000002</v>
      </c>
      <c r="I6" s="104">
        <v>43588038.630000003</v>
      </c>
      <c r="J6" s="104">
        <v>38739420.899999999</v>
      </c>
      <c r="K6" s="105">
        <v>13424525.85</v>
      </c>
      <c r="M6" s="103">
        <v>1544290.5</v>
      </c>
      <c r="N6" s="104">
        <v>73913963.590000004</v>
      </c>
      <c r="O6" s="104">
        <v>52770678.980000004</v>
      </c>
      <c r="P6" s="105">
        <v>16731712.670000002</v>
      </c>
      <c r="R6" s="103">
        <f>VLOOKUP($A6,'APB_Data_(2022_Survey)'!$A:$ZZ,5,FALSE)</f>
        <v>1262029.8700000001</v>
      </c>
      <c r="S6" s="104">
        <f>VLOOKUP($A6,'APB_Data_(2022_Survey)'!$A:$ZZ,6,FALSE)</f>
        <v>47007199.689999998</v>
      </c>
      <c r="T6" s="104">
        <f>VLOOKUP($A6,'APB_Data_(2022_Survey)'!$A:$ZZ,7,FALSE)</f>
        <v>46926768.640000001</v>
      </c>
      <c r="U6" s="105">
        <f>VLOOKUP($A6,'APB_Data_(2022_Survey)'!$A:$ZZ,8,FALSE)</f>
        <v>16061339.779999999</v>
      </c>
    </row>
    <row r="7" spans="1:21" x14ac:dyDescent="0.25">
      <c r="A7" s="45" t="s">
        <v>2</v>
      </c>
      <c r="C7" s="94">
        <v>64900</v>
      </c>
      <c r="D7" s="91">
        <v>1917510</v>
      </c>
      <c r="E7" s="91">
        <v>254467</v>
      </c>
      <c r="F7" s="95">
        <v>203804</v>
      </c>
      <c r="H7" s="94">
        <v>451</v>
      </c>
      <c r="I7" s="91">
        <v>3526224</v>
      </c>
      <c r="J7" s="91">
        <v>402401</v>
      </c>
      <c r="K7" s="95">
        <v>42688</v>
      </c>
      <c r="M7" s="94">
        <v>220664.75</v>
      </c>
      <c r="N7" s="91">
        <v>4036722.02</v>
      </c>
      <c r="O7" s="91">
        <v>413277.92</v>
      </c>
      <c r="P7" s="95">
        <v>47151.37</v>
      </c>
      <c r="R7" s="94">
        <f>VLOOKUP($A7,'APB_Data_(2022_Survey)'!$A:$ZZ,5,FALSE)</f>
        <v>68057.95</v>
      </c>
      <c r="S7" s="91">
        <f>VLOOKUP($A7,'APB_Data_(2022_Survey)'!$A:$ZZ,6,FALSE)</f>
        <v>2424093.9900000002</v>
      </c>
      <c r="T7" s="91">
        <f>VLOOKUP($A7,'APB_Data_(2022_Survey)'!$A:$ZZ,7,FALSE)</f>
        <v>608135.34000000102</v>
      </c>
      <c r="U7" s="95">
        <f>VLOOKUP($A7,'APB_Data_(2022_Survey)'!$A:$ZZ,8,FALSE)</f>
        <v>302112.03000000003</v>
      </c>
    </row>
    <row r="8" spans="1:21" x14ac:dyDescent="0.25">
      <c r="A8" s="45" t="s">
        <v>3</v>
      </c>
      <c r="C8" s="96">
        <v>0</v>
      </c>
      <c r="D8" s="92">
        <v>268568.34000000003</v>
      </c>
      <c r="E8" s="92">
        <v>0</v>
      </c>
      <c r="F8" s="97">
        <v>5652.5</v>
      </c>
      <c r="H8" s="96">
        <v>0</v>
      </c>
      <c r="I8" s="92">
        <v>383778.42</v>
      </c>
      <c r="J8" s="92">
        <v>16800</v>
      </c>
      <c r="K8" s="97">
        <v>21062</v>
      </c>
      <c r="M8" s="96">
        <v>0</v>
      </c>
      <c r="N8" s="92">
        <v>89182.2</v>
      </c>
      <c r="O8" s="92">
        <v>74692</v>
      </c>
      <c r="P8" s="97">
        <v>15118.61</v>
      </c>
      <c r="R8" s="96">
        <f>VLOOKUP($A8,'APB_Data_(2022_Survey)'!$A:$ZZ,5,FALSE)</f>
        <v>0</v>
      </c>
      <c r="S8" s="92">
        <f>VLOOKUP($A8,'APB_Data_(2022_Survey)'!$A:$ZZ,6,FALSE)</f>
        <v>76096.800000000003</v>
      </c>
      <c r="T8" s="92">
        <f>VLOOKUP($A8,'APB_Data_(2022_Survey)'!$A:$ZZ,7,FALSE)</f>
        <v>7731.42</v>
      </c>
      <c r="U8" s="97">
        <f>VLOOKUP($A8,'APB_Data_(2022_Survey)'!$A:$ZZ,8,FALSE)</f>
        <v>29820.560000000001</v>
      </c>
    </row>
    <row r="9" spans="1:21" x14ac:dyDescent="0.25">
      <c r="A9" s="45" t="s">
        <v>4</v>
      </c>
      <c r="C9" s="94">
        <v>215025</v>
      </c>
      <c r="D9" s="91">
        <v>2077654</v>
      </c>
      <c r="E9" s="91">
        <v>985822</v>
      </c>
      <c r="F9" s="95">
        <v>372618</v>
      </c>
      <c r="H9" s="94">
        <v>621956</v>
      </c>
      <c r="I9" s="91">
        <v>2268677</v>
      </c>
      <c r="J9" s="91">
        <v>731696</v>
      </c>
      <c r="K9" s="95">
        <v>274283</v>
      </c>
      <c r="M9" s="94">
        <v>80682</v>
      </c>
      <c r="N9" s="91">
        <v>2742059</v>
      </c>
      <c r="O9" s="91">
        <v>1527895</v>
      </c>
      <c r="P9" s="95">
        <v>292140</v>
      </c>
      <c r="R9" s="94">
        <f>VLOOKUP($A9,'APB_Data_(2022_Survey)'!$A:$ZZ,5,FALSE)</f>
        <v>31673</v>
      </c>
      <c r="S9" s="91">
        <f>VLOOKUP($A9,'APB_Data_(2022_Survey)'!$A:$ZZ,6,FALSE)</f>
        <v>2750320</v>
      </c>
      <c r="T9" s="91">
        <f>VLOOKUP($A9,'APB_Data_(2022_Survey)'!$A:$ZZ,7,FALSE)</f>
        <v>1142633</v>
      </c>
      <c r="U9" s="95">
        <f>VLOOKUP($A9,'APB_Data_(2022_Survey)'!$A:$ZZ,8,FALSE)</f>
        <v>461569</v>
      </c>
    </row>
    <row r="10" spans="1:21" x14ac:dyDescent="0.25">
      <c r="A10" s="45" t="s">
        <v>5</v>
      </c>
      <c r="C10" s="94">
        <v>0</v>
      </c>
      <c r="D10" s="91">
        <v>643961.28999999992</v>
      </c>
      <c r="E10" s="91">
        <v>822377.60999999905</v>
      </c>
      <c r="F10" s="95">
        <v>157143.16000000015</v>
      </c>
      <c r="H10" s="94">
        <v>0</v>
      </c>
      <c r="I10" s="91">
        <v>924025.2900000019</v>
      </c>
      <c r="J10" s="91">
        <v>1390505.3899999987</v>
      </c>
      <c r="K10" s="95">
        <v>162592.9399999998</v>
      </c>
      <c r="M10" s="94">
        <v>0</v>
      </c>
      <c r="N10" s="91">
        <v>981262.39000000025</v>
      </c>
      <c r="O10" s="91">
        <v>1220765.6100000003</v>
      </c>
      <c r="P10" s="95">
        <v>286398.94999999978</v>
      </c>
      <c r="R10" s="94">
        <f>VLOOKUP($A10,'APB_Data_(2022_Survey)'!$A:$ZZ,5,FALSE)</f>
        <v>0</v>
      </c>
      <c r="S10" s="91">
        <f>VLOOKUP($A10,'APB_Data_(2022_Survey)'!$A:$ZZ,6,FALSE)</f>
        <v>710782.65000000095</v>
      </c>
      <c r="T10" s="91">
        <f>VLOOKUP($A10,'APB_Data_(2022_Survey)'!$A:$ZZ,7,FALSE)</f>
        <v>709014.349999998</v>
      </c>
      <c r="U10" s="95">
        <f>VLOOKUP($A10,'APB_Data_(2022_Survey)'!$A:$ZZ,8,FALSE)</f>
        <v>175917.15</v>
      </c>
    </row>
    <row r="11" spans="1:21" x14ac:dyDescent="0.25">
      <c r="A11" s="45" t="s">
        <v>6</v>
      </c>
      <c r="C11" s="94">
        <v>32021</v>
      </c>
      <c r="D11" s="91">
        <v>1228111.77</v>
      </c>
      <c r="E11" s="91">
        <v>1992454.85</v>
      </c>
      <c r="F11" s="95">
        <v>596855.44999999995</v>
      </c>
      <c r="H11" s="94">
        <v>281625.99</v>
      </c>
      <c r="I11" s="91">
        <v>2095669.03</v>
      </c>
      <c r="J11" s="91">
        <v>1444131.94</v>
      </c>
      <c r="K11" s="95">
        <v>611727.89</v>
      </c>
      <c r="M11" s="94">
        <v>51680.47</v>
      </c>
      <c r="N11" s="91">
        <v>2227946.29</v>
      </c>
      <c r="O11" s="91">
        <v>1563463.69</v>
      </c>
      <c r="P11" s="95">
        <v>509429.07</v>
      </c>
      <c r="R11" s="94">
        <f>VLOOKUP($A11,'APB_Data_(2022_Survey)'!$A:$ZZ,5,FALSE)</f>
        <v>104072.71</v>
      </c>
      <c r="S11" s="91">
        <f>VLOOKUP($A11,'APB_Data_(2022_Survey)'!$A:$ZZ,6,FALSE)</f>
        <v>1790707.49</v>
      </c>
      <c r="T11" s="91">
        <f>VLOOKUP($A11,'APB_Data_(2022_Survey)'!$A:$ZZ,7,FALSE)</f>
        <v>1325039.8999999999</v>
      </c>
      <c r="U11" s="95">
        <f>VLOOKUP($A11,'APB_Data_(2022_Survey)'!$A:$ZZ,8,FALSE)</f>
        <v>761551.91</v>
      </c>
    </row>
    <row r="12" spans="1:21" x14ac:dyDescent="0.25">
      <c r="A12" s="45" t="s">
        <v>7</v>
      </c>
      <c r="C12" s="98">
        <v>734066.96</v>
      </c>
      <c r="D12" s="93">
        <v>1294593.8800000008</v>
      </c>
      <c r="E12" s="93">
        <v>676459.71999999916</v>
      </c>
      <c r="F12" s="99">
        <v>197168.02000000011</v>
      </c>
      <c r="H12" s="98">
        <v>522958.56999999937</v>
      </c>
      <c r="I12" s="93">
        <v>3479750.8800000008</v>
      </c>
      <c r="J12" s="93">
        <v>1736790.5600000017</v>
      </c>
      <c r="K12" s="99">
        <v>297081.70999999961</v>
      </c>
      <c r="M12" s="98">
        <v>2178668.44</v>
      </c>
      <c r="N12" s="93">
        <v>1713378.8900000004</v>
      </c>
      <c r="O12" s="93">
        <v>1300891.9099999992</v>
      </c>
      <c r="P12" s="99">
        <v>377423.78999999899</v>
      </c>
      <c r="R12" s="98">
        <f>VLOOKUP($A12,'APB_Data_(2022_Survey)'!$A:$ZZ,5,FALSE)</f>
        <v>1392364.01</v>
      </c>
      <c r="S12" s="93">
        <f>VLOOKUP($A12,'APB_Data_(2022_Survey)'!$A:$ZZ,6,FALSE)</f>
        <v>2180569.0699999998</v>
      </c>
      <c r="T12" s="93">
        <f>VLOOKUP($A12,'APB_Data_(2022_Survey)'!$A:$ZZ,7,FALSE)</f>
        <v>1584853.39</v>
      </c>
      <c r="U12" s="99">
        <f>VLOOKUP($A12,'APB_Data_(2022_Survey)'!$A:$ZZ,8,FALSE)</f>
        <v>479724.97</v>
      </c>
    </row>
    <row r="13" spans="1:21" x14ac:dyDescent="0.25">
      <c r="A13" s="45" t="s">
        <v>8</v>
      </c>
      <c r="C13" s="94">
        <v>19129.349999999999</v>
      </c>
      <c r="D13" s="91">
        <v>199766.39</v>
      </c>
      <c r="E13" s="91">
        <v>137377.54</v>
      </c>
      <c r="F13" s="95">
        <v>69957.72</v>
      </c>
      <c r="H13" s="94">
        <v>40751.67</v>
      </c>
      <c r="I13" s="91">
        <v>194152.57</v>
      </c>
      <c r="J13" s="91">
        <v>168726.03000000003</v>
      </c>
      <c r="K13" s="95">
        <v>33928.230000000003</v>
      </c>
      <c r="M13" s="94">
        <v>805688.72</v>
      </c>
      <c r="N13" s="91">
        <v>159940.94</v>
      </c>
      <c r="O13" s="91">
        <v>127568.2</v>
      </c>
      <c r="P13" s="95">
        <v>101310.96</v>
      </c>
      <c r="R13" s="94">
        <f>VLOOKUP($A13,'APB_Data_(2022_Survey)'!$A:$ZZ,5,FALSE)</f>
        <v>0</v>
      </c>
      <c r="S13" s="91">
        <f>VLOOKUP($A13,'APB_Data_(2022_Survey)'!$A:$ZZ,6,FALSE)</f>
        <v>196868.53</v>
      </c>
      <c r="T13" s="91">
        <f>VLOOKUP($A13,'APB_Data_(2022_Survey)'!$A:$ZZ,7,FALSE)</f>
        <v>88958</v>
      </c>
      <c r="U13" s="95">
        <f>VLOOKUP($A13,'APB_Data_(2022_Survey)'!$A:$ZZ,8,FALSE)</f>
        <v>37685.660000000003</v>
      </c>
    </row>
    <row r="14" spans="1:21" x14ac:dyDescent="0.25">
      <c r="A14" s="45" t="s">
        <v>9</v>
      </c>
      <c r="C14" s="94"/>
      <c r="D14" s="91">
        <v>4389</v>
      </c>
      <c r="E14" s="91"/>
      <c r="F14" s="95">
        <v>19668</v>
      </c>
      <c r="H14" s="94">
        <v>53000</v>
      </c>
      <c r="I14" s="91">
        <v>45939.66</v>
      </c>
      <c r="J14" s="91">
        <v>5277.56</v>
      </c>
      <c r="K14" s="95">
        <v>10866.47</v>
      </c>
      <c r="M14" s="94">
        <v>0</v>
      </c>
      <c r="N14" s="91">
        <v>72962</v>
      </c>
      <c r="O14" s="91">
        <v>7705</v>
      </c>
      <c r="P14" s="95">
        <v>0</v>
      </c>
      <c r="R14" s="94">
        <f>VLOOKUP($A14,'APB_Data_(2022_Survey)'!$A:$ZZ,5,FALSE)</f>
        <v>19499.259999999998</v>
      </c>
      <c r="S14" s="91">
        <f>VLOOKUP($A14,'APB_Data_(2022_Survey)'!$A:$ZZ,6,FALSE)</f>
        <v>55377.22</v>
      </c>
      <c r="T14" s="91">
        <f>VLOOKUP($A14,'APB_Data_(2022_Survey)'!$A:$ZZ,7,FALSE)</f>
        <v>14513.99</v>
      </c>
      <c r="U14" s="95">
        <f>VLOOKUP($A14,'APB_Data_(2022_Survey)'!$A:$ZZ,8,FALSE)</f>
        <v>3126.98</v>
      </c>
    </row>
    <row r="15" spans="1:21" x14ac:dyDescent="0.25">
      <c r="A15" s="45" t="s">
        <v>10</v>
      </c>
      <c r="C15" s="94">
        <v>1555000</v>
      </c>
      <c r="D15" s="91">
        <v>0</v>
      </c>
      <c r="E15" s="91">
        <v>35940</v>
      </c>
      <c r="F15" s="95">
        <v>15500</v>
      </c>
      <c r="H15" s="94">
        <v>935</v>
      </c>
      <c r="I15" s="91">
        <v>47975</v>
      </c>
      <c r="J15" s="91">
        <v>91267</v>
      </c>
      <c r="K15" s="95">
        <v>17551.77</v>
      </c>
      <c r="M15" s="94">
        <v>40677</v>
      </c>
      <c r="N15" s="91">
        <v>2500</v>
      </c>
      <c r="O15" s="91">
        <v>68080</v>
      </c>
      <c r="P15" s="95">
        <v>16372</v>
      </c>
      <c r="R15" s="94">
        <f>VLOOKUP($A15,'APB_Data_(2022_Survey)'!$A:$ZZ,5,FALSE)</f>
        <v>0</v>
      </c>
      <c r="S15" s="91">
        <f>VLOOKUP($A15,'APB_Data_(2022_Survey)'!$A:$ZZ,6,FALSE)</f>
        <v>24541</v>
      </c>
      <c r="T15" s="91">
        <f>VLOOKUP($A15,'APB_Data_(2022_Survey)'!$A:$ZZ,7,FALSE)</f>
        <v>159101</v>
      </c>
      <c r="U15" s="95">
        <f>VLOOKUP($A15,'APB_Data_(2022_Survey)'!$A:$ZZ,8,FALSE)</f>
        <v>8943</v>
      </c>
    </row>
    <row r="16" spans="1:21" x14ac:dyDescent="0.25">
      <c r="A16" s="45" t="s">
        <v>11</v>
      </c>
      <c r="C16" s="96">
        <v>0</v>
      </c>
      <c r="D16" s="92">
        <v>46121.56</v>
      </c>
      <c r="E16" s="92">
        <v>157427.19</v>
      </c>
      <c r="F16" s="97">
        <v>37450.629999999997</v>
      </c>
      <c r="H16" s="96">
        <v>0</v>
      </c>
      <c r="I16" s="92">
        <v>49147.46</v>
      </c>
      <c r="J16" s="92">
        <v>386966.94</v>
      </c>
      <c r="K16" s="97">
        <v>92436.87</v>
      </c>
      <c r="M16" s="96">
        <v>0</v>
      </c>
      <c r="N16" s="92">
        <v>50331.53</v>
      </c>
      <c r="O16" s="92">
        <v>247860.96</v>
      </c>
      <c r="P16" s="97">
        <v>42218.95</v>
      </c>
      <c r="R16" s="96">
        <f>VLOOKUP($A16,'APB_Data_(2022_Survey)'!$A:$ZZ,5,FALSE)</f>
        <v>0</v>
      </c>
      <c r="S16" s="92">
        <f>VLOOKUP($A16,'APB_Data_(2022_Survey)'!$A:$ZZ,6,FALSE)</f>
        <v>97342.33</v>
      </c>
      <c r="T16" s="92">
        <f>VLOOKUP($A16,'APB_Data_(2022_Survey)'!$A:$ZZ,7,FALSE)</f>
        <v>273366.25</v>
      </c>
      <c r="U16" s="97">
        <f>VLOOKUP($A16,'APB_Data_(2022_Survey)'!$A:$ZZ,8,FALSE)</f>
        <v>70882.929999999993</v>
      </c>
    </row>
    <row r="17" spans="1:21" x14ac:dyDescent="0.25">
      <c r="A17" s="45" t="s">
        <v>14</v>
      </c>
      <c r="C17" s="94">
        <v>3741665.7400000012</v>
      </c>
      <c r="D17" s="91">
        <v>6065310.5899999999</v>
      </c>
      <c r="E17" s="91">
        <v>3741665.7400000012</v>
      </c>
      <c r="F17" s="95">
        <v>1265119.31</v>
      </c>
      <c r="H17" s="94">
        <v>2846261.0399999991</v>
      </c>
      <c r="I17" s="91">
        <v>7343284.8544000015</v>
      </c>
      <c r="J17" s="91">
        <v>2846261.0399999991</v>
      </c>
      <c r="K17" s="95">
        <v>1588933.6199999996</v>
      </c>
      <c r="M17" s="94">
        <v>11251886.199999997</v>
      </c>
      <c r="N17" s="91">
        <v>6787100.1600000029</v>
      </c>
      <c r="O17" s="91">
        <v>11251886.199999997</v>
      </c>
      <c r="P17" s="95">
        <v>1089038.0099999993</v>
      </c>
      <c r="R17" s="94">
        <f>VLOOKUP($A17,'APB_Data_(2022_Survey)'!$A:$ZZ,5,FALSE)</f>
        <v>2671998.06</v>
      </c>
      <c r="S17" s="91">
        <f>VLOOKUP($A17,'APB_Data_(2022_Survey)'!$A:$ZZ,6,FALSE)</f>
        <v>8897823.2899999991</v>
      </c>
      <c r="T17" s="91">
        <f>VLOOKUP($A17,'APB_Data_(2022_Survey)'!$A:$ZZ,7,FALSE)</f>
        <v>6840211.29</v>
      </c>
      <c r="U17" s="95">
        <f>VLOOKUP($A17,'APB_Data_(2022_Survey)'!$A:$ZZ,8,FALSE)</f>
        <v>1287322.22</v>
      </c>
    </row>
    <row r="18" spans="1:21" x14ac:dyDescent="0.25">
      <c r="A18" s="90" t="s">
        <v>16</v>
      </c>
      <c r="C18" s="94">
        <v>0</v>
      </c>
      <c r="D18" s="91">
        <v>4743345</v>
      </c>
      <c r="E18" s="91">
        <v>2846822</v>
      </c>
      <c r="F18" s="95">
        <v>579801</v>
      </c>
      <c r="H18" s="94">
        <v>0</v>
      </c>
      <c r="I18" s="91">
        <v>2103146.4900000002</v>
      </c>
      <c r="J18" s="91">
        <v>2964926.95</v>
      </c>
      <c r="K18" s="95">
        <v>529451.29</v>
      </c>
      <c r="M18" s="94">
        <v>0</v>
      </c>
      <c r="N18" s="91">
        <v>3487006.89</v>
      </c>
      <c r="O18" s="91">
        <v>3384441.91</v>
      </c>
      <c r="P18" s="95">
        <v>683705.12000000011</v>
      </c>
      <c r="R18" s="94">
        <f>VLOOKUP($A18,'APB_Data_(2022_Survey)'!$A:$ZZ,5,FALSE)</f>
        <v>0</v>
      </c>
      <c r="S18" s="91">
        <f>VLOOKUP($A18,'APB_Data_(2022_Survey)'!$A:$ZZ,6,FALSE)</f>
        <v>2545157.08</v>
      </c>
      <c r="T18" s="91">
        <f>VLOOKUP($A18,'APB_Data_(2022_Survey)'!$A:$ZZ,7,FALSE)</f>
        <v>2555738.19</v>
      </c>
      <c r="U18" s="95">
        <f>VLOOKUP($A18,'APB_Data_(2022_Survey)'!$A:$ZZ,8,FALSE)</f>
        <v>265625.36</v>
      </c>
    </row>
    <row r="19" spans="1:21" x14ac:dyDescent="0.25">
      <c r="A19" s="45" t="s">
        <v>17</v>
      </c>
      <c r="C19" s="94">
        <v>40036.18</v>
      </c>
      <c r="D19" s="91">
        <v>1549041.19</v>
      </c>
      <c r="E19" s="91">
        <v>1001708.4999999998</v>
      </c>
      <c r="F19" s="95">
        <v>1055192.6100000008</v>
      </c>
      <c r="H19" s="94">
        <v>45880.26</v>
      </c>
      <c r="I19" s="91">
        <v>2391817.3900000006</v>
      </c>
      <c r="J19" s="91">
        <v>1366930.8099999998</v>
      </c>
      <c r="K19" s="95">
        <v>1126461.2300000002</v>
      </c>
      <c r="M19" s="94">
        <v>145106.51000000004</v>
      </c>
      <c r="N19" s="91">
        <v>2554622.3599999985</v>
      </c>
      <c r="O19" s="91">
        <v>1254244.8300000008</v>
      </c>
      <c r="P19" s="95">
        <v>1328337.6400000087</v>
      </c>
      <c r="R19" s="94">
        <f>VLOOKUP($A19,'APB_Data_(2022_Survey)'!$A:$ZZ,5,FALSE)</f>
        <v>114128</v>
      </c>
      <c r="S19" s="91">
        <f>VLOOKUP($A19,'APB_Data_(2022_Survey)'!$A:$ZZ,6,FALSE)</f>
        <v>2779329</v>
      </c>
      <c r="T19" s="91">
        <f>VLOOKUP($A19,'APB_Data_(2022_Survey)'!$A:$ZZ,7,FALSE)</f>
        <v>1218895</v>
      </c>
      <c r="U19" s="95">
        <f>VLOOKUP($A19,'APB_Data_(2022_Survey)'!$A:$ZZ,8,FALSE)</f>
        <v>1350802</v>
      </c>
    </row>
    <row r="20" spans="1:21" x14ac:dyDescent="0.25">
      <c r="A20" s="45" t="s">
        <v>119</v>
      </c>
      <c r="C20" s="94">
        <v>601896</v>
      </c>
      <c r="D20" s="91">
        <v>6139681</v>
      </c>
      <c r="E20" s="91">
        <v>2248524</v>
      </c>
      <c r="F20" s="95">
        <v>612469</v>
      </c>
      <c r="H20" s="94">
        <v>0</v>
      </c>
      <c r="I20" s="91">
        <v>6021840.8499999996</v>
      </c>
      <c r="J20" s="91">
        <v>2551668.86</v>
      </c>
      <c r="K20" s="95">
        <v>647667.25</v>
      </c>
      <c r="M20" s="94">
        <v>0</v>
      </c>
      <c r="N20" s="91">
        <v>5537746.4700000016</v>
      </c>
      <c r="O20" s="91">
        <v>2794114.17</v>
      </c>
      <c r="P20" s="95">
        <v>577763.98</v>
      </c>
      <c r="R20" s="94">
        <f>VLOOKUP($A20,'APB_Data_(2022_Survey)'!$A:$ZZ,5,FALSE)</f>
        <v>0</v>
      </c>
      <c r="S20" s="91">
        <f>VLOOKUP($A20,'APB_Data_(2022_Survey)'!$A:$ZZ,6,FALSE)</f>
        <v>3151708</v>
      </c>
      <c r="T20" s="91">
        <f>VLOOKUP($A20,'APB_Data_(2022_Survey)'!$A:$ZZ,7,FALSE)</f>
        <v>1754112.6</v>
      </c>
      <c r="U20" s="95">
        <f>VLOOKUP($A20,'APB_Data_(2022_Survey)'!$A:$ZZ,8,FALSE)</f>
        <v>1045035</v>
      </c>
    </row>
    <row r="21" spans="1:21" x14ac:dyDescent="0.25">
      <c r="A21" s="90" t="s">
        <v>12</v>
      </c>
      <c r="C21" s="94">
        <v>0</v>
      </c>
      <c r="D21" s="91">
        <v>1812166.43</v>
      </c>
      <c r="E21" s="91">
        <v>211989.91</v>
      </c>
      <c r="F21" s="95">
        <v>138063.49</v>
      </c>
      <c r="H21" s="94">
        <v>0</v>
      </c>
      <c r="I21" s="91">
        <v>1497559.01</v>
      </c>
      <c r="J21" s="91">
        <v>98643.19</v>
      </c>
      <c r="K21" s="95">
        <v>230553.78</v>
      </c>
      <c r="M21" s="94">
        <v>0</v>
      </c>
      <c r="N21" s="91">
        <v>1541616</v>
      </c>
      <c r="O21" s="91">
        <v>91681.52</v>
      </c>
      <c r="P21" s="95">
        <v>125388.36</v>
      </c>
      <c r="R21" s="94">
        <f>VLOOKUP($A21,'APB_Data_(2022_Survey)'!$A:$ZZ,5,FALSE)</f>
        <v>0</v>
      </c>
      <c r="S21" s="91">
        <f>VLOOKUP($A21,'APB_Data_(2022_Survey)'!$A:$ZZ,6,FALSE)</f>
        <v>1839844</v>
      </c>
      <c r="T21" s="91">
        <f>VLOOKUP($A21,'APB_Data_(2022_Survey)'!$A:$ZZ,7,FALSE)</f>
        <v>449663</v>
      </c>
      <c r="U21" s="95">
        <f>VLOOKUP($A21,'APB_Data_(2022_Survey)'!$A:$ZZ,8,FALSE)</f>
        <v>4815</v>
      </c>
    </row>
    <row r="22" spans="1:21" x14ac:dyDescent="0.25">
      <c r="A22" s="90" t="s">
        <v>13</v>
      </c>
      <c r="C22" s="94">
        <v>10591</v>
      </c>
      <c r="D22" s="91">
        <v>470967</v>
      </c>
      <c r="E22" s="91">
        <v>407574</v>
      </c>
      <c r="F22" s="95">
        <v>399504.82999999996</v>
      </c>
      <c r="H22" s="94">
        <v>0</v>
      </c>
      <c r="I22" s="91">
        <v>496747.48</v>
      </c>
      <c r="J22" s="91">
        <v>384832.29</v>
      </c>
      <c r="K22" s="95">
        <v>279239.43</v>
      </c>
      <c r="M22" s="94">
        <v>0</v>
      </c>
      <c r="N22" s="91">
        <v>1131577.19</v>
      </c>
      <c r="O22" s="91">
        <v>1263628.93</v>
      </c>
      <c r="P22" s="95">
        <v>332790.44</v>
      </c>
      <c r="R22" s="94">
        <f>VLOOKUP($A22,'APB_Data_(2022_Survey)'!$A:$ZZ,5,FALSE)</f>
        <v>0</v>
      </c>
      <c r="S22" s="91">
        <f>VLOOKUP($A22,'APB_Data_(2022_Survey)'!$A:$ZZ,6,FALSE)</f>
        <v>1087496.25</v>
      </c>
      <c r="T22" s="91">
        <f>VLOOKUP($A22,'APB_Data_(2022_Survey)'!$A:$ZZ,7,FALSE)</f>
        <v>733054.47</v>
      </c>
      <c r="U22" s="95">
        <f>VLOOKUP($A22,'APB_Data_(2022_Survey)'!$A:$ZZ,8,FALSE)</f>
        <v>253035.31</v>
      </c>
    </row>
    <row r="23" spans="1:21" x14ac:dyDescent="0.25">
      <c r="A23" s="45" t="s">
        <v>18</v>
      </c>
      <c r="C23" s="94">
        <v>0</v>
      </c>
      <c r="D23" s="91">
        <v>184616.88</v>
      </c>
      <c r="E23" s="91">
        <v>48325.34</v>
      </c>
      <c r="F23" s="95">
        <v>15826.63</v>
      </c>
      <c r="H23" s="94">
        <v>0</v>
      </c>
      <c r="I23" s="91">
        <v>157663.64000000001</v>
      </c>
      <c r="J23" s="91">
        <v>19902.830000000002</v>
      </c>
      <c r="K23" s="95">
        <v>879.23</v>
      </c>
      <c r="M23" s="94">
        <v>0</v>
      </c>
      <c r="N23" s="91">
        <v>218135.99</v>
      </c>
      <c r="O23" s="91">
        <v>58013.94</v>
      </c>
      <c r="P23" s="95">
        <v>118.73</v>
      </c>
      <c r="R23" s="94">
        <f>VLOOKUP($A23,'APB_Data_(2022_Survey)'!$A:$ZZ,5,FALSE)</f>
        <v>2695.02</v>
      </c>
      <c r="S23" s="91">
        <f>VLOOKUP($A23,'APB_Data_(2022_Survey)'!$A:$ZZ,6,FALSE)</f>
        <v>235920.61</v>
      </c>
      <c r="T23" s="91">
        <f>VLOOKUP($A23,'APB_Data_(2022_Survey)'!$A:$ZZ,7,FALSE)</f>
        <v>63059.67</v>
      </c>
      <c r="U23" s="95">
        <f>VLOOKUP($A23,'APB_Data_(2022_Survey)'!$A:$ZZ,8,FALSE)</f>
        <v>35651.69</v>
      </c>
    </row>
    <row r="24" spans="1:21" x14ac:dyDescent="0.25">
      <c r="A24" s="45" t="s">
        <v>19</v>
      </c>
      <c r="C24" s="94">
        <v>0</v>
      </c>
      <c r="D24" s="91">
        <v>997931.16</v>
      </c>
      <c r="E24" s="91">
        <v>499372.64</v>
      </c>
      <c r="F24" s="95">
        <v>462348.03</v>
      </c>
      <c r="H24" s="94">
        <v>0</v>
      </c>
      <c r="I24" s="91">
        <v>362125.82</v>
      </c>
      <c r="J24" s="91">
        <v>1497584.19</v>
      </c>
      <c r="K24" s="95">
        <v>374738.14</v>
      </c>
      <c r="M24" s="94">
        <v>0</v>
      </c>
      <c r="N24" s="91">
        <v>666193.18000000005</v>
      </c>
      <c r="O24" s="91">
        <v>1214924.69</v>
      </c>
      <c r="P24" s="95">
        <v>425029.72</v>
      </c>
      <c r="R24" s="94">
        <f>VLOOKUP($A24,'APB_Data_(2022_Survey)'!$A:$ZZ,5,FALSE)</f>
        <v>0</v>
      </c>
      <c r="S24" s="91">
        <f>VLOOKUP($A24,'APB_Data_(2022_Survey)'!$A:$ZZ,6,FALSE)</f>
        <v>683793.45000000298</v>
      </c>
      <c r="T24" s="91">
        <f>VLOOKUP($A24,'APB_Data_(2022_Survey)'!$A:$ZZ,7,FALSE)</f>
        <v>956175.67</v>
      </c>
      <c r="U24" s="95">
        <f>VLOOKUP($A24,'APB_Data_(2022_Survey)'!$A:$ZZ,8,FALSE)</f>
        <v>439363.67</v>
      </c>
    </row>
    <row r="25" spans="1:21" x14ac:dyDescent="0.25">
      <c r="A25" s="45" t="s">
        <v>20</v>
      </c>
      <c r="C25" s="96">
        <v>34694.92</v>
      </c>
      <c r="D25" s="92">
        <v>461590.19</v>
      </c>
      <c r="E25" s="92">
        <v>519430.26</v>
      </c>
      <c r="F25" s="97">
        <v>107824.07</v>
      </c>
      <c r="H25" s="96">
        <v>21739.200000000001</v>
      </c>
      <c r="I25" s="92">
        <v>530251.33000000007</v>
      </c>
      <c r="J25" s="92">
        <v>305727.40999999997</v>
      </c>
      <c r="K25" s="97">
        <v>246909.5</v>
      </c>
      <c r="M25" s="96">
        <v>17480.240000000002</v>
      </c>
      <c r="N25" s="92">
        <v>494791.13</v>
      </c>
      <c r="O25" s="92">
        <v>415768.22</v>
      </c>
      <c r="P25" s="97">
        <v>375265.96</v>
      </c>
      <c r="R25" s="96">
        <f>VLOOKUP($A25,'APB_Data_(2022_Survey)'!$A:$ZZ,5,FALSE)</f>
        <v>227076.51</v>
      </c>
      <c r="S25" s="92">
        <f>VLOOKUP($A25,'APB_Data_(2022_Survey)'!$A:$ZZ,6,FALSE)</f>
        <v>283462.63</v>
      </c>
      <c r="T25" s="92">
        <f>VLOOKUP($A25,'APB_Data_(2022_Survey)'!$A:$ZZ,7,FALSE)</f>
        <v>305449.84999999998</v>
      </c>
      <c r="U25" s="97">
        <f>VLOOKUP($A25,'APB_Data_(2022_Survey)'!$A:$ZZ,8,FALSE)</f>
        <v>263600.64000000001</v>
      </c>
    </row>
    <row r="26" spans="1:21" x14ac:dyDescent="0.25">
      <c r="A26" s="45" t="s">
        <v>21</v>
      </c>
      <c r="C26" s="94">
        <v>0</v>
      </c>
      <c r="D26" s="91">
        <v>29079.13</v>
      </c>
      <c r="E26" s="91">
        <v>33579</v>
      </c>
      <c r="F26" s="95">
        <v>76933.679999999993</v>
      </c>
      <c r="H26" s="94">
        <v>0</v>
      </c>
      <c r="I26" s="91">
        <v>59755.41</v>
      </c>
      <c r="J26" s="91">
        <v>61821.45</v>
      </c>
      <c r="K26" s="95">
        <v>0</v>
      </c>
      <c r="M26" s="94">
        <v>0</v>
      </c>
      <c r="N26" s="91">
        <v>6814.15</v>
      </c>
      <c r="O26" s="91">
        <v>37044</v>
      </c>
      <c r="P26" s="95">
        <v>65169.700000000004</v>
      </c>
      <c r="R26" s="94">
        <f>VLOOKUP($A26,'APB_Data_(2022_Survey)'!$A:$ZZ,5,FALSE)</f>
        <v>0</v>
      </c>
      <c r="S26" s="91">
        <f>VLOOKUP($A26,'APB_Data_(2022_Survey)'!$A:$ZZ,6,FALSE)</f>
        <v>31254</v>
      </c>
      <c r="T26" s="91">
        <f>VLOOKUP($A26,'APB_Data_(2022_Survey)'!$A:$ZZ,7,FALSE)</f>
        <v>31316</v>
      </c>
      <c r="U26" s="95">
        <f>VLOOKUP($A26,'APB_Data_(2022_Survey)'!$A:$ZZ,8,FALSE)</f>
        <v>8245</v>
      </c>
    </row>
    <row r="27" spans="1:21" x14ac:dyDescent="0.25">
      <c r="A27" s="45" t="s">
        <v>22</v>
      </c>
      <c r="C27" s="94">
        <v>410103</v>
      </c>
      <c r="D27" s="91">
        <v>2211039</v>
      </c>
      <c r="E27" s="91">
        <v>2065242</v>
      </c>
      <c r="F27" s="95">
        <v>63282</v>
      </c>
      <c r="H27" s="94">
        <v>3212785</v>
      </c>
      <c r="I27" s="91">
        <v>1893729</v>
      </c>
      <c r="J27" s="91">
        <v>2507448</v>
      </c>
      <c r="K27" s="95">
        <v>121034</v>
      </c>
      <c r="M27" s="94">
        <v>1988015.49</v>
      </c>
      <c r="N27" s="91">
        <v>2134988.0066666668</v>
      </c>
      <c r="O27" s="91">
        <v>1742132.8699999999</v>
      </c>
      <c r="P27" s="95">
        <v>148145.28</v>
      </c>
      <c r="R27" s="94">
        <f>VLOOKUP($A27,'APB_Data_(2022_Survey)'!$A:$ZZ,5,FALSE)</f>
        <v>3264535</v>
      </c>
      <c r="S27" s="91">
        <f>VLOOKUP($A27,'APB_Data_(2022_Survey)'!$A:$ZZ,6,FALSE)</f>
        <v>2447506</v>
      </c>
      <c r="T27" s="91">
        <f>VLOOKUP($A27,'APB_Data_(2022_Survey)'!$A:$ZZ,7,FALSE)</f>
        <v>1314318</v>
      </c>
      <c r="U27" s="95">
        <f>VLOOKUP($A27,'APB_Data_(2022_Survey)'!$A:$ZZ,8,FALSE)</f>
        <v>445512</v>
      </c>
    </row>
    <row r="28" spans="1:21" x14ac:dyDescent="0.25">
      <c r="A28" s="45" t="s">
        <v>23</v>
      </c>
      <c r="C28" s="94">
        <v>0</v>
      </c>
      <c r="D28" s="91">
        <v>189576.05</v>
      </c>
      <c r="E28" s="91">
        <v>397743.97</v>
      </c>
      <c r="F28" s="95">
        <v>126051.15</v>
      </c>
      <c r="H28" s="94">
        <v>0</v>
      </c>
      <c r="I28" s="91">
        <v>147603.43</v>
      </c>
      <c r="J28" s="91">
        <v>312527.34999999998</v>
      </c>
      <c r="K28" s="95">
        <v>149018.91999999998</v>
      </c>
      <c r="M28" s="94">
        <v>0</v>
      </c>
      <c r="N28" s="91">
        <v>296579.59999999998</v>
      </c>
      <c r="O28" s="91">
        <v>408560.20999999996</v>
      </c>
      <c r="P28" s="95">
        <v>132412.69</v>
      </c>
      <c r="R28" s="94">
        <f>VLOOKUP($A28,'APB_Data_(2022_Survey)'!$A:$ZZ,5,FALSE)</f>
        <v>0</v>
      </c>
      <c r="S28" s="91">
        <f>VLOOKUP($A28,'APB_Data_(2022_Survey)'!$A:$ZZ,6,FALSE)</f>
        <v>390192.63</v>
      </c>
      <c r="T28" s="91">
        <f>VLOOKUP($A28,'APB_Data_(2022_Survey)'!$A:$ZZ,7,FALSE)</f>
        <v>226707.9</v>
      </c>
      <c r="U28" s="95">
        <f>VLOOKUP($A28,'APB_Data_(2022_Survey)'!$A:$ZZ,8,FALSE)</f>
        <v>60562.720000000001</v>
      </c>
    </row>
    <row r="29" spans="1:21" x14ac:dyDescent="0.25">
      <c r="A29" s="45" t="s">
        <v>24</v>
      </c>
      <c r="C29" s="94">
        <v>970561</v>
      </c>
      <c r="D29" s="91">
        <v>1882924</v>
      </c>
      <c r="E29" s="91">
        <v>779723</v>
      </c>
      <c r="F29" s="95">
        <v>306657</v>
      </c>
      <c r="H29" s="94">
        <v>17859</v>
      </c>
      <c r="I29" s="91">
        <v>1838091</v>
      </c>
      <c r="J29" s="91">
        <v>1961337</v>
      </c>
      <c r="K29" s="95">
        <v>325705</v>
      </c>
      <c r="M29" s="94">
        <v>598201</v>
      </c>
      <c r="N29" s="91">
        <v>1289310</v>
      </c>
      <c r="O29" s="91">
        <v>1217184</v>
      </c>
      <c r="P29" s="95">
        <v>638313</v>
      </c>
      <c r="R29" s="94">
        <f>VLOOKUP($A29,'APB_Data_(2022_Survey)'!$A:$ZZ,5,FALSE)</f>
        <v>209258.64321158599</v>
      </c>
      <c r="S29" s="91">
        <f>VLOOKUP($A29,'APB_Data_(2022_Survey)'!$A:$ZZ,6,FALSE)</f>
        <v>1646588</v>
      </c>
      <c r="T29" s="91">
        <f>VLOOKUP($A29,'APB_Data_(2022_Survey)'!$A:$ZZ,7,FALSE)</f>
        <v>629303.79413555702</v>
      </c>
      <c r="U29" s="95">
        <f>VLOOKUP($A29,'APB_Data_(2022_Survey)'!$A:$ZZ,8,FALSE)</f>
        <v>531196.12407421099</v>
      </c>
    </row>
    <row r="30" spans="1:21" x14ac:dyDescent="0.25">
      <c r="A30" s="45" t="s">
        <v>25</v>
      </c>
      <c r="C30" s="94">
        <v>0</v>
      </c>
      <c r="D30" s="91">
        <v>101231.79000000001</v>
      </c>
      <c r="E30" s="91">
        <v>34314.020000000011</v>
      </c>
      <c r="F30" s="95">
        <v>0</v>
      </c>
      <c r="H30" s="94">
        <v>0</v>
      </c>
      <c r="I30" s="91">
        <v>100286.20999999996</v>
      </c>
      <c r="J30" s="91">
        <v>17030.210000000003</v>
      </c>
      <c r="K30" s="95">
        <v>24428.87</v>
      </c>
      <c r="M30" s="94">
        <v>0</v>
      </c>
      <c r="N30" s="91">
        <v>91129.459999999992</v>
      </c>
      <c r="O30" s="91">
        <v>13909.190000000002</v>
      </c>
      <c r="P30" s="95">
        <v>0</v>
      </c>
      <c r="R30" s="94">
        <f>VLOOKUP($A30,'APB_Data_(2022_Survey)'!$A:$ZZ,5,FALSE)</f>
        <v>0</v>
      </c>
      <c r="S30" s="91">
        <f>VLOOKUP($A30,'APB_Data_(2022_Survey)'!$A:$ZZ,6,FALSE)</f>
        <v>137321.14000000001</v>
      </c>
      <c r="T30" s="91">
        <f>VLOOKUP($A30,'APB_Data_(2022_Survey)'!$A:$ZZ,7,FALSE)</f>
        <v>21128.92</v>
      </c>
      <c r="U30" s="95">
        <f>VLOOKUP($A30,'APB_Data_(2022_Survey)'!$A:$ZZ,8,FALSE)</f>
        <v>0</v>
      </c>
    </row>
    <row r="31" spans="1:21" x14ac:dyDescent="0.25">
      <c r="A31" s="45" t="s">
        <v>26</v>
      </c>
      <c r="C31" s="94">
        <v>0</v>
      </c>
      <c r="D31" s="91">
        <v>15862</v>
      </c>
      <c r="E31" s="91">
        <v>8616.619999999999</v>
      </c>
      <c r="F31" s="95">
        <v>10845.189999999999</v>
      </c>
      <c r="H31" s="94">
        <v>0</v>
      </c>
      <c r="I31" s="91">
        <v>29136.5</v>
      </c>
      <c r="J31" s="91">
        <v>10703.9</v>
      </c>
      <c r="K31" s="95">
        <v>3836.74</v>
      </c>
      <c r="M31" s="94">
        <v>0</v>
      </c>
      <c r="N31" s="91">
        <v>41236</v>
      </c>
      <c r="O31" s="91">
        <v>74948</v>
      </c>
      <c r="P31" s="95">
        <v>17749</v>
      </c>
      <c r="R31" s="94">
        <f>VLOOKUP($A31,'APB_Data_(2022_Survey)'!$A:$ZZ,5,FALSE)</f>
        <v>0</v>
      </c>
      <c r="S31" s="91">
        <f>VLOOKUP($A31,'APB_Data_(2022_Survey)'!$A:$ZZ,6,FALSE)</f>
        <v>23966</v>
      </c>
      <c r="T31" s="91">
        <f>VLOOKUP($A31,'APB_Data_(2022_Survey)'!$A:$ZZ,7,FALSE)</f>
        <v>13532</v>
      </c>
      <c r="U31" s="95">
        <f>VLOOKUP($A31,'APB_Data_(2022_Survey)'!$A:$ZZ,8,FALSE)</f>
        <v>10433</v>
      </c>
    </row>
    <row r="32" spans="1:21" x14ac:dyDescent="0.25">
      <c r="A32" s="45" t="s">
        <v>27</v>
      </c>
      <c r="C32" s="96">
        <v>3400</v>
      </c>
      <c r="D32" s="92">
        <v>64183</v>
      </c>
      <c r="E32" s="92">
        <v>10905</v>
      </c>
      <c r="F32" s="97">
        <v>40566</v>
      </c>
      <c r="H32" s="96">
        <v>0</v>
      </c>
      <c r="I32" s="92">
        <v>81500</v>
      </c>
      <c r="J32" s="92">
        <v>17350</v>
      </c>
      <c r="K32" s="97">
        <v>14300</v>
      </c>
      <c r="M32" s="96">
        <v>15405.58</v>
      </c>
      <c r="N32" s="92">
        <v>122604.6</v>
      </c>
      <c r="O32" s="92">
        <v>6984.92</v>
      </c>
      <c r="P32" s="97">
        <v>12851.119999999999</v>
      </c>
      <c r="R32" s="96">
        <f>VLOOKUP($A32,'APB_Data_(2022_Survey)'!$A:$ZZ,5,FALSE)</f>
        <v>11200</v>
      </c>
      <c r="S32" s="92">
        <f>VLOOKUP($A32,'APB_Data_(2022_Survey)'!$A:$ZZ,6,FALSE)</f>
        <v>62684.45</v>
      </c>
      <c r="T32" s="92">
        <f>VLOOKUP($A32,'APB_Data_(2022_Survey)'!$A:$ZZ,7,FALSE)</f>
        <v>27516.1</v>
      </c>
      <c r="U32" s="97">
        <f>VLOOKUP($A32,'APB_Data_(2022_Survey)'!$A:$ZZ,8,FALSE)</f>
        <v>46107.8</v>
      </c>
    </row>
    <row r="33" spans="1:21" x14ac:dyDescent="0.25">
      <c r="A33" s="90" t="s">
        <v>28</v>
      </c>
      <c r="C33" s="94">
        <v>36660649</v>
      </c>
      <c r="D33" s="91">
        <v>203222020</v>
      </c>
      <c r="E33" s="91">
        <v>108961730</v>
      </c>
      <c r="F33" s="95">
        <v>34413544</v>
      </c>
      <c r="H33" s="94">
        <v>41209045</v>
      </c>
      <c r="I33" s="91">
        <v>257344746</v>
      </c>
      <c r="J33" s="91">
        <v>72340093</v>
      </c>
      <c r="K33" s="95">
        <v>74578689</v>
      </c>
      <c r="M33" s="94">
        <v>50468500.020000003</v>
      </c>
      <c r="N33" s="91">
        <v>320923661</v>
      </c>
      <c r="O33" s="91">
        <v>8974904</v>
      </c>
      <c r="P33" s="95">
        <v>85446845</v>
      </c>
      <c r="R33" s="94">
        <f>VLOOKUP($A33,'APB_Data_(2022_Survey)'!$A:$ZZ,5,FALSE)</f>
        <v>0</v>
      </c>
      <c r="S33" s="91">
        <f>VLOOKUP($A33,'APB_Data_(2022_Survey)'!$A:$ZZ,6,FALSE)</f>
        <v>0</v>
      </c>
      <c r="T33" s="91">
        <f>VLOOKUP($A33,'APB_Data_(2022_Survey)'!$A:$ZZ,7,FALSE)</f>
        <v>0</v>
      </c>
      <c r="U33" s="95">
        <f>VLOOKUP($A33,'APB_Data_(2022_Survey)'!$A:$ZZ,8,FALSE)</f>
        <v>0</v>
      </c>
    </row>
    <row r="34" spans="1:21" x14ac:dyDescent="0.25">
      <c r="A34" s="45" t="s">
        <v>29</v>
      </c>
      <c r="C34" s="96">
        <v>15638328</v>
      </c>
      <c r="D34" s="92">
        <v>10488904</v>
      </c>
      <c r="E34" s="92">
        <v>8756851</v>
      </c>
      <c r="F34" s="97">
        <v>2319101</v>
      </c>
      <c r="H34" s="96">
        <v>11020767.210000001</v>
      </c>
      <c r="I34" s="92">
        <v>11013471</v>
      </c>
      <c r="J34" s="92">
        <v>8450827</v>
      </c>
      <c r="K34" s="97">
        <v>2940398</v>
      </c>
      <c r="M34" s="96">
        <v>13434802</v>
      </c>
      <c r="N34" s="92">
        <v>9347374</v>
      </c>
      <c r="O34" s="92">
        <v>9114220</v>
      </c>
      <c r="P34" s="97">
        <v>5261159</v>
      </c>
      <c r="R34" s="96">
        <f>VLOOKUP($A34,'APB_Data_(2022_Survey)'!$A:$ZZ,5,FALSE)</f>
        <v>1115963.1299999999</v>
      </c>
      <c r="S34" s="92">
        <f>VLOOKUP($A34,'APB_Data_(2022_Survey)'!$A:$ZZ,6,FALSE)</f>
        <v>8113838.1399999997</v>
      </c>
      <c r="T34" s="92">
        <f>VLOOKUP($A34,'APB_Data_(2022_Survey)'!$A:$ZZ,7,FALSE)</f>
        <v>9332048.7899999991</v>
      </c>
      <c r="U34" s="97">
        <f>VLOOKUP($A34,'APB_Data_(2022_Survey)'!$A:$ZZ,8,FALSE)</f>
        <v>3560872.33</v>
      </c>
    </row>
    <row r="35" spans="1:21" x14ac:dyDescent="0.25">
      <c r="A35" s="45" t="s">
        <v>30</v>
      </c>
      <c r="C35" s="96">
        <v>76347.899999999907</v>
      </c>
      <c r="D35" s="92">
        <v>1321685.6599999999</v>
      </c>
      <c r="E35" s="92">
        <v>641354.41999999993</v>
      </c>
      <c r="F35" s="97">
        <v>346374.51</v>
      </c>
      <c r="H35" s="96">
        <v>358565.81</v>
      </c>
      <c r="I35" s="92">
        <v>717820.54999999993</v>
      </c>
      <c r="J35" s="92">
        <v>570443.82999999996</v>
      </c>
      <c r="K35" s="97">
        <v>303480.90999999997</v>
      </c>
      <c r="M35" s="96">
        <v>1472953.0399999998</v>
      </c>
      <c r="N35" s="92">
        <v>3289786.04</v>
      </c>
      <c r="O35" s="92">
        <v>1042216.66</v>
      </c>
      <c r="P35" s="97">
        <v>186792.23</v>
      </c>
      <c r="R35" s="96">
        <f>VLOOKUP($A35,'APB_Data_(2022_Survey)'!$A:$ZZ,5,FALSE)</f>
        <v>2836757.89</v>
      </c>
      <c r="S35" s="92">
        <f>VLOOKUP($A35,'APB_Data_(2022_Survey)'!$A:$ZZ,6,FALSE)</f>
        <v>4018476.5</v>
      </c>
      <c r="T35" s="92">
        <f>VLOOKUP($A35,'APB_Data_(2022_Survey)'!$A:$ZZ,7,FALSE)</f>
        <v>1405166.67</v>
      </c>
      <c r="U35" s="97">
        <f>VLOOKUP($A35,'APB_Data_(2022_Survey)'!$A:$ZZ,8,FALSE)</f>
        <v>262252.90000000002</v>
      </c>
    </row>
    <row r="36" spans="1:21" x14ac:dyDescent="0.25">
      <c r="A36" s="45" t="s">
        <v>31</v>
      </c>
      <c r="C36" s="96">
        <v>323485.31058656238</v>
      </c>
      <c r="D36" s="92">
        <v>1642433.797797475</v>
      </c>
      <c r="E36" s="92">
        <v>348172.86476724083</v>
      </c>
      <c r="F36" s="97">
        <v>310584.9299999997</v>
      </c>
      <c r="H36" s="96">
        <v>487461.19075837545</v>
      </c>
      <c r="I36" s="92">
        <v>1036575.50866995</v>
      </c>
      <c r="J36" s="92">
        <v>521011.98</v>
      </c>
      <c r="K36" s="97">
        <v>223061.17</v>
      </c>
      <c r="M36" s="96">
        <v>1534863.6607023813</v>
      </c>
      <c r="N36" s="92">
        <v>854878.13829375803</v>
      </c>
      <c r="O36" s="92">
        <v>419480.85945623694</v>
      </c>
      <c r="P36" s="97">
        <v>307811.05999999959</v>
      </c>
      <c r="R36" s="96">
        <f>VLOOKUP($A36,'APB_Data_(2022_Survey)'!$A:$ZZ,5,FALSE)</f>
        <v>1629011.8416954</v>
      </c>
      <c r="S36" s="92">
        <f>VLOOKUP($A36,'APB_Data_(2022_Survey)'!$A:$ZZ,6,FALSE)</f>
        <v>777225.52974336594</v>
      </c>
      <c r="T36" s="92">
        <f>VLOOKUP($A36,'APB_Data_(2022_Survey)'!$A:$ZZ,7,FALSE)</f>
        <v>270769.58270344598</v>
      </c>
      <c r="U36" s="97">
        <f>VLOOKUP($A36,'APB_Data_(2022_Survey)'!$A:$ZZ,8,FALSE)</f>
        <v>361140.45999999897</v>
      </c>
    </row>
    <row r="37" spans="1:21" x14ac:dyDescent="0.25">
      <c r="A37" s="45" t="s">
        <v>32</v>
      </c>
      <c r="C37" s="94">
        <v>2484885</v>
      </c>
      <c r="D37" s="91">
        <v>2823048</v>
      </c>
      <c r="E37" s="91">
        <v>2712202</v>
      </c>
      <c r="F37" s="95">
        <v>823806</v>
      </c>
      <c r="H37" s="94">
        <v>7664</v>
      </c>
      <c r="I37" s="91">
        <v>2923851</v>
      </c>
      <c r="J37" s="91">
        <v>3472535</v>
      </c>
      <c r="K37" s="95">
        <v>1167516</v>
      </c>
      <c r="M37" s="94">
        <v>4725</v>
      </c>
      <c r="N37" s="91">
        <v>4002995</v>
      </c>
      <c r="O37" s="91">
        <v>3094528</v>
      </c>
      <c r="P37" s="95">
        <v>654616</v>
      </c>
      <c r="R37" s="94">
        <f>VLOOKUP($A37,'APB_Data_(2022_Survey)'!$A:$ZZ,5,FALSE)</f>
        <v>0</v>
      </c>
      <c r="S37" s="91">
        <f>VLOOKUP($A37,'APB_Data_(2022_Survey)'!$A:$ZZ,6,FALSE)</f>
        <v>2757633</v>
      </c>
      <c r="T37" s="91">
        <f>VLOOKUP($A37,'APB_Data_(2022_Survey)'!$A:$ZZ,7,FALSE)</f>
        <v>3419104</v>
      </c>
      <c r="U37" s="95">
        <f>VLOOKUP($A37,'APB_Data_(2022_Survey)'!$A:$ZZ,8,FALSE)</f>
        <v>439359</v>
      </c>
    </row>
    <row r="38" spans="1:21" x14ac:dyDescent="0.25">
      <c r="A38" s="45" t="s">
        <v>33</v>
      </c>
      <c r="C38" s="96">
        <v>889462.83000000007</v>
      </c>
      <c r="D38" s="92">
        <v>481274.93</v>
      </c>
      <c r="E38" s="92">
        <v>246488.06999999998</v>
      </c>
      <c r="F38" s="97">
        <v>100196.90999999996</v>
      </c>
      <c r="H38" s="96">
        <v>0</v>
      </c>
      <c r="I38" s="92">
        <v>365005.96</v>
      </c>
      <c r="J38" s="92">
        <v>135343.16000000003</v>
      </c>
      <c r="K38" s="97">
        <v>160947.47</v>
      </c>
      <c r="M38" s="96">
        <v>0</v>
      </c>
      <c r="N38" s="92">
        <v>402390.19000000006</v>
      </c>
      <c r="O38" s="92">
        <v>71257.31</v>
      </c>
      <c r="P38" s="97">
        <v>137408.87</v>
      </c>
      <c r="R38" s="96">
        <f>VLOOKUP($A38,'APB_Data_(2022_Survey)'!$A:$ZZ,5,FALSE)</f>
        <v>22807.11</v>
      </c>
      <c r="S38" s="92">
        <f>VLOOKUP($A38,'APB_Data_(2022_Survey)'!$A:$ZZ,6,FALSE)</f>
        <v>397287.04</v>
      </c>
      <c r="T38" s="92">
        <f>VLOOKUP($A38,'APB_Data_(2022_Survey)'!$A:$ZZ,7,FALSE)</f>
        <v>263322.14</v>
      </c>
      <c r="U38" s="97">
        <f>VLOOKUP($A38,'APB_Data_(2022_Survey)'!$A:$ZZ,8,FALSE)</f>
        <v>89219.76</v>
      </c>
    </row>
    <row r="39" spans="1:21" x14ac:dyDescent="0.25">
      <c r="A39" s="90" t="s">
        <v>34</v>
      </c>
      <c r="C39" s="96">
        <v>83672.39</v>
      </c>
      <c r="D39" s="92">
        <v>720879.62</v>
      </c>
      <c r="E39" s="92">
        <v>652479.93000000005</v>
      </c>
      <c r="F39" s="97">
        <v>169402.83</v>
      </c>
      <c r="H39" s="96">
        <v>0</v>
      </c>
      <c r="I39" s="92">
        <v>756453.03</v>
      </c>
      <c r="J39" s="92">
        <v>454800.81</v>
      </c>
      <c r="K39" s="97">
        <v>260213.9</v>
      </c>
      <c r="M39" s="96">
        <v>0</v>
      </c>
      <c r="N39" s="92">
        <v>989484.15</v>
      </c>
      <c r="O39" s="92">
        <v>482014</v>
      </c>
      <c r="P39" s="97">
        <v>355865.8</v>
      </c>
      <c r="R39" s="96">
        <f>VLOOKUP($A39,'APB_Data_(2022_Survey)'!$A:$ZZ,5,FALSE)</f>
        <v>8075</v>
      </c>
      <c r="S39" s="92">
        <f>VLOOKUP($A39,'APB_Data_(2022_Survey)'!$A:$ZZ,6,FALSE)</f>
        <v>733378</v>
      </c>
      <c r="T39" s="92">
        <f>VLOOKUP($A39,'APB_Data_(2022_Survey)'!$A:$ZZ,7,FALSE)</f>
        <v>294173</v>
      </c>
      <c r="U39" s="97">
        <f>VLOOKUP($A39,'APB_Data_(2022_Survey)'!$A:$ZZ,8,FALSE)</f>
        <v>133513</v>
      </c>
    </row>
    <row r="40" spans="1:21" x14ac:dyDescent="0.25">
      <c r="A40" s="45" t="s">
        <v>35</v>
      </c>
      <c r="C40" s="96">
        <v>176648.89000000004</v>
      </c>
      <c r="D40" s="92">
        <v>1200322.4099999997</v>
      </c>
      <c r="E40" s="92">
        <v>5476611.1699999962</v>
      </c>
      <c r="F40" s="97">
        <v>2031572.7400000005</v>
      </c>
      <c r="H40" s="96">
        <v>90996.77</v>
      </c>
      <c r="I40" s="92">
        <v>1725692.91</v>
      </c>
      <c r="J40" s="92">
        <v>5364264.129999999</v>
      </c>
      <c r="K40" s="97">
        <v>1269294.2300000002</v>
      </c>
      <c r="M40" s="96">
        <v>265493.28999999998</v>
      </c>
      <c r="N40" s="92">
        <v>1797747.3600000006</v>
      </c>
      <c r="O40" s="92">
        <v>3740144.6899999995</v>
      </c>
      <c r="P40" s="97">
        <v>1604935.87</v>
      </c>
      <c r="R40" s="96">
        <f>VLOOKUP($A40,'APB_Data_(2022_Survey)'!$A:$ZZ,5,FALSE)</f>
        <v>225413.04</v>
      </c>
      <c r="S40" s="92">
        <f>VLOOKUP($A40,'APB_Data_(2022_Survey)'!$A:$ZZ,6,FALSE)</f>
        <v>2716403</v>
      </c>
      <c r="T40" s="92">
        <f>VLOOKUP($A40,'APB_Data_(2022_Survey)'!$A:$ZZ,7,FALSE)</f>
        <v>4794594.9400000004</v>
      </c>
      <c r="U40" s="97">
        <f>VLOOKUP($A40,'APB_Data_(2022_Survey)'!$A:$ZZ,8,FALSE)</f>
        <v>1480503.91</v>
      </c>
    </row>
    <row r="41" spans="1:21" x14ac:dyDescent="0.25">
      <c r="A41" s="45" t="s">
        <v>36</v>
      </c>
      <c r="C41" s="96">
        <v>0</v>
      </c>
      <c r="D41" s="91">
        <v>1061003.53</v>
      </c>
      <c r="E41" s="91">
        <v>1598855.29</v>
      </c>
      <c r="F41" s="95">
        <v>1031567.74</v>
      </c>
      <c r="H41" s="96">
        <v>980.25</v>
      </c>
      <c r="I41" s="91">
        <v>1678286.26</v>
      </c>
      <c r="J41" s="91">
        <v>2149075.54</v>
      </c>
      <c r="K41" s="95">
        <v>1486195.44</v>
      </c>
      <c r="M41" s="96">
        <v>0</v>
      </c>
      <c r="N41" s="91">
        <v>953573.67</v>
      </c>
      <c r="O41" s="91">
        <v>1593485.79</v>
      </c>
      <c r="P41" s="95">
        <v>1215552.56</v>
      </c>
      <c r="R41" s="96">
        <f>VLOOKUP($A41,'APB_Data_(2022_Survey)'!$A:$ZZ,5,FALSE)</f>
        <v>0</v>
      </c>
      <c r="S41" s="91">
        <f>VLOOKUP($A41,'APB_Data_(2022_Survey)'!$A:$ZZ,6,FALSE)</f>
        <v>2434490.71</v>
      </c>
      <c r="T41" s="91">
        <f>VLOOKUP($A41,'APB_Data_(2022_Survey)'!$A:$ZZ,7,FALSE)</f>
        <v>1780281.93</v>
      </c>
      <c r="U41" s="95">
        <f>VLOOKUP($A41,'APB_Data_(2022_Survey)'!$A:$ZZ,8,FALSE)</f>
        <v>1279999.6599999999</v>
      </c>
    </row>
    <row r="42" spans="1:21" x14ac:dyDescent="0.25">
      <c r="A42" s="45" t="s">
        <v>37</v>
      </c>
      <c r="C42" s="94">
        <v>4032.56</v>
      </c>
      <c r="D42" s="91">
        <v>1759418.799999997</v>
      </c>
      <c r="E42" s="91">
        <v>225343.46000000089</v>
      </c>
      <c r="F42" s="95">
        <v>338209.41000000009</v>
      </c>
      <c r="H42" s="94">
        <v>-8109282.120000001</v>
      </c>
      <c r="I42" s="91">
        <v>437533.31000000203</v>
      </c>
      <c r="J42" s="91">
        <v>280006.06999999873</v>
      </c>
      <c r="K42" s="95">
        <v>164491.69</v>
      </c>
      <c r="M42" s="94">
        <v>65741</v>
      </c>
      <c r="N42" s="91">
        <v>955351.77</v>
      </c>
      <c r="O42" s="91">
        <v>1015324.05</v>
      </c>
      <c r="P42" s="95">
        <v>120515.54000000001</v>
      </c>
      <c r="R42" s="94">
        <f>VLOOKUP($A42,'APB_Data_(2022_Survey)'!$A:$ZZ,5,FALSE)</f>
        <v>462341.05999999901</v>
      </c>
      <c r="S42" s="91">
        <f>VLOOKUP($A42,'APB_Data_(2022_Survey)'!$A:$ZZ,6,FALSE)</f>
        <v>337099.82999999798</v>
      </c>
      <c r="T42" s="91">
        <f>VLOOKUP($A42,'APB_Data_(2022_Survey)'!$A:$ZZ,7,FALSE)</f>
        <v>908931.64999999898</v>
      </c>
      <c r="U42" s="95">
        <f>VLOOKUP($A42,'APB_Data_(2022_Survey)'!$A:$ZZ,8,FALSE)</f>
        <v>385714.75</v>
      </c>
    </row>
    <row r="43" spans="1:21" x14ac:dyDescent="0.25">
      <c r="A43" s="45" t="s">
        <v>38</v>
      </c>
      <c r="C43" s="94">
        <v>237779.78000000026</v>
      </c>
      <c r="D43" s="91">
        <v>2255688.0199999949</v>
      </c>
      <c r="E43" s="91">
        <v>1904619.7500000056</v>
      </c>
      <c r="F43" s="95">
        <v>939275.31</v>
      </c>
      <c r="H43" s="94">
        <v>14520.779999999329</v>
      </c>
      <c r="I43" s="91">
        <v>2347019.5899999994</v>
      </c>
      <c r="J43" s="91">
        <v>2042986.0099999965</v>
      </c>
      <c r="K43" s="95">
        <v>1055480.4000000011</v>
      </c>
      <c r="M43" s="94">
        <v>149715.94</v>
      </c>
      <c r="N43" s="91">
        <v>2012202.8400000038</v>
      </c>
      <c r="O43" s="91">
        <v>2722710.8099999982</v>
      </c>
      <c r="P43" s="95">
        <v>1195359.08</v>
      </c>
      <c r="R43" s="94">
        <f>VLOOKUP($A43,'APB_Data_(2022_Survey)'!$A:$ZZ,5,FALSE)</f>
        <v>6907.6200000010404</v>
      </c>
      <c r="S43" s="91">
        <f>VLOOKUP($A43,'APB_Data_(2022_Survey)'!$A:$ZZ,6,FALSE)</f>
        <v>6005119.8399999896</v>
      </c>
      <c r="T43" s="91">
        <f>VLOOKUP($A43,'APB_Data_(2022_Survey)'!$A:$ZZ,7,FALSE)</f>
        <v>2063152.71</v>
      </c>
      <c r="U43" s="95">
        <f>VLOOKUP($A43,'APB_Data_(2022_Survey)'!$A:$ZZ,8,FALSE)</f>
        <v>786629.88</v>
      </c>
    </row>
    <row r="44" spans="1:21" x14ac:dyDescent="0.25">
      <c r="A44" s="45" t="s">
        <v>39</v>
      </c>
      <c r="C44" s="94">
        <v>62902</v>
      </c>
      <c r="D44" s="91">
        <v>200277</v>
      </c>
      <c r="E44" s="91">
        <v>320117</v>
      </c>
      <c r="F44" s="95">
        <v>79767</v>
      </c>
      <c r="H44" s="94">
        <v>0</v>
      </c>
      <c r="I44" s="91">
        <v>805547.29</v>
      </c>
      <c r="J44" s="91">
        <v>499949.4</v>
      </c>
      <c r="K44" s="95">
        <v>116149.61</v>
      </c>
      <c r="M44" s="94">
        <v>0</v>
      </c>
      <c r="N44" s="91">
        <v>472272.86</v>
      </c>
      <c r="O44" s="91">
        <v>208911.85000000003</v>
      </c>
      <c r="P44" s="95">
        <v>127004.68</v>
      </c>
      <c r="R44" s="94">
        <f>VLOOKUP($A44,'APB_Data_(2022_Survey)'!$A:$ZZ,5,FALSE)</f>
        <v>0</v>
      </c>
      <c r="S44" s="91">
        <f>VLOOKUP($A44,'APB_Data_(2022_Survey)'!$A:$ZZ,6,FALSE)</f>
        <v>266413.34999999998</v>
      </c>
      <c r="T44" s="91">
        <f>VLOOKUP($A44,'APB_Data_(2022_Survey)'!$A:$ZZ,7,FALSE)</f>
        <v>269597.31</v>
      </c>
      <c r="U44" s="95">
        <f>VLOOKUP($A44,'APB_Data_(2022_Survey)'!$A:$ZZ,8,FALSE)</f>
        <v>148997.99</v>
      </c>
    </row>
    <row r="45" spans="1:21" x14ac:dyDescent="0.25">
      <c r="A45" s="45" t="s">
        <v>40</v>
      </c>
      <c r="C45" s="96">
        <v>976174.17</v>
      </c>
      <c r="D45" s="92">
        <v>1050168.0599999998</v>
      </c>
      <c r="E45" s="92">
        <v>771611.6100000001</v>
      </c>
      <c r="F45" s="97">
        <v>192115.96000000002</v>
      </c>
      <c r="H45" s="96">
        <v>3264424</v>
      </c>
      <c r="I45" s="92">
        <v>1025156.25</v>
      </c>
      <c r="J45" s="92">
        <v>614191.45000000007</v>
      </c>
      <c r="K45" s="97">
        <v>123522.11</v>
      </c>
      <c r="M45" s="96">
        <v>992551</v>
      </c>
      <c r="N45" s="92">
        <v>1286785.76</v>
      </c>
      <c r="O45" s="92">
        <v>808474.4</v>
      </c>
      <c r="P45" s="97">
        <v>113575.13</v>
      </c>
      <c r="R45" s="96">
        <f>VLOOKUP($A45,'APB_Data_(2022_Survey)'!$A:$ZZ,5,FALSE)</f>
        <v>578985.76</v>
      </c>
      <c r="S45" s="92">
        <f>VLOOKUP($A45,'APB_Data_(2022_Survey)'!$A:$ZZ,6,FALSE)</f>
        <v>1281925.23</v>
      </c>
      <c r="T45" s="92">
        <f>VLOOKUP($A45,'APB_Data_(2022_Survey)'!$A:$ZZ,7,FALSE)</f>
        <v>604426.26</v>
      </c>
      <c r="U45" s="97">
        <f>VLOOKUP($A45,'APB_Data_(2022_Survey)'!$A:$ZZ,8,FALSE)</f>
        <v>71918.25</v>
      </c>
    </row>
    <row r="46" spans="1:21" x14ac:dyDescent="0.25">
      <c r="A46" s="45" t="s">
        <v>41</v>
      </c>
      <c r="C46" s="96">
        <v>43548.02</v>
      </c>
      <c r="D46" s="92">
        <v>283267.82</v>
      </c>
      <c r="E46" s="92">
        <v>61221.41</v>
      </c>
      <c r="F46" s="97">
        <v>1769.61</v>
      </c>
      <c r="H46" s="96">
        <v>87881.52</v>
      </c>
      <c r="I46" s="92">
        <v>281138.23</v>
      </c>
      <c r="J46" s="92">
        <v>101231.06</v>
      </c>
      <c r="K46" s="97">
        <v>12829.07</v>
      </c>
      <c r="M46" s="96">
        <v>12661.07</v>
      </c>
      <c r="N46" s="92">
        <v>230001.08</v>
      </c>
      <c r="O46" s="92">
        <v>106174.5</v>
      </c>
      <c r="P46" s="97">
        <v>1796</v>
      </c>
      <c r="R46" s="96">
        <f>VLOOKUP($A46,'APB_Data_(2022_Survey)'!$A:$ZZ,5,FALSE)</f>
        <v>0</v>
      </c>
      <c r="S46" s="92">
        <f>VLOOKUP($A46,'APB_Data_(2022_Survey)'!$A:$ZZ,6,FALSE)</f>
        <v>178885</v>
      </c>
      <c r="T46" s="92">
        <f>VLOOKUP($A46,'APB_Data_(2022_Survey)'!$A:$ZZ,7,FALSE)</f>
        <v>18609</v>
      </c>
      <c r="U46" s="97">
        <f>VLOOKUP($A46,'APB_Data_(2022_Survey)'!$A:$ZZ,8,FALSE)</f>
        <v>30699</v>
      </c>
    </row>
    <row r="47" spans="1:21" x14ac:dyDescent="0.25">
      <c r="A47" s="45" t="s">
        <v>42</v>
      </c>
      <c r="C47" s="94">
        <v>155867.67140185169</v>
      </c>
      <c r="D47" s="91">
        <v>1730921.2590817981</v>
      </c>
      <c r="E47" s="91">
        <v>2110535.5997674325</v>
      </c>
      <c r="F47" s="95">
        <v>1379817.0888679186</v>
      </c>
      <c r="H47" s="94">
        <v>854442.92979455297</v>
      </c>
      <c r="I47" s="91">
        <v>1570699.8279360805</v>
      </c>
      <c r="J47" s="91">
        <v>2219557.6840532972</v>
      </c>
      <c r="K47" s="95">
        <v>1172075.029733093</v>
      </c>
      <c r="M47" s="94">
        <v>544872.59969345143</v>
      </c>
      <c r="N47" s="91">
        <v>3874625.6180953085</v>
      </c>
      <c r="O47" s="91">
        <v>2714517.6527642915</v>
      </c>
      <c r="P47" s="95">
        <v>1556341.7154553034</v>
      </c>
      <c r="R47" s="94">
        <f>VLOOKUP($A47,'APB_Data_(2022_Survey)'!$A:$ZZ,5,FALSE)</f>
        <v>267070.62</v>
      </c>
      <c r="S47" s="91">
        <f>VLOOKUP($A47,'APB_Data_(2022_Survey)'!$A:$ZZ,6,FALSE)</f>
        <v>3029591.89</v>
      </c>
      <c r="T47" s="91">
        <f>VLOOKUP($A47,'APB_Data_(2022_Survey)'!$A:$ZZ,7,FALSE)</f>
        <v>2017253.53</v>
      </c>
      <c r="U47" s="95">
        <f>VLOOKUP($A47,'APB_Data_(2022_Survey)'!$A:$ZZ,8,FALSE)</f>
        <v>666611.36</v>
      </c>
    </row>
    <row r="48" spans="1:21" x14ac:dyDescent="0.25">
      <c r="A48" s="45" t="s">
        <v>43</v>
      </c>
      <c r="C48" s="94">
        <v>27393</v>
      </c>
      <c r="D48" s="91">
        <v>137524.33000000002</v>
      </c>
      <c r="E48" s="91">
        <v>545062.56999999995</v>
      </c>
      <c r="F48" s="95">
        <v>76111.39</v>
      </c>
      <c r="H48" s="94">
        <v>14841.05</v>
      </c>
      <c r="I48" s="91">
        <v>205187.65</v>
      </c>
      <c r="J48" s="91">
        <v>320205.17</v>
      </c>
      <c r="K48" s="95">
        <v>143901.33000000002</v>
      </c>
      <c r="M48" s="94">
        <v>20344.620000000003</v>
      </c>
      <c r="N48" s="91">
        <v>196314.91999999998</v>
      </c>
      <c r="O48" s="91">
        <v>266309.75</v>
      </c>
      <c r="P48" s="95">
        <v>105516.34999999999</v>
      </c>
      <c r="R48" s="94">
        <f>VLOOKUP($A48,'APB_Data_(2022_Survey)'!$A:$ZZ,5,FALSE)</f>
        <v>0</v>
      </c>
      <c r="S48" s="91">
        <f>VLOOKUP($A48,'APB_Data_(2022_Survey)'!$A:$ZZ,6,FALSE)</f>
        <v>214652.41</v>
      </c>
      <c r="T48" s="91">
        <f>VLOOKUP($A48,'APB_Data_(2022_Survey)'!$A:$ZZ,7,FALSE)</f>
        <v>424239.25</v>
      </c>
      <c r="U48" s="95">
        <f>VLOOKUP($A48,'APB_Data_(2022_Survey)'!$A:$ZZ,8,FALSE)</f>
        <v>74359.64</v>
      </c>
    </row>
    <row r="49" spans="1:21" x14ac:dyDescent="0.25">
      <c r="A49" s="45" t="s">
        <v>44</v>
      </c>
      <c r="C49" s="96">
        <v>1147095.79</v>
      </c>
      <c r="D49" s="92">
        <v>2255915.4985699998</v>
      </c>
      <c r="E49" s="92">
        <v>1537957.6742200002</v>
      </c>
      <c r="F49" s="97">
        <v>378728.91965</v>
      </c>
      <c r="H49" s="96">
        <v>3562026.45</v>
      </c>
      <c r="I49" s="92">
        <v>236453.95999999996</v>
      </c>
      <c r="J49" s="92">
        <v>1897603.4000000001</v>
      </c>
      <c r="K49" s="97">
        <v>665230.94999999995</v>
      </c>
      <c r="M49" s="96">
        <v>-52040.170000000006</v>
      </c>
      <c r="N49" s="92">
        <v>7579625.8799999999</v>
      </c>
      <c r="O49" s="92">
        <v>4594038.2700000005</v>
      </c>
      <c r="P49" s="97">
        <v>1071722.5299999998</v>
      </c>
      <c r="R49" s="96">
        <f>VLOOKUP($A49,'APB_Data_(2022_Survey)'!$A:$ZZ,5,FALSE)</f>
        <v>0</v>
      </c>
      <c r="S49" s="92">
        <f>VLOOKUP($A49,'APB_Data_(2022_Survey)'!$A:$ZZ,6,FALSE)</f>
        <v>7033448</v>
      </c>
      <c r="T49" s="92">
        <f>VLOOKUP($A49,'APB_Data_(2022_Survey)'!$A:$ZZ,7,FALSE)</f>
        <v>2455283</v>
      </c>
      <c r="U49" s="97">
        <f>VLOOKUP($A49,'APB_Data_(2022_Survey)'!$A:$ZZ,8,FALSE)</f>
        <v>1005211</v>
      </c>
    </row>
    <row r="50" spans="1:21" x14ac:dyDescent="0.25">
      <c r="A50" s="45" t="s">
        <v>45</v>
      </c>
      <c r="C50" s="94">
        <v>48459.710000000006</v>
      </c>
      <c r="D50" s="91">
        <v>162879.07</v>
      </c>
      <c r="E50" s="91">
        <v>209068.33</v>
      </c>
      <c r="F50" s="95">
        <v>39408.869999999995</v>
      </c>
      <c r="H50" s="94">
        <v>94618.86</v>
      </c>
      <c r="I50" s="91">
        <v>169618.68</v>
      </c>
      <c r="J50" s="91">
        <v>566951.66999999993</v>
      </c>
      <c r="K50" s="95">
        <v>107271.58</v>
      </c>
      <c r="M50" s="94">
        <v>-58854.18</v>
      </c>
      <c r="N50" s="91">
        <v>147244.97</v>
      </c>
      <c r="O50" s="91">
        <v>274300.63</v>
      </c>
      <c r="P50" s="95">
        <v>101416.31</v>
      </c>
      <c r="R50" s="94">
        <f>VLOOKUP($A50,'APB_Data_(2022_Survey)'!$A:$ZZ,5,FALSE)</f>
        <v>15684.12</v>
      </c>
      <c r="S50" s="91">
        <f>VLOOKUP($A50,'APB_Data_(2022_Survey)'!$A:$ZZ,6,FALSE)</f>
        <v>59280.98</v>
      </c>
      <c r="T50" s="91">
        <f>VLOOKUP($A50,'APB_Data_(2022_Survey)'!$A:$ZZ,7,FALSE)</f>
        <v>125279.18</v>
      </c>
      <c r="U50" s="95">
        <f>VLOOKUP($A50,'APB_Data_(2022_Survey)'!$A:$ZZ,8,FALSE)</f>
        <v>53420.21</v>
      </c>
    </row>
    <row r="51" spans="1:21" x14ac:dyDescent="0.25">
      <c r="A51" s="45" t="s">
        <v>46</v>
      </c>
      <c r="C51" s="94">
        <v>310869.13</v>
      </c>
      <c r="D51" s="91">
        <v>1623429.82</v>
      </c>
      <c r="E51" s="91">
        <v>1077745.43</v>
      </c>
      <c r="F51" s="95">
        <v>91907.73</v>
      </c>
      <c r="H51" s="94">
        <v>338453.95</v>
      </c>
      <c r="I51" s="91">
        <v>1743944.46</v>
      </c>
      <c r="J51" s="91">
        <v>722098.34</v>
      </c>
      <c r="K51" s="95">
        <v>145913.24</v>
      </c>
      <c r="M51" s="94">
        <v>226272.9</v>
      </c>
      <c r="N51" s="91">
        <v>2058944.54</v>
      </c>
      <c r="O51" s="91">
        <v>898402.14</v>
      </c>
      <c r="P51" s="95">
        <v>76615.8</v>
      </c>
      <c r="R51" s="94">
        <f>VLOOKUP($A51,'APB_Data_(2022_Survey)'!$A:$ZZ,5,FALSE)</f>
        <v>11606662.189999999</v>
      </c>
      <c r="S51" s="91">
        <f>VLOOKUP($A51,'APB_Data_(2022_Survey)'!$A:$ZZ,6,FALSE)</f>
        <v>23408491.84</v>
      </c>
      <c r="T51" s="91">
        <f>VLOOKUP($A51,'APB_Data_(2022_Survey)'!$A:$ZZ,7,FALSE)</f>
        <v>15830744.460000001</v>
      </c>
      <c r="U51" s="95">
        <f>VLOOKUP($A51,'APB_Data_(2022_Survey)'!$A:$ZZ,8,FALSE)</f>
        <v>5537398.3700000001</v>
      </c>
    </row>
    <row r="52" spans="1:21" x14ac:dyDescent="0.25">
      <c r="A52" s="45" t="s">
        <v>47</v>
      </c>
      <c r="C52" s="96">
        <v>12546.01</v>
      </c>
      <c r="D52" s="92">
        <v>228736.38</v>
      </c>
      <c r="E52" s="92">
        <v>27267.16</v>
      </c>
      <c r="F52" s="97">
        <v>589946.39</v>
      </c>
      <c r="H52" s="96">
        <v>116696.03</v>
      </c>
      <c r="I52" s="92">
        <v>221558.18</v>
      </c>
      <c r="J52" s="92">
        <v>88589.42</v>
      </c>
      <c r="K52" s="97">
        <v>51364.15</v>
      </c>
      <c r="M52" s="96">
        <v>363448.44</v>
      </c>
      <c r="N52" s="92">
        <v>231338</v>
      </c>
      <c r="O52" s="92">
        <v>39297.870000000003</v>
      </c>
      <c r="P52" s="97">
        <v>17651.45</v>
      </c>
      <c r="R52" s="96">
        <f>VLOOKUP($A52,'APB_Data_(2022_Survey)'!$A:$ZZ,5,FALSE)</f>
        <v>39847.01</v>
      </c>
      <c r="S52" s="92">
        <f>VLOOKUP($A52,'APB_Data_(2022_Survey)'!$A:$ZZ,6,FALSE)</f>
        <v>288960.68</v>
      </c>
      <c r="T52" s="92">
        <f>VLOOKUP($A52,'APB_Data_(2022_Survey)'!$A:$ZZ,7,FALSE)</f>
        <v>15860.48</v>
      </c>
      <c r="U52" s="97">
        <f>VLOOKUP($A52,'APB_Data_(2022_Survey)'!$A:$ZZ,8,FALSE)</f>
        <v>66103.149999999994</v>
      </c>
    </row>
    <row r="53" spans="1:21" x14ac:dyDescent="0.25">
      <c r="A53" s="45" t="s">
        <v>48</v>
      </c>
      <c r="C53" s="94">
        <v>238971.56</v>
      </c>
      <c r="D53" s="91">
        <v>75871.45</v>
      </c>
      <c r="E53" s="91">
        <v>108052.83</v>
      </c>
      <c r="F53" s="95">
        <v>28993.73</v>
      </c>
      <c r="H53" s="94">
        <v>29050.26</v>
      </c>
      <c r="I53" s="91">
        <v>116896.12</v>
      </c>
      <c r="J53" s="91">
        <v>131099.99</v>
      </c>
      <c r="K53" s="95">
        <v>96573.61</v>
      </c>
      <c r="M53" s="94">
        <v>59638.33</v>
      </c>
      <c r="N53" s="91">
        <v>120320</v>
      </c>
      <c r="O53" s="91">
        <v>65545</v>
      </c>
      <c r="P53" s="95">
        <v>73506</v>
      </c>
      <c r="R53" s="94">
        <f>VLOOKUP($A53,'APB_Data_(2022_Survey)'!$A:$ZZ,5,FALSE)</f>
        <v>0</v>
      </c>
      <c r="S53" s="91">
        <f>VLOOKUP($A53,'APB_Data_(2022_Survey)'!$A:$ZZ,6,FALSE)</f>
        <v>0</v>
      </c>
      <c r="T53" s="91">
        <f>VLOOKUP($A53,'APB_Data_(2022_Survey)'!$A:$ZZ,7,FALSE)</f>
        <v>0</v>
      </c>
      <c r="U53" s="95">
        <f>VLOOKUP($A53,'APB_Data_(2022_Survey)'!$A:$ZZ,8,FALSE)</f>
        <v>0</v>
      </c>
    </row>
    <row r="54" spans="1:21" x14ac:dyDescent="0.25">
      <c r="A54" s="45" t="s">
        <v>49</v>
      </c>
      <c r="C54" s="96">
        <v>0</v>
      </c>
      <c r="D54" s="92">
        <v>232045</v>
      </c>
      <c r="E54" s="92">
        <v>121560</v>
      </c>
      <c r="F54" s="97">
        <v>3767</v>
      </c>
      <c r="H54" s="96">
        <v>0</v>
      </c>
      <c r="I54" s="92">
        <v>163674.43</v>
      </c>
      <c r="J54" s="92">
        <v>49943.35</v>
      </c>
      <c r="K54" s="97">
        <v>11495.32</v>
      </c>
      <c r="M54" s="96">
        <v>0</v>
      </c>
      <c r="N54" s="92">
        <v>145317.73000000001</v>
      </c>
      <c r="O54" s="92">
        <v>60548.77</v>
      </c>
      <c r="P54" s="97">
        <v>35850.65</v>
      </c>
      <c r="R54" s="96">
        <f>VLOOKUP($A54,'APB_Data_(2022_Survey)'!$A:$ZZ,5,FALSE)</f>
        <v>0</v>
      </c>
      <c r="S54" s="92">
        <f>VLOOKUP($A54,'APB_Data_(2022_Survey)'!$A:$ZZ,6,FALSE)</f>
        <v>133159.16</v>
      </c>
      <c r="T54" s="92">
        <f>VLOOKUP($A54,'APB_Data_(2022_Survey)'!$A:$ZZ,7,FALSE)</f>
        <v>121198.14</v>
      </c>
      <c r="U54" s="97">
        <f>VLOOKUP($A54,'APB_Data_(2022_Survey)'!$A:$ZZ,8,FALSE)</f>
        <v>9408.51</v>
      </c>
    </row>
    <row r="55" spans="1:21" x14ac:dyDescent="0.25">
      <c r="A55" s="45" t="s">
        <v>50</v>
      </c>
      <c r="C55" s="94">
        <v>0</v>
      </c>
      <c r="D55" s="91">
        <v>4284800</v>
      </c>
      <c r="E55" s="91">
        <v>1259945</v>
      </c>
      <c r="F55" s="95">
        <v>358508</v>
      </c>
      <c r="H55" s="94">
        <v>0</v>
      </c>
      <c r="I55" s="91">
        <v>4439850</v>
      </c>
      <c r="J55" s="91">
        <v>1293757</v>
      </c>
      <c r="K55" s="95">
        <v>537771</v>
      </c>
      <c r="M55" s="94">
        <v>0</v>
      </c>
      <c r="N55" s="91">
        <v>2538751</v>
      </c>
      <c r="O55" s="91">
        <v>1493932</v>
      </c>
      <c r="P55" s="95">
        <v>821565</v>
      </c>
      <c r="R55" s="94">
        <f>VLOOKUP($A55,'APB_Data_(2022_Survey)'!$A:$ZZ,5,FALSE)</f>
        <v>0</v>
      </c>
      <c r="S55" s="91">
        <f>VLOOKUP($A55,'APB_Data_(2022_Survey)'!$A:$ZZ,6,FALSE)</f>
        <v>3778014</v>
      </c>
      <c r="T55" s="91">
        <f>VLOOKUP($A55,'APB_Data_(2022_Survey)'!$A:$ZZ,7,FALSE)</f>
        <v>1628063</v>
      </c>
      <c r="U55" s="95">
        <f>VLOOKUP($A55,'APB_Data_(2022_Survey)'!$A:$ZZ,8,FALSE)</f>
        <v>599370</v>
      </c>
    </row>
    <row r="56" spans="1:21" x14ac:dyDescent="0.25">
      <c r="A56" s="45" t="s">
        <v>51</v>
      </c>
      <c r="C56" s="94">
        <v>0</v>
      </c>
      <c r="D56" s="91">
        <v>332443.67</v>
      </c>
      <c r="E56" s="91">
        <v>239070.91</v>
      </c>
      <c r="F56" s="95">
        <v>36891.160000000003</v>
      </c>
      <c r="H56" s="94">
        <v>0</v>
      </c>
      <c r="I56" s="91">
        <v>400582.27</v>
      </c>
      <c r="J56" s="91">
        <v>241984.94</v>
      </c>
      <c r="K56" s="95">
        <v>104039.12</v>
      </c>
      <c r="M56" s="94">
        <v>0</v>
      </c>
      <c r="N56" s="91">
        <v>380126.43</v>
      </c>
      <c r="O56" s="91">
        <v>655535.75</v>
      </c>
      <c r="P56" s="95">
        <v>148241.12</v>
      </c>
      <c r="R56" s="94">
        <f>VLOOKUP($A56,'APB_Data_(2022_Survey)'!$A:$ZZ,5,FALSE)</f>
        <v>0</v>
      </c>
      <c r="S56" s="91">
        <f>VLOOKUP($A56,'APB_Data_(2022_Survey)'!$A:$ZZ,6,FALSE)</f>
        <v>0</v>
      </c>
      <c r="T56" s="91">
        <f>VLOOKUP($A56,'APB_Data_(2022_Survey)'!$A:$ZZ,7,FALSE)</f>
        <v>0</v>
      </c>
      <c r="U56" s="95">
        <f>VLOOKUP($A56,'APB_Data_(2022_Survey)'!$A:$ZZ,8,FALSE)</f>
        <v>0</v>
      </c>
    </row>
    <row r="57" spans="1:21" x14ac:dyDescent="0.25">
      <c r="A57" s="45" t="s">
        <v>52</v>
      </c>
      <c r="C57" s="94">
        <v>59767267</v>
      </c>
      <c r="D57" s="91">
        <v>26137523</v>
      </c>
      <c r="E57" s="91">
        <v>66492438</v>
      </c>
      <c r="F57" s="95">
        <v>23946044</v>
      </c>
      <c r="H57" s="94">
        <v>30319715.949999999</v>
      </c>
      <c r="I57" s="91">
        <v>21287950.5</v>
      </c>
      <c r="J57" s="91">
        <v>62025718.299999997</v>
      </c>
      <c r="K57" s="95">
        <v>24359244.600000001</v>
      </c>
      <c r="M57" s="94">
        <v>16654569</v>
      </c>
      <c r="N57" s="91">
        <v>32866245.149999999</v>
      </c>
      <c r="O57" s="91">
        <v>79730931.849999994</v>
      </c>
      <c r="P57" s="95">
        <v>14490526.84</v>
      </c>
      <c r="R57" s="94">
        <f>VLOOKUP($A57,'APB_Data_(2022_Survey)'!$A:$ZZ,5,FALSE)</f>
        <v>21541170</v>
      </c>
      <c r="S57" s="91">
        <f>VLOOKUP($A57,'APB_Data_(2022_Survey)'!$A:$ZZ,6,FALSE)</f>
        <v>33133518</v>
      </c>
      <c r="T57" s="91">
        <f>VLOOKUP($A57,'APB_Data_(2022_Survey)'!$A:$ZZ,7,FALSE)</f>
        <v>84980386</v>
      </c>
      <c r="U57" s="95">
        <f>VLOOKUP($A57,'APB_Data_(2022_Survey)'!$A:$ZZ,8,FALSE)</f>
        <v>19982864</v>
      </c>
    </row>
    <row r="58" spans="1:21" x14ac:dyDescent="0.25">
      <c r="A58" s="45" t="s">
        <v>53</v>
      </c>
      <c r="C58" s="96">
        <v>19348.96</v>
      </c>
      <c r="D58" s="92">
        <v>451179.56</v>
      </c>
      <c r="E58" s="92">
        <v>179717.11</v>
      </c>
      <c r="F58" s="97">
        <v>21858.89</v>
      </c>
      <c r="H58" s="96">
        <v>0</v>
      </c>
      <c r="I58" s="92">
        <v>389306.16</v>
      </c>
      <c r="J58" s="92">
        <v>210800.77</v>
      </c>
      <c r="K58" s="97">
        <v>139499.26</v>
      </c>
      <c r="M58" s="96">
        <v>0</v>
      </c>
      <c r="N58" s="92">
        <v>333943.38</v>
      </c>
      <c r="O58" s="92">
        <v>549662.13</v>
      </c>
      <c r="P58" s="97">
        <v>235091.07</v>
      </c>
      <c r="R58" s="96">
        <f>VLOOKUP($A58,'APB_Data_(2022_Survey)'!$A:$ZZ,5,FALSE)</f>
        <v>0</v>
      </c>
      <c r="S58" s="92">
        <f>VLOOKUP($A58,'APB_Data_(2022_Survey)'!$A:$ZZ,6,FALSE)</f>
        <v>578037.24</v>
      </c>
      <c r="T58" s="92">
        <f>VLOOKUP($A58,'APB_Data_(2022_Survey)'!$A:$ZZ,7,FALSE)</f>
        <v>226397.78</v>
      </c>
      <c r="U58" s="97">
        <f>VLOOKUP($A58,'APB_Data_(2022_Survey)'!$A:$ZZ,8,FALSE)</f>
        <v>75926.39</v>
      </c>
    </row>
    <row r="59" spans="1:21" x14ac:dyDescent="0.25">
      <c r="A59" s="45" t="s">
        <v>54</v>
      </c>
      <c r="C59" s="94">
        <v>339762.87</v>
      </c>
      <c r="D59" s="91">
        <v>4737204.799999998</v>
      </c>
      <c r="E59" s="91">
        <v>3550974.4699999997</v>
      </c>
      <c r="F59" s="95">
        <v>1045619.6399999999</v>
      </c>
      <c r="H59" s="94">
        <v>0</v>
      </c>
      <c r="I59" s="91">
        <v>4736271.7400000021</v>
      </c>
      <c r="J59" s="91">
        <v>3158433.24</v>
      </c>
      <c r="K59" s="95">
        <v>522379.1</v>
      </c>
      <c r="M59" s="94">
        <v>0</v>
      </c>
      <c r="N59" s="91">
        <v>4018102.0499999993</v>
      </c>
      <c r="O59" s="91">
        <v>3688866.39</v>
      </c>
      <c r="P59" s="95">
        <v>1184397.25</v>
      </c>
      <c r="R59" s="94">
        <f>VLOOKUP($A59,'APB_Data_(2022_Survey)'!$A:$ZZ,5,FALSE)</f>
        <v>143830</v>
      </c>
      <c r="S59" s="91">
        <f>VLOOKUP($A59,'APB_Data_(2022_Survey)'!$A:$ZZ,6,FALSE)</f>
        <v>4183156</v>
      </c>
      <c r="T59" s="91">
        <f>VLOOKUP($A59,'APB_Data_(2022_Survey)'!$A:$ZZ,7,FALSE)</f>
        <v>2853236</v>
      </c>
      <c r="U59" s="95">
        <f>VLOOKUP($A59,'APB_Data_(2022_Survey)'!$A:$ZZ,8,FALSE)</f>
        <v>829135</v>
      </c>
    </row>
    <row r="60" spans="1:21" x14ac:dyDescent="0.25">
      <c r="A60" s="45" t="s">
        <v>55</v>
      </c>
      <c r="C60" s="96">
        <v>3000</v>
      </c>
      <c r="D60" s="92">
        <v>615454.32000000007</v>
      </c>
      <c r="E60" s="92">
        <v>357028.35</v>
      </c>
      <c r="F60" s="97">
        <v>73498.929999999993</v>
      </c>
      <c r="H60" s="96">
        <v>228181.07</v>
      </c>
      <c r="I60" s="92">
        <v>707460.88</v>
      </c>
      <c r="J60" s="92">
        <v>303001.67</v>
      </c>
      <c r="K60" s="97">
        <v>100332.02</v>
      </c>
      <c r="M60" s="96">
        <v>214480.90000000002</v>
      </c>
      <c r="N60" s="92">
        <v>716853</v>
      </c>
      <c r="O60" s="92">
        <v>753898.57</v>
      </c>
      <c r="P60" s="97">
        <v>63327.88</v>
      </c>
      <c r="R60" s="96">
        <f>VLOOKUP($A60,'APB_Data_(2022_Survey)'!$A:$ZZ,5,FALSE)</f>
        <v>309643</v>
      </c>
      <c r="S60" s="92">
        <f>VLOOKUP($A60,'APB_Data_(2022_Survey)'!$A:$ZZ,6,FALSE)</f>
        <v>615168</v>
      </c>
      <c r="T60" s="92">
        <f>VLOOKUP($A60,'APB_Data_(2022_Survey)'!$A:$ZZ,7,FALSE)</f>
        <v>903514</v>
      </c>
      <c r="U60" s="97">
        <f>VLOOKUP($A60,'APB_Data_(2022_Survey)'!$A:$ZZ,8,FALSE)</f>
        <v>48816</v>
      </c>
    </row>
    <row r="61" spans="1:21" x14ac:dyDescent="0.25">
      <c r="A61" s="45" t="s">
        <v>56</v>
      </c>
      <c r="C61" s="94">
        <v>6466.53</v>
      </c>
      <c r="D61" s="91">
        <v>174041.73</v>
      </c>
      <c r="E61" s="91">
        <v>48238.909999999996</v>
      </c>
      <c r="F61" s="95">
        <v>104123.58</v>
      </c>
      <c r="H61" s="94">
        <v>0</v>
      </c>
      <c r="I61" s="91">
        <v>134443.65</v>
      </c>
      <c r="J61" s="91">
        <v>98180.639999999985</v>
      </c>
      <c r="K61" s="95">
        <v>210555.35</v>
      </c>
      <c r="M61" s="94">
        <v>3323</v>
      </c>
      <c r="N61" s="91">
        <v>171615.5</v>
      </c>
      <c r="O61" s="91">
        <v>78676.95</v>
      </c>
      <c r="P61" s="95">
        <v>142468.75</v>
      </c>
      <c r="R61" s="94">
        <f>VLOOKUP($A61,'APB_Data_(2022_Survey)'!$A:$ZZ,5,FALSE)</f>
        <v>0</v>
      </c>
      <c r="S61" s="91">
        <f>VLOOKUP($A61,'APB_Data_(2022_Survey)'!$A:$ZZ,6,FALSE)</f>
        <v>177957.47</v>
      </c>
      <c r="T61" s="91">
        <f>VLOOKUP($A61,'APB_Data_(2022_Survey)'!$A:$ZZ,7,FALSE)</f>
        <v>128733.23</v>
      </c>
      <c r="U61" s="95">
        <f>VLOOKUP($A61,'APB_Data_(2022_Survey)'!$A:$ZZ,8,FALSE)</f>
        <v>99769.45</v>
      </c>
    </row>
    <row r="62" spans="1:21" ht="15.75" thickBot="1" x14ac:dyDescent="0.3">
      <c r="A62" s="46" t="s">
        <v>57</v>
      </c>
      <c r="C62" s="100">
        <v>1830652</v>
      </c>
      <c r="D62" s="101">
        <v>922521</v>
      </c>
      <c r="E62" s="101">
        <v>463324</v>
      </c>
      <c r="F62" s="102">
        <v>217543</v>
      </c>
      <c r="H62" s="100">
        <v>1364887</v>
      </c>
      <c r="I62" s="101">
        <v>1086123</v>
      </c>
      <c r="J62" s="101">
        <v>518093</v>
      </c>
      <c r="K62" s="102">
        <v>301381</v>
      </c>
      <c r="M62" s="100">
        <v>1124971</v>
      </c>
      <c r="N62" s="101">
        <v>949185</v>
      </c>
      <c r="O62" s="101">
        <v>440085</v>
      </c>
      <c r="P62" s="102">
        <v>182789</v>
      </c>
      <c r="R62" s="100">
        <f>VLOOKUP($A62,'APB_Data_(2022_Survey)'!$A:$ZZ,5,FALSE)</f>
        <v>1060458.04</v>
      </c>
      <c r="S62" s="101">
        <f>VLOOKUP($A62,'APB_Data_(2022_Survey)'!$A:$ZZ,6,FALSE)</f>
        <v>1097090.47</v>
      </c>
      <c r="T62" s="101">
        <f>VLOOKUP($A62,'APB_Data_(2022_Survey)'!$A:$ZZ,7,FALSE)</f>
        <v>415163.52</v>
      </c>
      <c r="U62" s="102">
        <f>VLOOKUP($A62,'APB_Data_(2022_Survey)'!$A:$ZZ,8,FALSE)</f>
        <v>413349.82</v>
      </c>
    </row>
  </sheetData>
  <autoFilter ref="A4:T4" xr:uid="{757668B5-5D05-460C-BE9D-ABAD1520A430}"/>
  <phoneticPr fontId="6" type="noConversion"/>
  <hyperlinks>
    <hyperlink ref="A1" location="'Tab Legend'!A1" display="Tab Legend" xr:uid="{97B34254-B8D8-4C20-824D-425B23584C25}"/>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vt:i4>
      </vt:variant>
    </vt:vector>
  </HeadingPairs>
  <TitlesOfParts>
    <vt:vector size="26" baseType="lpstr">
      <vt:lpstr>USoA_Balances</vt:lpstr>
      <vt:lpstr>Tab Legend</vt:lpstr>
      <vt:lpstr>Primary Circuit km</vt:lpstr>
      <vt:lpstr>Trial Balance</vt:lpstr>
      <vt:lpstr>Customer Numbers</vt:lpstr>
      <vt:lpstr>Total Poles</vt:lpstr>
      <vt:lpstr>Poles Additions</vt:lpstr>
      <vt:lpstr>Line Transformer Addtions</vt:lpstr>
      <vt:lpstr>Capital Additions</vt:lpstr>
      <vt:lpstr>MVA per Station</vt:lpstr>
      <vt:lpstr>1. Billing O&amp;M</vt:lpstr>
      <vt:lpstr>2. Metering O&amp;M</vt:lpstr>
      <vt:lpstr>3. Vegetation Management O&amp;M</vt:lpstr>
      <vt:lpstr>4. Lines O&amp;M</vt:lpstr>
      <vt:lpstr>5. Stations O&amp;M</vt:lpstr>
      <vt:lpstr>6. Poles, Towers O&amp;M</vt:lpstr>
      <vt:lpstr>7. Stations CAPEX</vt:lpstr>
      <vt:lpstr>Account_Mapping</vt:lpstr>
      <vt:lpstr>All_USoA_2017</vt:lpstr>
      <vt:lpstr>All_USoA_2018</vt:lpstr>
      <vt:lpstr>All_USoA_2019</vt:lpstr>
      <vt:lpstr>8. Poles, Towers CAPEX</vt:lpstr>
      <vt:lpstr>9. Line Transformers CAPEX</vt:lpstr>
      <vt:lpstr>10. Meters CAPEX</vt:lpstr>
      <vt:lpstr>APB_Data_(2022_Survey)</vt:lpstr>
      <vt:lpstr>'Capital Additions'!_FilterDatabase</vt:lpstr>
    </vt:vector>
  </TitlesOfParts>
  <Company>Alteryx,Inc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Zubin Panchal</dc:creator>
  <dc:description/>
  <cp:lastModifiedBy>Christopher Kerr</cp:lastModifiedBy>
  <dcterms:created xsi:type="dcterms:W3CDTF">2022-03-30T18:00:21Z</dcterms:created>
  <dcterms:modified xsi:type="dcterms:W3CDTF">2022-05-04T18:43:27Z</dcterms:modified>
</cp:coreProperties>
</file>