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Interrogatory Responses - May 2022/"/>
    </mc:Choice>
  </mc:AlternateContent>
  <xr:revisionPtr revIDLastSave="7" documentId="13_ncr:1_{79666615-DDFC-4652-AEC1-37AF4375F938}" xr6:coauthVersionLast="47" xr6:coauthVersionMax="47" xr10:uidLastSave="{EBF63201-8C57-451D-86A5-DCDCF8E340F1}"/>
  <bookViews>
    <workbookView xWindow="-19310" yWindow="-110" windowWidth="19420" windowHeight="11020" tabRatio="747" xr2:uid="{00000000-000D-0000-FFFF-FFFF00000000}"/>
  </bookViews>
  <sheets>
    <sheet name="2023" sheetId="4" r:id="rId1"/>
    <sheet name="2024" sheetId="5" r:id="rId2"/>
    <sheet name="2025" sheetId="7" r:id="rId3"/>
    <sheet name="2026" sheetId="8" r:id="rId4"/>
    <sheet name="2027" sheetId="9" r:id="rId5"/>
  </sheets>
  <definedNames>
    <definedName name="_xlnm.Print_Area" localSheetId="0">'2023'!$A$3:$X$40</definedName>
    <definedName name="_xlnm.Print_Area" localSheetId="1">'2024'!$A$3:$Y$41</definedName>
    <definedName name="_xlnm.Print_Area" localSheetId="2">'2025'!$A$3:$Y$41</definedName>
    <definedName name="_xlnm.Print_Area" localSheetId="3">'2026'!$A$3:$Y$41</definedName>
    <definedName name="_xlnm.Print_Area" localSheetId="4">'2027'!$A$3:$Y$41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9" i="5" l="1"/>
  <c r="J29" i="7"/>
  <c r="J29" i="5" l="1"/>
  <c r="J29" i="9"/>
  <c r="J29" i="8"/>
  <c r="S27" i="9"/>
  <c r="S25" i="9"/>
  <c r="S24" i="9"/>
  <c r="S22" i="9"/>
  <c r="S21" i="9"/>
  <c r="S19" i="9"/>
  <c r="S17" i="9"/>
  <c r="W27" i="9"/>
  <c r="S13" i="9"/>
  <c r="S11" i="9"/>
  <c r="E38" i="9"/>
  <c r="E37" i="9"/>
  <c r="S16" i="9"/>
  <c r="S10" i="9" l="1"/>
  <c r="S12" i="9"/>
  <c r="S14" i="9"/>
  <c r="S18" i="9"/>
  <c r="S20" i="9"/>
  <c r="S26" i="9"/>
  <c r="H29" i="9"/>
  <c r="T33" i="9" s="1"/>
  <c r="G29" i="9"/>
  <c r="E29" i="9"/>
  <c r="B29" i="9"/>
  <c r="D29" i="9"/>
  <c r="S23" i="9"/>
  <c r="C29" i="9"/>
  <c r="I29" i="9"/>
  <c r="N29" i="9"/>
  <c r="F29" i="9"/>
  <c r="O29" i="9"/>
  <c r="S15" i="9"/>
  <c r="T29" i="9"/>
  <c r="E36" i="9"/>
  <c r="Y27" i="9"/>
  <c r="W20" i="9"/>
  <c r="Y20" i="9" s="1"/>
  <c r="Y14" i="9"/>
  <c r="W16" i="9"/>
  <c r="Y16" i="9" s="1"/>
  <c r="W24" i="9"/>
  <c r="Y24" i="9" s="1"/>
  <c r="R29" i="9"/>
  <c r="T32" i="9" l="1"/>
  <c r="T34" i="9" s="1"/>
  <c r="S26" i="8"/>
  <c r="S22" i="8"/>
  <c r="S20" i="8"/>
  <c r="S18" i="8"/>
  <c r="S12" i="8"/>
  <c r="S10" i="8"/>
  <c r="E38" i="8"/>
  <c r="E37" i="8"/>
  <c r="E36" i="8"/>
  <c r="W27" i="8"/>
  <c r="S14" i="8"/>
  <c r="S15" i="8" l="1"/>
  <c r="S23" i="8"/>
  <c r="C29" i="8"/>
  <c r="G29" i="8"/>
  <c r="E29" i="8"/>
  <c r="N29" i="8"/>
  <c r="R29" i="8"/>
  <c r="S13" i="8"/>
  <c r="B29" i="8"/>
  <c r="F29" i="8"/>
  <c r="O29" i="8"/>
  <c r="D29" i="8"/>
  <c r="H29" i="8"/>
  <c r="T33" i="8" s="1"/>
  <c r="S17" i="8"/>
  <c r="S19" i="8"/>
  <c r="S21" i="8"/>
  <c r="S25" i="8"/>
  <c r="S27" i="8"/>
  <c r="S16" i="8"/>
  <c r="S24" i="8"/>
  <c r="I29" i="8"/>
  <c r="T29" i="8"/>
  <c r="S11" i="8"/>
  <c r="Y27" i="8"/>
  <c r="W20" i="8"/>
  <c r="Y20" i="8" s="1"/>
  <c r="Y14" i="8"/>
  <c r="W16" i="8"/>
  <c r="Y16" i="8" s="1"/>
  <c r="W24" i="8"/>
  <c r="Y24" i="8" s="1"/>
  <c r="S27" i="7"/>
  <c r="S25" i="7"/>
  <c r="S21" i="7"/>
  <c r="W27" i="7"/>
  <c r="E38" i="7"/>
  <c r="E37" i="7"/>
  <c r="E36" i="7"/>
  <c r="W16" i="5"/>
  <c r="S23" i="5"/>
  <c r="S27" i="5"/>
  <c r="T32" i="8" l="1"/>
  <c r="T34" i="8" s="1"/>
  <c r="S26" i="5"/>
  <c r="S22" i="5"/>
  <c r="W20" i="5"/>
  <c r="W24" i="5"/>
  <c r="O29" i="7"/>
  <c r="S20" i="7"/>
  <c r="S11" i="7"/>
  <c r="S13" i="7"/>
  <c r="S17" i="7"/>
  <c r="S19" i="7"/>
  <c r="S25" i="5"/>
  <c r="R29" i="5"/>
  <c r="W27" i="5"/>
  <c r="Y27" i="5" s="1"/>
  <c r="D29" i="5"/>
  <c r="T29" i="5"/>
  <c r="Y24" i="5"/>
  <c r="Y27" i="7"/>
  <c r="E29" i="7"/>
  <c r="I29" i="7"/>
  <c r="S14" i="7"/>
  <c r="S16" i="7"/>
  <c r="S18" i="7"/>
  <c r="S22" i="7"/>
  <c r="S24" i="7"/>
  <c r="S26" i="7"/>
  <c r="H29" i="5"/>
  <c r="T33" i="5" s="1"/>
  <c r="S10" i="7"/>
  <c r="S12" i="7"/>
  <c r="S15" i="7"/>
  <c r="F29" i="5"/>
  <c r="N29" i="5"/>
  <c r="C29" i="7"/>
  <c r="G29" i="7"/>
  <c r="B29" i="7"/>
  <c r="F29" i="7"/>
  <c r="N29" i="7"/>
  <c r="S23" i="7"/>
  <c r="E29" i="5"/>
  <c r="C29" i="5"/>
  <c r="G29" i="5"/>
  <c r="D29" i="7"/>
  <c r="H29" i="7"/>
  <c r="T33" i="7" s="1"/>
  <c r="T29" i="7"/>
  <c r="W20" i="7"/>
  <c r="Y20" i="7" s="1"/>
  <c r="Y14" i="7"/>
  <c r="W16" i="7"/>
  <c r="Y16" i="7" s="1"/>
  <c r="W24" i="7"/>
  <c r="Y24" i="7" s="1"/>
  <c r="R29" i="7"/>
  <c r="S24" i="5"/>
  <c r="I29" i="5"/>
  <c r="B29" i="5"/>
  <c r="T32" i="7" l="1"/>
  <c r="T34" i="7" s="1"/>
  <c r="V27" i="4"/>
  <c r="V16" i="4" l="1"/>
  <c r="X16" i="4" s="1"/>
  <c r="V20" i="4"/>
  <c r="X20" i="4" s="1"/>
  <c r="V24" i="4"/>
  <c r="X27" i="4"/>
  <c r="X14" i="4"/>
  <c r="X24" i="4" l="1"/>
  <c r="R13" i="4"/>
  <c r="R14" i="4"/>
  <c r="R22" i="4"/>
  <c r="R25" i="4"/>
  <c r="R26" i="4"/>
  <c r="C29" i="4"/>
  <c r="R15" i="4" l="1"/>
  <c r="R18" i="4"/>
  <c r="I29" i="4"/>
  <c r="M29" i="4"/>
  <c r="H29" i="4"/>
  <c r="B29" i="4"/>
  <c r="R24" i="4"/>
  <c r="E29" i="4"/>
  <c r="S29" i="4"/>
  <c r="R23" i="4"/>
  <c r="D29" i="4"/>
  <c r="Q29" i="4"/>
  <c r="R19" i="4"/>
  <c r="N29" i="4"/>
  <c r="F29" i="4"/>
  <c r="R27" i="4"/>
  <c r="R20" i="4"/>
  <c r="R21" i="4"/>
  <c r="R16" i="4"/>
  <c r="R17" i="4"/>
  <c r="E38" i="5" l="1"/>
  <c r="E37" i="5"/>
  <c r="S20" i="5" l="1"/>
  <c r="S11" i="5"/>
  <c r="S10" i="5"/>
  <c r="S14" i="5"/>
  <c r="S19" i="5"/>
  <c r="S18" i="5"/>
  <c r="S12" i="5"/>
  <c r="E36" i="5" l="1"/>
  <c r="R10" i="4" l="1"/>
  <c r="R11" i="4"/>
  <c r="S32" i="4"/>
  <c r="R12" i="4"/>
  <c r="G20" i="4" l="1"/>
  <c r="G24" i="4"/>
  <c r="G21" i="4"/>
  <c r="G25" i="4"/>
  <c r="G16" i="4"/>
  <c r="G13" i="4"/>
  <c r="G17" i="4"/>
  <c r="G14" i="4"/>
  <c r="G19" i="4"/>
  <c r="G26" i="4"/>
  <c r="G27" i="4"/>
  <c r="G18" i="4"/>
  <c r="G15" i="4"/>
  <c r="G23" i="4"/>
  <c r="G22" i="4"/>
  <c r="G10" i="4"/>
  <c r="G12" i="4"/>
  <c r="G11" i="4"/>
  <c r="G29" i="4" l="1"/>
  <c r="Y20" i="5" l="1"/>
  <c r="S21" i="5" l="1"/>
  <c r="S13" i="5"/>
  <c r="S17" i="5"/>
  <c r="Y16" i="5"/>
  <c r="S15" i="5"/>
  <c r="S16" i="5"/>
  <c r="T32" i="5" l="1"/>
  <c r="T34" i="5" s="1"/>
  <c r="S31" i="4" l="1"/>
  <c r="S33" i="4" s="1"/>
  <c r="Y14" i="5" l="1"/>
</calcChain>
</file>

<file path=xl/sharedStrings.xml><?xml version="1.0" encoding="utf-8"?>
<sst xmlns="http://schemas.openxmlformats.org/spreadsheetml/2006/main" count="362" uniqueCount="134">
  <si>
    <t>2023 Rate Design Including 7th Year of Residential Phase-in to All-Fixed Rates for R1 and R2 Rate Classes</t>
  </si>
  <si>
    <t>Number of Customers</t>
  </si>
  <si>
    <t>GWh</t>
  </si>
  <si>
    <t>kWs</t>
  </si>
  <si>
    <t>Revenue</t>
  </si>
  <si>
    <t>Alloc Cost</t>
  </si>
  <si>
    <t>Misc Rev</t>
  </si>
  <si>
    <t>Revenue from Rates</t>
  </si>
  <si>
    <t>2022 R/C Ratio</t>
  </si>
  <si>
    <t>R/C Ratio from the CAM</t>
  </si>
  <si>
    <t>Target 2023 R/C Ratio</t>
  </si>
  <si>
    <t>Total rev to be collected</t>
  </si>
  <si>
    <t>Shifted Rev</t>
  </si>
  <si>
    <t>% Change in revenue from rates</t>
  </si>
  <si>
    <t>Base Fixed Charge ($/month)</t>
  </si>
  <si>
    <t>Revenue from Fixed Charge</t>
  </si>
  <si>
    <t>Fixed Rev %</t>
  </si>
  <si>
    <t>Revenue from Volumetric Charge</t>
  </si>
  <si>
    <t>Base Volumetric Charge ($/kWh)</t>
  </si>
  <si>
    <t>Base Volumetric Charge ($/kW)</t>
  </si>
  <si>
    <t>CSTA Rate Adders
($/kW)</t>
  </si>
  <si>
    <t>Hopper Foundry Rate Adder ($/kW)</t>
  </si>
  <si>
    <t>Total Volumetric Charge ($/kW)</t>
  </si>
  <si>
    <t>(A)</t>
  </si>
  <si>
    <t>(B)</t>
  </si>
  <si>
    <t>(%)</t>
  </si>
  <si>
    <t>(C)</t>
  </si>
  <si>
    <t>(D=A-C)</t>
  </si>
  <si>
    <t>(E)</t>
  </si>
  <si>
    <t>(F=A/B)</t>
  </si>
  <si>
    <t>(G)</t>
  </si>
  <si>
    <t>(H=BxG)</t>
  </si>
  <si>
    <t>(I=H-A)</t>
  </si>
  <si>
    <t>(J=I/D)</t>
  </si>
  <si>
    <t>(K= (H - C) x M)</t>
  </si>
  <si>
    <t>(M)</t>
  </si>
  <si>
    <t>(L=H-C-K)</t>
  </si>
  <si>
    <t>UR</t>
  </si>
  <si>
    <t>R1</t>
  </si>
  <si>
    <t>R2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</si>
  <si>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</si>
  <si>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</si>
  <si>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</si>
  <si>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</si>
  <si>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</si>
  <si>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</si>
  <si>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</si>
  <si>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</si>
  <si>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</si>
  <si>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N/A*</t>
  </si>
  <si>
    <t>AUR</t>
  </si>
  <si>
    <t>-</t>
  </si>
  <si>
    <t>AUGe</t>
  </si>
  <si>
    <t>AUGd</t>
  </si>
  <si>
    <t>AR</t>
  </si>
  <si>
    <t>AGSe</t>
  </si>
  <si>
    <t>AGSd</t>
  </si>
  <si>
    <t>* ST rates are provided in attachmnet O-SEC-252-03</t>
  </si>
  <si>
    <t>Total Rev (K+L)</t>
  </si>
  <si>
    <t>Misc Rev (C)</t>
  </si>
  <si>
    <t>Total Rev Req</t>
  </si>
  <si>
    <t>2024 Rate Design Including 8th and Final Year of Residential Phase-in to All-Fixed Rates for R1 and R2 Rate Classes</t>
  </si>
  <si>
    <t>Revenue - with 2023 Rates and 2024 Charge Determinants</t>
  </si>
  <si>
    <t>2023 Revenue</t>
  </si>
  <si>
    <t>2024 Rates Revenue Requirement</t>
  </si>
  <si>
    <t>2024 Misc Rev</t>
  </si>
  <si>
    <t>2024 Total Revenue</t>
  </si>
  <si>
    <t>2024 Allocated Cost</t>
  </si>
  <si>
    <t>2023 R/C Ratio</t>
  </si>
  <si>
    <t>2024 R/C Ratio</t>
  </si>
  <si>
    <t>Target 2024 R/C Ratio</t>
  </si>
  <si>
    <t>(Y)</t>
  </si>
  <si>
    <t>(Z)</t>
  </si>
  <si>
    <r>
      <t>(A=Y*X</t>
    </r>
    <r>
      <rPr>
        <vertAlign val="subscript"/>
        <sz val="10"/>
        <rFont val="Arial"/>
        <family val="2"/>
      </rPr>
      <t>RevReq</t>
    </r>
    <r>
      <rPr>
        <sz val="10"/>
        <rFont val="Arial"/>
        <family val="2"/>
      </rPr>
      <t>)</t>
    </r>
  </si>
  <si>
    <r>
      <t>(B=B</t>
    </r>
    <r>
      <rPr>
        <vertAlign val="subscript"/>
        <sz val="10"/>
        <rFont val="Arial"/>
        <family val="2"/>
      </rPr>
      <t>2023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  <r>
      <rPr>
        <sz val="10"/>
        <rFont val="Arial"/>
        <family val="2"/>
      </rPr>
      <t>)</t>
    </r>
  </si>
  <si>
    <t>(C=A+B)</t>
  </si>
  <si>
    <r>
      <t>(D=D</t>
    </r>
    <r>
      <rPr>
        <vertAlign val="subscript"/>
        <sz val="10"/>
        <rFont val="Arial"/>
        <family val="2"/>
      </rPr>
      <t>2023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AllocCost)</t>
    </r>
  </si>
  <si>
    <t>(F=C/D)</t>
  </si>
  <si>
    <t>(H=DxG)</t>
  </si>
  <si>
    <t>(I=H-C)</t>
  </si>
  <si>
    <t>(J=I/C)</t>
  </si>
  <si>
    <t>(K= (H - B) x M)</t>
  </si>
  <si>
    <t>(L=H-B-K)</t>
  </si>
  <si>
    <t>N/A *</t>
  </si>
  <si>
    <t>* ST rates are listed in Exhibit L-02-01, Attachment 4</t>
  </si>
  <si>
    <t>2024 Adjustments (from 2023 Revenue Requirement) by Rate Class</t>
  </si>
  <si>
    <t>%</t>
  </si>
  <si>
    <t>(X)</t>
  </si>
  <si>
    <t>Revenue Requirement**</t>
  </si>
  <si>
    <t>Misc Revenue</t>
  </si>
  <si>
    <t xml:space="preserve">** 2023: Revenue with 2023 rates and 2024 charge determinants
</t>
  </si>
  <si>
    <t xml:space="preserve">    2024: 2024 Revenue before rate design adjustments </t>
  </si>
  <si>
    <t xml:space="preserve">2025 Rate Design </t>
  </si>
  <si>
    <t>Revenue - with 2024 Rates and 2025 Charge Determinants</t>
  </si>
  <si>
    <t>2024 Revenue</t>
  </si>
  <si>
    <t>2025 Rates Revenue Requirement</t>
  </si>
  <si>
    <t>2025 Misc Rev</t>
  </si>
  <si>
    <t>2025 Total Revenue</t>
  </si>
  <si>
    <t>2025 Allocated Cost</t>
  </si>
  <si>
    <t>2025 R/C Ratio</t>
  </si>
  <si>
    <t>Target 2025 R/C Ratio</t>
  </si>
  <si>
    <r>
      <t>(B=B</t>
    </r>
    <r>
      <rPr>
        <vertAlign val="subscript"/>
        <sz val="10"/>
        <rFont val="Arial"/>
        <family val="2"/>
      </rPr>
      <t>2024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  <r>
      <rPr>
        <sz val="10"/>
        <rFont val="Arial"/>
        <family val="2"/>
      </rPr>
      <t>)</t>
    </r>
  </si>
  <si>
    <r>
      <t>(D=D</t>
    </r>
    <r>
      <rPr>
        <vertAlign val="subscript"/>
        <sz val="10"/>
        <rFont val="Arial"/>
        <family val="2"/>
      </rPr>
      <t>2024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AllocCost)</t>
    </r>
  </si>
  <si>
    <t>2025 Adjustments (from 2024 Revenue Requirement) by Rate Class</t>
  </si>
  <si>
    <t xml:space="preserve">** 2024: Revenue with 2024 rates and 2025 charge determinants
</t>
  </si>
  <si>
    <t xml:space="preserve">    2025: 2025 Revenue before rate design adjustments </t>
  </si>
  <si>
    <t xml:space="preserve">2026 Rate Design </t>
  </si>
  <si>
    <t>Revenue - with 2025 Rates and 2026 Charge Determinants</t>
  </si>
  <si>
    <t>2025 Revenue</t>
  </si>
  <si>
    <t>2026 Rates Revenue Requirement</t>
  </si>
  <si>
    <t>2026 Misc Rev</t>
  </si>
  <si>
    <t>2026 Total Revenue</t>
  </si>
  <si>
    <t>2026 Allocated Cost</t>
  </si>
  <si>
    <t>R/C Ratio</t>
  </si>
  <si>
    <t>Target 2026 R/C Ratio</t>
  </si>
  <si>
    <r>
      <t>(B=B</t>
    </r>
    <r>
      <rPr>
        <vertAlign val="subscript"/>
        <sz val="10"/>
        <rFont val="Arial"/>
        <family val="2"/>
      </rPr>
      <t>2025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  <r>
      <rPr>
        <sz val="10"/>
        <rFont val="Arial"/>
        <family val="2"/>
      </rPr>
      <t>)</t>
    </r>
  </si>
  <si>
    <r>
      <t>(D=D</t>
    </r>
    <r>
      <rPr>
        <vertAlign val="subscript"/>
        <sz val="10"/>
        <rFont val="Arial"/>
        <family val="2"/>
      </rPr>
      <t>2025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AllocCost)</t>
    </r>
  </si>
  <si>
    <t>2026 Adjustments (from 2025 Revenue Requirement) by Rate Class</t>
  </si>
  <si>
    <t xml:space="preserve">** 2025: Revenue with 2025 rates and 2026 charge determinants
</t>
  </si>
  <si>
    <t xml:space="preserve">    2026: 2026 Revenue before rate design adjustments </t>
  </si>
  <si>
    <t xml:space="preserve">2027 Rate Design </t>
  </si>
  <si>
    <t>Revenue - with 2026 Rates and 2027 Charge Determinants</t>
  </si>
  <si>
    <t>2026 Revenue</t>
  </si>
  <si>
    <t>2027 Rates Revenue Requirement</t>
  </si>
  <si>
    <t>2027 Misc Rev</t>
  </si>
  <si>
    <t>2027 Total Revenue</t>
  </si>
  <si>
    <t>2027 Allocated Cost</t>
  </si>
  <si>
    <t>2026 R/C Ratio</t>
  </si>
  <si>
    <t>2027 R/C Ratio</t>
  </si>
  <si>
    <r>
      <t>(B=B</t>
    </r>
    <r>
      <rPr>
        <vertAlign val="subscript"/>
        <sz val="10"/>
        <rFont val="Arial"/>
        <family val="2"/>
      </rPr>
      <t>2026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  <r>
      <rPr>
        <sz val="10"/>
        <rFont val="Arial"/>
        <family val="2"/>
      </rPr>
      <t>)</t>
    </r>
  </si>
  <si>
    <r>
      <t>(D=D</t>
    </r>
    <r>
      <rPr>
        <vertAlign val="subscript"/>
        <sz val="10"/>
        <rFont val="Arial"/>
        <family val="2"/>
      </rPr>
      <t>2026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AllocCost)</t>
    </r>
  </si>
  <si>
    <t>2027 Adjustments (from 2026 Revenue Requirement) by Rate Class</t>
  </si>
  <si>
    <t xml:space="preserve">** 2026: Revenue with 2026 rates and 2027 charge determinants
</t>
  </si>
  <si>
    <t xml:space="preserve">    2027: 2027 Revenue before rate design adjustments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</si>
</sst>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.0000"/>
    <numFmt numFmtId="168" formatCode="0.0%"/>
    <numFmt numFmtId="169" formatCode="_(&quot;$&quot;* #,##0.0000_);_(&quot;$&quot;* \(#,##0.0000\);_(&quot;$&quot;* &quot;-&quot;??_);_(@_)"/>
    <numFmt numFmtId="170" formatCode="_(* #,##0.0000000000_);_(* \(#,##0.000000000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0" xfId="0" applyFont="1" applyAlignment="1">
      <alignment horizontal="center" vertical="center"/>
    </xf>
    <xf numFmtId="43" fontId="0" fillId="0" borderId="0" xfId="0" applyNumberFormat="1"/>
    <xf numFmtId="9" fontId="0" fillId="0" borderId="0" xfId="3" applyFont="1" applyBorder="1"/>
    <xf numFmtId="2" fontId="0" fillId="2" borderId="1" xfId="0" applyNumberFormat="1" applyFill="1" applyBorder="1" applyAlignment="1">
      <alignment horizontal="center"/>
    </xf>
    <xf numFmtId="167" fontId="0" fillId="0" borderId="0" xfId="0" applyNumberFormat="1"/>
    <xf numFmtId="0" fontId="0" fillId="2" borderId="1" xfId="0" applyFill="1" applyBorder="1"/>
    <xf numFmtId="164" fontId="5" fillId="2" borderId="1" xfId="1" applyNumberFormat="1" applyFont="1" applyFill="1" applyBorder="1"/>
    <xf numFmtId="165" fontId="2" fillId="2" borderId="1" xfId="2" applyNumberFormat="1" applyFill="1" applyBorder="1"/>
    <xf numFmtId="165" fontId="0" fillId="2" borderId="1" xfId="0" applyNumberFormat="1" applyFill="1" applyBorder="1"/>
    <xf numFmtId="168" fontId="0" fillId="2" borderId="1" xfId="3" applyNumberFormat="1" applyFont="1" applyFill="1" applyBorder="1" applyAlignment="1">
      <alignment horizontal="center"/>
    </xf>
    <xf numFmtId="9" fontId="0" fillId="2" borderId="1" xfId="3" applyFont="1" applyFill="1" applyBorder="1"/>
    <xf numFmtId="3" fontId="0" fillId="2" borderId="0" xfId="0" applyNumberFormat="1" applyFill="1"/>
    <xf numFmtId="0" fontId="0" fillId="2" borderId="2" xfId="0" applyFill="1" applyBorder="1"/>
    <xf numFmtId="164" fontId="0" fillId="0" borderId="0" xfId="1" applyNumberFormat="1" applyFont="1"/>
    <xf numFmtId="0" fontId="0" fillId="2" borderId="0" xfId="0" applyFill="1"/>
    <xf numFmtId="0" fontId="8" fillId="2" borderId="0" xfId="0" applyFont="1" applyFill="1"/>
    <xf numFmtId="165" fontId="2" fillId="2" borderId="0" xfId="2" applyNumberFormat="1" applyFill="1" applyBorder="1"/>
    <xf numFmtId="166" fontId="0" fillId="2" borderId="0" xfId="3" applyNumberFormat="1" applyFont="1" applyFill="1" applyBorder="1"/>
    <xf numFmtId="10" fontId="4" fillId="2" borderId="0" xfId="3" applyNumberFormat="1" applyFont="1" applyFill="1" applyBorder="1"/>
    <xf numFmtId="10" fontId="0" fillId="2" borderId="0" xfId="0" applyNumberFormat="1" applyFill="1"/>
    <xf numFmtId="0" fontId="0" fillId="2" borderId="1" xfId="0" quotePrefix="1" applyFill="1" applyBorder="1" applyAlignment="1">
      <alignment horizontal="left" wrapText="1"/>
    </xf>
    <xf numFmtId="165" fontId="0" fillId="2" borderId="1" xfId="0" applyNumberFormat="1" applyFill="1" applyBorder="1" applyAlignment="1">
      <alignment horizontal="center"/>
    </xf>
    <xf numFmtId="10" fontId="0" fillId="2" borderId="1" xfId="3" applyNumberFormat="1" applyFont="1" applyFill="1" applyBorder="1" applyAlignment="1">
      <alignment horizontal="center"/>
    </xf>
    <xf numFmtId="0" fontId="0" fillId="2" borderId="0" xfId="0" quotePrefix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0" fillId="2" borderId="3" xfId="0" applyFill="1" applyBorder="1"/>
    <xf numFmtId="0" fontId="5" fillId="2" borderId="3" xfId="0" applyFont="1" applyFill="1" applyBorder="1"/>
    <xf numFmtId="164" fontId="2" fillId="2" borderId="3" xfId="1" applyNumberFormat="1" applyFill="1" applyBorder="1"/>
    <xf numFmtId="164" fontId="7" fillId="2" borderId="0" xfId="0" applyNumberFormat="1" applyFont="1" applyFill="1"/>
    <xf numFmtId="167" fontId="0" fillId="2" borderId="3" xfId="0" applyNumberFormat="1" applyFill="1" applyBorder="1" applyAlignment="1">
      <alignment horizontal="center"/>
    </xf>
    <xf numFmtId="165" fontId="4" fillId="2" borderId="0" xfId="2" applyNumberFormat="1" applyFont="1" applyFill="1" applyBorder="1"/>
    <xf numFmtId="43" fontId="4" fillId="2" borderId="0" xfId="0" applyNumberFormat="1" applyFont="1" applyFill="1"/>
    <xf numFmtId="44" fontId="0" fillId="2" borderId="0" xfId="0" applyNumberFormat="1" applyFill="1"/>
    <xf numFmtId="165" fontId="4" fillId="2" borderId="0" xfId="0" applyNumberFormat="1" applyFont="1" applyFill="1"/>
    <xf numFmtId="43" fontId="0" fillId="2" borderId="0" xfId="0" applyNumberFormat="1" applyFill="1"/>
    <xf numFmtId="164" fontId="0" fillId="2" borderId="0" xfId="0" applyNumberFormat="1" applyFill="1"/>
    <xf numFmtId="0" fontId="4" fillId="2" borderId="0" xfId="0" applyFont="1" applyFill="1" applyAlignment="1">
      <alignment horizontal="center"/>
    </xf>
    <xf numFmtId="2" fontId="0" fillId="2" borderId="0" xfId="0" applyNumberFormat="1" applyFill="1"/>
    <xf numFmtId="0" fontId="4" fillId="2" borderId="0" xfId="0" quotePrefix="1" applyFont="1" applyFill="1" applyAlignment="1">
      <alignment horizontal="left"/>
    </xf>
    <xf numFmtId="167" fontId="0" fillId="2" borderId="0" xfId="0" applyNumberFormat="1" applyFill="1"/>
    <xf numFmtId="0" fontId="0" fillId="2" borderId="0" xfId="0" applyFill="1" applyAlignment="1">
      <alignment wrapText="1"/>
    </xf>
    <xf numFmtId="44" fontId="0" fillId="2" borderId="0" xfId="2" applyFont="1" applyFill="1"/>
    <xf numFmtId="3" fontId="4" fillId="2" borderId="0" xfId="0" applyNumberFormat="1" applyFont="1" applyFill="1" applyAlignment="1">
      <alignment horizontal="center" wrapText="1"/>
    </xf>
    <xf numFmtId="0" fontId="0" fillId="2" borderId="0" xfId="0" applyFill="1" applyAlignment="1">
      <alignment horizontal="right"/>
    </xf>
    <xf numFmtId="168" fontId="0" fillId="2" borderId="0" xfId="3" applyNumberFormat="1" applyFont="1" applyFill="1" applyBorder="1"/>
    <xf numFmtId="170" fontId="0" fillId="2" borderId="0" xfId="0" applyNumberFormat="1" applyFill="1"/>
    <xf numFmtId="9" fontId="0" fillId="2" borderId="0" xfId="3" applyFont="1" applyFill="1" applyBorder="1"/>
    <xf numFmtId="44" fontId="2" fillId="2" borderId="1" xfId="2" applyFont="1" applyFill="1" applyBorder="1"/>
    <xf numFmtId="165" fontId="2" fillId="2" borderId="1" xfId="2" applyNumberFormat="1" applyFont="1" applyFill="1" applyBorder="1"/>
    <xf numFmtId="169" fontId="2" fillId="2" borderId="1" xfId="2" applyNumberFormat="1" applyFont="1" applyFill="1" applyBorder="1"/>
    <xf numFmtId="165" fontId="0" fillId="2" borderId="1" xfId="2" applyNumberFormat="1" applyFont="1" applyFill="1" applyBorder="1"/>
    <xf numFmtId="169" fontId="0" fillId="2" borderId="1" xfId="2" applyNumberFormat="1" applyFont="1" applyFill="1" applyBorder="1"/>
    <xf numFmtId="165" fontId="0" fillId="2" borderId="0" xfId="0" applyNumberFormat="1" applyFill="1"/>
    <xf numFmtId="44" fontId="0" fillId="2" borderId="0" xfId="2" applyFont="1" applyFill="1" applyBorder="1"/>
    <xf numFmtId="165" fontId="0" fillId="2" borderId="3" xfId="2" applyNumberFormat="1" applyFont="1" applyFill="1" applyBorder="1"/>
    <xf numFmtId="9" fontId="0" fillId="2" borderId="0" xfId="3" applyFont="1" applyFill="1"/>
    <xf numFmtId="165" fontId="4" fillId="2" borderId="0" xfId="2" applyNumberFormat="1" applyFont="1" applyFill="1" applyAlignment="1">
      <alignment vertical="center"/>
    </xf>
    <xf numFmtId="165" fontId="7" fillId="2" borderId="0" xfId="2" applyNumberFormat="1" applyFont="1" applyFill="1" applyBorder="1"/>
    <xf numFmtId="39" fontId="2" fillId="2" borderId="1" xfId="2" applyNumberFormat="1" applyFill="1" applyBorder="1"/>
    <xf numFmtId="9" fontId="2" fillId="2" borderId="1" xfId="2" applyNumberFormat="1" applyFont="1" applyFill="1" applyBorder="1"/>
    <xf numFmtId="164" fontId="2" fillId="2" borderId="0" xfId="1" applyNumberFormat="1" applyFill="1" applyBorder="1"/>
    <xf numFmtId="0" fontId="0" fillId="2" borderId="0" xfId="0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44" fontId="0" fillId="2" borderId="1" xfId="2" quotePrefix="1" applyFont="1" applyFill="1" applyBorder="1" applyAlignment="1">
      <alignment horizontal="right"/>
    </xf>
    <xf numFmtId="169" fontId="0" fillId="2" borderId="1" xfId="2" quotePrefix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/>
    </xf>
    <xf numFmtId="10" fontId="2" fillId="2" borderId="1" xfId="3" applyNumberFormat="1" applyFont="1" applyFill="1" applyBorder="1"/>
    <xf numFmtId="9" fontId="7" fillId="2" borderId="0" xfId="3" applyFont="1" applyFill="1" applyBorder="1"/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0" fillId="2" borderId="0" xfId="0" applyNumberFormat="1" applyFill="1" applyAlignment="1">
      <alignment horizontal="center"/>
    </xf>
    <xf numFmtId="169" fontId="0" fillId="2" borderId="1" xfId="0" applyNumberFormat="1" applyFill="1" applyBorder="1"/>
    <xf numFmtId="44" fontId="0" fillId="2" borderId="1" xfId="2" applyFont="1" applyFill="1" applyBorder="1" applyAlignment="1">
      <alignment horizontal="center"/>
    </xf>
    <xf numFmtId="0" fontId="5" fillId="2" borderId="0" xfId="0" applyFont="1" applyFill="1"/>
    <xf numFmtId="167" fontId="0" fillId="2" borderId="0" xfId="0" applyNumberForma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/>
  </cellXfs>
  <cellStyles count="6">
    <cellStyle name="Comma" xfId="1" builtinId="3"/>
    <cellStyle name="Currency" xfId="2" builtinId="4"/>
    <cellStyle name="Normal" xfId="0" builtinId="0"/>
    <cellStyle name="Normal 2" xfId="5" xr:uid="{00000000-0005-0000-0000-000003000000}"/>
    <cellStyle name="Percent" xfId="3" builtinId="5"/>
    <cellStyle name="Percent 2" xfId="4" xr:uid="{00000000-0005-0000-0000-000005000000}"/>
  </cellStyles>
  <dxfs count="0"/>
  <tableStyles count="0" defaultTableStyle="TableStyleMedium2" defaultPivotStyle="PivotStyleLight16"/>
  <colors>
    <mruColors>
      <color rgb="FFCCFFCC"/>
      <color rgb="FFFFCCCC"/>
      <color rgb="FFFFFFFF"/>
      <color rgb="FFFFCCFF"/>
      <color rgb="FFCCFF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45"/>
  <sheetViews>
    <sheetView tabSelected="1" view="pageBreakPreview" zoomScale="80" zoomScaleNormal="100" zoomScaleSheetLayoutView="80" workbookViewId="0">
      <selection activeCell="A31" sqref="A31"/>
    </sheetView>
  </sheetViews>
  <sheetFormatPr defaultRowHeight="12.75" x14ac:dyDescent="0.2"/>
  <cols>
    <col min="1" max="1" width="9.5703125" customWidth="1"/>
    <col min="2" max="2" width="14" customWidth="1"/>
    <col min="3" max="3" width="18" bestFit="1" customWidth="1"/>
    <col min="4" max="4" width="14.42578125" bestFit="1" customWidth="1"/>
    <col min="5" max="5" width="19.85546875" customWidth="1"/>
    <col min="6" max="6" width="16.140625" bestFit="1" customWidth="1"/>
    <col min="7" max="7" width="8.140625" bestFit="1" customWidth="1"/>
    <col min="8" max="8" width="16.42578125" bestFit="1" customWidth="1"/>
    <col min="9" max="9" width="18.85546875" customWidth="1"/>
    <col min="10" max="10" width="11.5703125" customWidth="1"/>
    <col min="11" max="11" width="15.42578125" bestFit="1" customWidth="1"/>
    <col min="12" max="12" width="14.42578125" bestFit="1" customWidth="1"/>
    <col min="13" max="13" width="17.42578125" customWidth="1"/>
    <col min="14" max="14" width="13.5703125" bestFit="1" customWidth="1"/>
    <col min="15" max="15" width="16.140625" customWidth="1"/>
    <col min="16" max="16" width="14.140625" bestFit="1" customWidth="1"/>
    <col min="17" max="17" width="16.42578125" bestFit="1" customWidth="1"/>
    <col min="18" max="18" width="14.85546875" bestFit="1" customWidth="1"/>
    <col min="19" max="19" width="18.5703125" bestFit="1" customWidth="1"/>
    <col min="20" max="20" width="13.5703125" customWidth="1"/>
    <col min="21" max="21" width="13" customWidth="1"/>
    <col min="22" max="22" width="10" customWidth="1"/>
    <col min="23" max="23" width="10.5703125" customWidth="1"/>
    <col min="24" max="24" width="13.5703125" customWidth="1"/>
  </cols>
  <sheetData>
    <row r="1" spans="1:24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</row>
    <row r="3" spans="1:24" s="17" customFormat="1" ht="23.25" x14ac:dyDescent="0.35">
      <c r="A3" s="27" t="s">
        <v>0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4" s="17" customFormat="1" ht="23.25" x14ac:dyDescent="0.35">
      <c r="A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4" s="17" customFormat="1" ht="23.25" x14ac:dyDescent="0.35">
      <c r="A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4" s="17" customFormat="1" ht="15.75" x14ac:dyDescent="0.2">
      <c r="E6" s="29"/>
      <c r="F6" s="76"/>
      <c r="G6" s="77"/>
    </row>
    <row r="7" spans="1:24" s="30" customFormat="1" ht="78.75" x14ac:dyDescent="0.2">
      <c r="B7" s="31" t="s">
        <v>1</v>
      </c>
      <c r="C7" s="30" t="s">
        <v>2</v>
      </c>
      <c r="D7" s="30" t="s">
        <v>3</v>
      </c>
      <c r="E7" s="30" t="s">
        <v>4</v>
      </c>
      <c r="F7" s="3" t="s">
        <v>5</v>
      </c>
      <c r="G7" s="77"/>
      <c r="H7" s="30" t="s">
        <v>6</v>
      </c>
      <c r="I7" s="31" t="s">
        <v>7</v>
      </c>
      <c r="J7" s="31" t="s">
        <v>8</v>
      </c>
      <c r="K7" s="31" t="s">
        <v>9</v>
      </c>
      <c r="L7" s="31" t="s">
        <v>10</v>
      </c>
      <c r="M7" s="31" t="s">
        <v>11</v>
      </c>
      <c r="N7" s="31" t="s">
        <v>12</v>
      </c>
      <c r="O7" s="31" t="s">
        <v>13</v>
      </c>
      <c r="P7" s="31" t="s">
        <v>14</v>
      </c>
      <c r="Q7" s="31" t="s">
        <v>15</v>
      </c>
      <c r="R7" s="31" t="s">
        <v>16</v>
      </c>
      <c r="S7" s="31" t="s">
        <v>17</v>
      </c>
      <c r="T7" s="31" t="s">
        <v>18</v>
      </c>
      <c r="U7" s="31" t="s">
        <v>19</v>
      </c>
      <c r="V7" s="31" t="s">
        <v>20</v>
      </c>
      <c r="W7" s="31" t="s">
        <v>21</v>
      </c>
      <c r="X7" s="31" t="s">
        <v>22</v>
      </c>
    </row>
    <row r="8" spans="1:24" s="17" customFormat="1" x14ac:dyDescent="0.2">
      <c r="E8" s="69" t="s">
        <v>23</v>
      </c>
      <c r="F8" s="69" t="s">
        <v>24</v>
      </c>
      <c r="G8" s="69" t="s">
        <v>25</v>
      </c>
      <c r="H8" s="69" t="s">
        <v>26</v>
      </c>
      <c r="I8" s="69" t="s">
        <v>27</v>
      </c>
      <c r="J8" s="69" t="s">
        <v>28</v>
      </c>
      <c r="K8" s="69" t="s">
        <v>29</v>
      </c>
      <c r="L8" s="69" t="s">
        <v>30</v>
      </c>
      <c r="M8" s="69" t="s">
        <v>31</v>
      </c>
      <c r="N8" s="69" t="s">
        <v>32</v>
      </c>
      <c r="O8" s="69" t="s">
        <v>33</v>
      </c>
      <c r="P8" s="69"/>
      <c r="Q8" s="69" t="s">
        <v>34</v>
      </c>
      <c r="R8" s="69" t="s">
        <v>35</v>
      </c>
      <c r="S8" s="69" t="s">
        <v>36</v>
      </c>
    </row>
    <row r="9" spans="1:24" s="17" customFormat="1" x14ac:dyDescent="0.2"/>
    <row r="10" spans="1:24" s="17" customFormat="1" x14ac:dyDescent="0.2">
      <c r="A10" s="8" t="s">
        <v>37</v>
      </c>
      <c r="B10" s="9">
        <v>246399.44217882439</v>
      </c>
      <c r="C10" s="9">
        <v>2007.9770750220262</v>
      </c>
      <c r="D10" s="9">
        <v>0</v>
      </c>
      <c r="E10" s="10">
        <v>113690459.00178772</v>
      </c>
      <c r="F10" s="10">
        <v>108771613.33219305</v>
      </c>
      <c r="G10" s="78">
        <f>F10/F$29</f>
        <v>6.5169463814295225E-2</v>
      </c>
      <c r="H10" s="10">
        <v>4630445.1005779328</v>
      </c>
      <c r="I10" s="11">
        <v>109060013.90120979</v>
      </c>
      <c r="J10" s="6">
        <v>1.1173266021264381</v>
      </c>
      <c r="K10" s="6">
        <v>1.0452217772533383</v>
      </c>
      <c r="L10" s="6">
        <v>1.0452217772533383</v>
      </c>
      <c r="M10" s="58">
        <v>113690459.00178772</v>
      </c>
      <c r="N10" s="58">
        <v>0</v>
      </c>
      <c r="O10" s="12">
        <v>0</v>
      </c>
      <c r="P10" s="55">
        <v>36.884557900791123</v>
      </c>
      <c r="Q10" s="56">
        <v>109060013.90120979</v>
      </c>
      <c r="R10" s="13">
        <f>Q10/SUM(Q10,S10)</f>
        <v>1</v>
      </c>
      <c r="S10" s="56">
        <v>0</v>
      </c>
      <c r="T10" s="57">
        <v>0</v>
      </c>
      <c r="U10" s="59"/>
      <c r="V10" s="8"/>
      <c r="W10" s="8"/>
      <c r="X10" s="8"/>
    </row>
    <row r="11" spans="1:24" s="17" customFormat="1" x14ac:dyDescent="0.2">
      <c r="A11" s="8" t="s">
        <v>38</v>
      </c>
      <c r="B11" s="9">
        <v>544980.86710812268</v>
      </c>
      <c r="C11" s="9">
        <v>5040.8759122908541</v>
      </c>
      <c r="D11" s="9">
        <v>0</v>
      </c>
      <c r="E11" s="10">
        <v>424174152.13891071</v>
      </c>
      <c r="F11" s="10">
        <v>371064414.4903807</v>
      </c>
      <c r="G11" s="78">
        <f>F11/F$29</f>
        <v>0.22231966771560574</v>
      </c>
      <c r="H11" s="10">
        <v>12768943.327504551</v>
      </c>
      <c r="I11" s="11">
        <v>411405208.81140614</v>
      </c>
      <c r="J11" s="6">
        <v>1.1152538011997597</v>
      </c>
      <c r="K11" s="6">
        <v>1.1431280812024802</v>
      </c>
      <c r="L11" s="6">
        <v>1.1431280812024802</v>
      </c>
      <c r="M11" s="58">
        <v>424174152.13891071</v>
      </c>
      <c r="N11" s="58">
        <v>0</v>
      </c>
      <c r="O11" s="12">
        <v>0</v>
      </c>
      <c r="P11" s="55">
        <v>58.761276516914876</v>
      </c>
      <c r="Q11" s="56">
        <v>384285257.14282119</v>
      </c>
      <c r="R11" s="13">
        <f t="shared" ref="R11:R12" si="0">Q11/SUM(Q11,S11)</f>
        <v>0.9340797075784788</v>
      </c>
      <c r="S11" s="56">
        <v>27119951.668584883</v>
      </c>
      <c r="T11" s="57">
        <v>5.3800077884202605E-3</v>
      </c>
      <c r="U11" s="59"/>
      <c r="V11" s="8"/>
      <c r="W11" s="8"/>
      <c r="X11" s="8"/>
    </row>
    <row r="12" spans="1:24" s="17" customFormat="1" x14ac:dyDescent="0.2">
      <c r="A12" s="8" t="s">
        <v>39</v>
      </c>
      <c r="B12" s="9">
        <v>414576.7882517837</v>
      </c>
      <c r="C12" s="9">
        <v>4787.9067771130058</v>
      </c>
      <c r="D12" s="9">
        <v>0</v>
      </c>
      <c r="E12" s="10">
        <v>650982533.15840554</v>
      </c>
      <c r="F12" s="10">
        <v>681201660.90361452</v>
      </c>
      <c r="G12" s="78">
        <f>F12/F$29</f>
        <v>0.40813540987864327</v>
      </c>
      <c r="H12" s="10">
        <v>15915357.54668208</v>
      </c>
      <c r="I12" s="11">
        <v>635067175.61172342</v>
      </c>
      <c r="J12" s="6">
        <v>0.97247284228995234</v>
      </c>
      <c r="K12" s="6">
        <v>0.95563849961093272</v>
      </c>
      <c r="L12" s="6">
        <v>0.95563849961093272</v>
      </c>
      <c r="M12" s="58">
        <v>650982533.15840554</v>
      </c>
      <c r="N12" s="58">
        <v>0</v>
      </c>
      <c r="O12" s="12">
        <v>0</v>
      </c>
      <c r="P12" s="55">
        <v>119.6771515065228</v>
      </c>
      <c r="Q12" s="56">
        <v>595384429.18435609</v>
      </c>
      <c r="R12" s="13">
        <f t="shared" si="0"/>
        <v>0.93751409622274484</v>
      </c>
      <c r="S12" s="56">
        <v>39682746.427367352</v>
      </c>
      <c r="T12" s="57">
        <v>8.2881201064852628E-3</v>
      </c>
      <c r="U12" s="59"/>
      <c r="V12" s="8"/>
      <c r="W12" s="8"/>
      <c r="X12" s="8"/>
    </row>
    <row r="13" spans="1:24" s="17" customFormat="1" x14ac:dyDescent="0.2">
      <c r="A13" s="8" t="s">
        <v>40</v>
      </c>
      <c r="B13" s="9">
        <v>88794.916531946306</v>
      </c>
      <c r="C13" s="9">
        <v>1978.1391610122519</v>
      </c>
      <c r="D13" s="9">
        <v>0</v>
      </c>
      <c r="E13" s="10">
        <v>169497778.21775505</v>
      </c>
      <c r="F13" s="10">
        <v>167055380.77429327</v>
      </c>
      <c r="G13" s="78">
        <f t="shared" ref="G13:G27" si="1">F13/F$29</f>
        <v>0.10008962135281141</v>
      </c>
      <c r="H13" s="10">
        <v>3851401.0804334944</v>
      </c>
      <c r="I13" s="11">
        <v>165646377.13732156</v>
      </c>
      <c r="J13" s="6">
        <v>0.94155000438220215</v>
      </c>
      <c r="K13" s="6">
        <v>1.0146202859922344</v>
      </c>
      <c r="L13" s="6">
        <v>1.0146202859922344</v>
      </c>
      <c r="M13" s="58">
        <v>169497778.21775505</v>
      </c>
      <c r="N13" s="58">
        <v>0</v>
      </c>
      <c r="O13" s="12">
        <v>0</v>
      </c>
      <c r="P13" s="55">
        <v>31.419903041017704</v>
      </c>
      <c r="Q13" s="56">
        <v>33479132.015628155</v>
      </c>
      <c r="R13" s="13">
        <f t="shared" ref="R13:R27" si="2">Q13/SUM(Q13,S13)</f>
        <v>0.2021120690606702</v>
      </c>
      <c r="S13" s="56">
        <v>132167245.1216934</v>
      </c>
      <c r="T13" s="57">
        <v>6.6813926808900984E-2</v>
      </c>
      <c r="U13" s="59"/>
      <c r="V13" s="8"/>
      <c r="W13" s="8"/>
      <c r="X13" s="8"/>
    </row>
    <row r="14" spans="1:24" s="17" customFormat="1" x14ac:dyDescent="0.2">
      <c r="A14" s="8" t="s">
        <v>41</v>
      </c>
      <c r="B14" s="9">
        <v>5342.5982814367044</v>
      </c>
      <c r="C14" s="9">
        <v>2164.366547469162</v>
      </c>
      <c r="D14" s="9">
        <v>6937130.0841299687</v>
      </c>
      <c r="E14" s="10">
        <v>139193689.60603511</v>
      </c>
      <c r="F14" s="10">
        <v>151610593.83930403</v>
      </c>
      <c r="G14" s="78">
        <f t="shared" si="1"/>
        <v>9.0836026113718091E-2</v>
      </c>
      <c r="H14" s="10">
        <v>2285783.6914118379</v>
      </c>
      <c r="I14" s="11">
        <v>136907905.91462326</v>
      </c>
      <c r="J14" s="6">
        <v>0.87601603497415215</v>
      </c>
      <c r="K14" s="6">
        <v>0.91810002244018707</v>
      </c>
      <c r="L14" s="6">
        <v>0.91810002244018707</v>
      </c>
      <c r="M14" s="58">
        <v>139193689.60603511</v>
      </c>
      <c r="N14" s="58">
        <v>0</v>
      </c>
      <c r="O14" s="12">
        <v>0</v>
      </c>
      <c r="P14" s="55">
        <v>100.95889098588405</v>
      </c>
      <c r="Q14" s="56">
        <v>6472593.5697232774</v>
      </c>
      <c r="R14" s="13">
        <f t="shared" si="2"/>
        <v>4.7276989056860112E-2</v>
      </c>
      <c r="S14" s="56">
        <v>130435312.34489998</v>
      </c>
      <c r="T14" s="57"/>
      <c r="U14" s="59">
        <v>18.802489035530137</v>
      </c>
      <c r="V14" s="59">
        <v>0.1293</v>
      </c>
      <c r="W14" s="59">
        <v>1.2800000000000001E-2</v>
      </c>
      <c r="X14" s="83">
        <f>U14+V14+W14</f>
        <v>18.944589035530136</v>
      </c>
    </row>
    <row r="15" spans="1:24" s="17" customFormat="1" x14ac:dyDescent="0.2">
      <c r="A15" s="8" t="s">
        <v>42</v>
      </c>
      <c r="B15" s="9">
        <v>18432.018802277362</v>
      </c>
      <c r="C15" s="9">
        <v>542.6876862416492</v>
      </c>
      <c r="D15" s="9">
        <v>0</v>
      </c>
      <c r="E15" s="10">
        <v>23450547.356209885</v>
      </c>
      <c r="F15" s="10">
        <v>24415782.240682151</v>
      </c>
      <c r="G15" s="78">
        <f t="shared" si="1"/>
        <v>1.4628480616283293E-2</v>
      </c>
      <c r="H15" s="10">
        <v>627685.8440259248</v>
      </c>
      <c r="I15" s="11">
        <v>22822861.512183961</v>
      </c>
      <c r="J15" s="6">
        <v>0.98897809238494516</v>
      </c>
      <c r="K15" s="6">
        <v>0.96046676387603225</v>
      </c>
      <c r="L15" s="6">
        <v>0.96046676387603225</v>
      </c>
      <c r="M15" s="58">
        <v>23450547.356209885</v>
      </c>
      <c r="N15" s="58">
        <v>0</v>
      </c>
      <c r="O15" s="12">
        <v>0</v>
      </c>
      <c r="P15" s="55">
        <v>24.466085205627831</v>
      </c>
      <c r="Q15" s="56">
        <v>5411512.110339026</v>
      </c>
      <c r="R15" s="13">
        <f t="shared" si="2"/>
        <v>0.23710927341210461</v>
      </c>
      <c r="S15" s="56">
        <v>17411349.401844934</v>
      </c>
      <c r="T15" s="57">
        <v>3.2083553475160245E-2</v>
      </c>
      <c r="U15" s="59"/>
      <c r="V15" s="59"/>
      <c r="W15" s="8"/>
      <c r="X15" s="83"/>
    </row>
    <row r="16" spans="1:24" s="17" customFormat="1" x14ac:dyDescent="0.2">
      <c r="A16" s="8" t="s">
        <v>43</v>
      </c>
      <c r="B16" s="9">
        <v>1742.9663843396359</v>
      </c>
      <c r="C16" s="9">
        <v>876.08817801288103</v>
      </c>
      <c r="D16" s="9">
        <v>2284824.2962047323</v>
      </c>
      <c r="E16" s="10">
        <v>27195347.33538289</v>
      </c>
      <c r="F16" s="10">
        <v>28281434.675371476</v>
      </c>
      <c r="G16" s="78">
        <f t="shared" si="1"/>
        <v>1.6944549016333094E-2</v>
      </c>
      <c r="H16" s="10">
        <v>471351.725006919</v>
      </c>
      <c r="I16" s="11">
        <v>26723995.610375971</v>
      </c>
      <c r="J16" s="6">
        <v>0.87019646700137809</v>
      </c>
      <c r="K16" s="6">
        <v>0.96159716250412175</v>
      </c>
      <c r="L16" s="6">
        <v>0.96159716250412175</v>
      </c>
      <c r="M16" s="58">
        <v>27195347.33538289</v>
      </c>
      <c r="N16" s="58">
        <v>0</v>
      </c>
      <c r="O16" s="12">
        <v>0</v>
      </c>
      <c r="P16" s="55">
        <v>92.307500531993426</v>
      </c>
      <c r="Q16" s="56">
        <v>1930666.4453961314</v>
      </c>
      <c r="R16" s="13">
        <f t="shared" si="2"/>
        <v>7.224467753790989E-2</v>
      </c>
      <c r="S16" s="56">
        <v>24793329.164979838</v>
      </c>
      <c r="T16" s="57"/>
      <c r="U16" s="59">
        <v>10.851306687417257</v>
      </c>
      <c r="V16" s="59">
        <f>V14</f>
        <v>0.1293</v>
      </c>
      <c r="W16" s="8"/>
      <c r="X16" s="83">
        <f>U16+V16+W16</f>
        <v>10.980606687417257</v>
      </c>
    </row>
    <row r="17" spans="1:24" s="17" customFormat="1" x14ac:dyDescent="0.2">
      <c r="A17" s="8" t="s">
        <v>44</v>
      </c>
      <c r="B17" s="9">
        <v>5493.909688122113</v>
      </c>
      <c r="C17" s="9">
        <v>82.732064710841527</v>
      </c>
      <c r="D17" s="9">
        <v>0</v>
      </c>
      <c r="E17" s="10">
        <v>9512076.8537725005</v>
      </c>
      <c r="F17" s="10">
        <v>9812381.8580731265</v>
      </c>
      <c r="G17" s="78">
        <f t="shared" si="1"/>
        <v>5.8789940209747794E-3</v>
      </c>
      <c r="H17" s="10">
        <v>265795.70971189818</v>
      </c>
      <c r="I17" s="11">
        <v>9246281.1440606024</v>
      </c>
      <c r="J17" s="6">
        <v>0.93264169762943361</v>
      </c>
      <c r="K17" s="6">
        <v>0.96939529987272655</v>
      </c>
      <c r="L17" s="6">
        <v>0.96939529987272655</v>
      </c>
      <c r="M17" s="58">
        <v>9512076.8537725005</v>
      </c>
      <c r="N17" s="58">
        <v>0</v>
      </c>
      <c r="O17" s="12">
        <v>0</v>
      </c>
      <c r="P17" s="55">
        <v>3.0117928387296726</v>
      </c>
      <c r="Q17" s="56">
        <v>198558.21426376497</v>
      </c>
      <c r="R17" s="13">
        <f t="shared" si="2"/>
        <v>2.1474386423055054E-2</v>
      </c>
      <c r="S17" s="56">
        <v>9047722.9297968373</v>
      </c>
      <c r="T17" s="57">
        <v>0.10936174458379243</v>
      </c>
      <c r="U17" s="59"/>
      <c r="V17" s="59"/>
      <c r="W17" s="8"/>
      <c r="X17" s="83"/>
    </row>
    <row r="18" spans="1:24" s="17" customFormat="1" x14ac:dyDescent="0.2">
      <c r="A18" s="8" t="s">
        <v>45</v>
      </c>
      <c r="B18" s="9">
        <v>19409.438554209246</v>
      </c>
      <c r="C18" s="9">
        <v>11.292637402719137</v>
      </c>
      <c r="D18" s="9">
        <v>0</v>
      </c>
      <c r="E18" s="10">
        <v>5344076.7724099476</v>
      </c>
      <c r="F18" s="10">
        <v>4834512.3031605622</v>
      </c>
      <c r="G18" s="78">
        <f t="shared" si="1"/>
        <v>2.8965514526145078E-3</v>
      </c>
      <c r="H18" s="10">
        <v>2746062.0415059207</v>
      </c>
      <c r="I18" s="11">
        <v>2598014.7309040269</v>
      </c>
      <c r="J18" s="6">
        <v>0.93547120612831003</v>
      </c>
      <c r="K18" s="6">
        <v>1.1054014215490273</v>
      </c>
      <c r="L18" s="6">
        <v>1.0634536587745833</v>
      </c>
      <c r="M18" s="58">
        <v>5141279.7971868375</v>
      </c>
      <c r="N18" s="58">
        <v>-202796.97522311006</v>
      </c>
      <c r="O18" s="12">
        <v>-7.8058439319373341E-2</v>
      </c>
      <c r="P18" s="55">
        <v>2.7847215758803383</v>
      </c>
      <c r="Q18" s="56">
        <v>648598.587811562</v>
      </c>
      <c r="R18" s="13">
        <f t="shared" si="2"/>
        <v>0.2707889862093884</v>
      </c>
      <c r="S18" s="56">
        <v>1746619.1678693548</v>
      </c>
      <c r="T18" s="57">
        <v>0.15466884356428456</v>
      </c>
      <c r="U18" s="59"/>
      <c r="V18" s="59"/>
      <c r="W18" s="8"/>
      <c r="X18" s="83"/>
    </row>
    <row r="19" spans="1:24" s="17" customFormat="1" x14ac:dyDescent="0.2">
      <c r="A19" s="8" t="s">
        <v>46</v>
      </c>
      <c r="B19" s="9">
        <v>5752.4176283894267</v>
      </c>
      <c r="C19" s="9">
        <v>32.377901874445421</v>
      </c>
      <c r="D19" s="9">
        <v>0</v>
      </c>
      <c r="E19" s="10">
        <v>3539794.5636909045</v>
      </c>
      <c r="F19" s="10">
        <v>2988814.2510723546</v>
      </c>
      <c r="G19" s="78">
        <f t="shared" si="1"/>
        <v>1.7907192530834787E-3</v>
      </c>
      <c r="H19" s="10">
        <v>93336.475093635847</v>
      </c>
      <c r="I19" s="11">
        <v>3446458.0885972688</v>
      </c>
      <c r="J19" s="6">
        <v>1.1125110051569043</v>
      </c>
      <c r="K19" s="6">
        <v>1.1843474590034706</v>
      </c>
      <c r="L19" s="6">
        <v>1.0634536587745833</v>
      </c>
      <c r="M19" s="58">
        <v>3178465.4507005117</v>
      </c>
      <c r="N19" s="58">
        <v>-361329.11299039284</v>
      </c>
      <c r="O19" s="12">
        <v>-0.10484070999901704</v>
      </c>
      <c r="P19" s="55">
        <v>34.448661770621527</v>
      </c>
      <c r="Q19" s="56">
        <v>2377957.0709249782</v>
      </c>
      <c r="R19" s="13">
        <f t="shared" si="2"/>
        <v>0.7707804405348111</v>
      </c>
      <c r="S19" s="56">
        <v>707171.90468189772</v>
      </c>
      <c r="T19" s="57">
        <v>2.1841189939488949E-2</v>
      </c>
      <c r="U19" s="59"/>
      <c r="V19" s="59"/>
      <c r="W19" s="8"/>
      <c r="X19" s="83"/>
    </row>
    <row r="20" spans="1:24" s="17" customFormat="1" x14ac:dyDescent="0.2">
      <c r="A20" s="8" t="s">
        <v>47</v>
      </c>
      <c r="B20" s="9">
        <v>1489.3264647525425</v>
      </c>
      <c r="C20" s="9">
        <v>30.038211089769973</v>
      </c>
      <c r="D20" s="9">
        <v>208699.11040666167</v>
      </c>
      <c r="E20" s="10">
        <v>5749978.5538282758</v>
      </c>
      <c r="F20" s="10">
        <v>6919278.3037960809</v>
      </c>
      <c r="G20" s="78">
        <f t="shared" si="1"/>
        <v>4.1456189094403791E-3</v>
      </c>
      <c r="H20" s="10">
        <v>82157.979037074794</v>
      </c>
      <c r="I20" s="11">
        <v>5667820.5747912014</v>
      </c>
      <c r="J20" s="6">
        <v>0.85979701713146639</v>
      </c>
      <c r="K20" s="6">
        <v>0.83100842333133218</v>
      </c>
      <c r="L20" s="6">
        <v>0.83100842333133218</v>
      </c>
      <c r="M20" s="58">
        <v>5749978.5538282758</v>
      </c>
      <c r="N20" s="58">
        <v>0</v>
      </c>
      <c r="O20" s="12">
        <v>0</v>
      </c>
      <c r="P20" s="55">
        <v>191.94599372915468</v>
      </c>
      <c r="Q20" s="56">
        <v>3430442.9791686675</v>
      </c>
      <c r="R20" s="13">
        <f t="shared" si="2"/>
        <v>0.605249043067148</v>
      </c>
      <c r="S20" s="56">
        <v>2237377.5956225339</v>
      </c>
      <c r="T20" s="57"/>
      <c r="U20" s="59">
        <v>10.720589998025774</v>
      </c>
      <c r="V20" s="59">
        <f>V14</f>
        <v>0.1293</v>
      </c>
      <c r="W20" s="8"/>
      <c r="X20" s="83">
        <f>U20+V20+W20</f>
        <v>10.849889998025775</v>
      </c>
    </row>
    <row r="21" spans="1:24" s="17" customFormat="1" x14ac:dyDescent="0.2">
      <c r="A21" s="8" t="s">
        <v>48</v>
      </c>
      <c r="B21" s="9">
        <v>910</v>
      </c>
      <c r="C21" s="9">
        <v>14982.889861324447</v>
      </c>
      <c r="D21" s="9">
        <v>30627361.082245249</v>
      </c>
      <c r="E21" s="10">
        <v>63250241.019617252</v>
      </c>
      <c r="F21" s="10">
        <v>72723632.89512305</v>
      </c>
      <c r="G21" s="78">
        <f t="shared" si="1"/>
        <v>4.3571663756871999E-2</v>
      </c>
      <c r="H21" s="10">
        <v>1345058.653731701</v>
      </c>
      <c r="I21" s="11">
        <v>61905182.365885548</v>
      </c>
      <c r="J21" s="6">
        <v>0.98992725417188232</v>
      </c>
      <c r="K21" s="6">
        <v>0.86973434221626877</v>
      </c>
      <c r="L21" s="6">
        <v>0.86973434221626877</v>
      </c>
      <c r="M21" s="58">
        <v>63250241.019617252</v>
      </c>
      <c r="N21" s="58">
        <v>0</v>
      </c>
      <c r="O21" s="12">
        <v>0</v>
      </c>
      <c r="P21" s="84" t="s">
        <v>49</v>
      </c>
      <c r="Q21" s="56">
        <v>11582598.592122884</v>
      </c>
      <c r="R21" s="13">
        <f t="shared" si="2"/>
        <v>0.18710224490842911</v>
      </c>
      <c r="S21" s="56">
        <v>50322583.773762666</v>
      </c>
      <c r="T21" s="84"/>
      <c r="U21" s="84" t="s">
        <v>49</v>
      </c>
      <c r="V21" s="59"/>
      <c r="W21" s="8"/>
      <c r="X21" s="84" t="s">
        <v>49</v>
      </c>
    </row>
    <row r="22" spans="1:24" s="17" customFormat="1" x14ac:dyDescent="0.2">
      <c r="A22" s="8" t="s">
        <v>50</v>
      </c>
      <c r="B22" s="9">
        <v>15476.196394747212</v>
      </c>
      <c r="C22" s="9">
        <v>118.12703316183612</v>
      </c>
      <c r="D22" s="9">
        <v>0</v>
      </c>
      <c r="E22" s="10">
        <v>5932826.6428426402</v>
      </c>
      <c r="F22" s="10">
        <v>6351257.6481855717</v>
      </c>
      <c r="G22" s="78">
        <f t="shared" si="1"/>
        <v>3.8052948080727913E-3</v>
      </c>
      <c r="H22" s="10">
        <v>276407.53948474169</v>
      </c>
      <c r="I22" s="11">
        <v>5656419.1033578981</v>
      </c>
      <c r="J22" s="6" t="s">
        <v>51</v>
      </c>
      <c r="K22" s="6">
        <v>0.93411840165821824</v>
      </c>
      <c r="L22" s="6">
        <v>0.93411840165821824</v>
      </c>
      <c r="M22" s="58">
        <v>5932826.6428426402</v>
      </c>
      <c r="N22" s="58">
        <v>0</v>
      </c>
      <c r="O22" s="12">
        <v>0</v>
      </c>
      <c r="P22" s="55">
        <v>30.457629677867462</v>
      </c>
      <c r="Q22" s="56">
        <v>5656419.1033578981</v>
      </c>
      <c r="R22" s="13">
        <f t="shared" si="2"/>
        <v>1</v>
      </c>
      <c r="S22" s="56">
        <v>0</v>
      </c>
      <c r="T22" s="57">
        <v>0</v>
      </c>
      <c r="U22" s="59"/>
      <c r="V22" s="59"/>
      <c r="W22" s="8"/>
      <c r="X22" s="83"/>
    </row>
    <row r="23" spans="1:24" s="17" customFormat="1" x14ac:dyDescent="0.2">
      <c r="A23" s="8" t="s">
        <v>52</v>
      </c>
      <c r="B23" s="9">
        <v>1380.1006483381207</v>
      </c>
      <c r="C23" s="9">
        <v>40.925459816640348</v>
      </c>
      <c r="D23" s="9">
        <v>0</v>
      </c>
      <c r="E23" s="10">
        <v>1061653.7227700455</v>
      </c>
      <c r="F23" s="10">
        <v>1364712.8614203227</v>
      </c>
      <c r="G23" s="78">
        <f t="shared" si="1"/>
        <v>8.1765455815770475E-4</v>
      </c>
      <c r="H23" s="10">
        <v>35458.022148567776</v>
      </c>
      <c r="I23" s="11">
        <v>1026195.7006214778</v>
      </c>
      <c r="J23" s="6" t="s">
        <v>51</v>
      </c>
      <c r="K23" s="6">
        <v>0.77793193922502579</v>
      </c>
      <c r="L23" s="6">
        <v>0.8</v>
      </c>
      <c r="M23" s="58">
        <v>1091770.2891362582</v>
      </c>
      <c r="N23" s="58">
        <v>30116.566366212675</v>
      </c>
      <c r="O23" s="12">
        <v>2.9347780689369173E-2</v>
      </c>
      <c r="P23" s="55">
        <v>26.302526067100295</v>
      </c>
      <c r="Q23" s="56">
        <v>435601.5993376252</v>
      </c>
      <c r="R23" s="13">
        <f t="shared" si="2"/>
        <v>0.41237957084398924</v>
      </c>
      <c r="S23" s="56">
        <v>620710.66765006527</v>
      </c>
      <c r="T23" s="57">
        <v>1.516685873368449E-2</v>
      </c>
      <c r="U23" s="59"/>
      <c r="V23" s="59"/>
      <c r="W23" s="8"/>
      <c r="X23" s="83"/>
    </row>
    <row r="24" spans="1:24" s="17" customFormat="1" x14ac:dyDescent="0.2">
      <c r="A24" s="8" t="s">
        <v>53</v>
      </c>
      <c r="B24" s="9">
        <v>207.29999999999998</v>
      </c>
      <c r="C24" s="9">
        <v>118.49817452721041</v>
      </c>
      <c r="D24" s="9">
        <v>334038.70333743596</v>
      </c>
      <c r="E24" s="10">
        <v>1127252.9396795686</v>
      </c>
      <c r="F24" s="10">
        <v>1576363.2348477137</v>
      </c>
      <c r="G24" s="78">
        <f t="shared" si="1"/>
        <v>9.4446283956319975E-4</v>
      </c>
      <c r="H24" s="10">
        <v>43091.469981493181</v>
      </c>
      <c r="I24" s="11">
        <v>1084161.4696980754</v>
      </c>
      <c r="J24" s="6" t="s">
        <v>51</v>
      </c>
      <c r="K24" s="6">
        <v>0.71509720270053634</v>
      </c>
      <c r="L24" s="6">
        <v>0.8</v>
      </c>
      <c r="M24" s="58">
        <v>1261090.5878781711</v>
      </c>
      <c r="N24" s="58">
        <v>133837.64819860249</v>
      </c>
      <c r="O24" s="12">
        <v>0.12344807663739839</v>
      </c>
      <c r="P24" s="55">
        <v>159.51135633144062</v>
      </c>
      <c r="Q24" s="56">
        <v>396800.45001009171</v>
      </c>
      <c r="R24" s="13">
        <f t="shared" si="2"/>
        <v>0.3257805725633966</v>
      </c>
      <c r="S24" s="56">
        <v>821198.66788658616</v>
      </c>
      <c r="T24" s="57"/>
      <c r="U24" s="59">
        <v>2.4583937719846665</v>
      </c>
      <c r="V24" s="59">
        <f>V14</f>
        <v>0.1293</v>
      </c>
      <c r="W24" s="8"/>
      <c r="X24" s="83">
        <f>U24+V24+W24</f>
        <v>2.5876937719846667</v>
      </c>
    </row>
    <row r="25" spans="1:24" s="17" customFormat="1" x14ac:dyDescent="0.2">
      <c r="A25" s="8" t="s">
        <v>54</v>
      </c>
      <c r="B25" s="9">
        <v>38990.93040685702</v>
      </c>
      <c r="C25" s="9">
        <v>336.11190671828587</v>
      </c>
      <c r="D25" s="9">
        <v>0</v>
      </c>
      <c r="E25" s="10">
        <v>18066592.640052501</v>
      </c>
      <c r="F25" s="10">
        <v>21166734.392452661</v>
      </c>
      <c r="G25" s="78">
        <f t="shared" si="1"/>
        <v>1.2681844911529639E-2</v>
      </c>
      <c r="H25" s="10">
        <v>763277.87567968806</v>
      </c>
      <c r="I25" s="11">
        <v>17303314.764372814</v>
      </c>
      <c r="J25" s="6" t="s">
        <v>51</v>
      </c>
      <c r="K25" s="6">
        <v>0.85353707875195117</v>
      </c>
      <c r="L25" s="6">
        <v>0.85353707875195117</v>
      </c>
      <c r="M25" s="58">
        <v>18066592.640052501</v>
      </c>
      <c r="N25" s="58">
        <v>0</v>
      </c>
      <c r="O25" s="12">
        <v>0</v>
      </c>
      <c r="P25" s="55">
        <v>36.981494978059949</v>
      </c>
      <c r="Q25" s="56">
        <v>17303314.764372814</v>
      </c>
      <c r="R25" s="13">
        <f t="shared" si="2"/>
        <v>1</v>
      </c>
      <c r="S25" s="56">
        <v>0</v>
      </c>
      <c r="T25" s="57">
        <v>0</v>
      </c>
      <c r="U25" s="59"/>
      <c r="V25" s="59"/>
      <c r="W25" s="8"/>
      <c r="X25" s="83"/>
    </row>
    <row r="26" spans="1:24" s="17" customFormat="1" x14ac:dyDescent="0.2">
      <c r="A26" s="8" t="s">
        <v>55</v>
      </c>
      <c r="B26" s="9">
        <v>4222.8559568816245</v>
      </c>
      <c r="C26" s="9">
        <v>117.35573068971547</v>
      </c>
      <c r="D26" s="9">
        <v>0</v>
      </c>
      <c r="E26" s="10">
        <v>4166211.3585347896</v>
      </c>
      <c r="F26" s="10">
        <v>4515738.154533606</v>
      </c>
      <c r="G26" s="78">
        <f t="shared" si="1"/>
        <v>2.7055609937304283E-3</v>
      </c>
      <c r="H26" s="10">
        <v>121459.69605631725</v>
      </c>
      <c r="I26" s="11">
        <v>4044751.6624784726</v>
      </c>
      <c r="J26" s="6" t="s">
        <v>51</v>
      </c>
      <c r="K26" s="6">
        <v>0.92259808163413848</v>
      </c>
      <c r="L26" s="6">
        <v>0.92259808163413848</v>
      </c>
      <c r="M26" s="58">
        <v>4166211.3585347896</v>
      </c>
      <c r="N26" s="58">
        <v>0</v>
      </c>
      <c r="O26" s="12">
        <v>0</v>
      </c>
      <c r="P26" s="55">
        <v>38.73605607662585</v>
      </c>
      <c r="Q26" s="56">
        <v>1962921.4217913614</v>
      </c>
      <c r="R26" s="13">
        <f t="shared" si="2"/>
        <v>0.48530085048251309</v>
      </c>
      <c r="S26" s="56">
        <v>2081830.2406871112</v>
      </c>
      <c r="T26" s="57">
        <v>1.773948514019651E-2</v>
      </c>
      <c r="U26" s="59"/>
      <c r="V26" s="59"/>
      <c r="W26" s="8"/>
      <c r="X26" s="83"/>
    </row>
    <row r="27" spans="1:24" s="17" customFormat="1" x14ac:dyDescent="0.2">
      <c r="A27" s="8" t="s">
        <v>56</v>
      </c>
      <c r="B27" s="9">
        <v>303.16261456646674</v>
      </c>
      <c r="C27" s="9">
        <v>231.44753085332601</v>
      </c>
      <c r="D27" s="9">
        <v>646691.32773462601</v>
      </c>
      <c r="E27" s="10">
        <v>3122763.5244815066</v>
      </c>
      <c r="F27" s="10">
        <v>4403669.2476627436</v>
      </c>
      <c r="G27" s="78">
        <f t="shared" si="1"/>
        <v>2.6384159882709324E-3</v>
      </c>
      <c r="H27" s="10">
        <v>96109.71736598498</v>
      </c>
      <c r="I27" s="11">
        <v>3026653.8071155217</v>
      </c>
      <c r="J27" s="6" t="s">
        <v>51</v>
      </c>
      <c r="K27" s="6">
        <v>0.70912762718020195</v>
      </c>
      <c r="L27" s="6">
        <v>0.8</v>
      </c>
      <c r="M27" s="58">
        <v>3522935.3981301952</v>
      </c>
      <c r="N27" s="58">
        <v>400171.87364868866</v>
      </c>
      <c r="O27" s="12">
        <v>0.13221593850869343</v>
      </c>
      <c r="P27" s="55">
        <v>186.8666562877595</v>
      </c>
      <c r="Q27" s="56">
        <v>679811.8091458854</v>
      </c>
      <c r="R27" s="13">
        <f t="shared" si="2"/>
        <v>0.19837945447936581</v>
      </c>
      <c r="S27" s="56">
        <v>2747013.8716183249</v>
      </c>
      <c r="T27" s="57"/>
      <c r="U27" s="59">
        <v>4.2477976026695377</v>
      </c>
      <c r="V27" s="59">
        <f>V14</f>
        <v>0.1293</v>
      </c>
      <c r="W27" s="8"/>
      <c r="X27" s="83">
        <f>U27+V27+W27</f>
        <v>4.3770976026695374</v>
      </c>
    </row>
    <row r="28" spans="1:24" s="17" customFormat="1" x14ac:dyDescent="0.2">
      <c r="A28" s="33"/>
      <c r="B28" s="34"/>
      <c r="C28" s="34"/>
      <c r="D28" s="35"/>
      <c r="E28" s="34"/>
      <c r="F28" s="34"/>
      <c r="G28" s="34"/>
      <c r="H28" s="35"/>
      <c r="I28" s="34"/>
      <c r="J28" s="34"/>
      <c r="K28" s="37"/>
      <c r="L28" s="37"/>
      <c r="M28" s="62"/>
      <c r="N28" s="62"/>
      <c r="O28" s="33"/>
      <c r="U28" s="63"/>
    </row>
    <row r="29" spans="1:24" s="17" customFormat="1" x14ac:dyDescent="0.2">
      <c r="B29" s="36">
        <f>SUM(B10:B27)</f>
        <v>1413905.2358955941</v>
      </c>
      <c r="C29" s="36">
        <f t="shared" ref="C29:I29" si="3">SUM(C10:C27)</f>
        <v>33499.837849331074</v>
      </c>
      <c r="D29" s="36">
        <f t="shared" si="3"/>
        <v>41038744.604058675</v>
      </c>
      <c r="E29" s="36">
        <f t="shared" si="3"/>
        <v>1669057975.406167</v>
      </c>
      <c r="F29" s="36">
        <f t="shared" si="3"/>
        <v>1669057975.406167</v>
      </c>
      <c r="G29" s="79">
        <f t="shared" si="3"/>
        <v>1.0000000000000002</v>
      </c>
      <c r="H29" s="36">
        <f t="shared" si="3"/>
        <v>46419183.495439753</v>
      </c>
      <c r="I29" s="36">
        <f t="shared" si="3"/>
        <v>1622638791.9107268</v>
      </c>
      <c r="J29" s="36"/>
      <c r="K29" s="39"/>
      <c r="L29" s="29"/>
      <c r="M29" s="36">
        <f t="shared" ref="M29:N29" si="4">SUM(M10:M27)</f>
        <v>1669057975.406167</v>
      </c>
      <c r="N29" s="36">
        <f t="shared" si="4"/>
        <v>9.3132257461547852E-10</v>
      </c>
      <c r="O29" s="29"/>
      <c r="P29" s="40"/>
      <c r="Q29" s="36">
        <f t="shared" ref="Q29" si="5">SUM(Q10:Q27)</f>
        <v>1180696628.9617808</v>
      </c>
      <c r="R29" s="41"/>
      <c r="S29" s="36">
        <f t="shared" ref="S29" si="6">SUM(S10:S27)</f>
        <v>441942162.94894576</v>
      </c>
      <c r="T29" s="42"/>
      <c r="U29" s="63"/>
    </row>
    <row r="30" spans="1:24" s="17" customFormat="1" x14ac:dyDescent="0.2">
      <c r="E30" s="60"/>
      <c r="F30" s="60"/>
      <c r="G30" s="60"/>
      <c r="H30" s="60"/>
      <c r="I30" s="60"/>
      <c r="N30" s="40"/>
    </row>
    <row r="31" spans="1:24" s="17" customFormat="1" x14ac:dyDescent="0.2">
      <c r="A31" s="88" t="s">
        <v>57</v>
      </c>
      <c r="B31"/>
      <c r="C31"/>
      <c r="M31" s="43"/>
      <c r="R31" s="44" t="s">
        <v>58</v>
      </c>
      <c r="S31" s="41">
        <f>SUM(Q29,S29)</f>
        <v>1622638791.9107265</v>
      </c>
    </row>
    <row r="32" spans="1:24" s="17" customFormat="1" x14ac:dyDescent="0.2">
      <c r="E32" s="47"/>
      <c r="F32" s="47"/>
      <c r="G32" s="47"/>
      <c r="H32" s="47"/>
      <c r="J32" s="29"/>
      <c r="N32" s="42"/>
      <c r="O32" s="42"/>
      <c r="R32" s="70" t="s">
        <v>59</v>
      </c>
      <c r="S32" s="41">
        <f>H29</f>
        <v>46419183.495439753</v>
      </c>
    </row>
    <row r="33" spans="2:21" s="17" customFormat="1" x14ac:dyDescent="0.2">
      <c r="B33" s="43"/>
      <c r="C33" s="43"/>
      <c r="D33" s="43"/>
      <c r="E33" s="43"/>
      <c r="F33" s="43"/>
      <c r="G33" s="43"/>
      <c r="H33" s="43"/>
      <c r="I33" s="43"/>
      <c r="K33" s="42"/>
      <c r="L33" s="48"/>
      <c r="M33" s="42"/>
      <c r="R33" s="44" t="s">
        <v>60</v>
      </c>
      <c r="S33" s="41">
        <f>SUM(S31:S32)</f>
        <v>1669057975.4061663</v>
      </c>
      <c r="U33" s="63"/>
    </row>
    <row r="34" spans="2:21" s="17" customFormat="1" x14ac:dyDescent="0.2">
      <c r="E34" s="47"/>
      <c r="F34" s="47"/>
      <c r="G34" s="47"/>
      <c r="H34" s="47"/>
      <c r="K34" s="42"/>
      <c r="O34" s="43"/>
      <c r="Q34" s="14"/>
      <c r="U34" s="63"/>
    </row>
    <row r="35" spans="2:21" s="17" customFormat="1" x14ac:dyDescent="0.2">
      <c r="E35" s="47"/>
      <c r="F35" s="47"/>
      <c r="G35" s="47"/>
      <c r="H35" s="47"/>
      <c r="K35" s="42"/>
      <c r="Q35" s="50"/>
      <c r="R35" s="64"/>
      <c r="U35" s="63"/>
    </row>
    <row r="36" spans="2:21" s="17" customFormat="1" x14ac:dyDescent="0.2">
      <c r="E36" s="47"/>
      <c r="F36" s="47"/>
      <c r="G36" s="47"/>
      <c r="H36" s="47"/>
      <c r="K36" s="42"/>
      <c r="L36" s="48"/>
      <c r="P36" s="80"/>
      <c r="Q36" s="80"/>
      <c r="R36" s="80"/>
      <c r="S36" s="80"/>
      <c r="T36" s="80"/>
      <c r="U36" s="80"/>
    </row>
    <row r="37" spans="2:21" s="17" customFormat="1" x14ac:dyDescent="0.2">
      <c r="E37" s="47"/>
      <c r="F37" s="47"/>
      <c r="G37" s="47"/>
      <c r="H37" s="47"/>
      <c r="J37" s="51"/>
      <c r="K37" s="52"/>
      <c r="L37" s="48"/>
      <c r="M37" s="42"/>
      <c r="Q37" s="40"/>
      <c r="R37" s="61"/>
      <c r="S37" s="69"/>
      <c r="T37" s="40"/>
      <c r="U37" s="40"/>
    </row>
    <row r="38" spans="2:21" s="17" customFormat="1" x14ac:dyDescent="0.2">
      <c r="E38" s="47"/>
      <c r="F38" s="47"/>
      <c r="G38" s="47"/>
      <c r="H38" s="47"/>
      <c r="J38" s="51"/>
      <c r="K38" s="43"/>
      <c r="L38" s="48"/>
      <c r="Q38" s="40"/>
      <c r="R38" s="61"/>
      <c r="S38" s="69"/>
      <c r="T38" s="40"/>
      <c r="U38" s="40"/>
    </row>
    <row r="39" spans="2:21" s="17" customFormat="1" x14ac:dyDescent="0.2">
      <c r="E39" s="47"/>
      <c r="F39" s="47"/>
      <c r="G39" s="47"/>
      <c r="H39" s="47"/>
      <c r="J39" s="51"/>
      <c r="K39" s="42"/>
      <c r="Q39" s="40"/>
      <c r="R39" s="61"/>
      <c r="S39" s="69"/>
      <c r="T39" s="40"/>
      <c r="U39" s="40"/>
    </row>
    <row r="40" spans="2:21" s="17" customFormat="1" x14ac:dyDescent="0.2">
      <c r="E40" s="47"/>
      <c r="F40" s="47"/>
      <c r="G40" s="47"/>
      <c r="H40" s="47"/>
      <c r="K40" s="42"/>
      <c r="N40" s="54"/>
      <c r="Q40" s="40"/>
      <c r="R40" s="61"/>
      <c r="S40" s="69"/>
      <c r="T40" s="40"/>
      <c r="U40" s="40"/>
    </row>
    <row r="41" spans="2:21" s="17" customFormat="1" x14ac:dyDescent="0.2">
      <c r="E41" s="47"/>
      <c r="F41" s="47"/>
      <c r="G41" s="47"/>
      <c r="H41" s="47"/>
      <c r="K41" s="42"/>
      <c r="N41" s="54"/>
      <c r="Q41" s="14"/>
    </row>
    <row r="42" spans="2:21" x14ac:dyDescent="0.2">
      <c r="E42" s="7"/>
      <c r="F42" s="7"/>
      <c r="G42" s="7"/>
      <c r="H42" s="7"/>
      <c r="N42" s="5"/>
      <c r="Q42" s="2"/>
    </row>
    <row r="43" spans="2:21" x14ac:dyDescent="0.2">
      <c r="E43" s="7"/>
      <c r="F43" s="7"/>
      <c r="G43" s="7"/>
      <c r="H43" s="7"/>
      <c r="K43" s="4"/>
      <c r="N43" s="5"/>
      <c r="Q43" s="2"/>
    </row>
    <row r="44" spans="2:21" x14ac:dyDescent="0.2">
      <c r="E44" s="7"/>
      <c r="F44" s="7"/>
      <c r="G44" s="7"/>
      <c r="H44" s="7"/>
    </row>
    <row r="45" spans="2:21" x14ac:dyDescent="0.2">
      <c r="H45" s="7"/>
      <c r="K45" s="4"/>
    </row>
  </sheetData>
  <pageMargins left="0.7" right="0.7" top="0.75" bottom="0.75" header="0.3" footer="0.3"/>
  <pageSetup paperSize="5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Y51"/>
  <sheetViews>
    <sheetView tabSelected="1" zoomScale="80" zoomScaleNormal="80" zoomScaleSheetLayoutView="120" workbookViewId="0">
      <selection activeCell="A31" sqref="A31"/>
    </sheetView>
  </sheetViews>
  <sheetFormatPr defaultRowHeight="12.75" x14ac:dyDescent="0.2"/>
  <cols>
    <col min="1" max="1" width="9.5703125" customWidth="1"/>
    <col min="2" max="2" width="19.5703125" customWidth="1"/>
    <col min="3" max="3" width="18" bestFit="1" customWidth="1"/>
    <col min="4" max="4" width="18" customWidth="1"/>
    <col min="5" max="5" width="18.85546875" customWidth="1"/>
    <col min="6" max="6" width="15.85546875" bestFit="1" customWidth="1"/>
    <col min="7" max="7" width="15.140625" bestFit="1" customWidth="1"/>
    <col min="8" max="8" width="15.85546875" bestFit="1" customWidth="1"/>
    <col min="9" max="9" width="15.42578125" bestFit="1" customWidth="1"/>
    <col min="10" max="10" width="15.42578125" customWidth="1"/>
    <col min="11" max="11" width="10.42578125" customWidth="1"/>
    <col min="12" max="12" width="11" bestFit="1" customWidth="1"/>
    <col min="13" max="13" width="13.5703125" bestFit="1" customWidth="1"/>
    <col min="14" max="14" width="19.5703125" customWidth="1"/>
    <col min="15" max="15" width="13.5703125" bestFit="1" customWidth="1"/>
    <col min="16" max="16" width="16.140625" customWidth="1"/>
    <col min="17" max="17" width="14.140625" bestFit="1" customWidth="1"/>
    <col min="18" max="18" width="17.85546875" customWidth="1"/>
    <col min="19" max="19" width="14.85546875" bestFit="1" customWidth="1"/>
    <col min="20" max="20" width="17.5703125" customWidth="1"/>
    <col min="21" max="21" width="13.5703125" customWidth="1"/>
    <col min="22" max="22" width="13.140625" customWidth="1"/>
    <col min="23" max="23" width="9.140625" bestFit="1" customWidth="1"/>
    <col min="24" max="24" width="10.42578125" customWidth="1"/>
    <col min="25" max="25" width="12.5703125" customWidth="1"/>
  </cols>
  <sheetData>
    <row r="1" spans="1:25" s="69" customFormat="1" x14ac:dyDescent="0.2">
      <c r="A1" s="69">
        <v>1</v>
      </c>
      <c r="B1" s="69">
        <v>2</v>
      </c>
      <c r="C1" s="69">
        <v>3</v>
      </c>
      <c r="D1" s="69">
        <v>4</v>
      </c>
      <c r="E1" s="69">
        <v>5</v>
      </c>
      <c r="F1" s="69">
        <v>6</v>
      </c>
      <c r="G1" s="69">
        <v>7</v>
      </c>
      <c r="H1" s="69">
        <v>8</v>
      </c>
      <c r="I1" s="69">
        <v>9</v>
      </c>
      <c r="J1" s="69">
        <v>10</v>
      </c>
      <c r="K1" s="69">
        <v>11</v>
      </c>
      <c r="L1" s="69">
        <v>12</v>
      </c>
      <c r="M1" s="69">
        <v>13</v>
      </c>
      <c r="N1" s="69">
        <v>14</v>
      </c>
      <c r="O1" s="69">
        <v>15</v>
      </c>
      <c r="P1" s="69">
        <v>16</v>
      </c>
      <c r="Q1" s="69">
        <v>17</v>
      </c>
      <c r="R1" s="69">
        <v>18</v>
      </c>
      <c r="S1" s="69">
        <v>19</v>
      </c>
      <c r="T1" s="69">
        <v>20</v>
      </c>
      <c r="U1" s="69">
        <v>21</v>
      </c>
      <c r="V1" s="69">
        <v>22</v>
      </c>
      <c r="W1" s="69">
        <v>23</v>
      </c>
      <c r="X1" s="69">
        <v>24</v>
      </c>
      <c r="Y1" s="69">
        <v>25</v>
      </c>
    </row>
    <row r="2" spans="1:25" s="17" customFormat="1" x14ac:dyDescent="0.2"/>
    <row r="3" spans="1:25" ht="23.25" x14ac:dyDescent="0.35">
      <c r="A3" s="27" t="s">
        <v>61</v>
      </c>
      <c r="B3" s="17"/>
      <c r="C3" s="17"/>
      <c r="D3" s="17"/>
      <c r="E3" s="1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17"/>
      <c r="T3" s="17"/>
      <c r="U3" s="17"/>
      <c r="V3" s="17"/>
      <c r="W3" s="17"/>
      <c r="X3" s="17"/>
      <c r="Y3" s="17"/>
    </row>
    <row r="4" spans="1:25" ht="23.25" x14ac:dyDescent="0.35">
      <c r="A4" s="27"/>
      <c r="B4" s="17"/>
      <c r="C4" s="17"/>
      <c r="D4" s="17"/>
      <c r="E4" s="17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17"/>
      <c r="T4" s="17"/>
      <c r="U4" s="17"/>
      <c r="V4" s="17"/>
      <c r="W4" s="17"/>
      <c r="X4" s="17"/>
      <c r="Y4" s="17"/>
    </row>
    <row r="5" spans="1:25" ht="23.25" x14ac:dyDescent="0.35">
      <c r="A5" s="27"/>
      <c r="B5" s="17"/>
      <c r="C5" s="17"/>
      <c r="D5" s="17"/>
      <c r="E5" s="17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7"/>
      <c r="T5" s="17"/>
      <c r="U5" s="17"/>
      <c r="V5" s="17"/>
      <c r="W5" s="17"/>
      <c r="X5" s="17"/>
      <c r="Y5" s="17"/>
    </row>
    <row r="6" spans="1:25" x14ac:dyDescent="0.2">
      <c r="A6" s="17"/>
      <c r="B6" s="17"/>
      <c r="C6" s="17"/>
      <c r="D6" s="17"/>
      <c r="E6" s="17"/>
      <c r="F6" s="17"/>
      <c r="G6" s="29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T6" s="17"/>
      <c r="U6" s="17"/>
      <c r="V6" s="17"/>
      <c r="W6" s="17"/>
      <c r="X6" s="17"/>
      <c r="Y6" s="17"/>
    </row>
    <row r="7" spans="1:25" s="3" customFormat="1" ht="88.5" customHeight="1" x14ac:dyDescent="0.2">
      <c r="A7" s="30"/>
      <c r="B7" s="31" t="s">
        <v>1</v>
      </c>
      <c r="C7" s="30" t="s">
        <v>2</v>
      </c>
      <c r="D7" s="30" t="s">
        <v>3</v>
      </c>
      <c r="E7" s="32" t="s">
        <v>62</v>
      </c>
      <c r="F7" s="31" t="s">
        <v>63</v>
      </c>
      <c r="G7" s="87" t="s">
        <v>64</v>
      </c>
      <c r="H7" s="30" t="s">
        <v>65</v>
      </c>
      <c r="I7" s="87" t="s">
        <v>66</v>
      </c>
      <c r="J7" s="31" t="s">
        <v>67</v>
      </c>
      <c r="K7" s="31" t="s">
        <v>68</v>
      </c>
      <c r="L7" s="31" t="s">
        <v>69</v>
      </c>
      <c r="M7" s="31" t="s">
        <v>70</v>
      </c>
      <c r="N7" s="31" t="s">
        <v>11</v>
      </c>
      <c r="O7" s="31" t="s">
        <v>12</v>
      </c>
      <c r="P7" s="31" t="s">
        <v>13</v>
      </c>
      <c r="Q7" s="31" t="s">
        <v>14</v>
      </c>
      <c r="R7" s="31" t="s">
        <v>15</v>
      </c>
      <c r="S7" s="31" t="s">
        <v>16</v>
      </c>
      <c r="T7" s="31" t="s">
        <v>17</v>
      </c>
      <c r="U7" s="31" t="s">
        <v>18</v>
      </c>
      <c r="V7" s="31" t="s">
        <v>19</v>
      </c>
      <c r="W7" s="31" t="s">
        <v>20</v>
      </c>
      <c r="X7" s="31" t="s">
        <v>21</v>
      </c>
      <c r="Y7" s="31" t="s">
        <v>22</v>
      </c>
    </row>
    <row r="8" spans="1:25" ht="20.25" customHeight="1" x14ac:dyDescent="0.3">
      <c r="A8" s="17"/>
      <c r="B8" s="17"/>
      <c r="C8" s="17"/>
      <c r="D8" s="17"/>
      <c r="E8" s="69" t="s">
        <v>71</v>
      </c>
      <c r="F8" s="69" t="s">
        <v>72</v>
      </c>
      <c r="G8" s="69" t="s">
        <v>73</v>
      </c>
      <c r="H8" s="69" t="s">
        <v>74</v>
      </c>
      <c r="I8" s="69" t="s">
        <v>75</v>
      </c>
      <c r="J8" s="69" t="s">
        <v>76</v>
      </c>
      <c r="K8" s="69" t="s">
        <v>28</v>
      </c>
      <c r="L8" s="69" t="s">
        <v>77</v>
      </c>
      <c r="M8" s="69" t="s">
        <v>30</v>
      </c>
      <c r="N8" s="69" t="s">
        <v>78</v>
      </c>
      <c r="O8" s="69" t="s">
        <v>79</v>
      </c>
      <c r="P8" s="69" t="s">
        <v>80</v>
      </c>
      <c r="Q8" s="69"/>
      <c r="R8" s="69" t="s">
        <v>81</v>
      </c>
      <c r="S8" s="69" t="s">
        <v>35</v>
      </c>
      <c r="T8" s="69" t="s">
        <v>82</v>
      </c>
      <c r="U8" s="17"/>
      <c r="V8" s="17"/>
      <c r="W8" s="17"/>
      <c r="X8" s="17"/>
      <c r="Y8" s="17"/>
    </row>
    <row r="9" spans="1: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">
      <c r="A10" s="8" t="s">
        <v>37</v>
      </c>
      <c r="B10" s="9">
        <v>249389.96519675635</v>
      </c>
      <c r="C10" s="9">
        <v>2019.2238326661923</v>
      </c>
      <c r="D10" s="9">
        <v>0</v>
      </c>
      <c r="E10" s="10">
        <v>110370022.9974765</v>
      </c>
      <c r="F10" s="10">
        <v>113690459.00178772</v>
      </c>
      <c r="G10" s="10">
        <v>115675154.61035538</v>
      </c>
      <c r="H10" s="10">
        <v>4634093.7524907142</v>
      </c>
      <c r="I10" s="10">
        <v>120309248.36284609</v>
      </c>
      <c r="J10" s="10">
        <v>114263863.04334272</v>
      </c>
      <c r="K10" s="66">
        <v>1.0452217772533383</v>
      </c>
      <c r="L10" s="66">
        <v>1.0529072373232315</v>
      </c>
      <c r="M10" s="66">
        <v>1.0529072373232315</v>
      </c>
      <c r="N10" s="58">
        <v>120309248.36284609</v>
      </c>
      <c r="O10" s="58">
        <v>0</v>
      </c>
      <c r="P10" s="12">
        <v>0</v>
      </c>
      <c r="Q10" s="55">
        <v>38.652702846020489</v>
      </c>
      <c r="R10" s="56">
        <v>115675154.61035538</v>
      </c>
      <c r="S10" s="67">
        <f>R10/SUM(R10,T10)</f>
        <v>1</v>
      </c>
      <c r="T10" s="56">
        <v>0</v>
      </c>
      <c r="U10" s="57">
        <v>0</v>
      </c>
      <c r="V10" s="57"/>
      <c r="W10" s="8"/>
      <c r="X10" s="8"/>
      <c r="Y10" s="8"/>
    </row>
    <row r="11" spans="1:25" x14ac:dyDescent="0.2">
      <c r="A11" s="8" t="s">
        <v>38</v>
      </c>
      <c r="B11" s="9">
        <v>549782.95946049714</v>
      </c>
      <c r="C11" s="9">
        <v>5056.5647661779576</v>
      </c>
      <c r="D11" s="9">
        <v>0</v>
      </c>
      <c r="E11" s="10">
        <v>414867318.19947457</v>
      </c>
      <c r="F11" s="10">
        <v>424174152.13891071</v>
      </c>
      <c r="G11" s="10">
        <v>434808654.30828947</v>
      </c>
      <c r="H11" s="10">
        <v>12779004.872017903</v>
      </c>
      <c r="I11" s="10">
        <v>447587659.18030739</v>
      </c>
      <c r="J11" s="10">
        <v>389800722.25368142</v>
      </c>
      <c r="K11" s="66">
        <v>1.1431280812024802</v>
      </c>
      <c r="L11" s="66">
        <v>1.1482473828999691</v>
      </c>
      <c r="M11" s="66">
        <v>1.1482473828999691</v>
      </c>
      <c r="N11" s="58">
        <v>447587659.18030745</v>
      </c>
      <c r="O11" s="58">
        <v>0</v>
      </c>
      <c r="P11" s="12">
        <v>0</v>
      </c>
      <c r="Q11" s="55">
        <v>65.906106950363338</v>
      </c>
      <c r="R11" s="56">
        <v>434808654.30828953</v>
      </c>
      <c r="S11" s="67">
        <f t="shared" ref="S11:S27" si="0">R11/SUM(R11,T11)</f>
        <v>1</v>
      </c>
      <c r="T11" s="56">
        <v>0</v>
      </c>
      <c r="U11" s="57">
        <v>0</v>
      </c>
      <c r="V11" s="57"/>
      <c r="W11" s="8"/>
      <c r="X11" s="8"/>
      <c r="Y11" s="8"/>
    </row>
    <row r="12" spans="1:25" x14ac:dyDescent="0.2">
      <c r="A12" s="8" t="s">
        <v>39</v>
      </c>
      <c r="B12" s="9">
        <v>416658.39959658915</v>
      </c>
      <c r="C12" s="9">
        <v>4762.6646434984768</v>
      </c>
      <c r="D12" s="9">
        <v>0</v>
      </c>
      <c r="E12" s="10">
        <v>637861663.75686359</v>
      </c>
      <c r="F12" s="10">
        <v>650982533.15840554</v>
      </c>
      <c r="G12" s="10">
        <v>668521620.01253474</v>
      </c>
      <c r="H12" s="10">
        <v>15927898.371266751</v>
      </c>
      <c r="I12" s="10">
        <v>684449518.38380146</v>
      </c>
      <c r="J12" s="10">
        <v>715597855.92838061</v>
      </c>
      <c r="K12" s="66">
        <v>0.95563849961093272</v>
      </c>
      <c r="L12" s="66">
        <v>0.95647228777094517</v>
      </c>
      <c r="M12" s="66">
        <v>0.95647228777094517</v>
      </c>
      <c r="N12" s="58">
        <v>684449518.38380146</v>
      </c>
      <c r="O12" s="58">
        <v>0</v>
      </c>
      <c r="P12" s="12">
        <v>0</v>
      </c>
      <c r="Q12" s="55">
        <v>133.70697687838143</v>
      </c>
      <c r="R12" s="56">
        <v>668521620.01253462</v>
      </c>
      <c r="S12" s="67">
        <f t="shared" si="0"/>
        <v>1</v>
      </c>
      <c r="T12" s="56">
        <v>0</v>
      </c>
      <c r="U12" s="57">
        <v>0</v>
      </c>
      <c r="V12" s="57"/>
      <c r="W12" s="8"/>
      <c r="X12" s="8"/>
      <c r="Y12" s="8"/>
    </row>
    <row r="13" spans="1:25" x14ac:dyDescent="0.2">
      <c r="A13" s="8" t="s">
        <v>40</v>
      </c>
      <c r="B13" s="9">
        <v>88831.126999447559</v>
      </c>
      <c r="C13" s="9">
        <v>1957.1839740185453</v>
      </c>
      <c r="D13" s="9">
        <v>0</v>
      </c>
      <c r="E13" s="10">
        <v>164260034.91550076</v>
      </c>
      <c r="F13" s="10">
        <v>169497778.21775505</v>
      </c>
      <c r="G13" s="10">
        <v>172155485.87488613</v>
      </c>
      <c r="H13" s="10">
        <v>3854435.8690151055</v>
      </c>
      <c r="I13" s="10">
        <v>176009921.74390122</v>
      </c>
      <c r="J13" s="10">
        <v>175490576.67417845</v>
      </c>
      <c r="K13" s="66">
        <v>1.0146202859922344</v>
      </c>
      <c r="L13" s="66">
        <v>1.0029593900684879</v>
      </c>
      <c r="M13" s="66">
        <v>1.0029593900684879</v>
      </c>
      <c r="N13" s="58">
        <v>176009921.74390122</v>
      </c>
      <c r="O13" s="58">
        <v>0</v>
      </c>
      <c r="P13" s="12">
        <v>0</v>
      </c>
      <c r="Q13" s="55">
        <v>32.641243583583233</v>
      </c>
      <c r="R13" s="56">
        <v>34794701.450318217</v>
      </c>
      <c r="S13" s="67">
        <f t="shared" si="0"/>
        <v>0.2021120690606702</v>
      </c>
      <c r="T13" s="56">
        <v>137360784.42456791</v>
      </c>
      <c r="U13" s="57">
        <v>7.0182867961326528E-2</v>
      </c>
      <c r="V13" s="57"/>
      <c r="W13" s="8"/>
      <c r="X13" s="8"/>
      <c r="Y13" s="8"/>
    </row>
    <row r="14" spans="1:25" x14ac:dyDescent="0.2">
      <c r="A14" s="8" t="s">
        <v>41</v>
      </c>
      <c r="B14" s="9">
        <v>5392.8335205578469</v>
      </c>
      <c r="C14" s="9">
        <v>2156.3080726561652</v>
      </c>
      <c r="D14" s="9">
        <v>6911301.4239509376</v>
      </c>
      <c r="E14" s="10">
        <v>136483194.91190755</v>
      </c>
      <c r="F14" s="10">
        <v>139193689.60603511</v>
      </c>
      <c r="G14" s="10">
        <v>143043502.61403084</v>
      </c>
      <c r="H14" s="10">
        <v>2287584.8204300469</v>
      </c>
      <c r="I14" s="10">
        <v>145331087.43446088</v>
      </c>
      <c r="J14" s="10">
        <v>159265929.77404004</v>
      </c>
      <c r="K14" s="66">
        <v>0.91810002244018707</v>
      </c>
      <c r="L14" s="66">
        <v>0.91250581741274261</v>
      </c>
      <c r="M14" s="66">
        <v>0.91250581741274261</v>
      </c>
      <c r="N14" s="58">
        <v>145331087.43446088</v>
      </c>
      <c r="O14" s="58">
        <v>0</v>
      </c>
      <c r="P14" s="12">
        <v>0</v>
      </c>
      <c r="Q14" s="55">
        <v>104.50081702501934</v>
      </c>
      <c r="R14" s="56">
        <v>6762666.1077384772</v>
      </c>
      <c r="S14" s="67">
        <f t="shared" si="0"/>
        <v>4.7276989056860112E-2</v>
      </c>
      <c r="T14" s="56">
        <v>136280836.50629237</v>
      </c>
      <c r="U14" s="57">
        <v>0</v>
      </c>
      <c r="V14" s="57">
        <v>19.718549104806026</v>
      </c>
      <c r="W14" s="59">
        <v>0.1295</v>
      </c>
      <c r="X14" s="59">
        <v>1.35E-2</v>
      </c>
      <c r="Y14" s="59">
        <f>SUM(V14:X14)</f>
        <v>19.861549104806027</v>
      </c>
    </row>
    <row r="15" spans="1:25" x14ac:dyDescent="0.2">
      <c r="A15" s="8" t="s">
        <v>42</v>
      </c>
      <c r="B15" s="9">
        <v>18524.280200869944</v>
      </c>
      <c r="C15" s="9">
        <v>540.12280917435703</v>
      </c>
      <c r="D15" s="9">
        <v>0</v>
      </c>
      <c r="E15" s="10">
        <v>22768528.669482708</v>
      </c>
      <c r="F15" s="10">
        <v>23450547.356209885</v>
      </c>
      <c r="G15" s="10">
        <v>23862938.527728125</v>
      </c>
      <c r="H15" s="10">
        <v>628180.44165221893</v>
      </c>
      <c r="I15" s="10">
        <v>24491118.969380345</v>
      </c>
      <c r="J15" s="10">
        <v>25648618.353440177</v>
      </c>
      <c r="K15" s="66">
        <v>0.96046676387603225</v>
      </c>
      <c r="L15" s="66">
        <v>0.95487088746421389</v>
      </c>
      <c r="M15" s="66">
        <v>0.95487088746421389</v>
      </c>
      <c r="N15" s="58">
        <v>24491118.969380345</v>
      </c>
      <c r="O15" s="58">
        <v>0</v>
      </c>
      <c r="P15" s="12">
        <v>0</v>
      </c>
      <c r="Q15" s="55">
        <v>25.453638658888416</v>
      </c>
      <c r="R15" s="56">
        <v>5658124.0157873333</v>
      </c>
      <c r="S15" s="67">
        <f t="shared" si="0"/>
        <v>0.23710927341210461</v>
      </c>
      <c r="T15" s="56">
        <v>18204814.511940792</v>
      </c>
      <c r="U15" s="57">
        <v>3.370495413768778E-2</v>
      </c>
      <c r="V15" s="57"/>
      <c r="W15" s="59"/>
      <c r="X15" s="59"/>
      <c r="Y15" s="59"/>
    </row>
    <row r="16" spans="1:25" x14ac:dyDescent="0.2">
      <c r="A16" s="8" t="s">
        <v>43</v>
      </c>
      <c r="B16" s="9">
        <v>1753.2592791246648</v>
      </c>
      <c r="C16" s="9">
        <v>873.79465752687906</v>
      </c>
      <c r="D16" s="9">
        <v>2273615.3648332851</v>
      </c>
      <c r="E16" s="10">
        <v>26613817.981702026</v>
      </c>
      <c r="F16" s="10">
        <v>27195347.33538289</v>
      </c>
      <c r="G16" s="10">
        <v>27893058.515314668</v>
      </c>
      <c r="H16" s="10">
        <v>471723.13603451644</v>
      </c>
      <c r="I16" s="10">
        <v>28364781.651349183</v>
      </c>
      <c r="J16" s="10">
        <v>29709460.762953047</v>
      </c>
      <c r="K16" s="66">
        <v>0.96159716250412175</v>
      </c>
      <c r="L16" s="66">
        <v>0.9547390266577761</v>
      </c>
      <c r="M16" s="66">
        <v>0.9547390266577761</v>
      </c>
      <c r="N16" s="58">
        <v>28364781.651349183</v>
      </c>
      <c r="O16" s="58">
        <v>0</v>
      </c>
      <c r="P16" s="12">
        <v>0</v>
      </c>
      <c r="Q16" s="55">
        <v>95.779949281614265</v>
      </c>
      <c r="R16" s="56">
        <v>2015125.0179849598</v>
      </c>
      <c r="S16" s="67">
        <f t="shared" si="0"/>
        <v>7.224467753790989E-2</v>
      </c>
      <c r="T16" s="56">
        <v>25877933.497329708</v>
      </c>
      <c r="U16" s="57">
        <v>0</v>
      </c>
      <c r="V16" s="57">
        <v>11.381843163796191</v>
      </c>
      <c r="W16" s="59">
        <f>W14</f>
        <v>0.1295</v>
      </c>
      <c r="X16" s="59"/>
      <c r="Y16" s="59">
        <f t="shared" ref="Y16:Y20" si="1">SUM(V16:X16)</f>
        <v>11.511343163796191</v>
      </c>
    </row>
    <row r="17" spans="1:25" x14ac:dyDescent="0.2">
      <c r="A17" s="8" t="s">
        <v>44</v>
      </c>
      <c r="B17" s="9">
        <v>5535.7306064368668</v>
      </c>
      <c r="C17" s="9">
        <v>82.043768965951458</v>
      </c>
      <c r="D17" s="9">
        <v>0</v>
      </c>
      <c r="E17" s="10">
        <v>9172400.2958505582</v>
      </c>
      <c r="F17" s="10">
        <v>9512076.8537725005</v>
      </c>
      <c r="G17" s="10">
        <v>9613288.0428487528</v>
      </c>
      <c r="H17" s="10">
        <v>266005.14876226685</v>
      </c>
      <c r="I17" s="10">
        <v>9879293.1916110199</v>
      </c>
      <c r="J17" s="10">
        <v>10307842.482170921</v>
      </c>
      <c r="K17" s="66">
        <v>0.96939529987272655</v>
      </c>
      <c r="L17" s="66">
        <v>0.9584249282717362</v>
      </c>
      <c r="M17" s="66">
        <v>0.9584249282717362</v>
      </c>
      <c r="N17" s="58">
        <v>9879293.1916110199</v>
      </c>
      <c r="O17" s="58">
        <v>0</v>
      </c>
      <c r="P17" s="12">
        <v>0</v>
      </c>
      <c r="Q17" s="55">
        <v>3.1076816669905618</v>
      </c>
      <c r="R17" s="56">
        <v>206439.46222826876</v>
      </c>
      <c r="S17" s="67">
        <f t="shared" si="0"/>
        <v>2.1474386423055054E-2</v>
      </c>
      <c r="T17" s="56">
        <v>9406848.5806204844</v>
      </c>
      <c r="U17" s="57">
        <v>0.1146564656790008</v>
      </c>
      <c r="V17" s="57"/>
      <c r="W17" s="59"/>
      <c r="X17" s="59"/>
      <c r="Y17" s="59"/>
    </row>
    <row r="18" spans="1:25" x14ac:dyDescent="0.2">
      <c r="A18" s="8" t="s">
        <v>45</v>
      </c>
      <c r="B18" s="9">
        <v>19086.035764061216</v>
      </c>
      <c r="C18" s="9">
        <v>10.991757742722884</v>
      </c>
      <c r="D18" s="9">
        <v>0</v>
      </c>
      <c r="E18" s="10">
        <v>2336792.6118948013</v>
      </c>
      <c r="F18" s="10">
        <v>5141279.7971868375</v>
      </c>
      <c r="G18" s="10">
        <v>2449114.7082523271</v>
      </c>
      <c r="H18" s="10">
        <v>2748225.8560642893</v>
      </c>
      <c r="I18" s="10">
        <v>5197340.5643166164</v>
      </c>
      <c r="J18" s="10">
        <v>5078623.3169366578</v>
      </c>
      <c r="K18" s="66">
        <v>1.0634536587745833</v>
      </c>
      <c r="L18" s="66">
        <v>1.0233758717611621</v>
      </c>
      <c r="M18" s="66">
        <v>1.0233758717611621</v>
      </c>
      <c r="N18" s="58">
        <v>5197340.5643166164</v>
      </c>
      <c r="O18" s="58">
        <v>0</v>
      </c>
      <c r="P18" s="12">
        <v>0</v>
      </c>
      <c r="Q18" s="55">
        <v>2.8956305068465071</v>
      </c>
      <c r="R18" s="56">
        <v>663193.28895814973</v>
      </c>
      <c r="S18" s="67">
        <f t="shared" si="0"/>
        <v>0.2707889862093884</v>
      </c>
      <c r="T18" s="56">
        <v>1785921.4192941773</v>
      </c>
      <c r="U18" s="57">
        <v>0.16247823697502339</v>
      </c>
      <c r="V18" s="57"/>
      <c r="W18" s="59"/>
      <c r="X18" s="59"/>
      <c r="Y18" s="59"/>
    </row>
    <row r="19" spans="1:25" x14ac:dyDescent="0.2">
      <c r="A19" s="8" t="s">
        <v>46</v>
      </c>
      <c r="B19" s="9">
        <v>5792.7460756860337</v>
      </c>
      <c r="C19" s="9">
        <v>32.511713327652636</v>
      </c>
      <c r="D19" s="9">
        <v>0</v>
      </c>
      <c r="E19" s="10">
        <v>3104815.733736082</v>
      </c>
      <c r="F19" s="10">
        <v>3178465.4507005117</v>
      </c>
      <c r="G19" s="10">
        <v>3254054.2285181624</v>
      </c>
      <c r="H19" s="10">
        <v>93410.021437666612</v>
      </c>
      <c r="I19" s="10">
        <v>3347464.2499558292</v>
      </c>
      <c r="J19" s="10">
        <v>3139729.6756418063</v>
      </c>
      <c r="K19" s="66">
        <v>1.0634536587745833</v>
      </c>
      <c r="L19" s="66">
        <v>1.066163203770579</v>
      </c>
      <c r="M19" s="66">
        <v>1.0553508117109718</v>
      </c>
      <c r="N19" s="58">
        <v>3313516.2617416065</v>
      </c>
      <c r="O19" s="58">
        <v>-33947.988214222714</v>
      </c>
      <c r="P19" s="12">
        <v>-1.0141404262844829E-2</v>
      </c>
      <c r="Q19" s="55">
        <v>35.705502393877204</v>
      </c>
      <c r="R19" s="56">
        <v>2481994.9064703654</v>
      </c>
      <c r="S19" s="67">
        <f t="shared" si="0"/>
        <v>0.7707804405348111</v>
      </c>
      <c r="T19" s="56">
        <v>738111.33383357478</v>
      </c>
      <c r="U19" s="57">
        <v>2.2702935597238391E-2</v>
      </c>
      <c r="V19" s="57"/>
      <c r="W19" s="59"/>
      <c r="X19" s="59"/>
      <c r="Y19" s="59"/>
    </row>
    <row r="20" spans="1:25" x14ac:dyDescent="0.2">
      <c r="A20" s="8" t="s">
        <v>47</v>
      </c>
      <c r="B20" s="9">
        <v>1575.6501165054717</v>
      </c>
      <c r="C20" s="9">
        <v>30.793098872600876</v>
      </c>
      <c r="D20" s="9">
        <v>213943.9103803632</v>
      </c>
      <c r="E20" s="10">
        <v>5922957.4241209477</v>
      </c>
      <c r="F20" s="10">
        <v>5749978.5538282758</v>
      </c>
      <c r="G20" s="10">
        <v>6207654.9155145856</v>
      </c>
      <c r="H20" s="10">
        <v>82222.717061358126</v>
      </c>
      <c r="I20" s="10">
        <v>6289877.6325759441</v>
      </c>
      <c r="J20" s="10">
        <v>7268656.2628167607</v>
      </c>
      <c r="K20" s="66">
        <v>0.83100842333133218</v>
      </c>
      <c r="L20" s="66">
        <v>0.86534256197423776</v>
      </c>
      <c r="M20" s="66">
        <v>0.86534256197423776</v>
      </c>
      <c r="N20" s="58">
        <v>6289877.6325759441</v>
      </c>
      <c r="O20" s="58">
        <v>0</v>
      </c>
      <c r="P20" s="12">
        <v>0</v>
      </c>
      <c r="Q20" s="55">
        <v>198.71042212716776</v>
      </c>
      <c r="R20" s="56">
        <v>3757177.1973062805</v>
      </c>
      <c r="S20" s="67">
        <f>R20/SUM(R20,T20)</f>
        <v>0.605249043067148</v>
      </c>
      <c r="T20" s="56">
        <v>2450477.7182083051</v>
      </c>
      <c r="U20" s="57">
        <v>0</v>
      </c>
      <c r="V20" s="57">
        <v>11.45383252017638</v>
      </c>
      <c r="W20" s="59">
        <f>W14</f>
        <v>0.1295</v>
      </c>
      <c r="X20" s="59"/>
      <c r="Y20" s="59">
        <f t="shared" si="1"/>
        <v>11.583332520176381</v>
      </c>
    </row>
    <row r="21" spans="1:25" x14ac:dyDescent="0.2">
      <c r="A21" s="15" t="s">
        <v>48</v>
      </c>
      <c r="B21" s="9">
        <v>917</v>
      </c>
      <c r="C21" s="9">
        <v>14997.560051597853</v>
      </c>
      <c r="D21" s="9">
        <v>30657357.367663722</v>
      </c>
      <c r="E21" s="10">
        <v>62043592.18252375</v>
      </c>
      <c r="F21" s="10">
        <v>63250241.019617252</v>
      </c>
      <c r="G21" s="10">
        <v>65025827.877732374</v>
      </c>
      <c r="H21" s="10">
        <v>1346118.5196243187</v>
      </c>
      <c r="I21" s="10">
        <v>66371946.397356689</v>
      </c>
      <c r="J21" s="10">
        <v>76395697.136205509</v>
      </c>
      <c r="K21" s="66">
        <v>0.86973434221626877</v>
      </c>
      <c r="L21" s="66">
        <v>0.86879168441937871</v>
      </c>
      <c r="M21" s="66">
        <v>0.86879168441937871</v>
      </c>
      <c r="N21" s="58">
        <v>66371946.397356689</v>
      </c>
      <c r="O21" s="58">
        <v>0</v>
      </c>
      <c r="P21" s="12">
        <v>0</v>
      </c>
      <c r="Q21" s="74" t="s">
        <v>83</v>
      </c>
      <c r="R21" s="56">
        <v>12166478.372952839</v>
      </c>
      <c r="S21" s="67">
        <f t="shared" si="0"/>
        <v>0.18710224490842911</v>
      </c>
      <c r="T21" s="56">
        <v>52859349.504779533</v>
      </c>
      <c r="U21" s="57"/>
      <c r="V21" s="74" t="s">
        <v>83</v>
      </c>
      <c r="W21" s="75"/>
      <c r="X21" s="75"/>
      <c r="Y21" s="75" t="s">
        <v>83</v>
      </c>
    </row>
    <row r="22" spans="1:25" x14ac:dyDescent="0.2">
      <c r="A22" s="8" t="s">
        <v>50</v>
      </c>
      <c r="B22" s="9">
        <v>15549.81783322764</v>
      </c>
      <c r="C22" s="9">
        <v>118.73342204721423</v>
      </c>
      <c r="D22" s="9">
        <v>0</v>
      </c>
      <c r="E22" s="10">
        <v>5683769.4144013673</v>
      </c>
      <c r="F22" s="10">
        <v>5932826.6428426402</v>
      </c>
      <c r="G22" s="10">
        <v>5956969.9083556375</v>
      </c>
      <c r="H22" s="10">
        <v>276625.34033881559</v>
      </c>
      <c r="I22" s="10">
        <v>6233595.2486944534</v>
      </c>
      <c r="J22" s="10">
        <v>6671954.3071305035</v>
      </c>
      <c r="K22" s="66">
        <v>0.93411840165821824</v>
      </c>
      <c r="L22" s="66">
        <v>0.93429825231753105</v>
      </c>
      <c r="M22" s="66">
        <v>0.93429825231753105</v>
      </c>
      <c r="N22" s="58">
        <v>6233595.2486944534</v>
      </c>
      <c r="O22" s="58">
        <v>0</v>
      </c>
      <c r="P22" s="12">
        <v>0</v>
      </c>
      <c r="Q22" s="55">
        <v>31.924114118486553</v>
      </c>
      <c r="R22" s="56">
        <v>5956969.9083556375</v>
      </c>
      <c r="S22" s="67">
        <f t="shared" si="0"/>
        <v>1</v>
      </c>
      <c r="T22" s="56">
        <v>0</v>
      </c>
      <c r="U22" s="57">
        <v>0</v>
      </c>
      <c r="V22" s="74"/>
      <c r="W22" s="75"/>
      <c r="X22" s="75"/>
      <c r="Y22" s="75"/>
    </row>
    <row r="23" spans="1:25" x14ac:dyDescent="0.2">
      <c r="A23" s="8" t="s">
        <v>52</v>
      </c>
      <c r="B23" s="9">
        <v>1391.8203948687185</v>
      </c>
      <c r="C23" s="9">
        <v>41.394613813203513</v>
      </c>
      <c r="D23" s="9">
        <v>0</v>
      </c>
      <c r="E23" s="10">
        <v>1067084.7766608498</v>
      </c>
      <c r="F23" s="10">
        <v>1091770.2891362582</v>
      </c>
      <c r="G23" s="10">
        <v>1118376.105850975</v>
      </c>
      <c r="H23" s="10">
        <v>35485.962006945461</v>
      </c>
      <c r="I23" s="10">
        <v>1153862.0678579204</v>
      </c>
      <c r="J23" s="10">
        <v>1433621.8680013588</v>
      </c>
      <c r="K23" s="66">
        <v>0.8</v>
      </c>
      <c r="L23" s="66">
        <v>0.80485802680070917</v>
      </c>
      <c r="M23" s="66">
        <v>0.80485802680070917</v>
      </c>
      <c r="N23" s="58">
        <v>1153862.0678579204</v>
      </c>
      <c r="O23" s="58">
        <v>0</v>
      </c>
      <c r="P23" s="12">
        <v>0</v>
      </c>
      <c r="Q23" s="55">
        <v>27.613444250979104</v>
      </c>
      <c r="R23" s="56">
        <v>461195.45857299695</v>
      </c>
      <c r="S23" s="67">
        <f t="shared" si="0"/>
        <v>0.41237957084398924</v>
      </c>
      <c r="T23" s="56">
        <v>657180.64727797802</v>
      </c>
      <c r="U23" s="57">
        <v>1.5875994162998064E-2</v>
      </c>
      <c r="V23" s="74"/>
      <c r="W23" s="75"/>
      <c r="X23" s="75"/>
      <c r="Y23" s="75"/>
    </row>
    <row r="24" spans="1:25" x14ac:dyDescent="0.2">
      <c r="A24" s="8" t="s">
        <v>53</v>
      </c>
      <c r="B24" s="9">
        <v>207.39999999999998</v>
      </c>
      <c r="C24" s="9">
        <v>118.56423044032181</v>
      </c>
      <c r="D24" s="9">
        <v>334224.91069169727</v>
      </c>
      <c r="E24" s="10">
        <v>1218644.9268866</v>
      </c>
      <c r="F24" s="10">
        <v>1261090.5878781711</v>
      </c>
      <c r="G24" s="10">
        <v>1277221.2644728336</v>
      </c>
      <c r="H24" s="10">
        <v>43125.424767903001</v>
      </c>
      <c r="I24" s="10">
        <v>1320346.6892407367</v>
      </c>
      <c r="J24" s="10">
        <v>1655959.1905941647</v>
      </c>
      <c r="K24" s="66">
        <v>0.8</v>
      </c>
      <c r="L24" s="66">
        <v>0.79733045158376825</v>
      </c>
      <c r="M24" s="66">
        <v>0.79733045158376825</v>
      </c>
      <c r="N24" s="58">
        <v>1320346.6892407367</v>
      </c>
      <c r="O24" s="58">
        <v>0</v>
      </c>
      <c r="P24" s="12">
        <v>0</v>
      </c>
      <c r="Q24" s="55">
        <v>167.18654565658358</v>
      </c>
      <c r="R24" s="56">
        <v>416093.87483010511</v>
      </c>
      <c r="S24" s="67">
        <f t="shared" si="0"/>
        <v>0.3257805725633966</v>
      </c>
      <c r="T24" s="56">
        <v>861127.38964272849</v>
      </c>
      <c r="U24" s="57">
        <v>0</v>
      </c>
      <c r="V24" s="57">
        <v>2.5764907464873783</v>
      </c>
      <c r="W24" s="75">
        <f>W14</f>
        <v>0.1295</v>
      </c>
      <c r="X24" s="75"/>
      <c r="Y24" s="59">
        <f>SUM(V24:X24)</f>
        <v>2.7059907464873785</v>
      </c>
    </row>
    <row r="25" spans="1:25" x14ac:dyDescent="0.2">
      <c r="A25" s="8" t="s">
        <v>54</v>
      </c>
      <c r="B25" s="9">
        <v>39197.866342045258</v>
      </c>
      <c r="C25" s="9">
        <v>333.93806784129123</v>
      </c>
      <c r="D25" s="9">
        <v>0</v>
      </c>
      <c r="E25" s="10">
        <v>17394445.167946003</v>
      </c>
      <c r="F25" s="10">
        <v>18066592.640052501</v>
      </c>
      <c r="G25" s="10">
        <v>18230540.136876728</v>
      </c>
      <c r="H25" s="10">
        <v>763879.31576170842</v>
      </c>
      <c r="I25" s="10">
        <v>18994419.452638436</v>
      </c>
      <c r="J25" s="10">
        <v>22235514.998821791</v>
      </c>
      <c r="K25" s="66">
        <v>0.85353707875195117</v>
      </c>
      <c r="L25" s="66">
        <v>0.85423789166317521</v>
      </c>
      <c r="M25" s="66">
        <v>0.85423789166317521</v>
      </c>
      <c r="N25" s="58">
        <v>18994419.452638436</v>
      </c>
      <c r="O25" s="58">
        <v>0</v>
      </c>
      <c r="P25" s="12">
        <v>0</v>
      </c>
      <c r="Q25" s="55">
        <v>38.757509524019454</v>
      </c>
      <c r="R25" s="56">
        <v>18230540.136876728</v>
      </c>
      <c r="S25" s="67">
        <f t="shared" si="0"/>
        <v>1</v>
      </c>
      <c r="T25" s="56">
        <v>0</v>
      </c>
      <c r="U25" s="57">
        <v>0</v>
      </c>
      <c r="V25" s="74"/>
      <c r="W25" s="75"/>
      <c r="X25" s="75"/>
      <c r="Y25" s="75"/>
    </row>
    <row r="26" spans="1:25" x14ac:dyDescent="0.2">
      <c r="A26" s="8" t="s">
        <v>55</v>
      </c>
      <c r="B26" s="9">
        <v>4212.9459759277916</v>
      </c>
      <c r="C26" s="9">
        <v>116.277037272808</v>
      </c>
      <c r="D26" s="9">
        <v>0</v>
      </c>
      <c r="E26" s="10">
        <v>4021209.1001363648</v>
      </c>
      <c r="F26" s="10">
        <v>4166211.3585347896</v>
      </c>
      <c r="G26" s="10">
        <v>4214495.6732452372</v>
      </c>
      <c r="H26" s="10">
        <v>121555.40265529763</v>
      </c>
      <c r="I26" s="10">
        <v>4336051.0759005351</v>
      </c>
      <c r="J26" s="10">
        <v>4743753.1744002299</v>
      </c>
      <c r="K26" s="66">
        <v>0.92259808163413848</v>
      </c>
      <c r="L26" s="66">
        <v>0.91405495110920432</v>
      </c>
      <c r="M26" s="66">
        <v>0.91405495110920432</v>
      </c>
      <c r="N26" s="58">
        <v>4336051.0759005351</v>
      </c>
      <c r="O26" s="58">
        <v>0</v>
      </c>
      <c r="P26" s="12">
        <v>0</v>
      </c>
      <c r="Q26" s="55">
        <v>40.456613698730564</v>
      </c>
      <c r="R26" s="56">
        <v>2045298.3345807851</v>
      </c>
      <c r="S26" s="67">
        <f t="shared" si="0"/>
        <v>0.48530085048251309</v>
      </c>
      <c r="T26" s="56">
        <v>2169197.3386644521</v>
      </c>
      <c r="U26" s="57">
        <v>1.865542319912317E-2</v>
      </c>
      <c r="V26" s="74"/>
      <c r="W26" s="75"/>
      <c r="X26" s="75"/>
      <c r="Y26" s="75"/>
    </row>
    <row r="27" spans="1:25" x14ac:dyDescent="0.2">
      <c r="A27" s="8" t="s">
        <v>56</v>
      </c>
      <c r="B27" s="9">
        <v>305.74483617932901</v>
      </c>
      <c r="C27" s="9">
        <v>229.28208367650549</v>
      </c>
      <c r="D27" s="9">
        <v>640640.81639516947</v>
      </c>
      <c r="E27" s="10">
        <v>3406926.9744976312</v>
      </c>
      <c r="F27" s="10">
        <v>3522935.3981301952</v>
      </c>
      <c r="G27" s="10">
        <v>3570686.9838218153</v>
      </c>
      <c r="H27" s="10">
        <v>96185.448941781113</v>
      </c>
      <c r="I27" s="10">
        <v>3666872.4327635965</v>
      </c>
      <c r="J27" s="10">
        <v>4626025.5262223817</v>
      </c>
      <c r="K27" s="66">
        <v>0.8</v>
      </c>
      <c r="L27" s="66">
        <v>0.79266152164057968</v>
      </c>
      <c r="M27" s="66">
        <v>0.8</v>
      </c>
      <c r="N27" s="58">
        <v>3700820.4209779054</v>
      </c>
      <c r="O27" s="58">
        <v>33947.988214308862</v>
      </c>
      <c r="P27" s="12">
        <v>9.2580226983035308E-3</v>
      </c>
      <c r="Q27" s="55">
        <v>194.902588349399</v>
      </c>
      <c r="R27" s="56">
        <v>715085.51934977039</v>
      </c>
      <c r="S27" s="67">
        <f t="shared" si="0"/>
        <v>0.19837945447936581</v>
      </c>
      <c r="T27" s="56">
        <v>2889549.4526863536</v>
      </c>
      <c r="U27" s="57">
        <v>0</v>
      </c>
      <c r="V27" s="57">
        <v>4.5104048614098593</v>
      </c>
      <c r="W27" s="75">
        <f>W14</f>
        <v>0.1295</v>
      </c>
      <c r="X27" s="75"/>
      <c r="Y27" s="59">
        <f>SUM(V27:X27)</f>
        <v>4.6399048614098595</v>
      </c>
    </row>
    <row r="28" spans="1:25" x14ac:dyDescent="0.2">
      <c r="A28" s="17"/>
      <c r="B28" s="85"/>
      <c r="C28" s="85"/>
      <c r="D28" s="68"/>
      <c r="E28" s="85"/>
      <c r="F28" s="85"/>
      <c r="G28" s="68"/>
      <c r="H28" s="85"/>
      <c r="I28" s="85"/>
      <c r="J28" s="85"/>
      <c r="K28" s="17"/>
      <c r="L28" s="86"/>
      <c r="M28" s="86"/>
      <c r="N28" s="68"/>
      <c r="O28" s="68"/>
      <c r="P28" s="17"/>
      <c r="Q28" s="17"/>
      <c r="R28" s="68"/>
      <c r="S28" s="68"/>
      <c r="T28" s="68"/>
      <c r="U28" s="17"/>
      <c r="V28" s="17"/>
      <c r="W28" s="17"/>
    </row>
    <row r="29" spans="1:25" x14ac:dyDescent="0.2">
      <c r="A29" s="17"/>
      <c r="B29" s="36">
        <f>SUM(B10:B27)</f>
        <v>1424105.5821987812</v>
      </c>
      <c r="C29" s="36">
        <f t="shared" ref="C29:H29" si="2">SUM(C10:C27)</f>
        <v>33477.952601316698</v>
      </c>
      <c r="D29" s="36">
        <f t="shared" si="2"/>
        <v>41031083.793915182</v>
      </c>
      <c r="E29" s="36">
        <f t="shared" si="2"/>
        <v>1628597220.0410628</v>
      </c>
      <c r="F29" s="36">
        <f t="shared" si="2"/>
        <v>1669057975.406167</v>
      </c>
      <c r="G29" s="36">
        <f t="shared" si="2"/>
        <v>1706878644.3086286</v>
      </c>
      <c r="H29" s="36">
        <f t="shared" si="2"/>
        <v>46455760.420329608</v>
      </c>
      <c r="I29" s="36">
        <f>SUM(I10:I27)</f>
        <v>1753334404.7289584</v>
      </c>
      <c r="J29" s="36">
        <f>SUM(J10:J27)</f>
        <v>1753334404.7289586</v>
      </c>
      <c r="K29" s="29"/>
      <c r="L29" s="39"/>
      <c r="M29" s="29"/>
      <c r="N29" s="65">
        <f>SUM(N10:N27)</f>
        <v>1753334404.7289584</v>
      </c>
      <c r="O29" s="65">
        <f>SUM(O10:O27)</f>
        <v>8.6147338151931763E-8</v>
      </c>
      <c r="P29" s="29"/>
      <c r="Q29" s="40"/>
      <c r="R29" s="65">
        <f>SUM(R10:R27)</f>
        <v>1315336511.9834909</v>
      </c>
      <c r="S29" s="65"/>
      <c r="T29" s="65">
        <f>SUM(T10:T27)</f>
        <v>391542132.32513833</v>
      </c>
      <c r="U29" s="42"/>
      <c r="V29" s="17"/>
      <c r="W29" s="17"/>
      <c r="X29" s="17"/>
      <c r="Y29" s="17"/>
    </row>
    <row r="30" spans="1:25" x14ac:dyDescent="0.2">
      <c r="A30" s="17"/>
      <c r="B30" s="36"/>
      <c r="C30" s="36"/>
      <c r="D30" s="36"/>
      <c r="E30" s="65"/>
      <c r="F30" s="65"/>
      <c r="G30" s="65"/>
      <c r="H30" s="65"/>
      <c r="I30" s="65"/>
      <c r="J30" s="65"/>
      <c r="K30" s="29"/>
      <c r="L30" s="39"/>
      <c r="M30" s="29"/>
      <c r="N30" s="65"/>
      <c r="O30" s="65"/>
      <c r="P30" s="29"/>
      <c r="Q30" s="40"/>
      <c r="R30" s="65"/>
      <c r="S30" s="65"/>
      <c r="T30" s="65"/>
      <c r="U30" s="42"/>
      <c r="V30" s="17"/>
      <c r="W30" s="17"/>
      <c r="X30" s="17"/>
      <c r="Y30" s="17"/>
    </row>
    <row r="31" spans="1:25" x14ac:dyDescent="0.2">
      <c r="A31" s="88" t="s">
        <v>84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68"/>
      <c r="O31" s="68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43"/>
      <c r="O32" s="17"/>
      <c r="P32" s="17"/>
      <c r="Q32" s="17"/>
      <c r="R32" s="17"/>
      <c r="S32" s="44" t="s">
        <v>58</v>
      </c>
      <c r="T32" s="38">
        <f>SUM(R29,T29)</f>
        <v>1706878644.3086293</v>
      </c>
      <c r="U32" s="17"/>
      <c r="V32" s="14"/>
      <c r="W32" s="45"/>
      <c r="X32" s="17"/>
      <c r="Y32" s="17"/>
    </row>
    <row r="33" spans="1:25" x14ac:dyDescent="0.2">
      <c r="A33" s="17"/>
      <c r="B33" s="46" t="s">
        <v>85</v>
      </c>
      <c r="C33" s="17"/>
      <c r="D33" s="17"/>
      <c r="E33" s="17"/>
      <c r="F33" s="17"/>
      <c r="G33" s="17"/>
      <c r="H33" s="47"/>
      <c r="I33" s="47"/>
      <c r="J33" s="47"/>
      <c r="K33" s="29"/>
      <c r="L33" s="17"/>
      <c r="M33" s="17"/>
      <c r="N33" s="17"/>
      <c r="O33" s="42"/>
      <c r="P33" s="42"/>
      <c r="Q33" s="17"/>
      <c r="R33" s="17"/>
      <c r="S33" s="70" t="s">
        <v>59</v>
      </c>
      <c r="T33" s="38">
        <f>H29</f>
        <v>46455760.420329608</v>
      </c>
      <c r="U33" s="17"/>
      <c r="V33" s="17"/>
      <c r="W33" s="17"/>
      <c r="X33" s="17"/>
      <c r="Y33" s="17"/>
    </row>
    <row r="34" spans="1:25" x14ac:dyDescent="0.2">
      <c r="A34" s="17"/>
      <c r="B34" s="15"/>
      <c r="C34" s="71">
        <v>2023</v>
      </c>
      <c r="D34" s="71">
        <v>2024</v>
      </c>
      <c r="E34" s="71" t="s">
        <v>86</v>
      </c>
      <c r="F34" s="17"/>
      <c r="G34" s="17"/>
      <c r="H34" s="17"/>
      <c r="I34" s="47"/>
      <c r="J34" s="47"/>
      <c r="K34" s="17"/>
      <c r="L34" s="42"/>
      <c r="M34" s="48"/>
      <c r="N34" s="42"/>
      <c r="O34" s="17"/>
      <c r="P34" s="17"/>
      <c r="Q34" s="49"/>
      <c r="R34" s="17"/>
      <c r="S34" s="44" t="s">
        <v>60</v>
      </c>
      <c r="T34" s="38">
        <f>SUM(T32:T33)</f>
        <v>1753334404.7289588</v>
      </c>
      <c r="U34" s="17"/>
      <c r="V34" s="17"/>
      <c r="W34" s="17"/>
      <c r="X34" s="17"/>
      <c r="Y34" s="17"/>
    </row>
    <row r="35" spans="1:25" x14ac:dyDescent="0.2">
      <c r="A35" s="17"/>
      <c r="B35" s="73"/>
      <c r="C35" s="72"/>
      <c r="D35" s="72"/>
      <c r="E35" s="72" t="s">
        <v>87</v>
      </c>
      <c r="F35" s="17"/>
      <c r="G35" s="17"/>
      <c r="H35" s="17"/>
      <c r="I35" s="17"/>
      <c r="J35" s="17"/>
      <c r="K35" s="17"/>
      <c r="L35" s="42"/>
      <c r="M35" s="17"/>
      <c r="N35" s="17"/>
      <c r="O35" s="17"/>
      <c r="P35" s="43"/>
      <c r="Q35" s="17"/>
      <c r="R35" s="14"/>
      <c r="S35" s="17"/>
      <c r="T35" s="17"/>
      <c r="U35" s="17"/>
      <c r="V35" s="17"/>
      <c r="W35" s="17"/>
      <c r="X35" s="17"/>
      <c r="Y35" s="17"/>
    </row>
    <row r="36" spans="1:25" ht="25.5" x14ac:dyDescent="0.2">
      <c r="A36" s="17"/>
      <c r="B36" s="23" t="s">
        <v>88</v>
      </c>
      <c r="C36" s="24">
        <v>1628597220.0410628</v>
      </c>
      <c r="D36" s="24">
        <v>1706878644.308629</v>
      </c>
      <c r="E36" s="25">
        <f>D36/C36</f>
        <v>1.0480667799897094</v>
      </c>
      <c r="F36" s="17"/>
      <c r="G36" s="17"/>
      <c r="H36" s="40"/>
      <c r="I36" s="47"/>
      <c r="J36" s="47"/>
      <c r="K36" s="17"/>
      <c r="L36" s="42"/>
      <c r="M36" s="17"/>
      <c r="N36" s="17"/>
      <c r="O36" s="17"/>
      <c r="P36" s="17"/>
      <c r="Q36" s="17"/>
      <c r="R36" s="50"/>
      <c r="S36" s="41"/>
      <c r="T36" s="17"/>
      <c r="U36" s="17"/>
      <c r="V36" s="17"/>
      <c r="W36" s="17"/>
      <c r="X36" s="17"/>
      <c r="Y36" s="17"/>
    </row>
    <row r="37" spans="1:25" ht="42.75" customHeight="1" x14ac:dyDescent="0.2">
      <c r="A37" s="17"/>
      <c r="B37" s="23" t="s">
        <v>5</v>
      </c>
      <c r="C37" s="24">
        <v>1669057975.406167</v>
      </c>
      <c r="D37" s="24">
        <v>1753334404.7289586</v>
      </c>
      <c r="E37" s="25">
        <f t="shared" ref="E37:E38" si="3">D37/C37</f>
        <v>1.0504934103935382</v>
      </c>
      <c r="F37" s="17"/>
      <c r="G37" s="17"/>
      <c r="H37" s="17"/>
      <c r="I37" s="47"/>
      <c r="J37" s="47"/>
      <c r="K37" s="17"/>
      <c r="L37" s="42"/>
      <c r="M37" s="48"/>
      <c r="N37" s="17"/>
      <c r="O37" s="17"/>
      <c r="P37" s="17"/>
      <c r="Q37" s="80"/>
      <c r="R37" s="80"/>
      <c r="S37" s="80"/>
      <c r="T37" s="80"/>
      <c r="U37" s="80"/>
      <c r="V37" s="81"/>
      <c r="W37" s="17"/>
      <c r="X37" s="17"/>
      <c r="Y37" s="17"/>
    </row>
    <row r="38" spans="1:25" x14ac:dyDescent="0.2">
      <c r="A38" s="17"/>
      <c r="B38" s="8" t="s">
        <v>89</v>
      </c>
      <c r="C38" s="24">
        <v>46419183.495439753</v>
      </c>
      <c r="D38" s="24">
        <v>46455760.420329593</v>
      </c>
      <c r="E38" s="25">
        <f t="shared" si="3"/>
        <v>1.0007879700187625</v>
      </c>
      <c r="F38" s="17"/>
      <c r="G38" s="47"/>
      <c r="H38" s="17"/>
      <c r="I38" s="47"/>
      <c r="J38" s="47"/>
      <c r="K38" s="51"/>
      <c r="L38" s="52"/>
      <c r="M38" s="48"/>
      <c r="N38" s="42"/>
      <c r="O38" s="17"/>
      <c r="P38" s="17"/>
      <c r="Q38" s="17"/>
      <c r="R38" s="40"/>
      <c r="S38" s="40"/>
      <c r="T38" s="69"/>
      <c r="U38" s="82"/>
      <c r="V38" s="82"/>
      <c r="W38" s="17"/>
      <c r="X38" s="17"/>
      <c r="Y38" s="17"/>
    </row>
    <row r="39" spans="1:25" x14ac:dyDescent="0.2">
      <c r="A39" s="17"/>
      <c r="B39" s="26" t="s">
        <v>90</v>
      </c>
      <c r="C39" s="17"/>
      <c r="D39" s="17"/>
      <c r="E39" s="17"/>
      <c r="F39" s="17"/>
      <c r="G39" s="47"/>
      <c r="H39" s="17"/>
      <c r="I39" s="47"/>
      <c r="J39" s="47"/>
      <c r="K39" s="51"/>
      <c r="L39" s="43"/>
      <c r="M39" s="48"/>
      <c r="N39" s="53"/>
      <c r="O39" s="17"/>
      <c r="P39" s="17"/>
      <c r="Q39" s="17"/>
      <c r="R39" s="40"/>
      <c r="S39" s="40"/>
      <c r="T39" s="69"/>
      <c r="U39" s="82"/>
      <c r="V39" s="82"/>
      <c r="W39" s="17"/>
      <c r="X39" s="17"/>
      <c r="Y39" s="17"/>
    </row>
    <row r="40" spans="1:25" x14ac:dyDescent="0.2">
      <c r="A40" s="17"/>
      <c r="B40" s="26" t="s">
        <v>91</v>
      </c>
      <c r="C40" s="17"/>
      <c r="D40" s="17"/>
      <c r="E40" s="17"/>
      <c r="F40" s="17"/>
      <c r="G40" s="17"/>
      <c r="H40" s="17"/>
      <c r="I40" s="47"/>
      <c r="J40" s="47"/>
      <c r="K40" s="51"/>
      <c r="L40" s="42"/>
      <c r="M40" s="17"/>
      <c r="N40" s="17"/>
      <c r="O40" s="17"/>
      <c r="P40" s="17"/>
      <c r="Q40" s="17"/>
      <c r="R40" s="40"/>
      <c r="S40" s="40"/>
      <c r="T40" s="69"/>
      <c r="U40" s="82"/>
      <c r="V40" s="82"/>
      <c r="W40" s="17"/>
      <c r="X40" s="17"/>
      <c r="Y40" s="17"/>
    </row>
    <row r="41" spans="1:25" x14ac:dyDescent="0.2">
      <c r="A41" s="17"/>
      <c r="B41" s="17"/>
      <c r="C41" s="17"/>
      <c r="D41" s="17"/>
      <c r="E41" s="17"/>
      <c r="F41" s="17"/>
      <c r="G41" s="17"/>
      <c r="H41" s="17"/>
      <c r="I41" s="47"/>
      <c r="J41" s="47"/>
      <c r="K41" s="17"/>
      <c r="L41" s="42"/>
      <c r="M41" s="17"/>
      <c r="N41" s="17"/>
      <c r="O41" s="54"/>
      <c r="P41" s="17"/>
      <c r="Q41" s="17"/>
      <c r="R41" s="40"/>
      <c r="S41" s="40"/>
      <c r="T41" s="69"/>
      <c r="U41" s="82"/>
      <c r="V41" s="82"/>
      <c r="W41" s="17"/>
      <c r="X41" s="17"/>
      <c r="Y41" s="17"/>
    </row>
    <row r="42" spans="1:25" x14ac:dyDescent="0.2">
      <c r="B42" s="17"/>
      <c r="C42" s="17"/>
      <c r="D42" s="17"/>
      <c r="E42" s="17"/>
      <c r="I42" s="7"/>
      <c r="J42" s="7"/>
      <c r="L42" s="4"/>
      <c r="O42" s="5"/>
      <c r="R42" s="2"/>
    </row>
    <row r="43" spans="1:25" x14ac:dyDescent="0.2">
      <c r="I43" s="7"/>
      <c r="J43" s="7"/>
      <c r="O43" s="5"/>
      <c r="R43" s="2"/>
    </row>
    <row r="44" spans="1:25" x14ac:dyDescent="0.2">
      <c r="A44" s="17"/>
      <c r="F44" s="17"/>
      <c r="G44" s="16"/>
      <c r="I44" s="7"/>
      <c r="J44" s="7"/>
      <c r="L44" s="4"/>
      <c r="O44" s="5"/>
      <c r="R44" s="2"/>
    </row>
    <row r="45" spans="1:25" x14ac:dyDescent="0.2">
      <c r="A45" s="17"/>
      <c r="B45" s="17"/>
      <c r="C45" s="17"/>
      <c r="D45" s="17"/>
      <c r="E45" s="17"/>
      <c r="F45" s="17"/>
      <c r="G45" s="7"/>
      <c r="I45" s="7"/>
      <c r="J45" s="7"/>
    </row>
    <row r="46" spans="1:25" x14ac:dyDescent="0.2">
      <c r="A46" s="17"/>
      <c r="B46" s="18"/>
      <c r="C46" s="17"/>
      <c r="D46" s="17"/>
      <c r="E46" s="17"/>
      <c r="F46" s="17"/>
      <c r="G46" s="7"/>
      <c r="I46" s="7"/>
      <c r="J46" s="7"/>
      <c r="L46" s="4"/>
    </row>
    <row r="47" spans="1:25" x14ac:dyDescent="0.2">
      <c r="A47" s="17"/>
      <c r="B47" s="17"/>
      <c r="C47" s="19"/>
      <c r="D47" s="20"/>
      <c r="E47" s="21"/>
      <c r="F47" s="17"/>
      <c r="G47" s="7"/>
    </row>
    <row r="48" spans="1:25" x14ac:dyDescent="0.2">
      <c r="A48" s="17"/>
      <c r="B48" s="17"/>
      <c r="C48" s="19"/>
      <c r="D48" s="22"/>
      <c r="E48" s="17"/>
      <c r="F48" s="17"/>
      <c r="G48" s="7"/>
    </row>
    <row r="49" spans="1:6" x14ac:dyDescent="0.2">
      <c r="A49" s="17"/>
      <c r="B49" s="17"/>
      <c r="C49" s="19"/>
      <c r="D49" s="22"/>
      <c r="E49" s="17"/>
      <c r="F49" s="17"/>
    </row>
    <row r="50" spans="1:6" x14ac:dyDescent="0.2">
      <c r="A50" s="17"/>
      <c r="B50" s="17"/>
      <c r="C50" s="17"/>
      <c r="D50" s="17"/>
      <c r="E50" s="17"/>
      <c r="F50" s="17"/>
    </row>
    <row r="51" spans="1:6" x14ac:dyDescent="0.2">
      <c r="B51" s="17"/>
      <c r="C51" s="17"/>
      <c r="D51" s="17"/>
      <c r="E51" s="17"/>
    </row>
  </sheetData>
  <pageMargins left="0.7" right="0.7" top="0.75" bottom="0.75" header="0.3" footer="0.3"/>
  <pageSetup paperSize="5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1"/>
  <sheetViews>
    <sheetView tabSelected="1" topLeftCell="I1" zoomScaleNormal="100" zoomScaleSheetLayoutView="120" workbookViewId="0">
      <selection activeCell="A31" sqref="A31"/>
    </sheetView>
  </sheetViews>
  <sheetFormatPr defaultRowHeight="12.75" x14ac:dyDescent="0.2"/>
  <cols>
    <col min="1" max="1" width="9.5703125" customWidth="1"/>
    <col min="2" max="2" width="19.5703125" customWidth="1"/>
    <col min="3" max="3" width="18" bestFit="1" customWidth="1"/>
    <col min="4" max="4" width="18" customWidth="1"/>
    <col min="5" max="5" width="18.85546875" customWidth="1"/>
    <col min="6" max="6" width="15.85546875" bestFit="1" customWidth="1"/>
    <col min="7" max="7" width="15.140625" bestFit="1" customWidth="1"/>
    <col min="8" max="8" width="15.85546875" bestFit="1" customWidth="1"/>
    <col min="9" max="9" width="15.42578125" bestFit="1" customWidth="1"/>
    <col min="10" max="10" width="15.42578125" customWidth="1"/>
    <col min="11" max="11" width="10.42578125" customWidth="1"/>
    <col min="12" max="12" width="11" bestFit="1" customWidth="1"/>
    <col min="13" max="13" width="13.5703125" bestFit="1" customWidth="1"/>
    <col min="14" max="14" width="19.5703125" customWidth="1"/>
    <col min="15" max="15" width="13.5703125" bestFit="1" customWidth="1"/>
    <col min="16" max="16" width="16.140625" customWidth="1"/>
    <col min="17" max="17" width="14.140625" bestFit="1" customWidth="1"/>
    <col min="18" max="18" width="17.85546875" customWidth="1"/>
    <col min="19" max="19" width="14.85546875" bestFit="1" customWidth="1"/>
    <col min="20" max="20" width="17.5703125" customWidth="1"/>
    <col min="21" max="21" width="13.5703125" customWidth="1"/>
    <col min="22" max="22" width="13.140625" customWidth="1"/>
    <col min="24" max="24" width="10.42578125" customWidth="1"/>
    <col min="25" max="25" width="12.5703125" customWidth="1"/>
  </cols>
  <sheetData>
    <row r="1" spans="1:25" s="69" customFormat="1" x14ac:dyDescent="0.2">
      <c r="A1" s="69">
        <v>1</v>
      </c>
      <c r="B1" s="69">
        <v>2</v>
      </c>
      <c r="C1" s="69">
        <v>3</v>
      </c>
      <c r="D1" s="69">
        <v>4</v>
      </c>
      <c r="E1" s="69">
        <v>5</v>
      </c>
      <c r="F1" s="69">
        <v>6</v>
      </c>
      <c r="G1" s="69">
        <v>7</v>
      </c>
      <c r="H1" s="69">
        <v>8</v>
      </c>
      <c r="I1" s="69">
        <v>9</v>
      </c>
      <c r="J1" s="69">
        <v>10</v>
      </c>
      <c r="K1" s="69">
        <v>11</v>
      </c>
      <c r="L1" s="69">
        <v>12</v>
      </c>
      <c r="M1" s="69">
        <v>13</v>
      </c>
      <c r="N1" s="69">
        <v>14</v>
      </c>
      <c r="O1" s="69">
        <v>15</v>
      </c>
      <c r="P1" s="69">
        <v>16</v>
      </c>
      <c r="Q1" s="69">
        <v>17</v>
      </c>
      <c r="R1" s="69">
        <v>18</v>
      </c>
      <c r="S1" s="69">
        <v>19</v>
      </c>
      <c r="T1" s="69">
        <v>20</v>
      </c>
      <c r="U1" s="69">
        <v>21</v>
      </c>
      <c r="V1" s="69">
        <v>22</v>
      </c>
      <c r="W1" s="69">
        <v>23</v>
      </c>
      <c r="X1" s="69">
        <v>24</v>
      </c>
      <c r="Y1" s="69">
        <v>25</v>
      </c>
    </row>
    <row r="2" spans="1:25" s="17" customFormat="1" x14ac:dyDescent="0.2"/>
    <row r="3" spans="1:25" ht="23.25" x14ac:dyDescent="0.35">
      <c r="A3" s="27" t="s">
        <v>92</v>
      </c>
      <c r="B3" s="17"/>
      <c r="C3" s="17"/>
      <c r="D3" s="17"/>
      <c r="E3" s="17"/>
      <c r="F3" s="28"/>
      <c r="G3" s="28"/>
      <c r="H3" s="28"/>
      <c r="I3" s="27" t="s">
        <v>92</v>
      </c>
      <c r="J3" s="28"/>
      <c r="K3" s="28"/>
      <c r="L3" s="28"/>
      <c r="M3" s="28"/>
      <c r="N3" s="28"/>
      <c r="O3" s="28"/>
      <c r="P3" s="28"/>
      <c r="Q3" s="28"/>
      <c r="R3" s="28"/>
      <c r="S3" s="17"/>
      <c r="T3" s="17"/>
      <c r="U3" s="17"/>
      <c r="V3" s="17"/>
      <c r="W3" s="17"/>
      <c r="X3" s="17"/>
      <c r="Y3" s="17"/>
    </row>
    <row r="4" spans="1:25" ht="23.25" x14ac:dyDescent="0.35">
      <c r="A4" s="27"/>
      <c r="B4" s="17"/>
      <c r="C4" s="17"/>
      <c r="D4" s="17"/>
      <c r="E4" s="17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17"/>
      <c r="T4" s="17"/>
      <c r="U4" s="17"/>
      <c r="V4" s="17"/>
      <c r="W4" s="17"/>
      <c r="X4" s="17"/>
      <c r="Y4" s="17"/>
    </row>
    <row r="5" spans="1:25" ht="23.25" x14ac:dyDescent="0.35">
      <c r="A5" s="27"/>
      <c r="B5" s="17"/>
      <c r="C5" s="17"/>
      <c r="D5" s="17"/>
      <c r="E5" s="17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7"/>
      <c r="T5" s="17"/>
      <c r="U5" s="17"/>
      <c r="V5" s="17"/>
      <c r="W5" s="17"/>
      <c r="X5" s="17"/>
      <c r="Y5" s="17"/>
    </row>
    <row r="6" spans="1:25" x14ac:dyDescent="0.2">
      <c r="A6" s="17"/>
      <c r="B6" s="17"/>
      <c r="C6" s="17"/>
      <c r="D6" s="17"/>
      <c r="E6" s="17"/>
      <c r="F6" s="17"/>
      <c r="G6" s="29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T6" s="17"/>
      <c r="U6" s="17"/>
      <c r="V6" s="17"/>
      <c r="W6" s="17"/>
      <c r="X6" s="17"/>
      <c r="Y6" s="17"/>
    </row>
    <row r="7" spans="1:25" s="3" customFormat="1" ht="88.5" customHeight="1" x14ac:dyDescent="0.2">
      <c r="A7" s="30"/>
      <c r="B7" s="31" t="s">
        <v>1</v>
      </c>
      <c r="C7" s="30" t="s">
        <v>2</v>
      </c>
      <c r="D7" s="30" t="s">
        <v>3</v>
      </c>
      <c r="E7" s="32" t="s">
        <v>93</v>
      </c>
      <c r="F7" s="31" t="s">
        <v>94</v>
      </c>
      <c r="G7" s="87" t="s">
        <v>95</v>
      </c>
      <c r="H7" s="30" t="s">
        <v>96</v>
      </c>
      <c r="I7" s="87" t="s">
        <v>97</v>
      </c>
      <c r="J7" s="31" t="s">
        <v>98</v>
      </c>
      <c r="K7" s="31" t="s">
        <v>69</v>
      </c>
      <c r="L7" s="31" t="s">
        <v>99</v>
      </c>
      <c r="M7" s="31" t="s">
        <v>100</v>
      </c>
      <c r="N7" s="31" t="s">
        <v>11</v>
      </c>
      <c r="O7" s="31" t="s">
        <v>12</v>
      </c>
      <c r="P7" s="31" t="s">
        <v>13</v>
      </c>
      <c r="Q7" s="31" t="s">
        <v>14</v>
      </c>
      <c r="R7" s="31" t="s">
        <v>15</v>
      </c>
      <c r="S7" s="31" t="s">
        <v>16</v>
      </c>
      <c r="T7" s="31" t="s">
        <v>17</v>
      </c>
      <c r="U7" s="31" t="s">
        <v>18</v>
      </c>
      <c r="V7" s="31" t="s">
        <v>19</v>
      </c>
      <c r="W7" s="31" t="s">
        <v>20</v>
      </c>
      <c r="X7" s="31" t="s">
        <v>21</v>
      </c>
      <c r="Y7" s="31" t="s">
        <v>22</v>
      </c>
    </row>
    <row r="8" spans="1:25" ht="20.25" customHeight="1" x14ac:dyDescent="0.3">
      <c r="A8" s="17"/>
      <c r="B8" s="17"/>
      <c r="C8" s="17"/>
      <c r="D8" s="17"/>
      <c r="E8" s="69" t="s">
        <v>71</v>
      </c>
      <c r="F8" s="69" t="s">
        <v>72</v>
      </c>
      <c r="G8" s="69" t="s">
        <v>73</v>
      </c>
      <c r="H8" s="69" t="s">
        <v>101</v>
      </c>
      <c r="I8" s="69" t="s">
        <v>75</v>
      </c>
      <c r="J8" s="69" t="s">
        <v>102</v>
      </c>
      <c r="K8" s="69" t="s">
        <v>28</v>
      </c>
      <c r="L8" s="69" t="s">
        <v>77</v>
      </c>
      <c r="M8" s="69" t="s">
        <v>30</v>
      </c>
      <c r="N8" s="69" t="s">
        <v>78</v>
      </c>
      <c r="O8" s="69" t="s">
        <v>79</v>
      </c>
      <c r="P8" s="69" t="s">
        <v>80</v>
      </c>
      <c r="Q8" s="69"/>
      <c r="R8" s="69" t="s">
        <v>81</v>
      </c>
      <c r="S8" s="69" t="s">
        <v>35</v>
      </c>
      <c r="T8" s="69" t="s">
        <v>82</v>
      </c>
      <c r="U8" s="17"/>
      <c r="V8" s="17"/>
      <c r="W8" s="17"/>
      <c r="X8" s="17"/>
      <c r="Y8" s="17"/>
    </row>
    <row r="9" spans="1: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">
      <c r="A10" s="8" t="s">
        <v>37</v>
      </c>
      <c r="B10" s="9">
        <v>252343.91639320125</v>
      </c>
      <c r="C10" s="9">
        <v>2025.6211918628803</v>
      </c>
      <c r="D10" s="9">
        <v>0</v>
      </c>
      <c r="E10" s="10">
        <v>117037108.42316674</v>
      </c>
      <c r="F10" s="10">
        <v>120309248.36284609</v>
      </c>
      <c r="G10" s="10">
        <v>122026931.24480642</v>
      </c>
      <c r="H10" s="10">
        <v>4642204.911601766</v>
      </c>
      <c r="I10" s="10">
        <v>126669136.15640819</v>
      </c>
      <c r="J10" s="10">
        <v>119406060.73703957</v>
      </c>
      <c r="K10" s="66">
        <v>1.0529072373232315</v>
      </c>
      <c r="L10" s="66">
        <v>1.0608266898224172</v>
      </c>
      <c r="M10" s="66">
        <v>1.0608266898224172</v>
      </c>
      <c r="N10" s="58">
        <v>126669136.15640819</v>
      </c>
      <c r="O10" s="58">
        <v>0</v>
      </c>
      <c r="P10" s="12">
        <v>0</v>
      </c>
      <c r="Q10" s="55">
        <v>40.297824819450163</v>
      </c>
      <c r="R10" s="56">
        <v>122026931.24480641</v>
      </c>
      <c r="S10" s="67">
        <f>R10/SUM(R10,T10)</f>
        <v>1</v>
      </c>
      <c r="T10" s="56">
        <v>0</v>
      </c>
      <c r="U10" s="57">
        <v>0</v>
      </c>
      <c r="V10" s="57"/>
      <c r="W10" s="8"/>
      <c r="X10" s="8"/>
      <c r="Y10" s="8"/>
    </row>
    <row r="11" spans="1:25" x14ac:dyDescent="0.2">
      <c r="A11" s="8" t="s">
        <v>38</v>
      </c>
      <c r="B11" s="9">
        <v>554503.56093058607</v>
      </c>
      <c r="C11" s="9">
        <v>5060.1896083603724</v>
      </c>
      <c r="D11" s="9">
        <v>0</v>
      </c>
      <c r="E11" s="10">
        <v>438567956.41121912</v>
      </c>
      <c r="F11" s="10">
        <v>447587659.18030739</v>
      </c>
      <c r="G11" s="10">
        <v>457266097.7718904</v>
      </c>
      <c r="H11" s="10">
        <v>12801372.253286816</v>
      </c>
      <c r="I11" s="10">
        <v>470067470.02517724</v>
      </c>
      <c r="J11" s="10">
        <v>407342859.56277907</v>
      </c>
      <c r="K11" s="66">
        <v>1.1482473828999691</v>
      </c>
      <c r="L11" s="66">
        <v>1.1539848041763234</v>
      </c>
      <c r="M11" s="66">
        <v>1.1539848041763234</v>
      </c>
      <c r="N11" s="58">
        <v>470067470.02517724</v>
      </c>
      <c r="O11" s="58">
        <v>0</v>
      </c>
      <c r="P11" s="12">
        <v>0</v>
      </c>
      <c r="Q11" s="55">
        <v>68.720042272961464</v>
      </c>
      <c r="R11" s="56">
        <v>457266097.7718904</v>
      </c>
      <c r="S11" s="67">
        <f t="shared" ref="S11:S27" si="0">R11/SUM(R11,T11)</f>
        <v>1</v>
      </c>
      <c r="T11" s="56">
        <v>0</v>
      </c>
      <c r="U11" s="57">
        <v>0</v>
      </c>
      <c r="V11" s="57"/>
      <c r="W11" s="8"/>
      <c r="X11" s="8"/>
      <c r="Y11" s="8"/>
    </row>
    <row r="12" spans="1:25" x14ac:dyDescent="0.2">
      <c r="A12" s="8" t="s">
        <v>39</v>
      </c>
      <c r="B12" s="9">
        <v>418667.51985065814</v>
      </c>
      <c r="C12" s="9">
        <v>4726.4063530287749</v>
      </c>
      <c r="D12" s="9">
        <v>0</v>
      </c>
      <c r="E12" s="10">
        <v>671760408.95077801</v>
      </c>
      <c r="F12" s="10">
        <v>684449518.38380146</v>
      </c>
      <c r="G12" s="10">
        <v>700400602.34257841</v>
      </c>
      <c r="H12" s="10">
        <v>15955777.332050523</v>
      </c>
      <c r="I12" s="10">
        <v>716356379.67462897</v>
      </c>
      <c r="J12" s="10">
        <v>747801787.65589035</v>
      </c>
      <c r="K12" s="66">
        <v>0.95647228777094517</v>
      </c>
      <c r="L12" s="66">
        <v>0.95794954157594048</v>
      </c>
      <c r="M12" s="66">
        <v>0.95794954157594048</v>
      </c>
      <c r="N12" s="58">
        <v>716356379.67462897</v>
      </c>
      <c r="O12" s="58">
        <v>0</v>
      </c>
      <c r="P12" s="12">
        <v>0</v>
      </c>
      <c r="Q12" s="55">
        <v>139.41066381911207</v>
      </c>
      <c r="R12" s="56">
        <v>700400602.34257841</v>
      </c>
      <c r="S12" s="67">
        <f t="shared" si="0"/>
        <v>1</v>
      </c>
      <c r="T12" s="56">
        <v>0</v>
      </c>
      <c r="U12" s="57">
        <v>0</v>
      </c>
      <c r="V12" s="57"/>
      <c r="W12" s="8"/>
      <c r="X12" s="8"/>
      <c r="Y12" s="8"/>
    </row>
    <row r="13" spans="1:25" x14ac:dyDescent="0.2">
      <c r="A13" s="8" t="s">
        <v>40</v>
      </c>
      <c r="B13" s="9">
        <v>88890.895687122989</v>
      </c>
      <c r="C13" s="9">
        <v>1931.7935279390217</v>
      </c>
      <c r="D13" s="9">
        <v>0</v>
      </c>
      <c r="E13" s="10">
        <v>170395596.12262183</v>
      </c>
      <c r="F13" s="10">
        <v>176009921.74390122</v>
      </c>
      <c r="G13" s="10">
        <v>177660333.31320041</v>
      </c>
      <c r="H13" s="10">
        <v>3861182.3752980493</v>
      </c>
      <c r="I13" s="10">
        <v>181521515.68849847</v>
      </c>
      <c r="J13" s="10">
        <v>183388150.01542974</v>
      </c>
      <c r="K13" s="66">
        <v>1.0029593900684879</v>
      </c>
      <c r="L13" s="66">
        <v>0.98982140161851129</v>
      </c>
      <c r="M13" s="66">
        <v>0.98982140161851129</v>
      </c>
      <c r="N13" s="58">
        <v>181521515.68849847</v>
      </c>
      <c r="O13" s="58">
        <v>0</v>
      </c>
      <c r="P13" s="12">
        <v>0</v>
      </c>
      <c r="Q13" s="55">
        <v>33.662331481735094</v>
      </c>
      <c r="R13" s="56">
        <v>35907297.55593925</v>
      </c>
      <c r="S13" s="67">
        <f t="shared" si="0"/>
        <v>0.2021120690606702</v>
      </c>
      <c r="T13" s="56">
        <v>141753035.75726116</v>
      </c>
      <c r="U13" s="57">
        <v>7.3378978502166139E-2</v>
      </c>
      <c r="V13" s="57"/>
      <c r="W13" s="8"/>
      <c r="X13" s="8"/>
      <c r="Y13" s="8"/>
    </row>
    <row r="14" spans="1:25" x14ac:dyDescent="0.2">
      <c r="A14" s="8" t="s">
        <v>41</v>
      </c>
      <c r="B14" s="9">
        <v>5439.3095242704903</v>
      </c>
      <c r="C14" s="9">
        <v>2143.1034842364029</v>
      </c>
      <c r="D14" s="9">
        <v>6868978.672436228</v>
      </c>
      <c r="E14" s="10">
        <v>142267187.39573425</v>
      </c>
      <c r="F14" s="10">
        <v>145331087.43446088</v>
      </c>
      <c r="G14" s="10">
        <v>148332682.92960382</v>
      </c>
      <c r="H14" s="10">
        <v>2291588.8318828931</v>
      </c>
      <c r="I14" s="10">
        <v>150624271.76148671</v>
      </c>
      <c r="J14" s="10">
        <v>166433348.01945588</v>
      </c>
      <c r="K14" s="66">
        <v>0.91250581741274261</v>
      </c>
      <c r="L14" s="66">
        <v>0.90501256841795252</v>
      </c>
      <c r="M14" s="66">
        <v>0.90501256841795252</v>
      </c>
      <c r="N14" s="58">
        <v>150624271.76148671</v>
      </c>
      <c r="O14" s="58">
        <v>0</v>
      </c>
      <c r="P14" s="12">
        <v>0</v>
      </c>
      <c r="Q14" s="55">
        <v>107.4389221086861</v>
      </c>
      <c r="R14" s="56">
        <v>7012722.62763758</v>
      </c>
      <c r="S14" s="67">
        <f t="shared" si="0"/>
        <v>4.7276989056860112E-2</v>
      </c>
      <c r="T14" s="56">
        <v>141319960.30196625</v>
      </c>
      <c r="U14" s="57">
        <v>0</v>
      </c>
      <c r="V14" s="57">
        <v>20.573649597873064</v>
      </c>
      <c r="W14" s="59">
        <v>0.1298</v>
      </c>
      <c r="X14" s="59">
        <v>1.41E-2</v>
      </c>
      <c r="Y14" s="59">
        <f>SUM(V14:X14)</f>
        <v>20.717549597873063</v>
      </c>
    </row>
    <row r="15" spans="1:25" x14ac:dyDescent="0.2">
      <c r="A15" s="8" t="s">
        <v>42</v>
      </c>
      <c r="B15" s="9">
        <v>18620.448689442575</v>
      </c>
      <c r="C15" s="9">
        <v>536.30791636310585</v>
      </c>
      <c r="D15" s="9">
        <v>0</v>
      </c>
      <c r="E15" s="10">
        <v>23762918.754453138</v>
      </c>
      <c r="F15" s="10">
        <v>24491118.969380345</v>
      </c>
      <c r="G15" s="10">
        <v>24776039.771430258</v>
      </c>
      <c r="H15" s="10">
        <v>629279.96008771751</v>
      </c>
      <c r="I15" s="10">
        <v>25405319.731517974</v>
      </c>
      <c r="J15" s="10">
        <v>26802878.874927551</v>
      </c>
      <c r="K15" s="66">
        <v>0.95487088746421389</v>
      </c>
      <c r="L15" s="66">
        <v>0.94785787191252402</v>
      </c>
      <c r="M15" s="66">
        <v>0.94785787191252402</v>
      </c>
      <c r="N15" s="58">
        <v>25405319.731517974</v>
      </c>
      <c r="O15" s="58">
        <v>0</v>
      </c>
      <c r="P15" s="12">
        <v>0</v>
      </c>
      <c r="Q15" s="55">
        <v>26.291117211208917</v>
      </c>
      <c r="R15" s="56">
        <v>5874628.7882332345</v>
      </c>
      <c r="S15" s="67">
        <f t="shared" si="0"/>
        <v>0.23710927341210461</v>
      </c>
      <c r="T15" s="56">
        <v>18901410.983197022</v>
      </c>
      <c r="U15" s="57">
        <v>3.5243580052620134E-2</v>
      </c>
      <c r="V15" s="57"/>
      <c r="W15" s="59"/>
      <c r="X15" s="59"/>
      <c r="Y15" s="59"/>
    </row>
    <row r="16" spans="1:25" x14ac:dyDescent="0.2">
      <c r="A16" s="8" t="s">
        <v>43</v>
      </c>
      <c r="B16" s="9">
        <v>1763.8460991639438</v>
      </c>
      <c r="C16" s="9">
        <v>869.43016670869338</v>
      </c>
      <c r="D16" s="9">
        <v>2257069.5288694901</v>
      </c>
      <c r="E16" s="10">
        <v>27716905.539910965</v>
      </c>
      <c r="F16" s="10">
        <v>28364781.651349183</v>
      </c>
      <c r="G16" s="10">
        <v>28898602.949148249</v>
      </c>
      <c r="H16" s="10">
        <v>472548.80370916892</v>
      </c>
      <c r="I16" s="10">
        <v>29371151.752857417</v>
      </c>
      <c r="J16" s="10">
        <v>31046470.702467207</v>
      </c>
      <c r="K16" s="66">
        <v>0.9547390266577761</v>
      </c>
      <c r="L16" s="66">
        <v>0.94603834472313608</v>
      </c>
      <c r="M16" s="66">
        <v>0.94603834472313608</v>
      </c>
      <c r="N16" s="58">
        <v>29371151.752857417</v>
      </c>
      <c r="O16" s="58">
        <v>0</v>
      </c>
      <c r="P16" s="12">
        <v>0</v>
      </c>
      <c r="Q16" s="55">
        <v>98.637207839301752</v>
      </c>
      <c r="R16" s="56">
        <v>2087770.251357307</v>
      </c>
      <c r="S16" s="67">
        <f t="shared" si="0"/>
        <v>7.224467753790989E-2</v>
      </c>
      <c r="T16" s="56">
        <v>26810832.697790943</v>
      </c>
      <c r="U16" s="57">
        <v>0</v>
      </c>
      <c r="V16" s="57">
        <v>11.878602920672906</v>
      </c>
      <c r="W16" s="59">
        <f>W14</f>
        <v>0.1298</v>
      </c>
      <c r="X16" s="59"/>
      <c r="Y16" s="59">
        <f t="shared" ref="Y16:Y20" si="1">SUM(V16:X16)</f>
        <v>12.008402920672905</v>
      </c>
    </row>
    <row r="17" spans="1:25" x14ac:dyDescent="0.2">
      <c r="A17" s="8" t="s">
        <v>44</v>
      </c>
      <c r="B17" s="9">
        <v>5576.8593578321688</v>
      </c>
      <c r="C17" s="9">
        <v>81.178654817569424</v>
      </c>
      <c r="D17" s="9">
        <v>0</v>
      </c>
      <c r="E17" s="10">
        <v>9515786.0411923993</v>
      </c>
      <c r="F17" s="10">
        <v>9879293.1916110199</v>
      </c>
      <c r="G17" s="10">
        <v>9921487.1644848771</v>
      </c>
      <c r="H17" s="10">
        <v>266470.74359077244</v>
      </c>
      <c r="I17" s="10">
        <v>10187957.908075649</v>
      </c>
      <c r="J17" s="10">
        <v>10771724.609267427</v>
      </c>
      <c r="K17" s="66">
        <v>0.9584249282717362</v>
      </c>
      <c r="L17" s="66">
        <v>0.94580564186634186</v>
      </c>
      <c r="M17" s="66">
        <v>0.94580564186634186</v>
      </c>
      <c r="N17" s="58">
        <v>10187957.908075649</v>
      </c>
      <c r="O17" s="58">
        <v>0</v>
      </c>
      <c r="P17" s="12">
        <v>0</v>
      </c>
      <c r="Q17" s="55">
        <v>3.183659409818024</v>
      </c>
      <c r="R17" s="56">
        <v>213057.84926152905</v>
      </c>
      <c r="S17" s="67">
        <f t="shared" si="0"/>
        <v>2.1474386423055054E-2</v>
      </c>
      <c r="T17" s="56">
        <v>9708429.3152233474</v>
      </c>
      <c r="U17" s="57">
        <v>0.11959337509399283</v>
      </c>
      <c r="V17" s="57"/>
      <c r="W17" s="59"/>
      <c r="X17" s="59"/>
      <c r="Y17" s="59"/>
    </row>
    <row r="18" spans="1:25" x14ac:dyDescent="0.2">
      <c r="A18" s="8" t="s">
        <v>45</v>
      </c>
      <c r="B18" s="9">
        <v>18764.629459873064</v>
      </c>
      <c r="C18" s="9">
        <v>10.674015412325724</v>
      </c>
      <c r="D18" s="9">
        <v>0</v>
      </c>
      <c r="E18" s="10">
        <v>2387304.310842494</v>
      </c>
      <c r="F18" s="10">
        <v>5197340.5643166164</v>
      </c>
      <c r="G18" s="10">
        <v>2489085.9226144636</v>
      </c>
      <c r="H18" s="10">
        <v>2753036.1379407975</v>
      </c>
      <c r="I18" s="10">
        <v>5242122.0605552606</v>
      </c>
      <c r="J18" s="10">
        <v>5307175.760482179</v>
      </c>
      <c r="K18" s="66">
        <v>1.0233758717611621</v>
      </c>
      <c r="L18" s="66">
        <v>0.98774231288676828</v>
      </c>
      <c r="M18" s="66">
        <v>0.98774231288676828</v>
      </c>
      <c r="N18" s="58">
        <v>5242122.0605552606</v>
      </c>
      <c r="O18" s="58">
        <v>0</v>
      </c>
      <c r="P18" s="12">
        <v>0</v>
      </c>
      <c r="Q18" s="55">
        <v>2.9932958664517022</v>
      </c>
      <c r="R18" s="56">
        <v>674017.05357283063</v>
      </c>
      <c r="S18" s="67">
        <f t="shared" si="0"/>
        <v>0.2707889862093884</v>
      </c>
      <c r="T18" s="56">
        <v>1815068.8690416324</v>
      </c>
      <c r="U18" s="57">
        <v>0.17004555445420264</v>
      </c>
      <c r="V18" s="57"/>
      <c r="W18" s="59"/>
      <c r="X18" s="59"/>
      <c r="Y18" s="59"/>
    </row>
    <row r="19" spans="1:25" x14ac:dyDescent="0.2">
      <c r="A19" s="8" t="s">
        <v>46</v>
      </c>
      <c r="B19" s="9">
        <v>5832.3640256449553</v>
      </c>
      <c r="C19" s="9">
        <v>32.570324535568396</v>
      </c>
      <c r="D19" s="9">
        <v>0</v>
      </c>
      <c r="E19" s="10">
        <v>3238726.612581539</v>
      </c>
      <c r="F19" s="10">
        <v>3347464.2499558292</v>
      </c>
      <c r="G19" s="10">
        <v>3376808.2191953971</v>
      </c>
      <c r="H19" s="10">
        <v>93573.519110979862</v>
      </c>
      <c r="I19" s="10">
        <v>3470381.7383063771</v>
      </c>
      <c r="J19" s="10">
        <v>3281026.4099452198</v>
      </c>
      <c r="K19" s="66">
        <v>1.0553508117109718</v>
      </c>
      <c r="L19" s="66">
        <v>1.0577122231589471</v>
      </c>
      <c r="M19" s="66">
        <v>1.0482497768288681</v>
      </c>
      <c r="N19" s="58">
        <v>3439335.201994699</v>
      </c>
      <c r="O19" s="58">
        <v>-31046.536311678123</v>
      </c>
      <c r="P19" s="12">
        <v>-8.9461444454319652E-3</v>
      </c>
      <c r="Q19" s="55">
        <v>36.846803636261214</v>
      </c>
      <c r="R19" s="56">
        <v>2578847.6638576039</v>
      </c>
      <c r="S19" s="67">
        <f t="shared" si="0"/>
        <v>0.7707804405348111</v>
      </c>
      <c r="T19" s="56">
        <v>766914.01902611507</v>
      </c>
      <c r="U19" s="57">
        <v>2.3546403972383119E-2</v>
      </c>
      <c r="V19" s="57"/>
      <c r="W19" s="59"/>
      <c r="X19" s="59"/>
      <c r="Y19" s="59"/>
    </row>
    <row r="20" spans="1:25" x14ac:dyDescent="0.2">
      <c r="A20" s="8" t="s">
        <v>47</v>
      </c>
      <c r="B20" s="9">
        <v>1661.8045209355732</v>
      </c>
      <c r="C20" s="9">
        <v>31.467115323490724</v>
      </c>
      <c r="D20" s="9">
        <v>218626.83351715651</v>
      </c>
      <c r="E20" s="10">
        <v>6466721.2517832881</v>
      </c>
      <c r="F20" s="10">
        <v>6289877.6325759441</v>
      </c>
      <c r="G20" s="10">
        <v>6742426.9123047451</v>
      </c>
      <c r="H20" s="10">
        <v>82366.633342781919</v>
      </c>
      <c r="I20" s="10">
        <v>6824793.5456475271</v>
      </c>
      <c r="J20" s="10">
        <v>7595766.3961119531</v>
      </c>
      <c r="K20" s="66">
        <v>0.86534256197423776</v>
      </c>
      <c r="L20" s="66">
        <v>0.89849966280439275</v>
      </c>
      <c r="M20" s="66">
        <v>0.89849966280439275</v>
      </c>
      <c r="N20" s="58">
        <v>6824793.5456475271</v>
      </c>
      <c r="O20" s="58">
        <v>0</v>
      </c>
      <c r="P20" s="12">
        <v>0</v>
      </c>
      <c r="Q20" s="55">
        <v>204.63936367623887</v>
      </c>
      <c r="R20" s="56">
        <v>4080847.4366226322</v>
      </c>
      <c r="S20" s="67">
        <f>R20/SUM(R20,T20)</f>
        <v>0.605249043067148</v>
      </c>
      <c r="T20" s="56">
        <v>2661579.4756821129</v>
      </c>
      <c r="U20" s="57">
        <v>0</v>
      </c>
      <c r="V20" s="57">
        <v>12.174075033992789</v>
      </c>
      <c r="W20" s="59">
        <f>W14</f>
        <v>0.1298</v>
      </c>
      <c r="X20" s="59"/>
      <c r="Y20" s="59">
        <f t="shared" si="1"/>
        <v>12.303875033992789</v>
      </c>
    </row>
    <row r="21" spans="1:25" x14ac:dyDescent="0.2">
      <c r="A21" s="15" t="s">
        <v>48</v>
      </c>
      <c r="B21" s="9">
        <v>924</v>
      </c>
      <c r="C21" s="9">
        <v>14983.572600530497</v>
      </c>
      <c r="D21" s="9">
        <v>30628772.574414555</v>
      </c>
      <c r="E21" s="10">
        <v>65069399.985861361</v>
      </c>
      <c r="F21" s="10">
        <v>66371946.397356689</v>
      </c>
      <c r="G21" s="10">
        <v>67843603.667192087</v>
      </c>
      <c r="H21" s="10">
        <v>1348474.6613163461</v>
      </c>
      <c r="I21" s="10">
        <v>69192078.328508437</v>
      </c>
      <c r="J21" s="10">
        <v>79833720.034776211</v>
      </c>
      <c r="K21" s="66">
        <v>0.86879168441937871</v>
      </c>
      <c r="L21" s="66">
        <v>0.86670241970896267</v>
      </c>
      <c r="M21" s="66">
        <v>0.86670241970896267</v>
      </c>
      <c r="N21" s="58">
        <v>69192078.328508437</v>
      </c>
      <c r="O21" s="58">
        <v>0</v>
      </c>
      <c r="P21" s="12">
        <v>0</v>
      </c>
      <c r="Q21" s="74" t="s">
        <v>83</v>
      </c>
      <c r="R21" s="56">
        <v>12693690.548809374</v>
      </c>
      <c r="S21" s="67">
        <f t="shared" si="0"/>
        <v>0.18710224490842911</v>
      </c>
      <c r="T21" s="56">
        <v>55149913.118382715</v>
      </c>
      <c r="U21" s="57"/>
      <c r="V21" s="74" t="s">
        <v>83</v>
      </c>
      <c r="W21" s="75"/>
      <c r="X21" s="75"/>
      <c r="Y21" s="75" t="s">
        <v>83</v>
      </c>
    </row>
    <row r="22" spans="1:25" x14ac:dyDescent="0.2">
      <c r="A22" s="8" t="s">
        <v>50</v>
      </c>
      <c r="B22" s="9">
        <v>15622.018517975714</v>
      </c>
      <c r="C22" s="9">
        <v>119.38006445312647</v>
      </c>
      <c r="D22" s="9">
        <v>0</v>
      </c>
      <c r="E22" s="10">
        <v>5983857.9731254177</v>
      </c>
      <c r="F22" s="10">
        <v>6233595.2486944534</v>
      </c>
      <c r="G22" s="10">
        <v>6238976.9817717513</v>
      </c>
      <c r="H22" s="10">
        <v>277109.52392885002</v>
      </c>
      <c r="I22" s="10">
        <v>6516086.5057006013</v>
      </c>
      <c r="J22" s="10">
        <v>6972211.161194358</v>
      </c>
      <c r="K22" s="66">
        <v>0.93429825231753105</v>
      </c>
      <c r="L22" s="66">
        <v>0.934579626900511</v>
      </c>
      <c r="M22" s="66">
        <v>0.934579626900511</v>
      </c>
      <c r="N22" s="58">
        <v>6516086.5057006013</v>
      </c>
      <c r="O22" s="58">
        <v>0</v>
      </c>
      <c r="P22" s="12">
        <v>0</v>
      </c>
      <c r="Q22" s="55">
        <v>33.280894391639052</v>
      </c>
      <c r="R22" s="56">
        <v>6238976.9817717513</v>
      </c>
      <c r="S22" s="67">
        <f t="shared" si="0"/>
        <v>1</v>
      </c>
      <c r="T22" s="56">
        <v>0</v>
      </c>
      <c r="U22" s="57">
        <v>0</v>
      </c>
      <c r="V22" s="74"/>
      <c r="W22" s="75"/>
      <c r="X22" s="75"/>
      <c r="Y22" s="75"/>
    </row>
    <row r="23" spans="1:25" x14ac:dyDescent="0.2">
      <c r="A23" s="8" t="s">
        <v>52</v>
      </c>
      <c r="B23" s="9">
        <v>1404.0879124833584</v>
      </c>
      <c r="C23" s="9">
        <v>41.791986793840245</v>
      </c>
      <c r="D23" s="9">
        <v>0</v>
      </c>
      <c r="E23" s="10">
        <v>1128691.7455630861</v>
      </c>
      <c r="F23" s="10">
        <v>1153862.0678579204</v>
      </c>
      <c r="G23" s="10">
        <v>1176812.9945112718</v>
      </c>
      <c r="H23" s="10">
        <v>35548.073888884057</v>
      </c>
      <c r="I23" s="10">
        <v>1212361.068400156</v>
      </c>
      <c r="J23" s="10">
        <v>1498138.9153593115</v>
      </c>
      <c r="K23" s="66">
        <v>0.80485802680070917</v>
      </c>
      <c r="L23" s="66">
        <v>0.80924476093018716</v>
      </c>
      <c r="M23" s="66">
        <v>0.80924476093018716</v>
      </c>
      <c r="N23" s="58">
        <v>1212361.068400156</v>
      </c>
      <c r="O23" s="58">
        <v>0</v>
      </c>
      <c r="P23" s="12">
        <v>0</v>
      </c>
      <c r="Q23" s="55">
        <v>28.802424770176202</v>
      </c>
      <c r="R23" s="56">
        <v>485293.63764018816</v>
      </c>
      <c r="S23" s="67">
        <f t="shared" si="0"/>
        <v>0.41237957084398924</v>
      </c>
      <c r="T23" s="56">
        <v>691519.35687108361</v>
      </c>
      <c r="U23" s="57">
        <v>1.6546697343735935E-2</v>
      </c>
      <c r="V23" s="74"/>
      <c r="W23" s="75"/>
      <c r="X23" s="75"/>
      <c r="Y23" s="75"/>
    </row>
    <row r="24" spans="1:25" x14ac:dyDescent="0.2">
      <c r="A24" s="8" t="s">
        <v>53</v>
      </c>
      <c r="B24" s="9">
        <v>207.49999999999997</v>
      </c>
      <c r="C24" s="9">
        <v>118.72823170288706</v>
      </c>
      <c r="D24" s="9">
        <v>334687.21966237616</v>
      </c>
      <c r="E24" s="10">
        <v>1278621.6244277006</v>
      </c>
      <c r="F24" s="10">
        <v>1320346.6892407367</v>
      </c>
      <c r="G24" s="10">
        <v>1333135.0642056477</v>
      </c>
      <c r="H24" s="10">
        <v>43200.90817430499</v>
      </c>
      <c r="I24" s="10">
        <v>1376335.9723799527</v>
      </c>
      <c r="J24" s="10">
        <v>1730482.0476368973</v>
      </c>
      <c r="K24" s="66">
        <v>0.79733045158376825</v>
      </c>
      <c r="L24" s="66">
        <v>0.79534831017718011</v>
      </c>
      <c r="M24" s="66">
        <v>0.79534831017718011</v>
      </c>
      <c r="N24" s="58">
        <v>1376335.9723799527</v>
      </c>
      <c r="O24" s="58">
        <v>0</v>
      </c>
      <c r="P24" s="12">
        <v>0</v>
      </c>
      <c r="Q24" s="55">
        <v>174.42148775954075</v>
      </c>
      <c r="R24" s="56">
        <v>434309.50452125637</v>
      </c>
      <c r="S24" s="67">
        <f t="shared" si="0"/>
        <v>0.3257805725633966</v>
      </c>
      <c r="T24" s="56">
        <v>898825.55968439137</v>
      </c>
      <c r="U24" s="57">
        <v>0</v>
      </c>
      <c r="V24" s="57">
        <v>2.6855688143428464</v>
      </c>
      <c r="W24" s="75">
        <f>W14</f>
        <v>0.1298</v>
      </c>
      <c r="X24" s="75"/>
      <c r="Y24" s="59">
        <f>SUM(V24:X24)</f>
        <v>2.8153688143428464</v>
      </c>
    </row>
    <row r="25" spans="1:25" x14ac:dyDescent="0.2">
      <c r="A25" s="8" t="s">
        <v>54</v>
      </c>
      <c r="B25" s="9">
        <v>39400.808807283087</v>
      </c>
      <c r="C25" s="9">
        <v>332.11440737914717</v>
      </c>
      <c r="D25" s="9">
        <v>0</v>
      </c>
      <c r="E25" s="10">
        <v>18326104.192443509</v>
      </c>
      <c r="F25" s="10">
        <v>18994419.452638436</v>
      </c>
      <c r="G25" s="10">
        <v>19107429.142822243</v>
      </c>
      <c r="H25" s="10">
        <v>765216.35100586049</v>
      </c>
      <c r="I25" s="10">
        <v>19872645.493828103</v>
      </c>
      <c r="J25" s="10">
        <v>23236176.195631947</v>
      </c>
      <c r="K25" s="66">
        <v>0.85423789166317521</v>
      </c>
      <c r="L25" s="66">
        <v>0.85524594608487525</v>
      </c>
      <c r="M25" s="66">
        <v>0.85524594608487525</v>
      </c>
      <c r="N25" s="58">
        <v>19872645.493828103</v>
      </c>
      <c r="O25" s="58">
        <v>0</v>
      </c>
      <c r="P25" s="12">
        <v>0</v>
      </c>
      <c r="Q25" s="55">
        <v>40.41251461841884</v>
      </c>
      <c r="R25" s="56">
        <v>19107429.142822243</v>
      </c>
      <c r="S25" s="67">
        <f t="shared" si="0"/>
        <v>1</v>
      </c>
      <c r="T25" s="56">
        <v>0</v>
      </c>
      <c r="U25" s="57">
        <v>0</v>
      </c>
      <c r="V25" s="74"/>
      <c r="W25" s="75"/>
      <c r="X25" s="75"/>
      <c r="Y25" s="75"/>
    </row>
    <row r="26" spans="1:25" x14ac:dyDescent="0.2">
      <c r="A26" s="8" t="s">
        <v>55</v>
      </c>
      <c r="B26" s="9">
        <v>4203.1308217093256</v>
      </c>
      <c r="C26" s="9">
        <v>115.34838184117925</v>
      </c>
      <c r="D26" s="9">
        <v>0</v>
      </c>
      <c r="E26" s="10">
        <v>4192576.9551375653</v>
      </c>
      <c r="F26" s="10">
        <v>4336051.0759005351</v>
      </c>
      <c r="G26" s="10">
        <v>4371325.5285950163</v>
      </c>
      <c r="H26" s="10">
        <v>121768.1638259613</v>
      </c>
      <c r="I26" s="10">
        <v>4493093.6924209781</v>
      </c>
      <c r="J26" s="10">
        <v>4957235.512413037</v>
      </c>
      <c r="K26" s="66">
        <v>0.91405495110920432</v>
      </c>
      <c r="L26" s="66">
        <v>0.90637083535171237</v>
      </c>
      <c r="M26" s="66">
        <v>0.90637083535171237</v>
      </c>
      <c r="N26" s="58">
        <v>4493093.6924209781</v>
      </c>
      <c r="O26" s="58">
        <v>0</v>
      </c>
      <c r="P26" s="12">
        <v>0</v>
      </c>
      <c r="Q26" s="55">
        <v>42.060075507800299</v>
      </c>
      <c r="R26" s="56">
        <v>2121407.9967630832</v>
      </c>
      <c r="S26" s="67">
        <f t="shared" si="0"/>
        <v>0.48530085048251315</v>
      </c>
      <c r="T26" s="56">
        <v>2249917.5318319341</v>
      </c>
      <c r="U26" s="57">
        <v>1.9505410443726882E-2</v>
      </c>
      <c r="V26" s="74"/>
      <c r="W26" s="75"/>
      <c r="X26" s="75"/>
      <c r="Y26" s="75"/>
    </row>
    <row r="27" spans="1:25" x14ac:dyDescent="0.2">
      <c r="A27" s="8" t="s">
        <v>56</v>
      </c>
      <c r="B27" s="9">
        <v>308.37650435822525</v>
      </c>
      <c r="C27" s="9">
        <v>227.39798428312326</v>
      </c>
      <c r="D27" s="9">
        <v>635376.42349454912</v>
      </c>
      <c r="E27" s="10">
        <v>3587035.8777480414</v>
      </c>
      <c r="F27" s="10">
        <v>3666872.4327635965</v>
      </c>
      <c r="G27" s="10">
        <v>3739967.488294262</v>
      </c>
      <c r="H27" s="10">
        <v>96353.80450863071</v>
      </c>
      <c r="I27" s="10">
        <v>3836321.2928028926</v>
      </c>
      <c r="J27" s="10">
        <v>4834209.7863930725</v>
      </c>
      <c r="K27" s="66">
        <v>0.8</v>
      </c>
      <c r="L27" s="66">
        <v>0.79357774327482589</v>
      </c>
      <c r="M27" s="66">
        <v>0.8</v>
      </c>
      <c r="N27" s="58">
        <v>3867367.8291144581</v>
      </c>
      <c r="O27" s="58">
        <v>31046.536311565433</v>
      </c>
      <c r="P27" s="12">
        <v>8.0927883620723062E-3</v>
      </c>
      <c r="Q27" s="55">
        <v>202.15864223946676</v>
      </c>
      <c r="R27" s="56">
        <v>748091.70503534179</v>
      </c>
      <c r="S27" s="67">
        <f t="shared" si="0"/>
        <v>0.19837945447936581</v>
      </c>
      <c r="T27" s="56">
        <v>3022922.3195704855</v>
      </c>
      <c r="U27" s="57">
        <v>0</v>
      </c>
      <c r="V27" s="57">
        <v>4.757687266619862</v>
      </c>
      <c r="W27" s="75">
        <f>W14</f>
        <v>0.1298</v>
      </c>
      <c r="X27" s="75"/>
      <c r="Y27" s="59">
        <f>SUM(V27:X27)</f>
        <v>4.8874872666198623</v>
      </c>
    </row>
    <row r="28" spans="1:25" x14ac:dyDescent="0.2">
      <c r="A28" s="17"/>
      <c r="B28" s="85"/>
      <c r="C28" s="85"/>
      <c r="D28" s="68"/>
      <c r="E28" s="85"/>
      <c r="F28" s="85"/>
      <c r="G28" s="68"/>
      <c r="H28" s="85"/>
      <c r="I28" s="85"/>
      <c r="J28" s="85"/>
      <c r="K28" s="17"/>
      <c r="L28" s="86"/>
      <c r="M28" s="86"/>
      <c r="N28" s="68"/>
      <c r="O28" s="68"/>
      <c r="P28" s="17"/>
      <c r="Q28" s="17"/>
      <c r="R28" s="68"/>
      <c r="S28" s="68"/>
      <c r="T28" s="68"/>
      <c r="U28" s="17"/>
      <c r="V28" s="17"/>
      <c r="W28" s="17"/>
    </row>
    <row r="29" spans="1:25" x14ac:dyDescent="0.2">
      <c r="A29" s="17"/>
      <c r="B29" s="36">
        <f>SUM(B10:B27)</f>
        <v>1434135.077102541</v>
      </c>
      <c r="C29" s="36">
        <f t="shared" ref="C29:H29" si="2">SUM(C10:C27)</f>
        <v>33387.076015572005</v>
      </c>
      <c r="D29" s="36">
        <f t="shared" si="2"/>
        <v>40943511.252394356</v>
      </c>
      <c r="E29" s="36">
        <f t="shared" si="2"/>
        <v>1712682908.1685905</v>
      </c>
      <c r="F29" s="36">
        <f t="shared" si="2"/>
        <v>1753334404.7289584</v>
      </c>
      <c r="G29" s="36">
        <f t="shared" si="2"/>
        <v>1785702349.4086499</v>
      </c>
      <c r="H29" s="36">
        <f t="shared" si="2"/>
        <v>46537072.988551103</v>
      </c>
      <c r="I29" s="36">
        <f>SUM(I10:I27)</f>
        <v>1832239422.3972008</v>
      </c>
      <c r="J29" s="36">
        <f>SUM(J10:J27)</f>
        <v>1832239422.3972011</v>
      </c>
      <c r="K29" s="29"/>
      <c r="L29" s="39"/>
      <c r="M29" s="29"/>
      <c r="N29" s="65">
        <f>SUM(N10:N27)</f>
        <v>1832239422.3972008</v>
      </c>
      <c r="O29" s="65">
        <f>SUM(O10:O27)</f>
        <v>-1.126900315284729E-7</v>
      </c>
      <c r="P29" s="29"/>
      <c r="Q29" s="40"/>
      <c r="R29" s="65">
        <f>SUM(R10:R27)</f>
        <v>1379952020.1031208</v>
      </c>
      <c r="S29" s="65"/>
      <c r="T29" s="65">
        <f>SUM(T10:T27)</f>
        <v>405750329.30552912</v>
      </c>
      <c r="U29" s="42"/>
      <c r="V29" s="17"/>
      <c r="W29" s="17"/>
      <c r="X29" s="17"/>
      <c r="Y29" s="17"/>
    </row>
    <row r="30" spans="1:25" x14ac:dyDescent="0.2">
      <c r="A30" s="17"/>
      <c r="B30" s="36"/>
      <c r="C30" s="36"/>
      <c r="D30" s="36"/>
      <c r="E30" s="65"/>
      <c r="F30" s="65"/>
      <c r="G30" s="65"/>
      <c r="H30" s="65"/>
      <c r="I30" s="65"/>
      <c r="J30" s="65"/>
      <c r="K30" s="29"/>
      <c r="L30" s="39"/>
      <c r="M30" s="29"/>
      <c r="N30" s="65"/>
      <c r="O30" s="65"/>
      <c r="P30" s="29"/>
      <c r="Q30" s="40"/>
      <c r="R30" s="65"/>
      <c r="S30" s="65"/>
      <c r="T30" s="65"/>
      <c r="U30" s="42"/>
      <c r="V30" s="17"/>
      <c r="W30" s="17"/>
      <c r="X30" s="17"/>
      <c r="Y30" s="17"/>
    </row>
    <row r="31" spans="1:25" x14ac:dyDescent="0.2">
      <c r="A31" s="88" t="s">
        <v>84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68"/>
      <c r="O31" s="68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43"/>
      <c r="O32" s="17"/>
      <c r="P32" s="17"/>
      <c r="Q32" s="17"/>
      <c r="R32" s="17"/>
      <c r="S32" s="44" t="s">
        <v>58</v>
      </c>
      <c r="T32" s="38">
        <f>SUM(R29,T29)</f>
        <v>1785702349.4086499</v>
      </c>
      <c r="U32" s="17"/>
      <c r="V32" s="14"/>
      <c r="W32" s="45"/>
      <c r="X32" s="17"/>
      <c r="Y32" s="17"/>
    </row>
    <row r="33" spans="1:25" x14ac:dyDescent="0.2">
      <c r="A33" s="17"/>
      <c r="B33" s="46" t="s">
        <v>103</v>
      </c>
      <c r="C33" s="17"/>
      <c r="D33" s="17"/>
      <c r="E33" s="17"/>
      <c r="F33" s="17"/>
      <c r="G33" s="17"/>
      <c r="H33" s="47"/>
      <c r="I33" s="47"/>
      <c r="J33" s="47"/>
      <c r="K33" s="29"/>
      <c r="L33" s="17"/>
      <c r="M33" s="17"/>
      <c r="N33" s="17"/>
      <c r="O33" s="42"/>
      <c r="P33" s="42"/>
      <c r="Q33" s="17"/>
      <c r="R33" s="17"/>
      <c r="S33" s="70" t="s">
        <v>59</v>
      </c>
      <c r="T33" s="38">
        <f>H29</f>
        <v>46537072.988551103</v>
      </c>
      <c r="U33" s="17"/>
      <c r="V33" s="17"/>
      <c r="W33" s="17"/>
      <c r="X33" s="17"/>
      <c r="Y33" s="17"/>
    </row>
    <row r="34" spans="1:25" x14ac:dyDescent="0.2">
      <c r="A34" s="17"/>
      <c r="B34" s="15"/>
      <c r="C34" s="71">
        <v>2024</v>
      </c>
      <c r="D34" s="71">
        <v>2025</v>
      </c>
      <c r="E34" s="71" t="s">
        <v>86</v>
      </c>
      <c r="F34" s="17"/>
      <c r="G34" s="17"/>
      <c r="H34" s="17"/>
      <c r="I34" s="47"/>
      <c r="J34" s="47"/>
      <c r="K34" s="17"/>
      <c r="L34" s="42"/>
      <c r="M34" s="48"/>
      <c r="N34" s="42"/>
      <c r="O34" s="17"/>
      <c r="P34" s="17"/>
      <c r="Q34" s="49"/>
      <c r="R34" s="17"/>
      <c r="S34" s="44" t="s">
        <v>60</v>
      </c>
      <c r="T34" s="38">
        <f>SUM(T32:T33)</f>
        <v>1832239422.3972011</v>
      </c>
      <c r="U34" s="17"/>
      <c r="V34" s="17"/>
      <c r="W34" s="17"/>
      <c r="X34" s="17"/>
      <c r="Y34" s="17"/>
    </row>
    <row r="35" spans="1:25" x14ac:dyDescent="0.2">
      <c r="A35" s="17"/>
      <c r="B35" s="73"/>
      <c r="C35" s="72"/>
      <c r="D35" s="72"/>
      <c r="E35" s="72" t="s">
        <v>87</v>
      </c>
      <c r="F35" s="17"/>
      <c r="G35" s="17"/>
      <c r="H35" s="17"/>
      <c r="I35" s="17"/>
      <c r="J35" s="17"/>
      <c r="K35" s="17"/>
      <c r="L35" s="42"/>
      <c r="M35" s="17"/>
      <c r="N35" s="17"/>
      <c r="O35" s="17"/>
      <c r="P35" s="43"/>
      <c r="Q35" s="17"/>
      <c r="R35" s="14"/>
      <c r="S35" s="17"/>
      <c r="T35" s="17"/>
      <c r="U35" s="17"/>
      <c r="V35" s="17"/>
      <c r="W35" s="17"/>
      <c r="X35" s="17"/>
      <c r="Y35" s="17"/>
    </row>
    <row r="36" spans="1:25" ht="25.5" x14ac:dyDescent="0.2">
      <c r="A36" s="17"/>
      <c r="B36" s="23" t="s">
        <v>88</v>
      </c>
      <c r="C36" s="24">
        <v>1712682908.1685905</v>
      </c>
      <c r="D36" s="24">
        <v>1785702349.4086497</v>
      </c>
      <c r="E36" s="25">
        <f>D36/C36</f>
        <v>1.0426345360789175</v>
      </c>
      <c r="F36" s="17"/>
      <c r="G36" s="17"/>
      <c r="H36" s="40"/>
      <c r="I36" s="47"/>
      <c r="J36" s="47"/>
      <c r="K36" s="17"/>
      <c r="L36" s="42"/>
      <c r="M36" s="17"/>
      <c r="N36" s="17"/>
      <c r="O36" s="17"/>
      <c r="P36" s="17"/>
      <c r="Q36" s="17"/>
      <c r="R36" s="50"/>
      <c r="S36" s="41"/>
      <c r="T36" s="17"/>
      <c r="U36" s="17"/>
      <c r="V36" s="17"/>
      <c r="W36" s="17"/>
      <c r="X36" s="17"/>
      <c r="Y36" s="17"/>
    </row>
    <row r="37" spans="1:25" ht="42.75" customHeight="1" x14ac:dyDescent="0.2">
      <c r="A37" s="17"/>
      <c r="B37" s="23" t="s">
        <v>5</v>
      </c>
      <c r="C37" s="24">
        <v>1753334404.7289586</v>
      </c>
      <c r="D37" s="24">
        <v>1832239422.3972008</v>
      </c>
      <c r="E37" s="25">
        <f t="shared" ref="E37:E38" si="3">D37/C37</f>
        <v>1.0450028342884425</v>
      </c>
      <c r="F37" s="17"/>
      <c r="G37" s="17"/>
      <c r="H37" s="17"/>
      <c r="I37" s="47"/>
      <c r="J37" s="47"/>
      <c r="K37" s="17"/>
      <c r="L37" s="42"/>
      <c r="M37" s="48"/>
      <c r="N37" s="17"/>
      <c r="O37" s="17"/>
      <c r="P37" s="17"/>
      <c r="Q37" s="80"/>
      <c r="R37" s="80"/>
      <c r="S37" s="80"/>
      <c r="T37" s="80"/>
      <c r="U37" s="80"/>
      <c r="V37" s="81"/>
      <c r="W37" s="17"/>
      <c r="X37" s="17"/>
      <c r="Y37" s="17"/>
    </row>
    <row r="38" spans="1:25" x14ac:dyDescent="0.2">
      <c r="A38" s="17"/>
      <c r="B38" s="8" t="s">
        <v>89</v>
      </c>
      <c r="C38" s="24">
        <v>46455760.420329608</v>
      </c>
      <c r="D38" s="24">
        <v>46537072.988551103</v>
      </c>
      <c r="E38" s="25">
        <f t="shared" si="3"/>
        <v>1.0017503226184608</v>
      </c>
      <c r="F38" s="17"/>
      <c r="G38" s="47"/>
      <c r="H38" s="17"/>
      <c r="I38" s="47"/>
      <c r="J38" s="47"/>
      <c r="K38" s="51"/>
      <c r="L38" s="52"/>
      <c r="M38" s="48"/>
      <c r="N38" s="42"/>
      <c r="O38" s="17"/>
      <c r="P38" s="17"/>
      <c r="Q38" s="17"/>
      <c r="R38" s="40"/>
      <c r="S38" s="40"/>
      <c r="T38" s="69"/>
      <c r="U38" s="82"/>
      <c r="V38" s="82"/>
      <c r="W38" s="17"/>
      <c r="X38" s="17"/>
      <c r="Y38" s="17"/>
    </row>
    <row r="39" spans="1:25" x14ac:dyDescent="0.2">
      <c r="A39" s="17"/>
      <c r="B39" s="26" t="s">
        <v>104</v>
      </c>
      <c r="C39" s="17"/>
      <c r="D39" s="17"/>
      <c r="E39" s="17"/>
      <c r="F39" s="17"/>
      <c r="G39" s="47"/>
      <c r="H39" s="17"/>
      <c r="I39" s="47"/>
      <c r="J39" s="47"/>
      <c r="K39" s="51"/>
      <c r="L39" s="43"/>
      <c r="M39" s="48"/>
      <c r="N39" s="53"/>
      <c r="O39" s="17"/>
      <c r="P39" s="17"/>
      <c r="Q39" s="17"/>
      <c r="R39" s="40"/>
      <c r="S39" s="40"/>
      <c r="T39" s="69"/>
      <c r="U39" s="82"/>
      <c r="V39" s="82"/>
      <c r="W39" s="17"/>
      <c r="X39" s="17"/>
      <c r="Y39" s="17"/>
    </row>
    <row r="40" spans="1:25" x14ac:dyDescent="0.2">
      <c r="A40" s="17"/>
      <c r="B40" s="26" t="s">
        <v>105</v>
      </c>
      <c r="C40" s="17"/>
      <c r="D40" s="17"/>
      <c r="E40" s="17"/>
      <c r="F40" s="17"/>
      <c r="G40" s="17"/>
      <c r="H40" s="17"/>
      <c r="I40" s="47"/>
      <c r="J40" s="47"/>
      <c r="K40" s="51"/>
      <c r="L40" s="42"/>
      <c r="M40" s="17"/>
      <c r="N40" s="17"/>
      <c r="O40" s="17"/>
      <c r="P40" s="17"/>
      <c r="Q40" s="17"/>
      <c r="R40" s="40"/>
      <c r="S40" s="40"/>
      <c r="T40" s="69"/>
      <c r="U40" s="82"/>
      <c r="V40" s="82"/>
      <c r="W40" s="17"/>
      <c r="X40" s="17"/>
      <c r="Y40" s="17"/>
    </row>
    <row r="41" spans="1:25" x14ac:dyDescent="0.2">
      <c r="A41" s="17"/>
      <c r="B41" s="17"/>
      <c r="C41" s="17"/>
      <c r="D41" s="17"/>
      <c r="E41" s="17"/>
      <c r="F41" s="17"/>
      <c r="G41" s="17"/>
      <c r="H41" s="17"/>
      <c r="I41" s="47"/>
      <c r="J41" s="47"/>
      <c r="K41" s="17"/>
      <c r="L41" s="42"/>
      <c r="M41" s="17"/>
      <c r="N41" s="17"/>
      <c r="O41" s="54"/>
      <c r="P41" s="17"/>
      <c r="Q41" s="17"/>
      <c r="R41" s="40"/>
      <c r="S41" s="40"/>
      <c r="T41" s="69"/>
      <c r="U41" s="82"/>
      <c r="V41" s="82"/>
      <c r="W41" s="17"/>
      <c r="X41" s="17"/>
      <c r="Y41" s="17"/>
    </row>
    <row r="42" spans="1:25" x14ac:dyDescent="0.2">
      <c r="B42" s="17"/>
      <c r="C42" s="17"/>
      <c r="D42" s="17"/>
      <c r="E42" s="17"/>
      <c r="I42" s="7"/>
      <c r="J42" s="7"/>
      <c r="L42" s="4"/>
      <c r="O42" s="5"/>
      <c r="R42" s="2"/>
    </row>
    <row r="43" spans="1:25" x14ac:dyDescent="0.2">
      <c r="I43" s="7"/>
      <c r="J43" s="7"/>
      <c r="O43" s="5"/>
      <c r="R43" s="2"/>
    </row>
    <row r="44" spans="1:25" x14ac:dyDescent="0.2">
      <c r="A44" s="17"/>
      <c r="F44" s="17"/>
      <c r="G44" s="16"/>
      <c r="I44" s="7"/>
      <c r="J44" s="7"/>
      <c r="L44" s="4"/>
      <c r="O44" s="5"/>
      <c r="R44" s="2"/>
    </row>
    <row r="45" spans="1:25" x14ac:dyDescent="0.2">
      <c r="A45" s="17"/>
      <c r="B45" s="17"/>
      <c r="C45" s="17"/>
      <c r="D45" s="17"/>
      <c r="E45" s="17"/>
      <c r="F45" s="17"/>
      <c r="G45" s="7"/>
      <c r="I45" s="7"/>
      <c r="J45" s="7"/>
    </row>
    <row r="46" spans="1:25" x14ac:dyDescent="0.2">
      <c r="A46" s="17"/>
      <c r="B46" s="18"/>
      <c r="C46" s="17"/>
      <c r="D46" s="17"/>
      <c r="E46" s="17"/>
      <c r="F46" s="17"/>
      <c r="G46" s="7"/>
      <c r="I46" s="7"/>
      <c r="J46" s="7"/>
      <c r="L46" s="4"/>
    </row>
    <row r="47" spans="1:25" x14ac:dyDescent="0.2">
      <c r="A47" s="17"/>
      <c r="B47" s="17"/>
      <c r="C47" s="19"/>
      <c r="D47" s="20"/>
      <c r="E47" s="21"/>
      <c r="F47" s="17"/>
      <c r="G47" s="7"/>
    </row>
    <row r="48" spans="1:25" x14ac:dyDescent="0.2">
      <c r="A48" s="17"/>
      <c r="B48" s="17"/>
      <c r="C48" s="19"/>
      <c r="D48" s="22"/>
      <c r="E48" s="17"/>
      <c r="F48" s="17"/>
      <c r="G48" s="7"/>
    </row>
    <row r="49" spans="1:6" x14ac:dyDescent="0.2">
      <c r="A49" s="17"/>
      <c r="B49" s="17"/>
      <c r="C49" s="19"/>
      <c r="D49" s="22"/>
      <c r="E49" s="17"/>
      <c r="F49" s="17"/>
    </row>
    <row r="50" spans="1:6" x14ac:dyDescent="0.2">
      <c r="A50" s="17"/>
      <c r="B50" s="17"/>
      <c r="C50" s="17"/>
      <c r="D50" s="17"/>
      <c r="E50" s="17"/>
      <c r="F50" s="17"/>
    </row>
    <row r="51" spans="1:6" x14ac:dyDescent="0.2">
      <c r="B51" s="17"/>
      <c r="C51" s="17"/>
      <c r="D51" s="17"/>
      <c r="E51" s="17"/>
    </row>
  </sheetData>
  <pageMargins left="0.7" right="0.7" top="0.75" bottom="0.75" header="0.3" footer="0.3"/>
  <pageSetup paperSize="5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51"/>
  <sheetViews>
    <sheetView tabSelected="1" topLeftCell="I1" zoomScaleNormal="100" zoomScaleSheetLayoutView="120" workbookViewId="0">
      <selection activeCell="A31" sqref="A31"/>
    </sheetView>
  </sheetViews>
  <sheetFormatPr defaultRowHeight="12.75" x14ac:dyDescent="0.2"/>
  <cols>
    <col min="1" max="1" width="9.5703125" customWidth="1"/>
    <col min="2" max="2" width="19.5703125" customWidth="1"/>
    <col min="3" max="3" width="18" bestFit="1" customWidth="1"/>
    <col min="4" max="4" width="18" customWidth="1"/>
    <col min="5" max="5" width="18.85546875" customWidth="1"/>
    <col min="6" max="6" width="15.85546875" bestFit="1" customWidth="1"/>
    <col min="7" max="7" width="15.140625" bestFit="1" customWidth="1"/>
    <col min="8" max="8" width="15.85546875" bestFit="1" customWidth="1"/>
    <col min="9" max="9" width="15.42578125" bestFit="1" customWidth="1"/>
    <col min="10" max="10" width="15.42578125" customWidth="1"/>
    <col min="11" max="11" width="10.42578125" customWidth="1"/>
    <col min="12" max="12" width="11" bestFit="1" customWidth="1"/>
    <col min="13" max="13" width="13.5703125" bestFit="1" customWidth="1"/>
    <col min="14" max="14" width="19.5703125" customWidth="1"/>
    <col min="15" max="15" width="13.5703125" bestFit="1" customWidth="1"/>
    <col min="16" max="16" width="16.140625" customWidth="1"/>
    <col min="17" max="17" width="14.140625" bestFit="1" customWidth="1"/>
    <col min="18" max="18" width="17.85546875" customWidth="1"/>
    <col min="19" max="19" width="14.85546875" bestFit="1" customWidth="1"/>
    <col min="20" max="20" width="17.5703125" customWidth="1"/>
    <col min="21" max="21" width="13.5703125" customWidth="1"/>
    <col min="22" max="22" width="13.140625" customWidth="1"/>
    <col min="24" max="24" width="10.42578125" customWidth="1"/>
    <col min="25" max="25" width="12.5703125" customWidth="1"/>
  </cols>
  <sheetData>
    <row r="1" spans="1:25" s="69" customFormat="1" x14ac:dyDescent="0.2">
      <c r="A1" s="69">
        <v>1</v>
      </c>
      <c r="B1" s="69">
        <v>2</v>
      </c>
      <c r="C1" s="69">
        <v>3</v>
      </c>
      <c r="D1" s="69">
        <v>4</v>
      </c>
      <c r="E1" s="69">
        <v>5</v>
      </c>
      <c r="F1" s="69">
        <v>6</v>
      </c>
      <c r="G1" s="69">
        <v>7</v>
      </c>
      <c r="H1" s="69">
        <v>8</v>
      </c>
      <c r="I1" s="69">
        <v>9</v>
      </c>
      <c r="J1" s="69">
        <v>10</v>
      </c>
      <c r="K1" s="69">
        <v>11</v>
      </c>
      <c r="L1" s="69">
        <v>12</v>
      </c>
      <c r="M1" s="69">
        <v>13</v>
      </c>
      <c r="N1" s="69">
        <v>14</v>
      </c>
      <c r="O1" s="69">
        <v>15</v>
      </c>
      <c r="P1" s="69">
        <v>16</v>
      </c>
      <c r="Q1" s="69">
        <v>17</v>
      </c>
      <c r="R1" s="69">
        <v>18</v>
      </c>
      <c r="S1" s="69">
        <v>19</v>
      </c>
      <c r="T1" s="69">
        <v>20</v>
      </c>
      <c r="U1" s="69">
        <v>21</v>
      </c>
      <c r="V1" s="69">
        <v>22</v>
      </c>
      <c r="W1" s="69">
        <v>23</v>
      </c>
      <c r="X1" s="69">
        <v>24</v>
      </c>
      <c r="Y1" s="69">
        <v>25</v>
      </c>
    </row>
    <row r="2" spans="1:25" s="17" customFormat="1" x14ac:dyDescent="0.2"/>
    <row r="3" spans="1:25" ht="23.25" x14ac:dyDescent="0.35">
      <c r="A3" s="27" t="s">
        <v>106</v>
      </c>
      <c r="B3" s="17"/>
      <c r="C3" s="17"/>
      <c r="D3" s="17"/>
      <c r="E3" s="17"/>
      <c r="F3" s="28"/>
      <c r="G3" s="28"/>
      <c r="H3" s="28"/>
      <c r="I3" s="27" t="s">
        <v>106</v>
      </c>
      <c r="J3" s="28"/>
      <c r="K3" s="28"/>
      <c r="L3" s="28"/>
      <c r="M3" s="28"/>
      <c r="N3" s="28"/>
      <c r="O3" s="28"/>
      <c r="P3" s="28"/>
      <c r="Q3" s="28"/>
      <c r="R3" s="28"/>
      <c r="S3" s="17"/>
      <c r="T3" s="17"/>
      <c r="U3" s="17"/>
      <c r="V3" s="17"/>
      <c r="W3" s="17"/>
      <c r="X3" s="17"/>
      <c r="Y3" s="17"/>
    </row>
    <row r="4" spans="1:25" ht="23.25" x14ac:dyDescent="0.35">
      <c r="A4" s="27"/>
      <c r="B4" s="17"/>
      <c r="C4" s="17"/>
      <c r="D4" s="17"/>
      <c r="E4" s="17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17"/>
      <c r="T4" s="17"/>
      <c r="U4" s="17"/>
      <c r="V4" s="17"/>
      <c r="W4" s="17"/>
      <c r="X4" s="17"/>
      <c r="Y4" s="17"/>
    </row>
    <row r="5" spans="1:25" ht="23.25" x14ac:dyDescent="0.35">
      <c r="A5" s="27"/>
      <c r="B5" s="17"/>
      <c r="C5" s="17"/>
      <c r="D5" s="17"/>
      <c r="E5" s="17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7"/>
      <c r="T5" s="17"/>
      <c r="U5" s="17"/>
      <c r="V5" s="17"/>
      <c r="W5" s="17"/>
      <c r="X5" s="17"/>
      <c r="Y5" s="17"/>
    </row>
    <row r="6" spans="1:25" x14ac:dyDescent="0.2">
      <c r="A6" s="17"/>
      <c r="B6" s="17"/>
      <c r="C6" s="17"/>
      <c r="D6" s="17"/>
      <c r="E6" s="17"/>
      <c r="F6" s="17"/>
      <c r="G6" s="29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T6" s="17"/>
      <c r="U6" s="17"/>
      <c r="V6" s="17"/>
      <c r="W6" s="17"/>
      <c r="X6" s="17"/>
      <c r="Y6" s="17"/>
    </row>
    <row r="7" spans="1:25" s="3" customFormat="1" ht="88.5" customHeight="1" x14ac:dyDescent="0.2">
      <c r="A7" s="30"/>
      <c r="B7" s="31" t="s">
        <v>1</v>
      </c>
      <c r="C7" s="30" t="s">
        <v>2</v>
      </c>
      <c r="D7" s="30" t="s">
        <v>3</v>
      </c>
      <c r="E7" s="32" t="s">
        <v>107</v>
      </c>
      <c r="F7" s="31" t="s">
        <v>108</v>
      </c>
      <c r="G7" s="87" t="s">
        <v>109</v>
      </c>
      <c r="H7" s="30" t="s">
        <v>110</v>
      </c>
      <c r="I7" s="87" t="s">
        <v>111</v>
      </c>
      <c r="J7" s="31" t="s">
        <v>112</v>
      </c>
      <c r="K7" s="31" t="s">
        <v>99</v>
      </c>
      <c r="L7" s="31" t="s">
        <v>113</v>
      </c>
      <c r="M7" s="31" t="s">
        <v>114</v>
      </c>
      <c r="N7" s="31" t="s">
        <v>11</v>
      </c>
      <c r="O7" s="31" t="s">
        <v>12</v>
      </c>
      <c r="P7" s="31" t="s">
        <v>13</v>
      </c>
      <c r="Q7" s="31" t="s">
        <v>14</v>
      </c>
      <c r="R7" s="31" t="s">
        <v>15</v>
      </c>
      <c r="S7" s="31" t="s">
        <v>16</v>
      </c>
      <c r="T7" s="31" t="s">
        <v>17</v>
      </c>
      <c r="U7" s="31" t="s">
        <v>18</v>
      </c>
      <c r="V7" s="31" t="s">
        <v>19</v>
      </c>
      <c r="W7" s="31" t="s">
        <v>20</v>
      </c>
      <c r="X7" s="31" t="s">
        <v>21</v>
      </c>
      <c r="Y7" s="31" t="s">
        <v>22</v>
      </c>
    </row>
    <row r="8" spans="1:25" ht="20.25" customHeight="1" x14ac:dyDescent="0.3">
      <c r="A8" s="17"/>
      <c r="B8" s="17"/>
      <c r="C8" s="17"/>
      <c r="D8" s="17"/>
      <c r="E8" s="69" t="s">
        <v>71</v>
      </c>
      <c r="F8" s="69" t="s">
        <v>72</v>
      </c>
      <c r="G8" s="69" t="s">
        <v>73</v>
      </c>
      <c r="H8" s="69" t="s">
        <v>115</v>
      </c>
      <c r="I8" s="69" t="s">
        <v>75</v>
      </c>
      <c r="J8" s="69" t="s">
        <v>116</v>
      </c>
      <c r="K8" s="69" t="s">
        <v>28</v>
      </c>
      <c r="L8" s="69" t="s">
        <v>77</v>
      </c>
      <c r="M8" s="69" t="s">
        <v>30</v>
      </c>
      <c r="N8" s="69" t="s">
        <v>78</v>
      </c>
      <c r="O8" s="69" t="s">
        <v>79</v>
      </c>
      <c r="P8" s="69" t="s">
        <v>80</v>
      </c>
      <c r="Q8" s="69"/>
      <c r="R8" s="69" t="s">
        <v>81</v>
      </c>
      <c r="S8" s="69" t="s">
        <v>35</v>
      </c>
      <c r="T8" s="69" t="s">
        <v>82</v>
      </c>
      <c r="U8" s="17"/>
      <c r="V8" s="17"/>
      <c r="W8" s="17"/>
      <c r="X8" s="17"/>
      <c r="Y8" s="17"/>
    </row>
    <row r="9" spans="1: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">
      <c r="A10" s="8" t="s">
        <v>37</v>
      </c>
      <c r="B10" s="9">
        <v>255171.5192105725</v>
      </c>
      <c r="C10" s="9">
        <v>2030.2904300739622</v>
      </c>
      <c r="D10" s="9">
        <v>0</v>
      </c>
      <c r="E10" s="10">
        <v>123400946.69023284</v>
      </c>
      <c r="F10" s="10">
        <v>126669136.15640819</v>
      </c>
      <c r="G10" s="10">
        <v>130160433.27803817</v>
      </c>
      <c r="H10" s="10">
        <v>4588371.959348714</v>
      </c>
      <c r="I10" s="10">
        <v>134748805.23738688</v>
      </c>
      <c r="J10" s="10">
        <v>126091856.24376322</v>
      </c>
      <c r="K10" s="66">
        <v>1.0608266898224172</v>
      </c>
      <c r="L10" s="66">
        <v>1.0686558930252235</v>
      </c>
      <c r="M10" s="66">
        <v>1.0686558930252235</v>
      </c>
      <c r="N10" s="58">
        <v>134748805.23738688</v>
      </c>
      <c r="O10" s="58">
        <v>0</v>
      </c>
      <c r="P10" s="12">
        <v>0</v>
      </c>
      <c r="Q10" s="55">
        <v>42.50749772829834</v>
      </c>
      <c r="R10" s="56">
        <v>130160433.27803817</v>
      </c>
      <c r="S10" s="67">
        <f>R10/SUM(R10,T10)</f>
        <v>1</v>
      </c>
      <c r="T10" s="56">
        <v>0</v>
      </c>
      <c r="U10" s="57">
        <v>0</v>
      </c>
      <c r="V10" s="57"/>
      <c r="W10" s="8"/>
      <c r="X10" s="8"/>
      <c r="Y10" s="8"/>
    </row>
    <row r="11" spans="1:25" x14ac:dyDescent="0.2">
      <c r="A11" s="8" t="s">
        <v>38</v>
      </c>
      <c r="B11" s="9">
        <v>558943.57503398939</v>
      </c>
      <c r="C11" s="9">
        <v>5059.5885301001053</v>
      </c>
      <c r="D11" s="9">
        <v>0</v>
      </c>
      <c r="E11" s="10">
        <v>460927229.71602899</v>
      </c>
      <c r="F11" s="10">
        <v>470067470.02517724</v>
      </c>
      <c r="G11" s="10">
        <v>486175264.76587975</v>
      </c>
      <c r="H11" s="10">
        <v>12652922.179581011</v>
      </c>
      <c r="I11" s="10">
        <v>498828186.94546074</v>
      </c>
      <c r="J11" s="10">
        <v>430150839.68833059</v>
      </c>
      <c r="K11" s="66">
        <v>1.1539848041763234</v>
      </c>
      <c r="L11" s="66">
        <v>1.1596587543729797</v>
      </c>
      <c r="M11" s="66">
        <v>1.1499999999999999</v>
      </c>
      <c r="N11" s="58">
        <v>494673465.64158016</v>
      </c>
      <c r="O11" s="58">
        <v>-4154721.3038805723</v>
      </c>
      <c r="P11" s="12">
        <v>-8.3289625819296925E-3</v>
      </c>
      <c r="Q11" s="55">
        <v>71.864818589945557</v>
      </c>
      <c r="R11" s="56">
        <v>482020543.4619993</v>
      </c>
      <c r="S11" s="67">
        <f t="shared" ref="S11:S27" si="0">R11/SUM(R11,T11)</f>
        <v>1</v>
      </c>
      <c r="T11" s="56">
        <v>0</v>
      </c>
      <c r="U11" s="57">
        <v>0</v>
      </c>
      <c r="V11" s="57"/>
      <c r="W11" s="8"/>
      <c r="X11" s="8"/>
      <c r="Y11" s="8"/>
    </row>
    <row r="12" spans="1:25" x14ac:dyDescent="0.2">
      <c r="A12" s="8" t="s">
        <v>39</v>
      </c>
      <c r="B12" s="9">
        <v>420454.48768226139</v>
      </c>
      <c r="C12" s="9">
        <v>4686.6581936927014</v>
      </c>
      <c r="D12" s="9">
        <v>0</v>
      </c>
      <c r="E12" s="10">
        <v>703386721.53340864</v>
      </c>
      <c r="F12" s="10">
        <v>716356379.67462897</v>
      </c>
      <c r="G12" s="10">
        <v>741915867.68477893</v>
      </c>
      <c r="H12" s="10">
        <v>15770747.456025461</v>
      </c>
      <c r="I12" s="10">
        <v>757686615.14080441</v>
      </c>
      <c r="J12" s="10">
        <v>789672776.45636749</v>
      </c>
      <c r="K12" s="66">
        <v>0.95794954157594048</v>
      </c>
      <c r="L12" s="66">
        <v>0.95949441050874262</v>
      </c>
      <c r="M12" s="66">
        <v>0.95949441050874262</v>
      </c>
      <c r="N12" s="58">
        <v>757686615.14080441</v>
      </c>
      <c r="O12" s="58">
        <v>0</v>
      </c>
      <c r="P12" s="12">
        <v>0</v>
      </c>
      <c r="Q12" s="55">
        <v>147.04640839459236</v>
      </c>
      <c r="R12" s="56">
        <v>741915867.68477893</v>
      </c>
      <c r="S12" s="67">
        <f t="shared" si="0"/>
        <v>1</v>
      </c>
      <c r="T12" s="56">
        <v>0</v>
      </c>
      <c r="U12" s="57">
        <v>0</v>
      </c>
      <c r="V12" s="57"/>
      <c r="W12" s="8"/>
      <c r="X12" s="8"/>
      <c r="Y12" s="8"/>
    </row>
    <row r="13" spans="1:25" x14ac:dyDescent="0.2">
      <c r="A13" s="8" t="s">
        <v>40</v>
      </c>
      <c r="B13" s="9">
        <v>88969.585546298942</v>
      </c>
      <c r="C13" s="9">
        <v>1905.1053050699786</v>
      </c>
      <c r="D13" s="9">
        <v>0</v>
      </c>
      <c r="E13" s="10">
        <v>175731276.21895373</v>
      </c>
      <c r="F13" s="10">
        <v>181521515.68849847</v>
      </c>
      <c r="G13" s="10">
        <v>185357241.30690187</v>
      </c>
      <c r="H13" s="10">
        <v>3816406.4874585732</v>
      </c>
      <c r="I13" s="10">
        <v>189173647.79436046</v>
      </c>
      <c r="J13" s="10">
        <v>193656436.74887854</v>
      </c>
      <c r="K13" s="66">
        <v>0.98982140161851129</v>
      </c>
      <c r="L13" s="66">
        <v>0.97685184634306232</v>
      </c>
      <c r="M13" s="66">
        <v>0.97685184634306232</v>
      </c>
      <c r="N13" s="58">
        <v>189173647.79436046</v>
      </c>
      <c r="O13" s="58">
        <v>0</v>
      </c>
      <c r="P13" s="12">
        <v>0</v>
      </c>
      <c r="Q13" s="55">
        <v>35.089646390470243</v>
      </c>
      <c r="R13" s="56">
        <v>37462935.555915862</v>
      </c>
      <c r="S13" s="67">
        <f t="shared" si="0"/>
        <v>0.2021120690606702</v>
      </c>
      <c r="T13" s="56">
        <v>147894305.75098601</v>
      </c>
      <c r="U13" s="57">
        <v>7.7630514889334964E-2</v>
      </c>
      <c r="V13" s="57"/>
      <c r="W13" s="8"/>
      <c r="X13" s="8"/>
      <c r="Y13" s="8"/>
    </row>
    <row r="14" spans="1:25" x14ac:dyDescent="0.2">
      <c r="A14" s="8" t="s">
        <v>41</v>
      </c>
      <c r="B14" s="9">
        <v>5486.9304685052348</v>
      </c>
      <c r="C14" s="9">
        <v>2128.2445582118635</v>
      </c>
      <c r="D14" s="9">
        <v>6821353.5126114143</v>
      </c>
      <c r="E14" s="10">
        <v>147414326.66612226</v>
      </c>
      <c r="F14" s="10">
        <v>150624271.76148671</v>
      </c>
      <c r="G14" s="10">
        <v>155489185.00940007</v>
      </c>
      <c r="H14" s="10">
        <v>2265014.6080992613</v>
      </c>
      <c r="I14" s="10">
        <v>157754199.61749932</v>
      </c>
      <c r="J14" s="10">
        <v>175752299.86736894</v>
      </c>
      <c r="K14" s="66">
        <v>0.90501256841795252</v>
      </c>
      <c r="L14" s="66">
        <v>0.89759394179506136</v>
      </c>
      <c r="M14" s="66">
        <v>0.89759394179506136</v>
      </c>
      <c r="N14" s="58">
        <v>157754199.61749932</v>
      </c>
      <c r="O14" s="58">
        <v>0</v>
      </c>
      <c r="P14" s="12">
        <v>0</v>
      </c>
      <c r="Q14" s="55">
        <v>111.64500413519458</v>
      </c>
      <c r="R14" s="56">
        <v>7351060.4981495049</v>
      </c>
      <c r="S14" s="67">
        <f t="shared" si="0"/>
        <v>4.7276989056860112E-2</v>
      </c>
      <c r="T14" s="56">
        <v>148138124.51125056</v>
      </c>
      <c r="U14" s="57">
        <v>0</v>
      </c>
      <c r="V14" s="57">
        <v>21.716822656584313</v>
      </c>
      <c r="W14" s="59">
        <v>0.13</v>
      </c>
      <c r="X14" s="59">
        <v>1.4999999999999999E-2</v>
      </c>
      <c r="Y14" s="59">
        <f>SUM(V14:X14)</f>
        <v>21.861822656584312</v>
      </c>
    </row>
    <row r="15" spans="1:25" x14ac:dyDescent="0.2">
      <c r="A15" s="8" t="s">
        <v>42</v>
      </c>
      <c r="B15" s="9">
        <v>18720.181171866847</v>
      </c>
      <c r="C15" s="9">
        <v>532.09649604967763</v>
      </c>
      <c r="D15" s="9">
        <v>0</v>
      </c>
      <c r="E15" s="10">
        <v>24658828.210346036</v>
      </c>
      <c r="F15" s="10">
        <v>25405319.731517974</v>
      </c>
      <c r="G15" s="10">
        <v>26009555.437562864</v>
      </c>
      <c r="H15" s="10">
        <v>621982.56613586028</v>
      </c>
      <c r="I15" s="10">
        <v>26631538.003698725</v>
      </c>
      <c r="J15" s="10">
        <v>28303628.217491385</v>
      </c>
      <c r="K15" s="66">
        <v>0.94785787191252402</v>
      </c>
      <c r="L15" s="66">
        <v>0.94092311413420404</v>
      </c>
      <c r="M15" s="66">
        <v>0.94092311413420404</v>
      </c>
      <c r="N15" s="58">
        <v>26631538.003698725</v>
      </c>
      <c r="O15" s="58">
        <v>0</v>
      </c>
      <c r="P15" s="12">
        <v>0</v>
      </c>
      <c r="Q15" s="55">
        <v>27.453023090220171</v>
      </c>
      <c r="R15" s="56">
        <v>6167106.7915723855</v>
      </c>
      <c r="S15" s="67">
        <f t="shared" si="0"/>
        <v>0.23710927341210461</v>
      </c>
      <c r="T15" s="56">
        <v>19842448.64599048</v>
      </c>
      <c r="U15" s="57">
        <v>3.7291071813669578E-2</v>
      </c>
      <c r="V15" s="57"/>
      <c r="W15" s="59"/>
      <c r="X15" s="59"/>
      <c r="Y15" s="59"/>
    </row>
    <row r="16" spans="1:25" x14ac:dyDescent="0.2">
      <c r="A16" s="8" t="s">
        <v>43</v>
      </c>
      <c r="B16" s="9">
        <v>1774.8028133289815</v>
      </c>
      <c r="C16" s="9">
        <v>864.3897895544153</v>
      </c>
      <c r="D16" s="9">
        <v>2238837.0412222045</v>
      </c>
      <c r="E16" s="10">
        <v>28695054.810854014</v>
      </c>
      <c r="F16" s="10">
        <v>29371151.752857417</v>
      </c>
      <c r="G16" s="10">
        <v>30266872.883021679</v>
      </c>
      <c r="H16" s="10">
        <v>467068.92988375109</v>
      </c>
      <c r="I16" s="10">
        <v>30733941.812905431</v>
      </c>
      <c r="J16" s="10">
        <v>32784827.642148033</v>
      </c>
      <c r="K16" s="66">
        <v>0.94603834472313608</v>
      </c>
      <c r="L16" s="66">
        <v>0.93744405639009698</v>
      </c>
      <c r="M16" s="66">
        <v>0.93744405639009698</v>
      </c>
      <c r="N16" s="58">
        <v>30733941.812905431</v>
      </c>
      <c r="O16" s="58">
        <v>0</v>
      </c>
      <c r="P16" s="12">
        <v>0</v>
      </c>
      <c r="Q16" s="55">
        <v>102.66964378113016</v>
      </c>
      <c r="R16" s="56">
        <v>2186620.4715148103</v>
      </c>
      <c r="S16" s="67">
        <f t="shared" si="0"/>
        <v>7.224467753790989E-2</v>
      </c>
      <c r="T16" s="56">
        <v>28080252.411506869</v>
      </c>
      <c r="U16" s="57">
        <v>0</v>
      </c>
      <c r="V16" s="57">
        <v>12.542338676055479</v>
      </c>
      <c r="W16" s="59">
        <f>W14</f>
        <v>0.13</v>
      </c>
      <c r="X16" s="59"/>
      <c r="Y16" s="59">
        <f t="shared" ref="Y16:Y20" si="1">SUM(V16:X16)</f>
        <v>12.67233867605548</v>
      </c>
    </row>
    <row r="17" spans="1:25" x14ac:dyDescent="0.2">
      <c r="A17" s="8" t="s">
        <v>44</v>
      </c>
      <c r="B17" s="9">
        <v>5615.4734741533566</v>
      </c>
      <c r="C17" s="9">
        <v>80.256473900125499</v>
      </c>
      <c r="D17" s="9">
        <v>0</v>
      </c>
      <c r="E17" s="10">
        <v>9812429.0546326488</v>
      </c>
      <c r="F17" s="10">
        <v>10187957.908075649</v>
      </c>
      <c r="G17" s="10">
        <v>10349920.738185758</v>
      </c>
      <c r="H17" s="10">
        <v>263380.6372534355</v>
      </c>
      <c r="I17" s="10">
        <v>10613301.375439193</v>
      </c>
      <c r="J17" s="10">
        <v>11374856.037837911</v>
      </c>
      <c r="K17" s="66">
        <v>0.94580564186634186</v>
      </c>
      <c r="L17" s="66">
        <v>0.93304929224023203</v>
      </c>
      <c r="M17" s="66">
        <v>0.93304929224023203</v>
      </c>
      <c r="N17" s="58">
        <v>10613301.375439193</v>
      </c>
      <c r="O17" s="58">
        <v>0</v>
      </c>
      <c r="P17" s="12">
        <v>0</v>
      </c>
      <c r="Q17" s="55">
        <v>3.2983000513787486</v>
      </c>
      <c r="R17" s="56">
        <v>222258.1973797922</v>
      </c>
      <c r="S17" s="67">
        <f t="shared" si="0"/>
        <v>2.1474386423055054E-2</v>
      </c>
      <c r="T17" s="56">
        <v>10127662.540805966</v>
      </c>
      <c r="U17" s="57">
        <v>0.12619122232318916</v>
      </c>
      <c r="V17" s="57"/>
      <c r="W17" s="59"/>
      <c r="X17" s="59"/>
      <c r="Y17" s="59"/>
    </row>
    <row r="18" spans="1:25" x14ac:dyDescent="0.2">
      <c r="A18" s="8" t="s">
        <v>45</v>
      </c>
      <c r="B18" s="9">
        <v>18439.34530755203</v>
      </c>
      <c r="C18" s="9">
        <v>10.357009621115452</v>
      </c>
      <c r="D18" s="9">
        <v>0</v>
      </c>
      <c r="E18" s="10">
        <v>2422767.1531450553</v>
      </c>
      <c r="F18" s="10">
        <v>5242122.0605552606</v>
      </c>
      <c r="G18" s="10">
        <v>2555478.1453724392</v>
      </c>
      <c r="H18" s="10">
        <v>2721110.7779476824</v>
      </c>
      <c r="I18" s="10">
        <v>5276588.9233201221</v>
      </c>
      <c r="J18" s="10">
        <v>5604335.6503052404</v>
      </c>
      <c r="K18" s="66">
        <v>0.98774231288676828</v>
      </c>
      <c r="L18" s="66">
        <v>0.94151907604476404</v>
      </c>
      <c r="M18" s="66">
        <v>0.94151907604476404</v>
      </c>
      <c r="N18" s="58">
        <v>5276588.9233201221</v>
      </c>
      <c r="O18" s="58">
        <v>0</v>
      </c>
      <c r="P18" s="12">
        <v>0</v>
      </c>
      <c r="Q18" s="55">
        <v>3.1273495376497857</v>
      </c>
      <c r="R18" s="56">
        <v>691995.33626565104</v>
      </c>
      <c r="S18" s="67">
        <f t="shared" si="0"/>
        <v>0.2707889862093884</v>
      </c>
      <c r="T18" s="56">
        <v>1863482.8091067886</v>
      </c>
      <c r="U18" s="57">
        <v>0.17992479270344552</v>
      </c>
      <c r="V18" s="57"/>
      <c r="W18" s="59"/>
      <c r="X18" s="59"/>
      <c r="Y18" s="59"/>
    </row>
    <row r="19" spans="1:25" x14ac:dyDescent="0.2">
      <c r="A19" s="8" t="s">
        <v>46</v>
      </c>
      <c r="B19" s="9">
        <v>5869.4007463148218</v>
      </c>
      <c r="C19" s="9">
        <v>32.601509522932282</v>
      </c>
      <c r="D19" s="9">
        <v>0</v>
      </c>
      <c r="E19" s="10">
        <v>3363097.3233568734</v>
      </c>
      <c r="F19" s="10">
        <v>3470381.7383063771</v>
      </c>
      <c r="G19" s="10">
        <v>3547316.4226461179</v>
      </c>
      <c r="H19" s="10">
        <v>92488.401395934125</v>
      </c>
      <c r="I19" s="10">
        <v>3639804.824042052</v>
      </c>
      <c r="J19" s="10">
        <v>3464737.9526730408</v>
      </c>
      <c r="K19" s="66">
        <v>1.0482497768288681</v>
      </c>
      <c r="L19" s="66">
        <v>1.0505281708921008</v>
      </c>
      <c r="M19" s="66">
        <v>1.0505281708921008</v>
      </c>
      <c r="N19" s="58">
        <v>3639804.8240420516</v>
      </c>
      <c r="O19" s="58">
        <v>0</v>
      </c>
      <c r="P19" s="12">
        <v>0</v>
      </c>
      <c r="Q19" s="55">
        <v>38.820006691487322</v>
      </c>
      <c r="R19" s="56">
        <v>2734202.1149635445</v>
      </c>
      <c r="S19" s="67">
        <f t="shared" si="0"/>
        <v>0.7707804405348111</v>
      </c>
      <c r="T19" s="56">
        <v>813114.30768257286</v>
      </c>
      <c r="U19" s="57">
        <v>2.4941001799644237E-2</v>
      </c>
      <c r="V19" s="57"/>
      <c r="W19" s="59"/>
      <c r="X19" s="59"/>
      <c r="Y19" s="59"/>
    </row>
    <row r="20" spans="1:25" x14ac:dyDescent="0.2">
      <c r="A20" s="8" t="s">
        <v>47</v>
      </c>
      <c r="B20" s="9">
        <v>1747.789667968271</v>
      </c>
      <c r="C20" s="9">
        <v>32.105504155214653</v>
      </c>
      <c r="D20" s="9">
        <v>223062.22352344447</v>
      </c>
      <c r="E20" s="10">
        <v>7007588.3782600071</v>
      </c>
      <c r="F20" s="10">
        <v>6824793.5456475271</v>
      </c>
      <c r="G20" s="10">
        <v>7391440.3739388874</v>
      </c>
      <c r="H20" s="10">
        <v>81411.475368409636</v>
      </c>
      <c r="I20" s="10">
        <v>7472851.8493072968</v>
      </c>
      <c r="J20" s="10">
        <v>8021069.270419864</v>
      </c>
      <c r="K20" s="66">
        <v>0.89849966280439275</v>
      </c>
      <c r="L20" s="66">
        <v>0.93165282549867934</v>
      </c>
      <c r="M20" s="66">
        <v>0.93165282549867934</v>
      </c>
      <c r="N20" s="58">
        <v>7472851.8493072968</v>
      </c>
      <c r="O20" s="58">
        <v>0</v>
      </c>
      <c r="P20" s="12">
        <v>0</v>
      </c>
      <c r="Q20" s="55">
        <v>213.30094305220521</v>
      </c>
      <c r="R20" s="56">
        <v>4473662.2132143937</v>
      </c>
      <c r="S20" s="67">
        <f>R20/SUM(R20,T20)</f>
        <v>0.60524904306714788</v>
      </c>
      <c r="T20" s="56">
        <v>2917778.1607244937</v>
      </c>
      <c r="U20" s="57">
        <v>0</v>
      </c>
      <c r="V20" s="57">
        <v>13.080557140675266</v>
      </c>
      <c r="W20" s="59">
        <f>W14</f>
        <v>0.13</v>
      </c>
      <c r="X20" s="59"/>
      <c r="Y20" s="59">
        <f t="shared" si="1"/>
        <v>13.210557140675267</v>
      </c>
    </row>
    <row r="21" spans="1:25" x14ac:dyDescent="0.2">
      <c r="A21" s="15" t="s">
        <v>48</v>
      </c>
      <c r="B21" s="9">
        <v>931</v>
      </c>
      <c r="C21" s="9">
        <v>14957.148449528866</v>
      </c>
      <c r="D21" s="9">
        <v>30574765.548145074</v>
      </c>
      <c r="E21" s="10">
        <v>67842485.83612816</v>
      </c>
      <c r="F21" s="10">
        <v>69192078.328508437</v>
      </c>
      <c r="G21" s="10">
        <v>71558667.805492073</v>
      </c>
      <c r="H21" s="10">
        <v>1332837.1844191779</v>
      </c>
      <c r="I21" s="10">
        <v>72891504.989911258</v>
      </c>
      <c r="J21" s="10">
        <v>84303777.278093114</v>
      </c>
      <c r="K21" s="66">
        <v>0.86670241970896267</v>
      </c>
      <c r="L21" s="66">
        <v>0.86462917016711882</v>
      </c>
      <c r="M21" s="66">
        <v>0.9133441346362563</v>
      </c>
      <c r="N21" s="58">
        <v>76998360.504627645</v>
      </c>
      <c r="O21" s="58">
        <v>4106855.5147163868</v>
      </c>
      <c r="P21" s="12">
        <v>5.6342032110392112E-2</v>
      </c>
      <c r="Q21" s="74" t="s">
        <v>83</v>
      </c>
      <c r="R21" s="56">
        <v>14157189.275382098</v>
      </c>
      <c r="S21" s="67">
        <f t="shared" si="0"/>
        <v>0.18710224490842911</v>
      </c>
      <c r="T21" s="56">
        <v>61508334.044826359</v>
      </c>
      <c r="U21" s="57"/>
      <c r="V21" s="74" t="s">
        <v>83</v>
      </c>
      <c r="W21" s="75"/>
      <c r="X21" s="75"/>
      <c r="Y21" s="75" t="s">
        <v>83</v>
      </c>
    </row>
    <row r="22" spans="1:25" x14ac:dyDescent="0.2">
      <c r="A22" s="8" t="s">
        <v>50</v>
      </c>
      <c r="B22" s="9">
        <v>15689.528772048858</v>
      </c>
      <c r="C22" s="9">
        <v>119.97507585360934</v>
      </c>
      <c r="D22" s="9">
        <v>0</v>
      </c>
      <c r="E22" s="10">
        <v>6265770.2104054317</v>
      </c>
      <c r="F22" s="10">
        <v>6516086.5057006013</v>
      </c>
      <c r="G22" s="10">
        <v>6608987.9152567834</v>
      </c>
      <c r="H22" s="10">
        <v>273896.04583932285</v>
      </c>
      <c r="I22" s="10">
        <v>6882883.9610961061</v>
      </c>
      <c r="J22" s="10">
        <v>7362599.8714969158</v>
      </c>
      <c r="K22" s="66">
        <v>0.934579626900511</v>
      </c>
      <c r="L22" s="66">
        <v>0.93484422367458131</v>
      </c>
      <c r="M22" s="66">
        <v>0.93484422367458131</v>
      </c>
      <c r="N22" s="58">
        <v>6882883.9610961061</v>
      </c>
      <c r="O22" s="58">
        <v>0</v>
      </c>
      <c r="P22" s="12">
        <v>0</v>
      </c>
      <c r="Q22" s="55">
        <v>35.102965865949606</v>
      </c>
      <c r="R22" s="56">
        <v>6608987.9152567834</v>
      </c>
      <c r="S22" s="67">
        <f t="shared" si="0"/>
        <v>1</v>
      </c>
      <c r="T22" s="56">
        <v>0</v>
      </c>
      <c r="U22" s="57">
        <v>0</v>
      </c>
      <c r="V22" s="74"/>
      <c r="W22" s="75"/>
      <c r="X22" s="75"/>
      <c r="Y22" s="75"/>
    </row>
    <row r="23" spans="1:25" x14ac:dyDescent="0.2">
      <c r="A23" s="8" t="s">
        <v>52</v>
      </c>
      <c r="B23" s="9">
        <v>1415.7956935741286</v>
      </c>
      <c r="C23" s="9">
        <v>42.308226637768165</v>
      </c>
      <c r="D23" s="9">
        <v>0</v>
      </c>
      <c r="E23" s="10">
        <v>1189360.4130245554</v>
      </c>
      <c r="F23" s="10">
        <v>1212361.068400156</v>
      </c>
      <c r="G23" s="10">
        <v>1254509.5547089151</v>
      </c>
      <c r="H23" s="10">
        <v>35135.843536973982</v>
      </c>
      <c r="I23" s="10">
        <v>1289645.398245889</v>
      </c>
      <c r="J23" s="10">
        <v>1582022.8519612844</v>
      </c>
      <c r="K23" s="66">
        <v>0.80924476093018716</v>
      </c>
      <c r="L23" s="66">
        <v>0.81518759140999408</v>
      </c>
      <c r="M23" s="66">
        <v>0.81518759140999408</v>
      </c>
      <c r="N23" s="58">
        <v>1289645.398245889</v>
      </c>
      <c r="O23" s="58">
        <v>0</v>
      </c>
      <c r="P23" s="12">
        <v>0</v>
      </c>
      <c r="Q23" s="55">
        <v>30.450139224334567</v>
      </c>
      <c r="R23" s="56">
        <v>517334.11179054645</v>
      </c>
      <c r="S23" s="67">
        <f t="shared" si="0"/>
        <v>0.41237957084398924</v>
      </c>
      <c r="T23" s="56">
        <v>737175.44291836862</v>
      </c>
      <c r="U23" s="57">
        <v>1.7423926775042349E-2</v>
      </c>
      <c r="V23" s="74"/>
      <c r="W23" s="75"/>
      <c r="X23" s="75"/>
      <c r="Y23" s="75"/>
    </row>
    <row r="24" spans="1:25" x14ac:dyDescent="0.2">
      <c r="A24" s="8" t="s">
        <v>53</v>
      </c>
      <c r="B24" s="9">
        <v>207.59999999999997</v>
      </c>
      <c r="C24" s="9">
        <v>118.74765638341593</v>
      </c>
      <c r="D24" s="9">
        <v>334741.97658266197</v>
      </c>
      <c r="E24" s="10">
        <v>1333487.7171618803</v>
      </c>
      <c r="F24" s="10">
        <v>1376335.9723799527</v>
      </c>
      <c r="G24" s="10">
        <v>1406531.6652102328</v>
      </c>
      <c r="H24" s="10">
        <v>42699.93235110864</v>
      </c>
      <c r="I24" s="10">
        <v>1449231.5975613415</v>
      </c>
      <c r="J24" s="10">
        <v>1827375.3629941121</v>
      </c>
      <c r="K24" s="66">
        <v>0.79534831017718011</v>
      </c>
      <c r="L24" s="66">
        <v>0.79306727392165843</v>
      </c>
      <c r="M24" s="66">
        <v>0.8</v>
      </c>
      <c r="N24" s="58">
        <v>1461900.2903952897</v>
      </c>
      <c r="O24" s="58">
        <v>12668.692833948182</v>
      </c>
      <c r="P24" s="12">
        <v>8.741662033360376E-3</v>
      </c>
      <c r="Q24" s="55">
        <v>185.59244750554387</v>
      </c>
      <c r="R24" s="56">
        <v>462347.90522581077</v>
      </c>
      <c r="S24" s="67">
        <f t="shared" si="0"/>
        <v>0.3257805725633966</v>
      </c>
      <c r="T24" s="56">
        <v>956852.45281837019</v>
      </c>
      <c r="U24" s="57">
        <v>0</v>
      </c>
      <c r="V24" s="57">
        <v>2.8584776327927393</v>
      </c>
      <c r="W24" s="75">
        <f>W14</f>
        <v>0.13</v>
      </c>
      <c r="X24" s="75"/>
      <c r="Y24" s="59">
        <f>SUM(V24:X24)</f>
        <v>2.9884776327927391</v>
      </c>
    </row>
    <row r="25" spans="1:25" x14ac:dyDescent="0.2">
      <c r="A25" s="8" t="s">
        <v>54</v>
      </c>
      <c r="B25" s="9">
        <v>39590.567359272463</v>
      </c>
      <c r="C25" s="9">
        <v>329.80892595619423</v>
      </c>
      <c r="D25" s="9">
        <v>0</v>
      </c>
      <c r="E25" s="10">
        <v>19198257.923858404</v>
      </c>
      <c r="F25" s="10">
        <v>19872645.493828103</v>
      </c>
      <c r="G25" s="10">
        <v>20249873.575327467</v>
      </c>
      <c r="H25" s="10">
        <v>756342.58173643379</v>
      </c>
      <c r="I25" s="10">
        <v>21006216.157063901</v>
      </c>
      <c r="J25" s="10">
        <v>24537218.38263046</v>
      </c>
      <c r="K25" s="66">
        <v>0.85524594608487525</v>
      </c>
      <c r="L25" s="66">
        <v>0.85609606718640519</v>
      </c>
      <c r="M25" s="66">
        <v>0.85609606718640519</v>
      </c>
      <c r="N25" s="58">
        <v>21006216.157063901</v>
      </c>
      <c r="O25" s="58">
        <v>0</v>
      </c>
      <c r="P25" s="12">
        <v>0</v>
      </c>
      <c r="Q25" s="55">
        <v>42.623523156340852</v>
      </c>
      <c r="R25" s="56">
        <v>20249873.575327467</v>
      </c>
      <c r="S25" s="67">
        <f t="shared" si="0"/>
        <v>1</v>
      </c>
      <c r="T25" s="56">
        <v>0</v>
      </c>
      <c r="U25" s="57">
        <v>0</v>
      </c>
      <c r="V25" s="74"/>
      <c r="W25" s="75"/>
      <c r="X25" s="75"/>
      <c r="Y25" s="75"/>
    </row>
    <row r="26" spans="1:25" x14ac:dyDescent="0.2">
      <c r="A26" s="8" t="s">
        <v>55</v>
      </c>
      <c r="B26" s="9">
        <v>4193.1829472852387</v>
      </c>
      <c r="C26" s="9">
        <v>114.22277129146489</v>
      </c>
      <c r="D26" s="9">
        <v>0</v>
      </c>
      <c r="E26" s="10">
        <v>4344345.3332137717</v>
      </c>
      <c r="F26" s="10">
        <v>4493093.6924209781</v>
      </c>
      <c r="G26" s="10">
        <v>4582313.8804597501</v>
      </c>
      <c r="H26" s="10">
        <v>120356.08920323143</v>
      </c>
      <c r="I26" s="10">
        <v>4702669.9696629811</v>
      </c>
      <c r="J26" s="10">
        <v>5234801.5145915272</v>
      </c>
      <c r="K26" s="66">
        <v>0.90637083535171237</v>
      </c>
      <c r="L26" s="66">
        <v>0.89834733113657161</v>
      </c>
      <c r="M26" s="66">
        <v>0.89834733113657161</v>
      </c>
      <c r="N26" s="58">
        <v>4702669.9696629811</v>
      </c>
      <c r="O26" s="58">
        <v>0</v>
      </c>
      <c r="P26" s="12">
        <v>0</v>
      </c>
      <c r="Q26" s="55">
        <v>44.194765077061575</v>
      </c>
      <c r="R26" s="56">
        <v>2223800.8233649414</v>
      </c>
      <c r="S26" s="67">
        <f t="shared" si="0"/>
        <v>0.48530085048251304</v>
      </c>
      <c r="T26" s="56">
        <v>2358513.0570948087</v>
      </c>
      <c r="U26" s="57">
        <v>2.0648361359369719E-2</v>
      </c>
      <c r="V26" s="74"/>
      <c r="W26" s="75"/>
      <c r="X26" s="75"/>
      <c r="Y26" s="75"/>
    </row>
    <row r="27" spans="1:25" x14ac:dyDescent="0.2">
      <c r="A27" s="8" t="s">
        <v>56</v>
      </c>
      <c r="B27" s="9">
        <v>310.95541395073013</v>
      </c>
      <c r="C27" s="9">
        <v>225.20814169696527</v>
      </c>
      <c r="D27" s="9">
        <v>629257.74854324979</v>
      </c>
      <c r="E27" s="10">
        <v>3748164.5354774576</v>
      </c>
      <c r="F27" s="10">
        <v>3836321.2928028926</v>
      </c>
      <c r="G27" s="10">
        <v>3953476.3145681503</v>
      </c>
      <c r="H27" s="10">
        <v>95236.445439764604</v>
      </c>
      <c r="I27" s="10">
        <v>4048712.7600079151</v>
      </c>
      <c r="J27" s="10">
        <v>5104887.3204221353</v>
      </c>
      <c r="K27" s="66">
        <v>0.8</v>
      </c>
      <c r="L27" s="66">
        <v>0.79310521582151539</v>
      </c>
      <c r="M27" s="66">
        <v>0.8</v>
      </c>
      <c r="N27" s="58">
        <v>4083909.8563377084</v>
      </c>
      <c r="O27" s="58">
        <v>35197.096329793334</v>
      </c>
      <c r="P27" s="12">
        <v>8.6934041548861387E-3</v>
      </c>
      <c r="Q27" s="55">
        <v>212.05367389520666</v>
      </c>
      <c r="R27" s="56">
        <v>791270.85535028542</v>
      </c>
      <c r="S27" s="67">
        <f t="shared" si="0"/>
        <v>0.19837945447936584</v>
      </c>
      <c r="T27" s="56">
        <v>3197402.5555476584</v>
      </c>
      <c r="U27" s="57">
        <v>0</v>
      </c>
      <c r="V27" s="57">
        <v>5.081228738064393</v>
      </c>
      <c r="W27" s="75">
        <f>W14</f>
        <v>0.13</v>
      </c>
      <c r="X27" s="75"/>
      <c r="Y27" s="59">
        <f>SUM(V27:X27)</f>
        <v>5.2112287380643929</v>
      </c>
    </row>
    <row r="28" spans="1:25" x14ac:dyDescent="0.2">
      <c r="A28" s="17"/>
      <c r="B28" s="85"/>
      <c r="C28" s="85"/>
      <c r="D28" s="68"/>
      <c r="E28" s="85"/>
      <c r="F28" s="85"/>
      <c r="G28" s="68"/>
      <c r="H28" s="85"/>
      <c r="I28" s="85"/>
      <c r="J28" s="85"/>
      <c r="K28" s="17"/>
      <c r="L28" s="86"/>
      <c r="M28" s="86"/>
      <c r="N28" s="68"/>
      <c r="O28" s="68"/>
      <c r="P28" s="17"/>
      <c r="Q28" s="17"/>
      <c r="R28" s="68"/>
      <c r="S28" s="68"/>
      <c r="T28" s="68"/>
      <c r="U28" s="17"/>
      <c r="V28" s="17"/>
      <c r="W28" s="17"/>
    </row>
    <row r="29" spans="1:25" x14ac:dyDescent="0.2">
      <c r="A29" s="17"/>
      <c r="B29" s="36">
        <f>SUM(B10:B27)</f>
        <v>1443531.7213089431</v>
      </c>
      <c r="C29" s="36">
        <f t="shared" ref="C29:H29" si="2">SUM(C10:C27)</f>
        <v>33269.11304730038</v>
      </c>
      <c r="D29" s="36">
        <f t="shared" si="2"/>
        <v>40822018.050628044</v>
      </c>
      <c r="E29" s="36">
        <f t="shared" si="2"/>
        <v>1790742137.7246106</v>
      </c>
      <c r="F29" s="36">
        <f t="shared" si="2"/>
        <v>1832239422.3972008</v>
      </c>
      <c r="G29" s="36">
        <f t="shared" si="2"/>
        <v>1888832936.7567496</v>
      </c>
      <c r="H29" s="36">
        <f t="shared" si="2"/>
        <v>45997409.601024091</v>
      </c>
      <c r="I29" s="36">
        <f>SUM(I10:I27)</f>
        <v>1934830346.3577738</v>
      </c>
      <c r="J29" s="36">
        <f>SUM(J10:J27)</f>
        <v>1934830346.3577738</v>
      </c>
      <c r="K29" s="29"/>
      <c r="L29" s="39"/>
      <c r="M29" s="29"/>
      <c r="N29" s="65">
        <f>SUM(N10:N27)</f>
        <v>1934830346.3577738</v>
      </c>
      <c r="O29" s="65">
        <f>SUM(O10:O27)</f>
        <v>-4.4400803744792938E-7</v>
      </c>
      <c r="P29" s="29"/>
      <c r="Q29" s="40"/>
      <c r="R29" s="65">
        <f>SUM(R10:R27)</f>
        <v>1460397490.0654898</v>
      </c>
      <c r="S29" s="65"/>
      <c r="T29" s="65">
        <f>SUM(T10:T27)</f>
        <v>428435446.69125938</v>
      </c>
      <c r="U29" s="42"/>
      <c r="V29" s="17"/>
      <c r="W29" s="17"/>
      <c r="X29" s="17"/>
      <c r="Y29" s="17"/>
    </row>
    <row r="30" spans="1:25" x14ac:dyDescent="0.2">
      <c r="A30" s="17"/>
      <c r="B30" s="36"/>
      <c r="C30" s="36"/>
      <c r="D30" s="36"/>
      <c r="E30" s="65"/>
      <c r="F30" s="65"/>
      <c r="G30" s="65"/>
      <c r="H30" s="65"/>
      <c r="I30" s="65"/>
      <c r="J30" s="65"/>
      <c r="K30" s="29"/>
      <c r="L30" s="39"/>
      <c r="M30" s="29"/>
      <c r="N30" s="65"/>
      <c r="O30" s="65"/>
      <c r="P30" s="29"/>
      <c r="Q30" s="40"/>
      <c r="R30" s="65"/>
      <c r="S30" s="65"/>
      <c r="T30" s="65"/>
      <c r="U30" s="42"/>
      <c r="V30" s="17"/>
      <c r="W30" s="17"/>
      <c r="X30" s="17"/>
      <c r="Y30" s="17"/>
    </row>
    <row r="31" spans="1:25" x14ac:dyDescent="0.2">
      <c r="A31" s="88" t="s">
        <v>84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68"/>
      <c r="O31" s="68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43"/>
      <c r="O32" s="17"/>
      <c r="P32" s="17"/>
      <c r="Q32" s="17"/>
      <c r="R32" s="17"/>
      <c r="S32" s="44" t="s">
        <v>58</v>
      </c>
      <c r="T32" s="38">
        <f>SUM(R29,T29)</f>
        <v>1888832936.7567492</v>
      </c>
      <c r="U32" s="17"/>
      <c r="V32" s="14"/>
      <c r="W32" s="45"/>
      <c r="X32" s="17"/>
      <c r="Y32" s="17"/>
    </row>
    <row r="33" spans="1:25" x14ac:dyDescent="0.2">
      <c r="A33" s="17"/>
      <c r="B33" s="46" t="s">
        <v>117</v>
      </c>
      <c r="C33" s="17"/>
      <c r="D33" s="17"/>
      <c r="E33" s="17"/>
      <c r="F33" s="17"/>
      <c r="G33" s="17"/>
      <c r="H33" s="47"/>
      <c r="I33" s="47"/>
      <c r="J33" s="47"/>
      <c r="K33" s="29"/>
      <c r="L33" s="17"/>
      <c r="M33" s="17"/>
      <c r="N33" s="17"/>
      <c r="O33" s="42"/>
      <c r="P33" s="42"/>
      <c r="Q33" s="17"/>
      <c r="R33" s="17"/>
      <c r="S33" s="70" t="s">
        <v>59</v>
      </c>
      <c r="T33" s="38">
        <f>H29</f>
        <v>45997409.601024091</v>
      </c>
      <c r="U33" s="17"/>
      <c r="V33" s="17"/>
      <c r="W33" s="17"/>
      <c r="X33" s="17"/>
      <c r="Y33" s="17"/>
    </row>
    <row r="34" spans="1:25" x14ac:dyDescent="0.2">
      <c r="A34" s="17"/>
      <c r="B34" s="15"/>
      <c r="C34" s="71">
        <v>2025</v>
      </c>
      <c r="D34" s="71">
        <v>2026</v>
      </c>
      <c r="E34" s="71" t="s">
        <v>86</v>
      </c>
      <c r="F34" s="17"/>
      <c r="G34" s="17"/>
      <c r="H34" s="17"/>
      <c r="I34" s="47"/>
      <c r="J34" s="47"/>
      <c r="K34" s="17"/>
      <c r="L34" s="42"/>
      <c r="M34" s="48"/>
      <c r="N34" s="42"/>
      <c r="O34" s="17"/>
      <c r="P34" s="17"/>
      <c r="Q34" s="49"/>
      <c r="R34" s="17"/>
      <c r="S34" s="44" t="s">
        <v>60</v>
      </c>
      <c r="T34" s="38">
        <f>SUM(T32:T33)</f>
        <v>1934830346.3577733</v>
      </c>
      <c r="U34" s="17"/>
      <c r="V34" s="17"/>
      <c r="W34" s="17"/>
      <c r="X34" s="17"/>
      <c r="Y34" s="17"/>
    </row>
    <row r="35" spans="1:25" x14ac:dyDescent="0.2">
      <c r="A35" s="17"/>
      <c r="B35" s="73"/>
      <c r="C35" s="72"/>
      <c r="D35" s="72"/>
      <c r="E35" s="72" t="s">
        <v>87</v>
      </c>
      <c r="F35" s="17"/>
      <c r="G35" s="17"/>
      <c r="H35" s="17"/>
      <c r="I35" s="17"/>
      <c r="J35" s="17"/>
      <c r="K35" s="17"/>
      <c r="L35" s="42"/>
      <c r="M35" s="17"/>
      <c r="N35" s="17"/>
      <c r="O35" s="17"/>
      <c r="P35" s="43"/>
      <c r="Q35" s="17"/>
      <c r="R35" s="14"/>
      <c r="S35" s="17"/>
      <c r="T35" s="17"/>
      <c r="U35" s="17"/>
      <c r="V35" s="17"/>
      <c r="W35" s="17"/>
      <c r="X35" s="17"/>
      <c r="Y35" s="17"/>
    </row>
    <row r="36" spans="1:25" ht="25.5" x14ac:dyDescent="0.2">
      <c r="A36" s="17"/>
      <c r="B36" s="23" t="s">
        <v>88</v>
      </c>
      <c r="C36" s="24">
        <v>1790742137.7246106</v>
      </c>
      <c r="D36" s="24">
        <v>1888832936.7567499</v>
      </c>
      <c r="E36" s="25">
        <f>D36/C36</f>
        <v>1.0547766185681973</v>
      </c>
      <c r="F36" s="17"/>
      <c r="G36" s="17"/>
      <c r="H36" s="40"/>
      <c r="I36" s="47"/>
      <c r="J36" s="47"/>
      <c r="K36" s="17"/>
      <c r="L36" s="42"/>
      <c r="M36" s="17"/>
      <c r="N36" s="17"/>
      <c r="O36" s="17"/>
      <c r="P36" s="17"/>
      <c r="Q36" s="17"/>
      <c r="R36" s="50"/>
      <c r="S36" s="41"/>
      <c r="T36" s="17"/>
      <c r="U36" s="17"/>
      <c r="V36" s="17"/>
      <c r="W36" s="17"/>
      <c r="X36" s="17"/>
      <c r="Y36" s="17"/>
    </row>
    <row r="37" spans="1:25" ht="42.75" customHeight="1" x14ac:dyDescent="0.2">
      <c r="A37" s="17"/>
      <c r="B37" s="23" t="s">
        <v>5</v>
      </c>
      <c r="C37" s="24">
        <v>1832239422.3972011</v>
      </c>
      <c r="D37" s="24">
        <v>1934830346.357774</v>
      </c>
      <c r="E37" s="25">
        <f t="shared" ref="E37:E38" si="3">D37/C37</f>
        <v>1.0559920950867592</v>
      </c>
      <c r="F37" s="17"/>
      <c r="G37" s="17"/>
      <c r="H37" s="17"/>
      <c r="I37" s="47"/>
      <c r="J37" s="47"/>
      <c r="K37" s="17"/>
      <c r="L37" s="42"/>
      <c r="M37" s="48"/>
      <c r="N37" s="17"/>
      <c r="O37" s="17"/>
      <c r="P37" s="17"/>
      <c r="Q37" s="80"/>
      <c r="R37" s="80"/>
      <c r="S37" s="80"/>
      <c r="T37" s="80"/>
      <c r="U37" s="80"/>
      <c r="V37" s="81"/>
      <c r="W37" s="17"/>
      <c r="X37" s="17"/>
      <c r="Y37" s="17"/>
    </row>
    <row r="38" spans="1:25" x14ac:dyDescent="0.2">
      <c r="A38" s="17"/>
      <c r="B38" s="8" t="s">
        <v>89</v>
      </c>
      <c r="C38" s="24">
        <v>46537072.988551103</v>
      </c>
      <c r="D38" s="24">
        <v>45997409.601024106</v>
      </c>
      <c r="E38" s="25">
        <f t="shared" si="3"/>
        <v>0.98840358121234306</v>
      </c>
      <c r="F38" s="17"/>
      <c r="G38" s="47"/>
      <c r="H38" s="17"/>
      <c r="I38" s="47"/>
      <c r="J38" s="47"/>
      <c r="K38" s="51"/>
      <c r="L38" s="52"/>
      <c r="M38" s="48"/>
      <c r="N38" s="42"/>
      <c r="O38" s="17"/>
      <c r="P38" s="17"/>
      <c r="Q38" s="17"/>
      <c r="R38" s="40"/>
      <c r="S38" s="40"/>
      <c r="T38" s="69"/>
      <c r="U38" s="82"/>
      <c r="V38" s="82"/>
      <c r="W38" s="17"/>
      <c r="X38" s="17"/>
      <c r="Y38" s="17"/>
    </row>
    <row r="39" spans="1:25" x14ac:dyDescent="0.2">
      <c r="A39" s="17"/>
      <c r="B39" s="26" t="s">
        <v>118</v>
      </c>
      <c r="C39" s="17"/>
      <c r="D39" s="17"/>
      <c r="E39" s="17"/>
      <c r="F39" s="17"/>
      <c r="G39" s="47"/>
      <c r="H39" s="17"/>
      <c r="I39" s="47"/>
      <c r="J39" s="47"/>
      <c r="K39" s="51"/>
      <c r="L39" s="43"/>
      <c r="M39" s="48"/>
      <c r="N39" s="53"/>
      <c r="O39" s="17"/>
      <c r="P39" s="17"/>
      <c r="Q39" s="17"/>
      <c r="R39" s="40"/>
      <c r="S39" s="40"/>
      <c r="T39" s="69"/>
      <c r="U39" s="82"/>
      <c r="V39" s="82"/>
      <c r="W39" s="17"/>
      <c r="X39" s="17"/>
      <c r="Y39" s="17"/>
    </row>
    <row r="40" spans="1:25" x14ac:dyDescent="0.2">
      <c r="A40" s="17"/>
      <c r="B40" s="26" t="s">
        <v>119</v>
      </c>
      <c r="C40" s="17"/>
      <c r="D40" s="17"/>
      <c r="E40" s="17"/>
      <c r="F40" s="17"/>
      <c r="G40" s="17"/>
      <c r="H40" s="17"/>
      <c r="I40" s="47"/>
      <c r="J40" s="47"/>
      <c r="K40" s="51"/>
      <c r="L40" s="42"/>
      <c r="M40" s="17"/>
      <c r="N40" s="17"/>
      <c r="O40" s="17"/>
      <c r="P40" s="17"/>
      <c r="Q40" s="17"/>
      <c r="R40" s="40"/>
      <c r="S40" s="40"/>
      <c r="T40" s="69"/>
      <c r="U40" s="82"/>
      <c r="V40" s="82"/>
      <c r="W40" s="17"/>
      <c r="X40" s="17"/>
      <c r="Y40" s="17"/>
    </row>
    <row r="41" spans="1:25" x14ac:dyDescent="0.2">
      <c r="A41" s="17"/>
      <c r="B41" s="17"/>
      <c r="C41" s="17"/>
      <c r="D41" s="17"/>
      <c r="E41" s="17"/>
      <c r="F41" s="17"/>
      <c r="G41" s="17"/>
      <c r="H41" s="17"/>
      <c r="I41" s="47"/>
      <c r="J41" s="47"/>
      <c r="K41" s="17"/>
      <c r="L41" s="42"/>
      <c r="M41" s="17"/>
      <c r="N41" s="17"/>
      <c r="O41" s="54"/>
      <c r="P41" s="17"/>
      <c r="Q41" s="17"/>
      <c r="R41" s="40"/>
      <c r="S41" s="40"/>
      <c r="T41" s="69"/>
      <c r="U41" s="82"/>
      <c r="V41" s="82"/>
      <c r="W41" s="17"/>
      <c r="X41" s="17"/>
      <c r="Y41" s="17"/>
    </row>
    <row r="42" spans="1:25" x14ac:dyDescent="0.2">
      <c r="B42" s="17"/>
      <c r="C42" s="17"/>
      <c r="D42" s="17"/>
      <c r="E42" s="17"/>
      <c r="I42" s="7"/>
      <c r="J42" s="7"/>
      <c r="L42" s="4"/>
      <c r="O42" s="5"/>
      <c r="R42" s="2"/>
    </row>
    <row r="43" spans="1:25" x14ac:dyDescent="0.2">
      <c r="I43" s="7"/>
      <c r="J43" s="7"/>
      <c r="O43" s="5"/>
      <c r="R43" s="2"/>
    </row>
    <row r="44" spans="1:25" x14ac:dyDescent="0.2">
      <c r="A44" s="17"/>
      <c r="F44" s="17"/>
      <c r="G44" s="16"/>
      <c r="I44" s="7"/>
      <c r="J44" s="7"/>
      <c r="L44" s="4"/>
      <c r="O44" s="5"/>
      <c r="R44" s="2"/>
    </row>
    <row r="45" spans="1:25" x14ac:dyDescent="0.2">
      <c r="A45" s="17"/>
      <c r="B45" s="17"/>
      <c r="C45" s="17"/>
      <c r="D45" s="17"/>
      <c r="E45" s="17"/>
      <c r="F45" s="17"/>
      <c r="G45" s="7"/>
      <c r="I45" s="7"/>
      <c r="J45" s="7"/>
    </row>
    <row r="46" spans="1:25" x14ac:dyDescent="0.2">
      <c r="A46" s="17"/>
      <c r="B46" s="18"/>
      <c r="C46" s="17"/>
      <c r="D46" s="17"/>
      <c r="E46" s="17"/>
      <c r="F46" s="17"/>
      <c r="G46" s="7"/>
      <c r="I46" s="7"/>
      <c r="J46" s="7"/>
      <c r="L46" s="4"/>
    </row>
    <row r="47" spans="1:25" x14ac:dyDescent="0.2">
      <c r="A47" s="17"/>
      <c r="B47" s="17"/>
      <c r="C47" s="19"/>
      <c r="D47" s="20"/>
      <c r="E47" s="21"/>
      <c r="F47" s="17"/>
      <c r="G47" s="7"/>
    </row>
    <row r="48" spans="1:25" x14ac:dyDescent="0.2">
      <c r="A48" s="17"/>
      <c r="B48" s="17"/>
      <c r="C48" s="19"/>
      <c r="D48" s="22"/>
      <c r="E48" s="17"/>
      <c r="F48" s="17"/>
      <c r="G48" s="7"/>
    </row>
    <row r="49" spans="1:6" x14ac:dyDescent="0.2">
      <c r="A49" s="17"/>
      <c r="B49" s="17"/>
      <c r="C49" s="19"/>
      <c r="D49" s="22"/>
      <c r="E49" s="17"/>
      <c r="F49" s="17"/>
    </row>
    <row r="50" spans="1:6" x14ac:dyDescent="0.2">
      <c r="A50" s="17"/>
      <c r="B50" s="17"/>
      <c r="C50" s="17"/>
      <c r="D50" s="17"/>
      <c r="E50" s="17"/>
      <c r="F50" s="17"/>
    </row>
    <row r="51" spans="1:6" x14ac:dyDescent="0.2">
      <c r="B51" s="17"/>
      <c r="C51" s="17"/>
      <c r="D51" s="17"/>
      <c r="E51" s="17"/>
    </row>
  </sheetData>
  <pageMargins left="0.7" right="0.7" top="0.75" bottom="0.75" header="0.3" footer="0.3"/>
  <pageSetup paperSize="5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51"/>
  <sheetViews>
    <sheetView tabSelected="1" zoomScaleNormal="100" zoomScaleSheetLayoutView="120" workbookViewId="0">
      <selection activeCell="A31" sqref="A31"/>
    </sheetView>
  </sheetViews>
  <sheetFormatPr defaultRowHeight="12.75" x14ac:dyDescent="0.2"/>
  <cols>
    <col min="1" max="1" width="9.5703125" customWidth="1"/>
    <col min="2" max="2" width="19.5703125" customWidth="1"/>
    <col min="3" max="3" width="18" bestFit="1" customWidth="1"/>
    <col min="4" max="4" width="18" customWidth="1"/>
    <col min="5" max="5" width="18.85546875" customWidth="1"/>
    <col min="6" max="6" width="15.85546875" bestFit="1" customWidth="1"/>
    <col min="7" max="7" width="15.140625" bestFit="1" customWidth="1"/>
    <col min="8" max="8" width="15.85546875" bestFit="1" customWidth="1"/>
    <col min="9" max="9" width="15.42578125" bestFit="1" customWidth="1"/>
    <col min="10" max="10" width="15.42578125" customWidth="1"/>
    <col min="11" max="11" width="10.42578125" customWidth="1"/>
    <col min="12" max="12" width="11" bestFit="1" customWidth="1"/>
    <col min="13" max="13" width="13.5703125" bestFit="1" customWidth="1"/>
    <col min="14" max="14" width="19.5703125" customWidth="1"/>
    <col min="15" max="15" width="13.5703125" bestFit="1" customWidth="1"/>
    <col min="16" max="16" width="16.140625" customWidth="1"/>
    <col min="17" max="17" width="14.140625" bestFit="1" customWidth="1"/>
    <col min="18" max="18" width="17.85546875" customWidth="1"/>
    <col min="19" max="19" width="14.85546875" bestFit="1" customWidth="1"/>
    <col min="20" max="20" width="17.5703125" customWidth="1"/>
    <col min="21" max="21" width="13.5703125" customWidth="1"/>
    <col min="22" max="22" width="13.140625" customWidth="1"/>
    <col min="24" max="24" width="10.42578125" customWidth="1"/>
    <col min="25" max="25" width="12.5703125" customWidth="1"/>
  </cols>
  <sheetData>
    <row r="1" spans="1:25" s="69" customFormat="1" x14ac:dyDescent="0.2">
      <c r="A1" s="69">
        <v>1</v>
      </c>
      <c r="B1" s="69">
        <v>2</v>
      </c>
      <c r="C1" s="69">
        <v>3</v>
      </c>
      <c r="D1" s="69">
        <v>4</v>
      </c>
      <c r="E1" s="69">
        <v>5</v>
      </c>
      <c r="F1" s="69">
        <v>6</v>
      </c>
      <c r="G1" s="69">
        <v>7</v>
      </c>
      <c r="H1" s="69">
        <v>8</v>
      </c>
      <c r="I1" s="69">
        <v>9</v>
      </c>
      <c r="J1" s="69">
        <v>10</v>
      </c>
      <c r="K1" s="69">
        <v>11</v>
      </c>
      <c r="L1" s="69">
        <v>12</v>
      </c>
      <c r="M1" s="69">
        <v>13</v>
      </c>
      <c r="N1" s="69">
        <v>14</v>
      </c>
      <c r="O1" s="69">
        <v>15</v>
      </c>
      <c r="P1" s="69">
        <v>16</v>
      </c>
      <c r="Q1" s="69">
        <v>17</v>
      </c>
      <c r="R1" s="69">
        <v>18</v>
      </c>
      <c r="S1" s="69">
        <v>19</v>
      </c>
      <c r="T1" s="69">
        <v>20</v>
      </c>
      <c r="U1" s="69">
        <v>21</v>
      </c>
      <c r="V1" s="69">
        <v>22</v>
      </c>
      <c r="W1" s="69">
        <v>23</v>
      </c>
      <c r="X1" s="69">
        <v>24</v>
      </c>
      <c r="Y1" s="69">
        <v>25</v>
      </c>
    </row>
    <row r="2" spans="1:25" s="17" customFormat="1" x14ac:dyDescent="0.2"/>
    <row r="3" spans="1:25" ht="23.25" x14ac:dyDescent="0.35">
      <c r="A3" s="27" t="s">
        <v>120</v>
      </c>
      <c r="B3" s="17"/>
      <c r="C3" s="17"/>
      <c r="D3" s="17"/>
      <c r="E3" s="1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17"/>
      <c r="T3" s="17"/>
      <c r="U3" s="17"/>
      <c r="V3" s="17"/>
      <c r="W3" s="17"/>
      <c r="X3" s="17"/>
      <c r="Y3" s="17"/>
    </row>
    <row r="4" spans="1:25" ht="23.25" x14ac:dyDescent="0.35">
      <c r="A4" s="27"/>
      <c r="B4" s="17"/>
      <c r="C4" s="17"/>
      <c r="D4" s="17"/>
      <c r="E4" s="17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17"/>
      <c r="T4" s="17"/>
      <c r="U4" s="17"/>
      <c r="V4" s="17"/>
      <c r="W4" s="17"/>
      <c r="X4" s="17"/>
      <c r="Y4" s="17"/>
    </row>
    <row r="5" spans="1:25" ht="23.25" x14ac:dyDescent="0.35">
      <c r="A5" s="27"/>
      <c r="B5" s="17"/>
      <c r="C5" s="17"/>
      <c r="D5" s="17"/>
      <c r="E5" s="17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7"/>
      <c r="T5" s="17"/>
      <c r="U5" s="17"/>
      <c r="V5" s="17"/>
      <c r="W5" s="17"/>
      <c r="X5" s="17"/>
      <c r="Y5" s="17"/>
    </row>
    <row r="6" spans="1:25" x14ac:dyDescent="0.2">
      <c r="A6" s="17"/>
      <c r="B6" s="17"/>
      <c r="C6" s="17"/>
      <c r="D6" s="17"/>
      <c r="E6" s="17"/>
      <c r="F6" s="17"/>
      <c r="G6" s="29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T6" s="17"/>
      <c r="U6" s="17"/>
      <c r="V6" s="17"/>
      <c r="W6" s="17"/>
      <c r="X6" s="17"/>
      <c r="Y6" s="17"/>
    </row>
    <row r="7" spans="1:25" s="3" customFormat="1" ht="88.5" customHeight="1" x14ac:dyDescent="0.2">
      <c r="A7" s="30"/>
      <c r="B7" s="31" t="s">
        <v>1</v>
      </c>
      <c r="C7" s="30" t="s">
        <v>2</v>
      </c>
      <c r="D7" s="30" t="s">
        <v>3</v>
      </c>
      <c r="E7" s="32" t="s">
        <v>121</v>
      </c>
      <c r="F7" s="31" t="s">
        <v>122</v>
      </c>
      <c r="G7" s="87" t="s">
        <v>123</v>
      </c>
      <c r="H7" s="30" t="s">
        <v>124</v>
      </c>
      <c r="I7" s="87" t="s">
        <v>125</v>
      </c>
      <c r="J7" s="31" t="s">
        <v>126</v>
      </c>
      <c r="K7" s="31" t="s">
        <v>127</v>
      </c>
      <c r="L7" s="31" t="s">
        <v>128</v>
      </c>
      <c r="M7" s="31" t="s">
        <v>114</v>
      </c>
      <c r="N7" s="31" t="s">
        <v>11</v>
      </c>
      <c r="O7" s="31" t="s">
        <v>12</v>
      </c>
      <c r="P7" s="31" t="s">
        <v>13</v>
      </c>
      <c r="Q7" s="31" t="s">
        <v>14</v>
      </c>
      <c r="R7" s="31" t="s">
        <v>15</v>
      </c>
      <c r="S7" s="31" t="s">
        <v>16</v>
      </c>
      <c r="T7" s="31" t="s">
        <v>17</v>
      </c>
      <c r="U7" s="31" t="s">
        <v>18</v>
      </c>
      <c r="V7" s="31" t="s">
        <v>19</v>
      </c>
      <c r="W7" s="31" t="s">
        <v>20</v>
      </c>
      <c r="X7" s="31" t="s">
        <v>21</v>
      </c>
      <c r="Y7" s="31" t="s">
        <v>22</v>
      </c>
    </row>
    <row r="8" spans="1:25" ht="20.25" customHeight="1" x14ac:dyDescent="0.3">
      <c r="A8" s="17"/>
      <c r="B8" s="17"/>
      <c r="C8" s="17"/>
      <c r="D8" s="17"/>
      <c r="E8" s="69" t="s">
        <v>71</v>
      </c>
      <c r="F8" s="69" t="s">
        <v>72</v>
      </c>
      <c r="G8" s="69" t="s">
        <v>73</v>
      </c>
      <c r="H8" s="69" t="s">
        <v>129</v>
      </c>
      <c r="I8" s="69" t="s">
        <v>75</v>
      </c>
      <c r="J8" s="69" t="s">
        <v>130</v>
      </c>
      <c r="K8" s="69" t="s">
        <v>28</v>
      </c>
      <c r="L8" s="69" t="s">
        <v>77</v>
      </c>
      <c r="M8" s="69" t="s">
        <v>30</v>
      </c>
      <c r="N8" s="69" t="s">
        <v>78</v>
      </c>
      <c r="O8" s="69" t="s">
        <v>79</v>
      </c>
      <c r="P8" s="69" t="s">
        <v>80</v>
      </c>
      <c r="Q8" s="69"/>
      <c r="R8" s="69" t="s">
        <v>81</v>
      </c>
      <c r="S8" s="69" t="s">
        <v>35</v>
      </c>
      <c r="T8" s="69" t="s">
        <v>82</v>
      </c>
      <c r="U8" s="17"/>
      <c r="V8" s="17"/>
      <c r="W8" s="17"/>
      <c r="X8" s="17"/>
      <c r="Y8" s="17"/>
    </row>
    <row r="9" spans="1: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">
      <c r="A10" s="8" t="s">
        <v>37</v>
      </c>
      <c r="B10" s="9">
        <v>257971.65407744111</v>
      </c>
      <c r="C10" s="9">
        <v>2049.7115365237214</v>
      </c>
      <c r="D10" s="9">
        <v>0</v>
      </c>
      <c r="E10" s="10">
        <v>131596500.17798427</v>
      </c>
      <c r="F10" s="10">
        <v>134748805.23738688</v>
      </c>
      <c r="G10" s="10">
        <v>137254583.48683536</v>
      </c>
      <c r="H10" s="10">
        <v>4597131.1687959386</v>
      </c>
      <c r="I10" s="10">
        <v>141851714.6556313</v>
      </c>
      <c r="J10" s="10">
        <v>131944260.08325425</v>
      </c>
      <c r="K10" s="66">
        <v>1.0686558930252235</v>
      </c>
      <c r="L10" s="66">
        <v>1.075088181677063</v>
      </c>
      <c r="M10" s="66">
        <v>1.075088181677063</v>
      </c>
      <c r="N10" s="58">
        <v>141851714.6556313</v>
      </c>
      <c r="O10" s="58">
        <v>0</v>
      </c>
      <c r="P10" s="12">
        <v>0</v>
      </c>
      <c r="Q10" s="55">
        <v>44.337747099154996</v>
      </c>
      <c r="R10" s="56">
        <v>137254583.48683536</v>
      </c>
      <c r="S10" s="67">
        <f>R10/SUM(R10,T10)</f>
        <v>1</v>
      </c>
      <c r="T10" s="56">
        <v>0</v>
      </c>
      <c r="U10" s="57">
        <v>0</v>
      </c>
      <c r="V10" s="57"/>
      <c r="W10" s="8"/>
      <c r="X10" s="8"/>
      <c r="Y10" s="8"/>
    </row>
    <row r="11" spans="1:25" x14ac:dyDescent="0.2">
      <c r="A11" s="8" t="s">
        <v>38</v>
      </c>
      <c r="B11" s="9">
        <v>563325.76567798038</v>
      </c>
      <c r="C11" s="9">
        <v>5095.7915593737989</v>
      </c>
      <c r="D11" s="9">
        <v>0</v>
      </c>
      <c r="E11" s="10">
        <v>485767074.25943601</v>
      </c>
      <c r="F11" s="10">
        <v>498828186.94546074</v>
      </c>
      <c r="G11" s="10">
        <v>506652968.42181402</v>
      </c>
      <c r="H11" s="10">
        <v>12677076.628364217</v>
      </c>
      <c r="I11" s="10">
        <v>519330045.05017823</v>
      </c>
      <c r="J11" s="10">
        <v>450115780.33355004</v>
      </c>
      <c r="K11" s="66">
        <v>1.1499999999999999</v>
      </c>
      <c r="L11" s="66">
        <v>1.1537699137438333</v>
      </c>
      <c r="M11" s="66">
        <v>1.1537699137438333</v>
      </c>
      <c r="N11" s="58">
        <v>519330045.05017823</v>
      </c>
      <c r="O11" s="58">
        <v>0</v>
      </c>
      <c r="P11" s="12">
        <v>0</v>
      </c>
      <c r="Q11" s="55">
        <v>74.94967081969601</v>
      </c>
      <c r="R11" s="56">
        <v>506652968.42181408</v>
      </c>
      <c r="S11" s="67">
        <f t="shared" ref="S11:S27" si="0">R11/SUM(R11,T11)</f>
        <v>1</v>
      </c>
      <c r="T11" s="56">
        <v>0</v>
      </c>
      <c r="U11" s="57">
        <v>0</v>
      </c>
      <c r="V11" s="57"/>
      <c r="W11" s="8"/>
      <c r="X11" s="8"/>
      <c r="Y11" s="8"/>
    </row>
    <row r="12" spans="1:25" x14ac:dyDescent="0.2">
      <c r="A12" s="8" t="s">
        <v>39</v>
      </c>
      <c r="B12" s="9">
        <v>422189.55816227774</v>
      </c>
      <c r="C12" s="9">
        <v>4681.2123552802677</v>
      </c>
      <c r="D12" s="9">
        <v>0</v>
      </c>
      <c r="E12" s="10">
        <v>744995694.33315539</v>
      </c>
      <c r="F12" s="10">
        <v>757686615.14080441</v>
      </c>
      <c r="G12" s="10">
        <v>777027303.81799138</v>
      </c>
      <c r="H12" s="10">
        <v>15800853.838273996</v>
      </c>
      <c r="I12" s="10">
        <v>792828157.65626538</v>
      </c>
      <c r="J12" s="10">
        <v>826324501.05260503</v>
      </c>
      <c r="K12" s="66">
        <v>0.95949441050874262</v>
      </c>
      <c r="L12" s="66">
        <v>0.95946345127892163</v>
      </c>
      <c r="M12" s="66">
        <v>0.95946345127892163</v>
      </c>
      <c r="N12" s="58">
        <v>792828157.65626538</v>
      </c>
      <c r="O12" s="58">
        <v>0</v>
      </c>
      <c r="P12" s="12">
        <v>0</v>
      </c>
      <c r="Q12" s="55">
        <v>153.37251731194405</v>
      </c>
      <c r="R12" s="56">
        <v>777027303.81799138</v>
      </c>
      <c r="S12" s="67">
        <f t="shared" si="0"/>
        <v>1</v>
      </c>
      <c r="T12" s="56">
        <v>0</v>
      </c>
      <c r="U12" s="57">
        <v>0</v>
      </c>
      <c r="V12" s="57"/>
      <c r="W12" s="8"/>
      <c r="X12" s="8"/>
      <c r="Y12" s="8"/>
    </row>
    <row r="13" spans="1:25" x14ac:dyDescent="0.2">
      <c r="A13" s="8" t="s">
        <v>40</v>
      </c>
      <c r="B13" s="9">
        <v>89067.129145969404</v>
      </c>
      <c r="C13" s="9">
        <v>1892.4163696875858</v>
      </c>
      <c r="D13" s="9">
        <v>0</v>
      </c>
      <c r="E13" s="10">
        <v>184413643.90463814</v>
      </c>
      <c r="F13" s="10">
        <v>189173647.79436046</v>
      </c>
      <c r="G13" s="10">
        <v>192342637.14602378</v>
      </c>
      <c r="H13" s="10">
        <v>3823692.0135788536</v>
      </c>
      <c r="I13" s="10">
        <v>196166329.15960264</v>
      </c>
      <c r="J13" s="10">
        <v>202644770.39494893</v>
      </c>
      <c r="K13" s="66">
        <v>0.97685184634306232</v>
      </c>
      <c r="L13" s="66">
        <v>0.96803055305735264</v>
      </c>
      <c r="M13" s="66">
        <v>0.96803055305735264</v>
      </c>
      <c r="N13" s="58">
        <v>196166329.15960264</v>
      </c>
      <c r="O13" s="58">
        <v>0</v>
      </c>
      <c r="P13" s="12">
        <v>0</v>
      </c>
      <c r="Q13" s="55">
        <v>36.372161775546765</v>
      </c>
      <c r="R13" s="56">
        <v>38874768.362168588</v>
      </c>
      <c r="S13" s="67">
        <f t="shared" si="0"/>
        <v>0.2021120690606702</v>
      </c>
      <c r="T13" s="56">
        <v>153467868.7838552</v>
      </c>
      <c r="U13" s="57">
        <v>8.1096248818219016E-2</v>
      </c>
      <c r="V13" s="57"/>
      <c r="W13" s="8"/>
      <c r="X13" s="8"/>
      <c r="Y13" s="8"/>
    </row>
    <row r="14" spans="1:25" x14ac:dyDescent="0.2">
      <c r="A14" s="8" t="s">
        <v>41</v>
      </c>
      <c r="B14" s="9">
        <v>5535.7193271298747</v>
      </c>
      <c r="C14" s="9">
        <v>2129.365392937078</v>
      </c>
      <c r="D14" s="9">
        <v>6824945.9615432834</v>
      </c>
      <c r="E14" s="10">
        <v>155632897.8420954</v>
      </c>
      <c r="F14" s="10">
        <v>157754199.61749932</v>
      </c>
      <c r="G14" s="10">
        <v>162324442.83301458</v>
      </c>
      <c r="H14" s="10">
        <v>2269338.5246276376</v>
      </c>
      <c r="I14" s="10">
        <v>164593781.3576422</v>
      </c>
      <c r="J14" s="10">
        <v>183909634.25187281</v>
      </c>
      <c r="K14" s="66">
        <v>0.89759394179506136</v>
      </c>
      <c r="L14" s="66">
        <v>0.89497095694412265</v>
      </c>
      <c r="M14" s="66">
        <v>0.89497095694412265</v>
      </c>
      <c r="N14" s="58">
        <v>164593781.3576422</v>
      </c>
      <c r="O14" s="58">
        <v>0</v>
      </c>
      <c r="P14" s="12">
        <v>0</v>
      </c>
      <c r="Q14" s="55">
        <v>115.5256503863763</v>
      </c>
      <c r="R14" s="56">
        <v>7674210.9074773453</v>
      </c>
      <c r="S14" s="67">
        <f t="shared" si="0"/>
        <v>4.7276989056860112E-2</v>
      </c>
      <c r="T14" s="56">
        <v>154650231.92553723</v>
      </c>
      <c r="U14" s="57">
        <v>0</v>
      </c>
      <c r="V14" s="57">
        <v>22.659554053167493</v>
      </c>
      <c r="W14" s="59">
        <v>0.13009999999999999</v>
      </c>
      <c r="X14" s="59">
        <v>1.5699999999999999E-2</v>
      </c>
      <c r="Y14" s="59">
        <f>SUM(V14:X14)</f>
        <v>22.805354053167491</v>
      </c>
    </row>
    <row r="15" spans="1:25" x14ac:dyDescent="0.2">
      <c r="A15" s="8" t="s">
        <v>42</v>
      </c>
      <c r="B15" s="9">
        <v>18823.517478337188</v>
      </c>
      <c r="C15" s="9">
        <v>531.7796219401223</v>
      </c>
      <c r="D15" s="9">
        <v>0</v>
      </c>
      <c r="E15" s="10">
        <v>26031098.728179432</v>
      </c>
      <c r="F15" s="10">
        <v>26631538.003698725</v>
      </c>
      <c r="G15" s="10">
        <v>27150323.973727468</v>
      </c>
      <c r="H15" s="10">
        <v>623169.93185458891</v>
      </c>
      <c r="I15" s="10">
        <v>27773493.905582055</v>
      </c>
      <c r="J15" s="10">
        <v>29617307.525466248</v>
      </c>
      <c r="K15" s="66">
        <v>0.94092311413420404</v>
      </c>
      <c r="L15" s="66">
        <v>0.93774540044537125</v>
      </c>
      <c r="M15" s="66">
        <v>0.93774540044537125</v>
      </c>
      <c r="N15" s="58">
        <v>27773493.905582055</v>
      </c>
      <c r="O15" s="58">
        <v>0</v>
      </c>
      <c r="P15" s="12">
        <v>0</v>
      </c>
      <c r="Q15" s="55">
        <v>28.499781358268052</v>
      </c>
      <c r="R15" s="56">
        <v>6437593.5903137643</v>
      </c>
      <c r="S15" s="67">
        <f t="shared" si="0"/>
        <v>0.23710927341210461</v>
      </c>
      <c r="T15" s="56">
        <v>20712730.383413702</v>
      </c>
      <c r="U15" s="57">
        <v>3.8949838483554995E-2</v>
      </c>
      <c r="V15" s="57"/>
      <c r="W15" s="59"/>
      <c r="X15" s="59"/>
      <c r="Y15" s="59"/>
    </row>
    <row r="16" spans="1:25" x14ac:dyDescent="0.2">
      <c r="A16" s="8" t="s">
        <v>43</v>
      </c>
      <c r="B16" s="9">
        <v>1786.1340485635178</v>
      </c>
      <c r="C16" s="9">
        <v>865.76380620343423</v>
      </c>
      <c r="D16" s="9">
        <v>2237251.9955177978</v>
      </c>
      <c r="E16" s="10">
        <v>30260960.824657373</v>
      </c>
      <c r="F16" s="10">
        <v>30733941.812905431</v>
      </c>
      <c r="G16" s="10">
        <v>31562051.94121607</v>
      </c>
      <c r="H16" s="10">
        <v>467960.5652218163</v>
      </c>
      <c r="I16" s="10">
        <v>32030012.506437887</v>
      </c>
      <c r="J16" s="10">
        <v>34306496.502340175</v>
      </c>
      <c r="K16" s="66">
        <v>0.93744405639009698</v>
      </c>
      <c r="L16" s="66">
        <v>0.9336427724192996</v>
      </c>
      <c r="M16" s="66">
        <v>0.9336427724192996</v>
      </c>
      <c r="N16" s="58">
        <v>32030012.506437887</v>
      </c>
      <c r="O16" s="58">
        <v>0</v>
      </c>
      <c r="P16" s="12">
        <v>0</v>
      </c>
      <c r="Q16" s="55">
        <v>106.38387167160178</v>
      </c>
      <c r="R16" s="56">
        <v>2280190.2649279181</v>
      </c>
      <c r="S16" s="67">
        <f t="shared" si="0"/>
        <v>7.2244677537909904E-2</v>
      </c>
      <c r="T16" s="56">
        <v>29281861.67628815</v>
      </c>
      <c r="U16" s="57">
        <v>0</v>
      </c>
      <c r="V16" s="57">
        <v>13.088316262518765</v>
      </c>
      <c r="W16" s="59">
        <f>W14</f>
        <v>0.13009999999999999</v>
      </c>
      <c r="X16" s="59"/>
      <c r="Y16" s="59">
        <f t="shared" ref="Y16:Y20" si="1">SUM(V16:X16)</f>
        <v>13.218416262518765</v>
      </c>
    </row>
    <row r="17" spans="1:25" x14ac:dyDescent="0.2">
      <c r="A17" s="8" t="s">
        <v>44</v>
      </c>
      <c r="B17" s="9">
        <v>5653.6171988116184</v>
      </c>
      <c r="C17" s="9">
        <v>79.882636346563856</v>
      </c>
      <c r="D17" s="9">
        <v>0</v>
      </c>
      <c r="E17" s="10">
        <v>10304370.764044652</v>
      </c>
      <c r="F17" s="10">
        <v>10613301.375439193</v>
      </c>
      <c r="G17" s="10">
        <v>10747414.371962789</v>
      </c>
      <c r="H17" s="10">
        <v>263883.43131339527</v>
      </c>
      <c r="I17" s="10">
        <v>11011297.803276185</v>
      </c>
      <c r="J17" s="10">
        <v>11902806.479147978</v>
      </c>
      <c r="K17" s="66">
        <v>0.93304929224023203</v>
      </c>
      <c r="L17" s="66">
        <v>0.92510096863007985</v>
      </c>
      <c r="M17" s="66">
        <v>0.92510096863007985</v>
      </c>
      <c r="N17" s="58">
        <v>11011297.803276185</v>
      </c>
      <c r="O17" s="58">
        <v>0</v>
      </c>
      <c r="P17" s="12">
        <v>0</v>
      </c>
      <c r="Q17" s="55">
        <v>3.4018652890155741</v>
      </c>
      <c r="R17" s="56">
        <v>230794.1292722245</v>
      </c>
      <c r="S17" s="67">
        <f t="shared" si="0"/>
        <v>2.1474386423055054E-2</v>
      </c>
      <c r="T17" s="56">
        <v>10516620.242690565</v>
      </c>
      <c r="U17" s="57">
        <v>0.13165089090281301</v>
      </c>
      <c r="V17" s="57"/>
      <c r="W17" s="59"/>
      <c r="X17" s="59"/>
      <c r="Y17" s="59"/>
    </row>
    <row r="18" spans="1:25" x14ac:dyDescent="0.2">
      <c r="A18" s="8" t="s">
        <v>45</v>
      </c>
      <c r="B18" s="9">
        <v>18117.35214665917</v>
      </c>
      <c r="C18" s="9">
        <v>10.12061888075225</v>
      </c>
      <c r="D18" s="9">
        <v>0</v>
      </c>
      <c r="E18" s="10">
        <v>2501438.0007784441</v>
      </c>
      <c r="F18" s="10">
        <v>5276588.9233201221</v>
      </c>
      <c r="G18" s="10">
        <v>2608989.0722825336</v>
      </c>
      <c r="H18" s="10">
        <v>2726305.3827975751</v>
      </c>
      <c r="I18" s="10">
        <v>5335294.4550801087</v>
      </c>
      <c r="J18" s="10">
        <v>5864454.2372997524</v>
      </c>
      <c r="K18" s="66">
        <v>0.94151907604476404</v>
      </c>
      <c r="L18" s="66">
        <v>0.90976828178587821</v>
      </c>
      <c r="M18" s="66">
        <v>0.90976828178587821</v>
      </c>
      <c r="N18" s="58">
        <v>5335294.4550801087</v>
      </c>
      <c r="O18" s="58">
        <v>0</v>
      </c>
      <c r="P18" s="12">
        <v>0</v>
      </c>
      <c r="Q18" s="55">
        <v>3.2495803847594602</v>
      </c>
      <c r="R18" s="56">
        <v>706485.50591476006</v>
      </c>
      <c r="S18" s="67">
        <f t="shared" si="0"/>
        <v>0.2707889862093884</v>
      </c>
      <c r="T18" s="56">
        <v>1902503.5663677736</v>
      </c>
      <c r="U18" s="57">
        <v>0.18798292760396521</v>
      </c>
      <c r="V18" s="57"/>
      <c r="W18" s="59"/>
      <c r="X18" s="59"/>
      <c r="Y18" s="59"/>
    </row>
    <row r="19" spans="1:25" x14ac:dyDescent="0.2">
      <c r="A19" s="8" t="s">
        <v>46</v>
      </c>
      <c r="B19" s="9">
        <v>5905.9546181012956</v>
      </c>
      <c r="C19" s="9">
        <v>32.859680822066572</v>
      </c>
      <c r="D19" s="9">
        <v>0</v>
      </c>
      <c r="E19" s="10">
        <v>3570783.2578152055</v>
      </c>
      <c r="F19" s="10">
        <v>3639804.824042052</v>
      </c>
      <c r="G19" s="10">
        <v>3724311.5744744134</v>
      </c>
      <c r="H19" s="10">
        <v>92664.961902894633</v>
      </c>
      <c r="I19" s="10">
        <v>3816976.536377308</v>
      </c>
      <c r="J19" s="10">
        <v>3625549.6521840226</v>
      </c>
      <c r="K19" s="66">
        <v>1.0505281708921008</v>
      </c>
      <c r="L19" s="66">
        <v>1.0527994104502114</v>
      </c>
      <c r="M19" s="66">
        <v>1.0395646247305905</v>
      </c>
      <c r="N19" s="58">
        <v>3768993.1636148063</v>
      </c>
      <c r="O19" s="58">
        <v>-47983.372762501705</v>
      </c>
      <c r="P19" s="12">
        <v>-1.2571042107595118E-2</v>
      </c>
      <c r="Q19" s="55">
        <v>39.98283729584211</v>
      </c>
      <c r="R19" s="56">
        <v>2833641.870866057</v>
      </c>
      <c r="S19" s="67">
        <f t="shared" si="0"/>
        <v>0.7707804405348111</v>
      </c>
      <c r="T19" s="56">
        <v>842686.33084585471</v>
      </c>
      <c r="U19" s="57">
        <v>2.5644994405422148E-2</v>
      </c>
      <c r="V19" s="57"/>
      <c r="W19" s="59"/>
      <c r="X19" s="59"/>
      <c r="Y19" s="59"/>
    </row>
    <row r="20" spans="1:25" x14ac:dyDescent="0.2">
      <c r="A20" s="8" t="s">
        <v>47</v>
      </c>
      <c r="B20" s="9">
        <v>1833.6055739862377</v>
      </c>
      <c r="C20" s="9">
        <v>32.97232605532146</v>
      </c>
      <c r="D20" s="9">
        <v>229084.71796869166</v>
      </c>
      <c r="E20" s="10">
        <v>7689852.5706201233</v>
      </c>
      <c r="F20" s="10">
        <v>7472851.8493072968</v>
      </c>
      <c r="G20" s="10">
        <v>8020483.1452820953</v>
      </c>
      <c r="H20" s="10">
        <v>81566.890005774971</v>
      </c>
      <c r="I20" s="10">
        <v>8102050.0352878701</v>
      </c>
      <c r="J20" s="10">
        <v>8393357.6797861159</v>
      </c>
      <c r="K20" s="66">
        <v>0.93165282549867934</v>
      </c>
      <c r="L20" s="66">
        <v>0.96529307392680197</v>
      </c>
      <c r="M20" s="66">
        <v>0.96529307392680197</v>
      </c>
      <c r="N20" s="58">
        <v>8102050.0352878701</v>
      </c>
      <c r="O20" s="58">
        <v>0</v>
      </c>
      <c r="P20" s="12">
        <v>0</v>
      </c>
      <c r="Q20" s="55">
        <v>220.62131834168989</v>
      </c>
      <c r="R20" s="56">
        <v>4854389.7486181771</v>
      </c>
      <c r="S20" s="67">
        <f>R20/SUM(R20,T20)</f>
        <v>0.605249043067148</v>
      </c>
      <c r="T20" s="56">
        <v>3166093.3966639182</v>
      </c>
      <c r="U20" s="57">
        <v>0</v>
      </c>
      <c r="V20" s="57">
        <v>13.820622452417881</v>
      </c>
      <c r="W20" s="59">
        <f>W14</f>
        <v>0.13009999999999999</v>
      </c>
      <c r="X20" s="59"/>
      <c r="Y20" s="59">
        <f t="shared" si="1"/>
        <v>13.950722452417882</v>
      </c>
    </row>
    <row r="21" spans="1:25" x14ac:dyDescent="0.2">
      <c r="A21" s="15" t="s">
        <v>48</v>
      </c>
      <c r="B21" s="9">
        <v>938</v>
      </c>
      <c r="C21" s="9">
        <v>15023.252618934748</v>
      </c>
      <c r="D21" s="9">
        <v>30709901.335688539</v>
      </c>
      <c r="E21" s="10">
        <v>76043794.674069613</v>
      </c>
      <c r="F21" s="10">
        <v>72891504.989911258</v>
      </c>
      <c r="G21" s="10">
        <v>79313350.663819507</v>
      </c>
      <c r="H21" s="10">
        <v>1335381.5727470662</v>
      </c>
      <c r="I21" s="10">
        <v>80648732.236566573</v>
      </c>
      <c r="J21" s="10">
        <v>88216637.033857971</v>
      </c>
      <c r="K21" s="66">
        <v>0.9133441346362563</v>
      </c>
      <c r="L21" s="66">
        <v>0.91421227274412198</v>
      </c>
      <c r="M21" s="66">
        <v>0.91421227274412198</v>
      </c>
      <c r="N21" s="58">
        <v>80648732.236566573</v>
      </c>
      <c r="O21" s="58">
        <v>0</v>
      </c>
      <c r="P21" s="12">
        <v>0</v>
      </c>
      <c r="Q21" s="74" t="s">
        <v>83</v>
      </c>
      <c r="R21" s="56">
        <v>14839705.960410075</v>
      </c>
      <c r="S21" s="67">
        <f t="shared" si="0"/>
        <v>0.18710224490842911</v>
      </c>
      <c r="T21" s="56">
        <v>64473644.703409433</v>
      </c>
      <c r="U21" s="57"/>
      <c r="V21" s="74" t="s">
        <v>83</v>
      </c>
      <c r="W21" s="75"/>
      <c r="X21" s="75"/>
      <c r="Y21" s="75" t="s">
        <v>83</v>
      </c>
    </row>
    <row r="22" spans="1:25" x14ac:dyDescent="0.2">
      <c r="A22" s="8" t="s">
        <v>50</v>
      </c>
      <c r="B22" s="9">
        <v>15756.016157774278</v>
      </c>
      <c r="C22" s="9">
        <v>120.5172248024375</v>
      </c>
      <c r="D22" s="9">
        <v>0</v>
      </c>
      <c r="E22" s="10">
        <v>6636434.0056545269</v>
      </c>
      <c r="F22" s="10">
        <v>6882883.9610961061</v>
      </c>
      <c r="G22" s="10">
        <v>6921772.1143952599</v>
      </c>
      <c r="H22" s="10">
        <v>274418.91383117891</v>
      </c>
      <c r="I22" s="10">
        <v>7196191.0282264389</v>
      </c>
      <c r="J22" s="10">
        <v>7704326.2052998254</v>
      </c>
      <c r="K22" s="66">
        <v>0.93484422367458131</v>
      </c>
      <c r="L22" s="66">
        <v>0.93404547477184452</v>
      </c>
      <c r="M22" s="66">
        <v>0.93404547477184452</v>
      </c>
      <c r="N22" s="58">
        <v>7196191.0282264389</v>
      </c>
      <c r="O22" s="58">
        <v>0</v>
      </c>
      <c r="P22" s="12">
        <v>0</v>
      </c>
      <c r="Q22" s="55">
        <v>36.609148980953663</v>
      </c>
      <c r="R22" s="56">
        <v>6921772.1143952599</v>
      </c>
      <c r="S22" s="67">
        <f t="shared" si="0"/>
        <v>1</v>
      </c>
      <c r="T22" s="56">
        <v>0</v>
      </c>
      <c r="U22" s="57">
        <v>0</v>
      </c>
      <c r="V22" s="74"/>
      <c r="W22" s="75"/>
      <c r="X22" s="75"/>
      <c r="Y22" s="75"/>
    </row>
    <row r="23" spans="1:25" x14ac:dyDescent="0.2">
      <c r="A23" s="8" t="s">
        <v>52</v>
      </c>
      <c r="B23" s="9">
        <v>1426.9228012258498</v>
      </c>
      <c r="C23" s="9">
        <v>42.948158350345771</v>
      </c>
      <c r="D23" s="9">
        <v>0</v>
      </c>
      <c r="E23" s="10">
        <v>1269723.1577872739</v>
      </c>
      <c r="F23" s="10">
        <v>1289645.398245889</v>
      </c>
      <c r="G23" s="10">
        <v>1324315.7905413457</v>
      </c>
      <c r="H23" s="10">
        <v>35202.917918774743</v>
      </c>
      <c r="I23" s="10">
        <v>1359518.7084601205</v>
      </c>
      <c r="J23" s="10">
        <v>1655450.5648112069</v>
      </c>
      <c r="K23" s="66">
        <v>0.81518759140999408</v>
      </c>
      <c r="L23" s="66">
        <v>0.82123787768628687</v>
      </c>
      <c r="M23" s="66">
        <v>0.82123787768628687</v>
      </c>
      <c r="N23" s="58">
        <v>1359518.7084601205</v>
      </c>
      <c r="O23" s="58">
        <v>0</v>
      </c>
      <c r="P23" s="12">
        <v>0</v>
      </c>
      <c r="Q23" s="55">
        <v>31.893852100022144</v>
      </c>
      <c r="R23" s="56">
        <v>546120.77736535855</v>
      </c>
      <c r="S23" s="67">
        <f t="shared" si="0"/>
        <v>0.4123795708439893</v>
      </c>
      <c r="T23" s="56">
        <v>778195.01317598717</v>
      </c>
      <c r="U23" s="57">
        <v>1.8119403556909958E-2</v>
      </c>
      <c r="V23" s="74"/>
      <c r="W23" s="75"/>
      <c r="X23" s="75"/>
      <c r="Y23" s="75"/>
    </row>
    <row r="24" spans="1:25" x14ac:dyDescent="0.2">
      <c r="A24" s="8" t="s">
        <v>53</v>
      </c>
      <c r="B24" s="9">
        <v>207.69999999999996</v>
      </c>
      <c r="C24" s="9">
        <v>118.62121072007024</v>
      </c>
      <c r="D24" s="9">
        <v>334385.53442146291</v>
      </c>
      <c r="E24" s="10">
        <v>1418398.0868731982</v>
      </c>
      <c r="F24" s="10">
        <v>1449231.5975613415</v>
      </c>
      <c r="G24" s="10">
        <v>1479383.1018985915</v>
      </c>
      <c r="H24" s="10">
        <v>42781.446590616542</v>
      </c>
      <c r="I24" s="10">
        <v>1522164.5484892081</v>
      </c>
      <c r="J24" s="10">
        <v>1912190.821415972</v>
      </c>
      <c r="K24" s="66">
        <v>0.8</v>
      </c>
      <c r="L24" s="66">
        <v>0.79603171997345401</v>
      </c>
      <c r="M24" s="66">
        <v>0.79603171997345401</v>
      </c>
      <c r="N24" s="58">
        <v>1522164.5484892081</v>
      </c>
      <c r="O24" s="58">
        <v>0</v>
      </c>
      <c r="P24" s="12">
        <v>0</v>
      </c>
      <c r="Q24" s="55">
        <v>193.36955303207228</v>
      </c>
      <c r="R24" s="56">
        <v>481954.27397713682</v>
      </c>
      <c r="S24" s="67">
        <f t="shared" si="0"/>
        <v>0.3257805725633966</v>
      </c>
      <c r="T24" s="56">
        <v>997428.82792145468</v>
      </c>
      <c r="U24" s="57">
        <v>0</v>
      </c>
      <c r="V24" s="57">
        <v>2.9828707442358593</v>
      </c>
      <c r="W24" s="75">
        <f>W14</f>
        <v>0.13009999999999999</v>
      </c>
      <c r="X24" s="75"/>
      <c r="Y24" s="59">
        <f>SUM(V24:X24)</f>
        <v>3.1129707442358594</v>
      </c>
    </row>
    <row r="25" spans="1:25" x14ac:dyDescent="0.2">
      <c r="A25" s="8" t="s">
        <v>54</v>
      </c>
      <c r="B25" s="9">
        <v>39777.450821852028</v>
      </c>
      <c r="C25" s="9">
        <v>327.02763518000557</v>
      </c>
      <c r="D25" s="9">
        <v>0</v>
      </c>
      <c r="E25" s="10">
        <v>20343779.448328</v>
      </c>
      <c r="F25" s="10">
        <v>21006216.157063901</v>
      </c>
      <c r="G25" s="10">
        <v>21218474.434743673</v>
      </c>
      <c r="H25" s="10">
        <v>757786.44094095752</v>
      </c>
      <c r="I25" s="10">
        <v>21976260.87568463</v>
      </c>
      <c r="J25" s="10">
        <v>25676084.248760011</v>
      </c>
      <c r="K25" s="66">
        <v>0.85609606718640519</v>
      </c>
      <c r="L25" s="66">
        <v>0.85590390897498092</v>
      </c>
      <c r="M25" s="66">
        <v>0.85590390897498092</v>
      </c>
      <c r="N25" s="58">
        <v>21976260.87568463</v>
      </c>
      <c r="O25" s="58">
        <v>0</v>
      </c>
      <c r="P25" s="12">
        <v>0</v>
      </c>
      <c r="Q25" s="55">
        <v>44.452476625875917</v>
      </c>
      <c r="R25" s="56">
        <v>21218474.434743673</v>
      </c>
      <c r="S25" s="67">
        <f t="shared" si="0"/>
        <v>1</v>
      </c>
      <c r="T25" s="56">
        <v>0</v>
      </c>
      <c r="U25" s="57">
        <v>0</v>
      </c>
      <c r="V25" s="74"/>
      <c r="W25" s="75"/>
      <c r="X25" s="75"/>
      <c r="Y25" s="75"/>
    </row>
    <row r="26" spans="1:25" x14ac:dyDescent="0.2">
      <c r="A26" s="8" t="s">
        <v>55</v>
      </c>
      <c r="B26" s="9">
        <v>4183.1008788347499</v>
      </c>
      <c r="C26" s="9">
        <v>112.9045326101448</v>
      </c>
      <c r="D26" s="9">
        <v>0</v>
      </c>
      <c r="E26" s="10">
        <v>4549508.3224735036</v>
      </c>
      <c r="F26" s="10">
        <v>4702669.9696629811</v>
      </c>
      <c r="G26" s="10">
        <v>4745117.6059122812</v>
      </c>
      <c r="H26" s="10">
        <v>120585.84917101957</v>
      </c>
      <c r="I26" s="10">
        <v>4865703.4550833004</v>
      </c>
      <c r="J26" s="10">
        <v>5477768.6133052018</v>
      </c>
      <c r="K26" s="66">
        <v>0.89834733113657161</v>
      </c>
      <c r="L26" s="66">
        <v>0.88826378012111928</v>
      </c>
      <c r="M26" s="66">
        <v>0.88826378012111928</v>
      </c>
      <c r="N26" s="58">
        <v>4865703.4550833004</v>
      </c>
      <c r="O26" s="58">
        <v>0</v>
      </c>
      <c r="P26" s="12">
        <v>0</v>
      </c>
      <c r="Q26" s="55">
        <v>45.87525053165524</v>
      </c>
      <c r="R26" s="56">
        <v>2302809.6097887764</v>
      </c>
      <c r="S26" s="67">
        <f t="shared" si="0"/>
        <v>0.48530085048251309</v>
      </c>
      <c r="T26" s="56">
        <v>2442307.9961235048</v>
      </c>
      <c r="U26" s="57">
        <v>2.1631620446600709E-2</v>
      </c>
      <c r="V26" s="74"/>
      <c r="W26" s="75"/>
      <c r="X26" s="75"/>
      <c r="Y26" s="75"/>
    </row>
    <row r="27" spans="1:25" x14ac:dyDescent="0.2">
      <c r="A27" s="8" t="s">
        <v>56</v>
      </c>
      <c r="B27" s="9">
        <v>313.47980316652763</v>
      </c>
      <c r="C27" s="9">
        <v>222.72322478283016</v>
      </c>
      <c r="D27" s="9">
        <v>622314.60159073095</v>
      </c>
      <c r="E27" s="10">
        <v>3959803.5448574619</v>
      </c>
      <c r="F27" s="10">
        <v>4048712.7600079151</v>
      </c>
      <c r="G27" s="10">
        <v>4130058.0600853343</v>
      </c>
      <c r="H27" s="10">
        <v>95418.251967222881</v>
      </c>
      <c r="I27" s="10">
        <v>4225476.3120525572</v>
      </c>
      <c r="J27" s="10">
        <v>5341824.6060185255</v>
      </c>
      <c r="K27" s="66">
        <v>0.8</v>
      </c>
      <c r="L27" s="66">
        <v>0.79101741889686883</v>
      </c>
      <c r="M27" s="66">
        <v>0.8</v>
      </c>
      <c r="N27" s="58">
        <v>4273459.684814821</v>
      </c>
      <c r="O27" s="58">
        <v>47983.372762263753</v>
      </c>
      <c r="P27" s="12">
        <v>1.135573109838485E-2</v>
      </c>
      <c r="Q27" s="55">
        <v>220.33253069475444</v>
      </c>
      <c r="R27" s="56">
        <v>828837.58024049434</v>
      </c>
      <c r="S27" s="67">
        <f t="shared" si="0"/>
        <v>0.19837945447936578</v>
      </c>
      <c r="T27" s="56">
        <v>3349203.852607104</v>
      </c>
      <c r="U27" s="57">
        <v>0</v>
      </c>
      <c r="V27" s="57">
        <v>5.3818500225545547</v>
      </c>
      <c r="W27" s="75">
        <f>W14</f>
        <v>0.13009999999999999</v>
      </c>
      <c r="X27" s="75"/>
      <c r="Y27" s="59">
        <f>SUM(V27:X27)</f>
        <v>5.5119500225545544</v>
      </c>
    </row>
    <row r="28" spans="1:25" x14ac:dyDescent="0.2">
      <c r="A28" s="17"/>
      <c r="B28" s="85"/>
      <c r="C28" s="85"/>
      <c r="D28" s="68"/>
      <c r="E28" s="85"/>
      <c r="F28" s="85"/>
      <c r="G28" s="68"/>
      <c r="H28" s="85"/>
      <c r="I28" s="85"/>
      <c r="J28" s="85"/>
      <c r="K28" s="17"/>
      <c r="L28" s="86"/>
      <c r="M28" s="86"/>
      <c r="N28" s="68"/>
      <c r="O28" s="68"/>
      <c r="P28" s="17"/>
      <c r="Q28" s="17"/>
      <c r="R28" s="68"/>
      <c r="S28" s="68"/>
      <c r="T28" s="68"/>
      <c r="U28" s="17"/>
      <c r="V28" s="17"/>
      <c r="W28" s="17"/>
    </row>
    <row r="29" spans="1:25" x14ac:dyDescent="0.2">
      <c r="A29" s="17"/>
      <c r="B29" s="36">
        <f>SUM(B10:B27)</f>
        <v>1452812.677918111</v>
      </c>
      <c r="C29" s="36">
        <f t="shared" ref="C29:H29" si="2">SUM(C10:C27)</f>
        <v>33369.870509431297</v>
      </c>
      <c r="D29" s="36">
        <f t="shared" si="2"/>
        <v>40957884.146730512</v>
      </c>
      <c r="E29" s="36">
        <f t="shared" si="2"/>
        <v>1896985755.9034481</v>
      </c>
      <c r="F29" s="36">
        <f t="shared" si="2"/>
        <v>1934830346.3577738</v>
      </c>
      <c r="G29" s="36">
        <f t="shared" si="2"/>
        <v>1978547981.55602</v>
      </c>
      <c r="H29" s="36">
        <f t="shared" si="2"/>
        <v>46085218.729903527</v>
      </c>
      <c r="I29" s="36">
        <f>SUM(I10:I27)</f>
        <v>2024633200.2859235</v>
      </c>
      <c r="J29" s="36">
        <f>SUM(J10:J27)</f>
        <v>2024633200.285924</v>
      </c>
      <c r="K29" s="29"/>
      <c r="L29" s="39"/>
      <c r="M29" s="29"/>
      <c r="N29" s="65">
        <f>SUM(N10:N27)</f>
        <v>2024633200.2859235</v>
      </c>
      <c r="O29" s="65">
        <f>SUM(O10:O27)</f>
        <v>-2.3795291781425476E-7</v>
      </c>
      <c r="P29" s="29"/>
      <c r="Q29" s="40"/>
      <c r="R29" s="65">
        <f>SUM(R10:R27)</f>
        <v>1531966604.85712</v>
      </c>
      <c r="S29" s="65"/>
      <c r="T29" s="65">
        <f>SUM(T10:T27)</f>
        <v>446581376.69889975</v>
      </c>
      <c r="U29" s="42"/>
      <c r="V29" s="17"/>
      <c r="W29" s="17"/>
      <c r="X29" s="17"/>
      <c r="Y29" s="17"/>
    </row>
    <row r="30" spans="1:25" x14ac:dyDescent="0.2">
      <c r="A30" s="17"/>
      <c r="B30" s="36"/>
      <c r="C30" s="36"/>
      <c r="D30" s="36"/>
      <c r="E30" s="65"/>
      <c r="F30" s="65"/>
      <c r="G30" s="65"/>
      <c r="H30" s="65"/>
      <c r="I30" s="65"/>
      <c r="J30" s="65"/>
      <c r="K30" s="29"/>
      <c r="L30" s="39"/>
      <c r="M30" s="29"/>
      <c r="N30" s="65"/>
      <c r="O30" s="65"/>
      <c r="P30" s="29"/>
      <c r="Q30" s="40"/>
      <c r="R30" s="65"/>
      <c r="S30" s="65"/>
      <c r="T30" s="65"/>
      <c r="U30" s="42"/>
      <c r="V30" s="17"/>
      <c r="W30" s="17"/>
      <c r="X30" s="17"/>
      <c r="Y30" s="17"/>
    </row>
    <row r="31" spans="1:25" x14ac:dyDescent="0.2">
      <c r="A31" s="88" t="s">
        <v>84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68"/>
      <c r="O31" s="68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43"/>
      <c r="O32" s="17"/>
      <c r="P32" s="17"/>
      <c r="Q32" s="17"/>
      <c r="R32" s="17"/>
      <c r="S32" s="44" t="s">
        <v>58</v>
      </c>
      <c r="T32" s="38">
        <f>SUM(R29,T29)</f>
        <v>1978547981.5560198</v>
      </c>
      <c r="U32" s="17"/>
      <c r="V32" s="14"/>
      <c r="W32" s="45"/>
      <c r="X32" s="17"/>
      <c r="Y32" s="17"/>
    </row>
    <row r="33" spans="1:25" x14ac:dyDescent="0.2">
      <c r="A33" s="17"/>
      <c r="B33" s="46" t="s">
        <v>131</v>
      </c>
      <c r="C33" s="17"/>
      <c r="D33" s="17"/>
      <c r="E33" s="17"/>
      <c r="F33" s="17"/>
      <c r="G33" s="17"/>
      <c r="H33" s="47"/>
      <c r="I33" s="47"/>
      <c r="J33" s="47"/>
      <c r="K33" s="29"/>
      <c r="L33" s="17"/>
      <c r="M33" s="17"/>
      <c r="N33" s="17"/>
      <c r="O33" s="42"/>
      <c r="P33" s="42"/>
      <c r="Q33" s="17"/>
      <c r="R33" s="17"/>
      <c r="S33" s="70" t="s">
        <v>59</v>
      </c>
      <c r="T33" s="38">
        <f>H29</f>
        <v>46085218.729903527</v>
      </c>
      <c r="U33" s="17"/>
      <c r="V33" s="17"/>
      <c r="W33" s="17"/>
      <c r="X33" s="17"/>
      <c r="Y33" s="17"/>
    </row>
    <row r="34" spans="1:25" x14ac:dyDescent="0.2">
      <c r="A34" s="17"/>
      <c r="B34" s="15"/>
      <c r="C34" s="71">
        <v>2026</v>
      </c>
      <c r="D34" s="71">
        <v>2027</v>
      </c>
      <c r="E34" s="71" t="s">
        <v>86</v>
      </c>
      <c r="F34" s="17"/>
      <c r="G34" s="17"/>
      <c r="H34" s="17"/>
      <c r="I34" s="47"/>
      <c r="J34" s="47"/>
      <c r="K34" s="17"/>
      <c r="L34" s="42"/>
      <c r="M34" s="48"/>
      <c r="N34" s="42"/>
      <c r="O34" s="17"/>
      <c r="P34" s="17"/>
      <c r="Q34" s="49"/>
      <c r="R34" s="17"/>
      <c r="S34" s="44" t="s">
        <v>60</v>
      </c>
      <c r="T34" s="38">
        <f>SUM(T32:T33)</f>
        <v>2024633200.2859232</v>
      </c>
      <c r="U34" s="17"/>
      <c r="V34" s="17"/>
      <c r="W34" s="17"/>
      <c r="X34" s="17"/>
      <c r="Y34" s="17"/>
    </row>
    <row r="35" spans="1:25" x14ac:dyDescent="0.2">
      <c r="A35" s="17"/>
      <c r="B35" s="73"/>
      <c r="C35" s="72"/>
      <c r="D35" s="72"/>
      <c r="E35" s="72" t="s">
        <v>87</v>
      </c>
      <c r="F35" s="17"/>
      <c r="G35" s="17"/>
      <c r="H35" s="17"/>
      <c r="I35" s="17"/>
      <c r="J35" s="17"/>
      <c r="K35" s="17"/>
      <c r="L35" s="42"/>
      <c r="M35" s="17"/>
      <c r="N35" s="17"/>
      <c r="O35" s="17"/>
      <c r="P35" s="43"/>
      <c r="Q35" s="17"/>
      <c r="R35" s="14"/>
      <c r="S35" s="17"/>
      <c r="T35" s="17"/>
      <c r="U35" s="17"/>
      <c r="V35" s="17"/>
      <c r="W35" s="17"/>
      <c r="X35" s="17"/>
      <c r="Y35" s="17"/>
    </row>
    <row r="36" spans="1:25" ht="25.5" x14ac:dyDescent="0.2">
      <c r="A36" s="17"/>
      <c r="B36" s="23" t="s">
        <v>88</v>
      </c>
      <c r="C36" s="24">
        <v>1896985755.9034481</v>
      </c>
      <c r="D36" s="24">
        <v>1978547981.5560205</v>
      </c>
      <c r="E36" s="25">
        <f>D36/C36</f>
        <v>1.0429956974630672</v>
      </c>
      <c r="F36" s="17"/>
      <c r="G36" s="17"/>
      <c r="H36" s="40"/>
      <c r="I36" s="47"/>
      <c r="J36" s="47"/>
      <c r="K36" s="17"/>
      <c r="L36" s="42"/>
      <c r="M36" s="17"/>
      <c r="N36" s="17"/>
      <c r="O36" s="17"/>
      <c r="P36" s="17"/>
      <c r="Q36" s="17"/>
      <c r="R36" s="50"/>
      <c r="S36" s="41"/>
      <c r="T36" s="17"/>
      <c r="U36" s="17"/>
      <c r="V36" s="17"/>
      <c r="W36" s="17"/>
      <c r="X36" s="17"/>
      <c r="Y36" s="17"/>
    </row>
    <row r="37" spans="1:25" ht="42.75" customHeight="1" x14ac:dyDescent="0.2">
      <c r="A37" s="17"/>
      <c r="B37" s="23" t="s">
        <v>5</v>
      </c>
      <c r="C37" s="24">
        <v>1934830346.3577738</v>
      </c>
      <c r="D37" s="24">
        <v>2024633200.285924</v>
      </c>
      <c r="E37" s="25">
        <f t="shared" ref="E37:E38" si="3">D37/C37</f>
        <v>1.0464138130235552</v>
      </c>
      <c r="F37" s="17"/>
      <c r="G37" s="17"/>
      <c r="H37" s="17"/>
      <c r="I37" s="47"/>
      <c r="J37" s="47"/>
      <c r="K37" s="17"/>
      <c r="L37" s="42"/>
      <c r="M37" s="48"/>
      <c r="N37" s="17"/>
      <c r="O37" s="17"/>
      <c r="P37" s="17"/>
      <c r="Q37" s="80"/>
      <c r="R37" s="80"/>
      <c r="S37" s="80"/>
      <c r="T37" s="80"/>
      <c r="U37" s="80"/>
      <c r="V37" s="81"/>
      <c r="W37" s="17"/>
      <c r="X37" s="17"/>
      <c r="Y37" s="17"/>
    </row>
    <row r="38" spans="1:25" x14ac:dyDescent="0.2">
      <c r="A38" s="17"/>
      <c r="B38" s="8" t="s">
        <v>89</v>
      </c>
      <c r="C38" s="24">
        <v>45997409.601024091</v>
      </c>
      <c r="D38" s="24">
        <v>46085218.729903504</v>
      </c>
      <c r="E38" s="25">
        <f t="shared" si="3"/>
        <v>1.0019090016077223</v>
      </c>
      <c r="F38" s="17"/>
      <c r="G38" s="47"/>
      <c r="H38" s="17"/>
      <c r="I38" s="47"/>
      <c r="J38" s="47"/>
      <c r="K38" s="51"/>
      <c r="L38" s="52"/>
      <c r="M38" s="48"/>
      <c r="N38" s="42"/>
      <c r="O38" s="17"/>
      <c r="P38" s="17"/>
      <c r="Q38" s="17"/>
      <c r="R38" s="40"/>
      <c r="S38" s="40"/>
      <c r="T38" s="69"/>
      <c r="U38" s="82"/>
      <c r="V38" s="82"/>
      <c r="W38" s="17"/>
      <c r="X38" s="17"/>
      <c r="Y38" s="17"/>
    </row>
    <row r="39" spans="1:25" x14ac:dyDescent="0.2">
      <c r="A39" s="17"/>
      <c r="B39" s="26" t="s">
        <v>132</v>
      </c>
      <c r="C39" s="17"/>
      <c r="D39" s="17"/>
      <c r="E39" s="17"/>
      <c r="F39" s="17"/>
      <c r="G39" s="47"/>
      <c r="H39" s="17"/>
      <c r="I39" s="47"/>
      <c r="J39" s="47"/>
      <c r="K39" s="51"/>
      <c r="L39" s="43"/>
      <c r="M39" s="48"/>
      <c r="N39" s="53"/>
      <c r="O39" s="17"/>
      <c r="P39" s="17"/>
      <c r="Q39" s="17"/>
      <c r="R39" s="40"/>
      <c r="S39" s="40"/>
      <c r="T39" s="69"/>
      <c r="U39" s="82"/>
      <c r="V39" s="82"/>
      <c r="W39" s="17"/>
      <c r="X39" s="17"/>
      <c r="Y39" s="17"/>
    </row>
    <row r="40" spans="1:25" x14ac:dyDescent="0.2">
      <c r="A40" s="17"/>
      <c r="B40" s="26" t="s">
        <v>133</v>
      </c>
      <c r="C40" s="17"/>
      <c r="D40" s="17"/>
      <c r="E40" s="17"/>
      <c r="F40" s="17"/>
      <c r="G40" s="17"/>
      <c r="H40" s="17"/>
      <c r="I40" s="47"/>
      <c r="J40" s="47"/>
      <c r="K40" s="51"/>
      <c r="L40" s="42"/>
      <c r="M40" s="17"/>
      <c r="N40" s="17"/>
      <c r="O40" s="17"/>
      <c r="P40" s="17"/>
      <c r="Q40" s="17"/>
      <c r="R40" s="40"/>
      <c r="S40" s="40"/>
      <c r="T40" s="69"/>
      <c r="U40" s="82"/>
      <c r="V40" s="82"/>
      <c r="W40" s="17"/>
      <c r="X40" s="17"/>
      <c r="Y40" s="17"/>
    </row>
    <row r="41" spans="1:25" x14ac:dyDescent="0.2">
      <c r="A41" s="17"/>
      <c r="B41" s="17"/>
      <c r="C41" s="17"/>
      <c r="D41" s="17"/>
      <c r="E41" s="17"/>
      <c r="F41" s="17"/>
      <c r="G41" s="17"/>
      <c r="H41" s="17"/>
      <c r="I41" s="47"/>
      <c r="J41" s="47"/>
      <c r="K41" s="17"/>
      <c r="L41" s="42"/>
      <c r="M41" s="17"/>
      <c r="N41" s="17"/>
      <c r="O41" s="54"/>
      <c r="P41" s="17"/>
      <c r="Q41" s="17"/>
      <c r="R41" s="40"/>
      <c r="S41" s="40"/>
      <c r="T41" s="69"/>
      <c r="U41" s="82"/>
      <c r="V41" s="82"/>
      <c r="W41" s="17"/>
      <c r="X41" s="17"/>
      <c r="Y41" s="17"/>
    </row>
    <row r="42" spans="1:25" x14ac:dyDescent="0.2">
      <c r="B42" s="17"/>
      <c r="C42" s="17"/>
      <c r="D42" s="17"/>
      <c r="E42" s="17"/>
      <c r="I42" s="7"/>
      <c r="J42" s="7"/>
      <c r="L42" s="4"/>
      <c r="O42" s="5"/>
      <c r="R42" s="2"/>
    </row>
    <row r="43" spans="1:25" x14ac:dyDescent="0.2">
      <c r="I43" s="7"/>
      <c r="J43" s="7"/>
      <c r="O43" s="5"/>
      <c r="R43" s="2"/>
    </row>
    <row r="44" spans="1:25" x14ac:dyDescent="0.2">
      <c r="A44" s="17"/>
      <c r="F44" s="17"/>
      <c r="G44" s="16"/>
      <c r="I44" s="7"/>
      <c r="J44" s="7"/>
      <c r="L44" s="4"/>
      <c r="O44" s="5"/>
      <c r="R44" s="2"/>
    </row>
    <row r="45" spans="1:25" x14ac:dyDescent="0.2">
      <c r="A45" s="17"/>
      <c r="B45" s="17"/>
      <c r="C45" s="17"/>
      <c r="D45" s="17"/>
      <c r="E45" s="17"/>
      <c r="F45" s="17"/>
      <c r="G45" s="7"/>
      <c r="I45" s="7"/>
      <c r="J45" s="7"/>
    </row>
    <row r="46" spans="1:25" x14ac:dyDescent="0.2">
      <c r="A46" s="17"/>
      <c r="B46" s="18"/>
      <c r="C46" s="17"/>
      <c r="D46" s="17"/>
      <c r="E46" s="17"/>
      <c r="F46" s="17"/>
      <c r="G46" s="7"/>
      <c r="I46" s="7"/>
      <c r="J46" s="7"/>
      <c r="L46" s="4"/>
    </row>
    <row r="47" spans="1:25" x14ac:dyDescent="0.2">
      <c r="A47" s="17"/>
      <c r="B47" s="17"/>
      <c r="C47" s="19"/>
      <c r="D47" s="20"/>
      <c r="E47" s="21"/>
      <c r="F47" s="17"/>
      <c r="G47" s="7"/>
    </row>
    <row r="48" spans="1:25" x14ac:dyDescent="0.2">
      <c r="A48" s="17"/>
      <c r="B48" s="17"/>
      <c r="C48" s="19"/>
      <c r="D48" s="22"/>
      <c r="E48" s="17"/>
      <c r="F48" s="17"/>
      <c r="G48" s="7"/>
    </row>
    <row r="49" spans="1:6" x14ac:dyDescent="0.2">
      <c r="A49" s="17"/>
      <c r="B49" s="17"/>
      <c r="C49" s="19"/>
      <c r="D49" s="22"/>
      <c r="E49" s="17"/>
      <c r="F49" s="17"/>
    </row>
    <row r="50" spans="1:6" x14ac:dyDescent="0.2">
      <c r="A50" s="17"/>
      <c r="B50" s="17"/>
      <c r="C50" s="17"/>
      <c r="D50" s="17"/>
      <c r="E50" s="17"/>
      <c r="F50" s="17"/>
    </row>
    <row r="51" spans="1:6" x14ac:dyDescent="0.2">
      <c r="B51" s="17"/>
      <c r="C51" s="17"/>
      <c r="D51" s="17"/>
      <c r="E51" s="17"/>
    </row>
  </sheetData>
  <pageMargins left="0.7" right="0.7" top="0.75" bottom="0.75" header="0.3" footer="0.3"/>
  <pageSetup paperSize="5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false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D3C81DAC-5539-4BBF-B6DC-EC64C44DCDB2}"/>
</file>

<file path=customXml/itemProps2.xml><?xml version="1.0" encoding="utf-8"?>
<ds:datastoreItem xmlns:ds="http://schemas.openxmlformats.org/officeDocument/2006/customXml" ds:itemID="{F11336B2-6FF1-4557-88C1-4E465E1033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E9F6E1-FB89-440B-A9B5-85D05DB1A90E}">
  <ds:schemaRefs>
    <ds:schemaRef ds:uri="http://schemas.microsoft.com/office/2006/metadata/properties"/>
    <ds:schemaRef ds:uri="http://schemas.microsoft.com/office/infopath/2007/PartnerControls"/>
    <ds:schemaRef ds:uri="ce5dfc26-dbcc-4266-b0cd-e8ab87711e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2023</vt:lpstr>
      <vt:lpstr>2024</vt:lpstr>
      <vt:lpstr>2025</vt:lpstr>
      <vt:lpstr>2026</vt:lpstr>
      <vt:lpstr>2027</vt:lpstr>
      <vt:lpstr>'2023'!Print_Area</vt:lpstr>
      <vt:lpstr>'2024'!Print_Area</vt:lpstr>
      <vt:lpstr>'2025'!Print_Area</vt:lpstr>
      <vt:lpstr>'2026'!Print_Area</vt:lpstr>
      <vt:lpstr>'2027'!Print_Area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2023-2027 Rate Design Sheets</dc:title>
  <dc:subject/>
  <dc:creator>SHETH Nikita</dc:creator>
  <cp:keywords/>
  <dc:description/>
  <cp:lastModifiedBy>MACKINNON Eryn</cp:lastModifiedBy>
  <cp:revision/>
  <cp:lastPrinted>2022-05-14T19:07:01Z</cp:lastPrinted>
  <dcterms:created xsi:type="dcterms:W3CDTF">2013-09-20T18:49:19Z</dcterms:created>
  <dcterms:modified xsi:type="dcterms:W3CDTF">2022-05-14T19:07:33Z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Witness(Internal)">
    <vt:lpwstr>155;#i:0#.f|membership|stephen.vetsis@hydroone.com,#i:0#.f|membership|stephen.vetsis@hydroone.com,#Stephen.Vetsis@HydroOne.com,#,#VETSIS Stephen,#,#RA&amp;PRCE SPRT,#Director, Pricing &amp; Regulatory Policy;#95;#i:0#.f|membership|clement.li@hydroone.com</vt:lpwstr>
  </property>
  <property fmtid="{D5CDD505-2E9C-101B-9397-08002B2CF9AE}" pid="4" name="WitnessApproved">
    <vt:lpwstr>Approved</vt:lpwstr>
  </property>
  <property fmtid="{D5CDD505-2E9C-101B-9397-08002B2CF9AE}" pid="5" name="RA Review Draft 1">
    <vt:bool>true</vt:bool>
  </property>
  <property fmtid="{D5CDD505-2E9C-101B-9397-08002B2CF9AE}" pid="6" name="Tab">
    <vt:lpwstr>22</vt:lpwstr>
  </property>
  <property fmtid="{D5CDD505-2E9C-101B-9397-08002B2CF9AE}" pid="7" name="CaseNumber">
    <vt:lpwstr>EB-2021-0110</vt:lpwstr>
  </property>
  <property fmtid="{D5CDD505-2E9C-101B-9397-08002B2CF9AE}" pid="8" name="ELT">
    <vt:bool>false</vt:bool>
  </property>
  <property fmtid="{D5CDD505-2E9C-101B-9397-08002B2CF9AE}" pid="9" name="IntervenorAcronymn">
    <vt:lpwstr>SEC</vt:lpwstr>
  </property>
  <property fmtid="{D5CDD505-2E9C-101B-9397-08002B2CF9AE}" pid="10" name="Refusal">
    <vt:bool>false</vt:bool>
  </property>
  <property fmtid="{D5CDD505-2E9C-101B-9397-08002B2CF9AE}" pid="11" name="TSW">
    <vt:lpwstr>No</vt:lpwstr>
  </property>
  <property fmtid="{D5CDD505-2E9C-101B-9397-08002B2CF9AE}" pid="13" name="Expert">
    <vt:lpwstr>NO</vt:lpwstr>
  </property>
  <property fmtid="{D5CDD505-2E9C-101B-9397-08002B2CF9AE}" pid="15" name="RDirApproved">
    <vt:bool>false</vt:bool>
  </property>
  <property fmtid="{D5CDD505-2E9C-101B-9397-08002B2CF9AE}" pid="17" name="2021/2022Update">
    <vt:bool>false</vt:bool>
  </property>
  <property fmtid="{D5CDD505-2E9C-101B-9397-08002B2CF9AE}" pid="18" name="Strategic">
    <vt:bool>false</vt:bool>
  </property>
  <property fmtid="{D5CDD505-2E9C-101B-9397-08002B2CF9AE}" pid="19" name="Exhibit">
    <vt:lpwstr>I</vt:lpwstr>
  </property>
  <property fmtid="{D5CDD505-2E9C-101B-9397-08002B2CF9AE}" pid="20" name="RAApproved">
    <vt:bool>true</vt:bool>
  </property>
  <property fmtid="{D5CDD505-2E9C-101B-9397-08002B2CF9AE}" pid="21" name="FormattingComplete">
    <vt:bool>true</vt:bool>
  </property>
  <property fmtid="{D5CDD505-2E9C-101B-9397-08002B2CF9AE}" pid="22" name="StrategicThemeFlag">
    <vt:lpwstr>;#None Applicable;#</vt:lpwstr>
  </property>
  <property fmtid="{D5CDD505-2E9C-101B-9397-08002B2CF9AE}" pid="23" name="Support">
    <vt:lpwstr/>
  </property>
  <property fmtid="{D5CDD505-2E9C-101B-9397-08002B2CF9AE}" pid="24" name="RA">
    <vt:lpwstr>25;#i:0#.f|membership|heloise.apesteguy-reux@hydroone.com</vt:lpwstr>
  </property>
  <property fmtid="{D5CDD505-2E9C-101B-9397-08002B2CF9AE}" pid="25" name="PDFCreationInitiated">
    <vt:bool>true</vt:bool>
  </property>
  <property fmtid="{D5CDD505-2E9C-101B-9397-08002B2CF9AE}" pid="26" name="FilingDate">
    <vt:filetime>2022-05-16T04:00:00Z</vt:filetime>
  </property>
  <property fmtid="{D5CDD505-2E9C-101B-9397-08002B2CF9AE}" pid="27" name="Schedule">
    <vt:lpwstr>O-SEC-252</vt:lpwstr>
  </property>
  <property fmtid="{D5CDD505-2E9C-101B-9397-08002B2CF9AE}" pid="29" name="DraftReady">
    <vt:lpwstr>Ready</vt:lpwstr>
  </property>
  <property fmtid="{D5CDD505-2E9C-101B-9397-08002B2CF9AE}" pid="30" name="Confidential">
    <vt:bool>false</vt:bool>
  </property>
  <property fmtid="{D5CDD505-2E9C-101B-9397-08002B2CF9AE}" pid="32" name="IRAuthor">
    <vt:lpwstr>24;#i:0#.f|membership|nikita.sheth@hydroone.com</vt:lpwstr>
  </property>
</Properties>
</file>