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16" documentId="11_042B4BD3FF16521943A78B641E3FBF7AFED31EB9" xr6:coauthVersionLast="47" xr6:coauthVersionMax="47" xr10:uidLastSave="{80512A59-FC8A-4335-B368-E1E1559E1915}"/>
  <bookViews>
    <workbookView xWindow="-108" yWindow="-108" windowWidth="23256" windowHeight="12576" activeTab="1" xr2:uid="{00000000-000D-0000-FFFF-FFFF00000000}"/>
  </bookViews>
  <sheets>
    <sheet name="Tx" sheetId="3" r:id="rId1"/>
    <sheet name="Dx" sheetId="4" r:id="rId2"/>
  </sheets>
  <definedNames>
    <definedName name="_xlnm.Print_Area" localSheetId="1">Dx!$A$1:$I$25</definedName>
    <definedName name="_xlnm.Print_Area" localSheetId="0">Tx!$A$1:$I$25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4" l="1"/>
  <c r="H10" i="4"/>
  <c r="G10" i="4"/>
  <c r="F10" i="4"/>
  <c r="D10" i="4"/>
  <c r="H10" i="3"/>
  <c r="G10" i="3"/>
  <c r="F10" i="3"/>
  <c r="E10" i="3"/>
  <c r="D10" i="3"/>
  <c r="D16" i="3" l="1"/>
  <c r="H12" i="4"/>
  <c r="G12" i="4"/>
  <c r="G12" i="3"/>
  <c r="H12" i="3"/>
  <c r="E12" i="3"/>
  <c r="F12" i="3"/>
  <c r="D12" i="4"/>
  <c r="F12" i="4"/>
  <c r="E12" i="4"/>
  <c r="D16" i="4"/>
  <c r="D12" i="3"/>
  <c r="D18" i="3" l="1"/>
  <c r="D18" i="4"/>
  <c r="G14" i="4"/>
  <c r="E16" i="3" l="1"/>
  <c r="H14" i="4"/>
  <c r="H16" i="4" s="1"/>
  <c r="F14" i="3"/>
  <c r="G14" i="3"/>
  <c r="H14" i="3"/>
  <c r="G16" i="4"/>
  <c r="E16" i="4"/>
  <c r="F14" i="4"/>
  <c r="E18" i="3" l="1"/>
  <c r="F16" i="3"/>
  <c r="E22" i="3"/>
  <c r="E21" i="3"/>
  <c r="G16" i="3"/>
  <c r="H16" i="3"/>
  <c r="E18" i="4"/>
  <c r="E22" i="4"/>
  <c r="E21" i="4"/>
  <c r="F16" i="4"/>
  <c r="G18" i="4"/>
  <c r="F18" i="3" l="1"/>
  <c r="F21" i="3"/>
  <c r="F22" i="3"/>
  <c r="E24" i="3"/>
  <c r="G21" i="3"/>
  <c r="H18" i="3"/>
  <c r="H21" i="3"/>
  <c r="G18" i="3"/>
  <c r="F21" i="4"/>
  <c r="F22" i="4"/>
  <c r="F18" i="4"/>
  <c r="E24" i="4"/>
  <c r="G21" i="4"/>
  <c r="H18" i="4"/>
  <c r="H22" i="4"/>
  <c r="H21" i="4"/>
  <c r="G22" i="4" l="1"/>
  <c r="G22" i="3"/>
  <c r="F24" i="3"/>
  <c r="H22" i="3"/>
  <c r="F24" i="4"/>
  <c r="H24" i="4"/>
  <c r="G24" i="3" l="1"/>
  <c r="G24" i="4"/>
  <c r="H24" i="3"/>
</calcChain>
</file>

<file path=xl/sharedStrings.xml><?xml version="1.0" encoding="utf-8"?>
<sst xmlns="http://schemas.openxmlformats.org/spreadsheetml/2006/main" count="44" uniqueCount="28">
  <si>
    <t>Revised Table 26 - Summary of Revenue Requirement Components for Hydro One Transmission ($M)</t>
  </si>
  <si>
    <t>Line</t>
  </si>
  <si>
    <t>Transmission</t>
  </si>
  <si>
    <t>Rate Base</t>
  </si>
  <si>
    <t>Return on Debt</t>
  </si>
  <si>
    <t>Return on Equity</t>
  </si>
  <si>
    <t>Depreciation (note 1)</t>
  </si>
  <si>
    <t>Income Taxes</t>
  </si>
  <si>
    <t>Total Capital Related Revenue Requirement</t>
  </si>
  <si>
    <t>Less Working Capital Related Revenue Requirement</t>
  </si>
  <si>
    <t>Total Capital Related Revenue Requirement (excluding working capital)</t>
  </si>
  <si>
    <r>
      <t>Less Productivity Factor on Capital (0.00%</t>
    </r>
    <r>
      <rPr>
        <b/>
        <sz val="8"/>
        <color theme="1"/>
        <rFont val="Arial"/>
        <family val="2"/>
      </rPr>
      <t>+</t>
    </r>
    <r>
      <rPr>
        <sz val="8"/>
        <color theme="1"/>
        <rFont val="Arial"/>
        <family val="2"/>
      </rPr>
      <t>0.15%)</t>
    </r>
  </si>
  <si>
    <t xml:space="preserve">     Less Prior Year Productivity Factor on Capital</t>
  </si>
  <si>
    <t xml:space="preserve">     Less Removing Working Capital from Capital Factor</t>
  </si>
  <si>
    <t>Total Capital Related Revenue Requirement (excluding working capital and Productivity)</t>
  </si>
  <si>
    <t>OM&amp;A (note 1)</t>
  </si>
  <si>
    <t>Total Revenue Requirement</t>
  </si>
  <si>
    <t>Increase in Capital Related Revenue Requirement</t>
  </si>
  <si>
    <t>Increase in Capital Related Revenue Requirement as a percentage of  Previous Year Total Revenue Requirement</t>
  </si>
  <si>
    <t>Less Capital Related Revenue Requirement in I-X</t>
  </si>
  <si>
    <t>Capital Factor</t>
  </si>
  <si>
    <t xml:space="preserve">Note 1:  The OM&amp;A and Depreciation lines reflect the Proposed PCB Treatment </t>
  </si>
  <si>
    <t>Revised Table 28 - Summary of Revenue Requirement Components for Hydro One Distribution ($M)</t>
  </si>
  <si>
    <t>Distribution</t>
  </si>
  <si>
    <t>Less Productivity Factor on Capital (0.30%+0.15%)</t>
  </si>
  <si>
    <t>Less Prior Year Productivity Factor on Capital</t>
  </si>
  <si>
    <t>Less Removing Working Capital from Capital Factor</t>
  </si>
  <si>
    <t>Note 1:  The OM&amp;A and Depreciation lines reflect the Proposed PCB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</si>
</sst>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64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indexed="64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indexed="64"/>
      </bottom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0" fontId="4" fillId="0" borderId="0" xfId="2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0" fontId="4" fillId="2" borderId="0" xfId="2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6" xfId="1" applyNumberFormat="1" applyFont="1" applyFill="1" applyBorder="1" applyAlignment="1">
      <alignment vertical="center"/>
    </xf>
    <xf numFmtId="164" fontId="4" fillId="2" borderId="8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0" fontId="1" fillId="2" borderId="5" xfId="2" applyNumberFormat="1" applyFont="1" applyFill="1" applyBorder="1" applyAlignment="1">
      <alignment vertical="center"/>
    </xf>
    <xf numFmtId="10" fontId="4" fillId="2" borderId="6" xfId="2" applyNumberFormat="1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vertical="center"/>
    </xf>
    <xf numFmtId="10" fontId="1" fillId="2" borderId="10" xfId="2" applyNumberFormat="1" applyFont="1" applyFill="1" applyBorder="1" applyAlignment="1">
      <alignment vertical="center"/>
    </xf>
    <xf numFmtId="10" fontId="4" fillId="2" borderId="11" xfId="2" applyNumberFormat="1" applyFont="1" applyFill="1" applyBorder="1" applyAlignment="1">
      <alignment vertical="center"/>
    </xf>
    <xf numFmtId="10" fontId="4" fillId="2" borderId="14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1" fillId="0" borderId="8" xfId="0" applyNumberFormat="1" applyFont="1" applyBorder="1" applyAlignment="1">
      <alignment horizontal="left" vertical="center" wrapText="1"/>
    </xf>
    <xf numFmtId="164" fontId="4" fillId="2" borderId="7" xfId="1" applyNumberFormat="1" applyFont="1" applyFill="1" applyBorder="1" applyAlignment="1">
      <alignment vertical="center"/>
    </xf>
    <xf numFmtId="10" fontId="1" fillId="2" borderId="7" xfId="2" applyNumberFormat="1" applyFont="1" applyFill="1" applyBorder="1" applyAlignment="1">
      <alignment vertical="center"/>
    </xf>
    <xf numFmtId="10" fontId="1" fillId="2" borderId="12" xfId="2" applyNumberFormat="1" applyFont="1" applyFill="1" applyBorder="1" applyAlignment="1">
      <alignment vertical="center"/>
    </xf>
    <xf numFmtId="164" fontId="1" fillId="2" borderId="6" xfId="1" applyNumberFormat="1" applyFont="1" applyFill="1" applyBorder="1" applyAlignment="1">
      <alignment vertical="center"/>
    </xf>
    <xf numFmtId="164" fontId="1" fillId="2" borderId="11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0" fontId="1" fillId="2" borderId="6" xfId="2" applyNumberFormat="1" applyFont="1" applyFill="1" applyBorder="1" applyAlignment="1">
      <alignment vertical="center"/>
    </xf>
    <xf numFmtId="10" fontId="1" fillId="2" borderId="8" xfId="2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10" fontId="1" fillId="2" borderId="11" xfId="2" applyNumberFormat="1" applyFont="1" applyFill="1" applyBorder="1" applyAlignment="1">
      <alignment vertical="center"/>
    </xf>
    <xf numFmtId="10" fontId="1" fillId="2" borderId="13" xfId="2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showGridLines="0" view="pageBreakPreview" zoomScale="130" zoomScaleNormal="100" zoomScaleSheetLayoutView="130" workbookViewId="0">
      <selection activeCell="C6" sqref="C6"/>
    </sheetView>
  </sheetViews>
  <sheetFormatPr defaultColWidth="9.140625" defaultRowHeight="10.15"/>
  <cols>
    <col min="1" max="1" width="1.85546875" style="1" customWidth="1"/>
    <col min="2" max="2" width="5.42578125" style="1" customWidth="1"/>
    <col min="3" max="3" width="39.28515625" style="1" customWidth="1"/>
    <col min="4" max="4" width="8.140625" style="1" bestFit="1" customWidth="1"/>
    <col min="5" max="6" width="8.7109375" style="1" bestFit="1" customWidth="1"/>
    <col min="7" max="8" width="8.140625" style="1" bestFit="1" customWidth="1"/>
    <col min="9" max="9" width="1.5703125" style="1" customWidth="1"/>
    <col min="10" max="16384" width="9.140625" style="1"/>
  </cols>
  <sheetData>
    <row r="2" spans="2:15" ht="13.9" customHeight="1" thickBot="1">
      <c r="B2" s="61" t="s">
        <v>0</v>
      </c>
      <c r="C2" s="61"/>
      <c r="D2" s="61"/>
      <c r="E2" s="61"/>
      <c r="F2" s="61"/>
      <c r="G2" s="61"/>
      <c r="H2" s="61"/>
      <c r="I2" s="7"/>
      <c r="J2" s="7"/>
      <c r="K2" s="7"/>
      <c r="L2" s="7"/>
      <c r="M2" s="7"/>
      <c r="N2" s="7"/>
      <c r="O2" s="7"/>
    </row>
    <row r="3" spans="2:15" ht="10.9" thickBot="1">
      <c r="B3" s="13" t="s">
        <v>1</v>
      </c>
      <c r="C3" s="30" t="s">
        <v>2</v>
      </c>
      <c r="D3" s="28">
        <v>2023</v>
      </c>
      <c r="E3" s="28">
        <v>2024</v>
      </c>
      <c r="F3" s="28">
        <v>2025</v>
      </c>
      <c r="G3" s="28">
        <v>2026</v>
      </c>
      <c r="H3" s="29">
        <v>2027</v>
      </c>
      <c r="I3" s="7"/>
      <c r="J3" s="7"/>
      <c r="K3" s="7"/>
      <c r="L3" s="7"/>
      <c r="M3" s="7"/>
      <c r="N3" s="7"/>
      <c r="O3" s="7"/>
    </row>
    <row r="4" spans="2:15" ht="10.9" thickBot="1">
      <c r="B4" s="14">
        <v>1</v>
      </c>
      <c r="C4" s="31" t="s">
        <v>3</v>
      </c>
      <c r="D4" s="40">
        <v>14619.427491884138</v>
      </c>
      <c r="E4" s="40">
        <v>15544.399476862493</v>
      </c>
      <c r="F4" s="40">
        <v>16642.8474752273</v>
      </c>
      <c r="G4" s="40">
        <v>17690.176415368307</v>
      </c>
      <c r="H4" s="41">
        <v>18650.89241076064</v>
      </c>
      <c r="I4" s="7"/>
      <c r="J4" s="7"/>
      <c r="K4" s="7"/>
      <c r="L4" s="7"/>
      <c r="M4" s="7"/>
      <c r="N4" s="7"/>
      <c r="O4" s="7"/>
    </row>
    <row r="5" spans="2:15" ht="10.9" thickBot="1">
      <c r="B5" s="14"/>
      <c r="C5" s="31"/>
      <c r="D5" s="38"/>
      <c r="E5" s="38"/>
      <c r="F5" s="38"/>
      <c r="G5" s="38"/>
      <c r="H5" s="39"/>
      <c r="I5" s="7"/>
      <c r="J5" s="7"/>
      <c r="K5" s="7"/>
      <c r="L5" s="7"/>
      <c r="M5" s="7"/>
      <c r="N5" s="7"/>
      <c r="O5" s="7"/>
    </row>
    <row r="6" spans="2:15" ht="10.9" thickBot="1">
      <c r="B6" s="14">
        <v>2</v>
      </c>
      <c r="C6" s="31" t="s">
        <v>4</v>
      </c>
      <c r="D6" s="38">
        <v>340.14884190213121</v>
      </c>
      <c r="E6" s="38">
        <v>361.67007791886073</v>
      </c>
      <c r="F6" s="38">
        <v>387.22756399284856</v>
      </c>
      <c r="G6" s="38">
        <v>411.59566775596232</v>
      </c>
      <c r="H6" s="39">
        <v>433.9485562949265</v>
      </c>
      <c r="I6" s="7"/>
      <c r="J6" s="7"/>
      <c r="K6" s="7"/>
      <c r="L6" s="7"/>
      <c r="M6" s="7"/>
      <c r="N6" s="7"/>
      <c r="O6" s="7"/>
    </row>
    <row r="7" spans="2:15" ht="10.9" thickBot="1">
      <c r="B7" s="14">
        <v>3</v>
      </c>
      <c r="C7" s="31" t="s">
        <v>5</v>
      </c>
      <c r="D7" s="38">
        <v>487.70410112925492</v>
      </c>
      <c r="E7" s="38">
        <v>518.56116654813275</v>
      </c>
      <c r="F7" s="38">
        <v>555.20539177358273</v>
      </c>
      <c r="G7" s="38">
        <v>590.14428521668674</v>
      </c>
      <c r="H7" s="39">
        <v>622.19377082297501</v>
      </c>
      <c r="I7" s="7"/>
      <c r="J7" s="7"/>
      <c r="K7" s="7"/>
      <c r="L7" s="7"/>
      <c r="M7" s="7"/>
      <c r="N7" s="7"/>
      <c r="O7" s="7"/>
    </row>
    <row r="8" spans="2:15" ht="10.9" thickBot="1">
      <c r="B8" s="14">
        <v>4</v>
      </c>
      <c r="C8" s="31" t="s">
        <v>6</v>
      </c>
      <c r="D8" s="38">
        <v>533.49045023945484</v>
      </c>
      <c r="E8" s="38">
        <v>564.82123329913907</v>
      </c>
      <c r="F8" s="38">
        <v>604.06183689469663</v>
      </c>
      <c r="G8" s="38">
        <v>638.10536315924014</v>
      </c>
      <c r="H8" s="39">
        <v>662.43280745305856</v>
      </c>
      <c r="I8" s="7"/>
      <c r="J8" s="7"/>
      <c r="K8" s="7"/>
      <c r="L8" s="7"/>
      <c r="M8" s="7"/>
      <c r="N8" s="7"/>
      <c r="O8" s="7"/>
    </row>
    <row r="9" spans="2:15" ht="10.9" thickBot="1">
      <c r="B9" s="14">
        <v>5</v>
      </c>
      <c r="C9" s="31" t="s">
        <v>7</v>
      </c>
      <c r="D9" s="38">
        <v>39.441950832630233</v>
      </c>
      <c r="E9" s="38">
        <v>69.559282829137231</v>
      </c>
      <c r="F9" s="38">
        <v>58.104242933087789</v>
      </c>
      <c r="G9" s="38">
        <v>80.035662179968412</v>
      </c>
      <c r="H9" s="39">
        <v>80.647004666517731</v>
      </c>
      <c r="I9" s="7"/>
      <c r="J9" s="7"/>
      <c r="K9" s="7"/>
      <c r="L9" s="7"/>
      <c r="M9" s="7"/>
      <c r="N9" s="7"/>
      <c r="O9" s="7"/>
    </row>
    <row r="10" spans="2:15" ht="10.9" thickBot="1">
      <c r="B10" s="14">
        <v>6</v>
      </c>
      <c r="C10" s="18" t="s">
        <v>8</v>
      </c>
      <c r="D10" s="19">
        <f>SUM(D6:D9)</f>
        <v>1400.7853441034711</v>
      </c>
      <c r="E10" s="19">
        <f>SUM(E6:E9)</f>
        <v>1514.6117605952697</v>
      </c>
      <c r="F10" s="19">
        <f>SUM(F6:F9)</f>
        <v>1604.5990355942158</v>
      </c>
      <c r="G10" s="19">
        <f t="shared" ref="G10:H10" si="0">SUM(G6:G9)</f>
        <v>1719.8809783118575</v>
      </c>
      <c r="H10" s="24">
        <f t="shared" si="0"/>
        <v>1799.2221392374777</v>
      </c>
      <c r="I10" s="7"/>
      <c r="J10" s="7"/>
      <c r="K10" s="7"/>
      <c r="L10" s="7"/>
      <c r="M10" s="7"/>
      <c r="N10" s="7"/>
      <c r="O10" s="7"/>
    </row>
    <row r="11" spans="2:15" ht="10.9" thickBot="1">
      <c r="B11" s="14">
        <v>7</v>
      </c>
      <c r="C11" s="31" t="s">
        <v>9</v>
      </c>
      <c r="D11" s="38"/>
      <c r="E11" s="42">
        <v>2.4015405673402763</v>
      </c>
      <c r="F11" s="42">
        <v>2.3860073277469449</v>
      </c>
      <c r="G11" s="42">
        <v>2.4714209630654458</v>
      </c>
      <c r="H11" s="43">
        <v>2.4873883197757261</v>
      </c>
      <c r="I11" s="7"/>
      <c r="J11" s="7"/>
      <c r="K11" s="7"/>
      <c r="L11" s="7"/>
      <c r="M11" s="7"/>
      <c r="N11" s="7"/>
      <c r="O11" s="7"/>
    </row>
    <row r="12" spans="2:15" ht="21" thickBot="1">
      <c r="B12" s="14">
        <v>8</v>
      </c>
      <c r="C12" s="18" t="s">
        <v>10</v>
      </c>
      <c r="D12" s="19">
        <f>D10-D11</f>
        <v>1400.7853441034711</v>
      </c>
      <c r="E12" s="19">
        <f t="shared" ref="E12:H12" si="1">E10-E11</f>
        <v>1512.2102200279294</v>
      </c>
      <c r="F12" s="19">
        <f t="shared" si="1"/>
        <v>1602.2130282664689</v>
      </c>
      <c r="G12" s="19">
        <f t="shared" si="1"/>
        <v>1717.4095573487921</v>
      </c>
      <c r="H12" s="24">
        <f t="shared" si="1"/>
        <v>1796.7347509177021</v>
      </c>
      <c r="I12" s="7"/>
      <c r="J12" s="7"/>
      <c r="K12" s="7"/>
      <c r="L12" s="7"/>
      <c r="M12" s="7"/>
      <c r="N12" s="7"/>
      <c r="O12" s="7"/>
    </row>
    <row r="13" spans="2:15" ht="10.9" thickBot="1">
      <c r="B13" s="14">
        <v>9</v>
      </c>
      <c r="C13" s="32" t="s">
        <v>11</v>
      </c>
      <c r="D13" s="38"/>
      <c r="E13" s="38">
        <v>-2.2683153300418941</v>
      </c>
      <c r="F13" s="38">
        <v>-2.4033195423997031</v>
      </c>
      <c r="G13" s="38">
        <v>-2.576114336023188</v>
      </c>
      <c r="H13" s="39">
        <v>-2.6951021263765527</v>
      </c>
      <c r="I13" s="7"/>
      <c r="J13" s="7"/>
      <c r="K13" s="7"/>
      <c r="L13" s="7"/>
      <c r="M13" s="7"/>
      <c r="N13" s="7"/>
      <c r="O13" s="7"/>
    </row>
    <row r="14" spans="2:15" ht="10.9" thickBot="1">
      <c r="B14" s="14">
        <v>10</v>
      </c>
      <c r="C14" s="31" t="s">
        <v>12</v>
      </c>
      <c r="D14" s="38"/>
      <c r="E14" s="38"/>
      <c r="F14" s="38">
        <f>SUM($E13:E13)</f>
        <v>-2.2683153300418941</v>
      </c>
      <c r="G14" s="38">
        <f>SUM($E13:F13)</f>
        <v>-4.6716348724415973</v>
      </c>
      <c r="H14" s="39">
        <f>SUM($E13:G13)</f>
        <v>-7.2477492084647857</v>
      </c>
      <c r="I14" s="7"/>
      <c r="J14" s="7"/>
      <c r="K14" s="7"/>
      <c r="L14" s="7"/>
      <c r="M14" s="7"/>
      <c r="N14" s="7"/>
      <c r="O14" s="7"/>
    </row>
    <row r="15" spans="2:15" ht="10.9" thickBot="1">
      <c r="B15" s="14">
        <v>11</v>
      </c>
      <c r="C15" s="33" t="s">
        <v>13</v>
      </c>
      <c r="D15" s="38"/>
      <c r="E15" s="38">
        <v>-7.5324712953139805E-2</v>
      </c>
      <c r="F15" s="38">
        <v>-1.3267156272065428E-2</v>
      </c>
      <c r="G15" s="38">
        <v>-5.1225988161068603E-2</v>
      </c>
      <c r="H15" s="39">
        <v>-1.8789445373261326E-2</v>
      </c>
      <c r="I15" s="7"/>
      <c r="J15" s="7"/>
      <c r="K15" s="7"/>
      <c r="L15" s="7"/>
      <c r="M15" s="7"/>
      <c r="N15" s="7"/>
      <c r="O15" s="7"/>
    </row>
    <row r="16" spans="2:15" ht="21" thickBot="1">
      <c r="B16" s="14">
        <v>12</v>
      </c>
      <c r="C16" s="17" t="s">
        <v>14</v>
      </c>
      <c r="D16" s="19">
        <f>SUM(D10)</f>
        <v>1400.7853441034711</v>
      </c>
      <c r="E16" s="19">
        <f>SUM(E10,E13:E15)</f>
        <v>1512.2681205522749</v>
      </c>
      <c r="F16" s="19">
        <f>SUM(F10,F13:F15)</f>
        <v>1599.9141335655022</v>
      </c>
      <c r="G16" s="19">
        <f t="shared" ref="G16:H16" si="2">SUM(G10,G13:G15)</f>
        <v>1712.5820031152314</v>
      </c>
      <c r="H16" s="24">
        <f t="shared" si="2"/>
        <v>1789.2604984572633</v>
      </c>
      <c r="I16" s="7"/>
      <c r="J16" s="7"/>
      <c r="K16" s="7"/>
      <c r="L16" s="7"/>
      <c r="M16" s="7"/>
      <c r="N16" s="7"/>
      <c r="O16" s="7"/>
    </row>
    <row r="17" spans="1:15" ht="10.9" thickBot="1">
      <c r="A17" s="7"/>
      <c r="B17" s="14">
        <v>13</v>
      </c>
      <c r="C17" s="31" t="s">
        <v>15</v>
      </c>
      <c r="D17" s="40">
        <v>459.48195035848175</v>
      </c>
      <c r="E17" s="40">
        <v>468.67158936565141</v>
      </c>
      <c r="F17" s="40">
        <v>478.04502115296447</v>
      </c>
      <c r="G17" s="40">
        <v>487.60592157602377</v>
      </c>
      <c r="H17" s="41">
        <v>497.35804000754428</v>
      </c>
      <c r="I17" s="7"/>
      <c r="J17" s="7"/>
      <c r="K17" s="7"/>
      <c r="L17" s="7"/>
      <c r="M17" s="7"/>
      <c r="N17" s="7"/>
      <c r="O17" s="7"/>
    </row>
    <row r="18" spans="1:15" ht="10.9" thickBot="1">
      <c r="A18" s="7"/>
      <c r="B18" s="14">
        <v>14</v>
      </c>
      <c r="C18" s="18" t="s">
        <v>16</v>
      </c>
      <c r="D18" s="19">
        <f>SUM(D16:D17)</f>
        <v>1860.2672944619528</v>
      </c>
      <c r="E18" s="19">
        <f>SUM(E16:E17)</f>
        <v>1980.9397099179264</v>
      </c>
      <c r="F18" s="19">
        <f>SUM(F16:F17)</f>
        <v>2077.9591547184668</v>
      </c>
      <c r="G18" s="19">
        <f>SUM(G16:G17)</f>
        <v>2200.1879246912549</v>
      </c>
      <c r="H18" s="24">
        <f>SUM(H16:H17)</f>
        <v>2286.6185384648074</v>
      </c>
      <c r="I18" s="8"/>
      <c r="J18" s="7"/>
      <c r="K18" s="7"/>
      <c r="L18" s="7"/>
      <c r="M18" s="7"/>
      <c r="N18" s="7"/>
      <c r="O18" s="7"/>
    </row>
    <row r="19" spans="1:15" ht="10.9" thickBot="1">
      <c r="A19" s="7"/>
      <c r="B19" s="14"/>
      <c r="C19" s="18"/>
      <c r="D19" s="19"/>
      <c r="E19" s="19"/>
      <c r="F19" s="19"/>
      <c r="G19" s="19"/>
      <c r="H19" s="24"/>
      <c r="I19" s="7"/>
      <c r="J19" s="7"/>
      <c r="K19" s="7"/>
      <c r="L19" s="7"/>
      <c r="M19" s="7"/>
      <c r="N19" s="7"/>
      <c r="O19" s="7"/>
    </row>
    <row r="20" spans="1:15" ht="10.9" thickBot="1">
      <c r="A20" s="7"/>
      <c r="B20" s="14"/>
      <c r="C20" s="18"/>
      <c r="D20" s="19"/>
      <c r="E20" s="19"/>
      <c r="F20" s="19"/>
      <c r="G20" s="19"/>
      <c r="H20" s="24"/>
      <c r="I20" s="7"/>
      <c r="J20" s="7"/>
      <c r="K20" s="7"/>
      <c r="L20" s="7"/>
      <c r="M20" s="7"/>
      <c r="N20" s="7"/>
      <c r="O20" s="7"/>
    </row>
    <row r="21" spans="1:15" ht="10.9" thickBot="1">
      <c r="A21" s="7"/>
      <c r="B21" s="14">
        <v>15</v>
      </c>
      <c r="C21" s="31" t="s">
        <v>17</v>
      </c>
      <c r="D21" s="19"/>
      <c r="E21" s="38">
        <f>E16-D16</f>
        <v>111.48277644880386</v>
      </c>
      <c r="F21" s="38">
        <f>F16-E16</f>
        <v>87.646013013227275</v>
      </c>
      <c r="G21" s="38">
        <f>G16-F16</f>
        <v>112.66786954972918</v>
      </c>
      <c r="H21" s="39">
        <f>H16-G16</f>
        <v>76.678495342031965</v>
      </c>
      <c r="I21" s="7"/>
      <c r="J21" s="7"/>
      <c r="K21" s="7"/>
      <c r="L21" s="7"/>
      <c r="M21" s="7"/>
      <c r="N21" s="7"/>
      <c r="O21" s="7"/>
    </row>
    <row r="22" spans="1:15" ht="33.75" customHeight="1">
      <c r="A22" s="7"/>
      <c r="B22" s="14">
        <v>16</v>
      </c>
      <c r="C22" s="34" t="s">
        <v>18</v>
      </c>
      <c r="D22" s="35"/>
      <c r="E22" s="36">
        <f>(E16-D16)/D18</f>
        <v>5.9928364477884424E-2</v>
      </c>
      <c r="F22" s="36">
        <f>(F16-E16)/E18</f>
        <v>4.4244664577327592E-2</v>
      </c>
      <c r="G22" s="36">
        <f>(G16-F16)/F18</f>
        <v>5.422044475411935E-2</v>
      </c>
      <c r="H22" s="37">
        <f>(H16-G16)/G18</f>
        <v>3.485088454559717E-2</v>
      </c>
      <c r="I22" s="7"/>
      <c r="J22" s="7"/>
      <c r="K22" s="7"/>
      <c r="L22" s="7"/>
      <c r="M22" s="7"/>
      <c r="N22" s="7"/>
      <c r="O22" s="7"/>
    </row>
    <row r="23" spans="1:15" ht="10.9" thickBot="1">
      <c r="A23" s="7"/>
      <c r="B23" s="14">
        <v>17</v>
      </c>
      <c r="C23" s="16" t="s">
        <v>19</v>
      </c>
      <c r="D23" s="21"/>
      <c r="E23" s="22">
        <v>1.5060043771920655E-2</v>
      </c>
      <c r="F23" s="22">
        <v>1.5268189263720002E-2</v>
      </c>
      <c r="G23" s="22">
        <v>1.5398898769810201E-2</v>
      </c>
      <c r="H23" s="25">
        <v>1.5567597511976641E-2</v>
      </c>
      <c r="I23" s="7"/>
      <c r="J23" s="7"/>
      <c r="K23" s="7"/>
      <c r="L23" s="7"/>
      <c r="M23" s="7"/>
      <c r="N23" s="7"/>
      <c r="O23" s="7"/>
    </row>
    <row r="24" spans="1:15" ht="10.9" thickBot="1">
      <c r="A24" s="7"/>
      <c r="B24" s="15">
        <v>18</v>
      </c>
      <c r="C24" s="18" t="s">
        <v>20</v>
      </c>
      <c r="D24" s="19"/>
      <c r="E24" s="23">
        <f>E22-E23</f>
        <v>4.486832070596377E-2</v>
      </c>
      <c r="F24" s="23">
        <f>F22-F23</f>
        <v>2.8976475313607589E-2</v>
      </c>
      <c r="G24" s="23">
        <f>G22-G23</f>
        <v>3.8821545984309147E-2</v>
      </c>
      <c r="H24" s="26">
        <f>H22-H23</f>
        <v>1.928328703362053E-2</v>
      </c>
      <c r="I24" s="7"/>
      <c r="J24" s="7"/>
      <c r="K24" s="7"/>
      <c r="L24" s="7"/>
      <c r="M24" s="7"/>
      <c r="N24" s="7"/>
      <c r="O24" s="7"/>
    </row>
    <row r="25" spans="1:15" ht="15" customHeight="1">
      <c r="A25" s="7"/>
      <c r="B25" s="7"/>
      <c r="C25" s="7" t="s">
        <v>21</v>
      </c>
      <c r="D25" s="2"/>
      <c r="E25" s="3"/>
      <c r="F25" s="3"/>
      <c r="G25" s="3"/>
      <c r="H25" s="3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9"/>
      <c r="F26" s="9"/>
      <c r="G26" s="9"/>
      <c r="H26" s="9"/>
      <c r="I26" s="9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mergeCells count="1">
    <mergeCell ref="B2:H2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3"/>
  <sheetViews>
    <sheetView showGridLines="0" tabSelected="1" view="pageBreakPreview" zoomScale="130" zoomScaleNormal="100" zoomScaleSheetLayoutView="130" workbookViewId="0">
      <selection activeCell="B2" sqref="B2:H2"/>
    </sheetView>
  </sheetViews>
  <sheetFormatPr defaultColWidth="9.140625" defaultRowHeight="10.15"/>
  <cols>
    <col min="1" max="1" width="1.85546875" style="4" customWidth="1"/>
    <col min="2" max="2" width="5.140625" style="4" customWidth="1"/>
    <col min="3" max="3" width="39.28515625" style="4" customWidth="1"/>
    <col min="4" max="4" width="7.28515625" style="4" bestFit="1" customWidth="1"/>
    <col min="5" max="6" width="8.7109375" style="4" bestFit="1" customWidth="1"/>
    <col min="7" max="8" width="8.140625" style="4" bestFit="1" customWidth="1"/>
    <col min="9" max="9" width="2.28515625" style="4" customWidth="1"/>
    <col min="10" max="16384" width="9.140625" style="4"/>
  </cols>
  <sheetData>
    <row r="2" spans="2:15" ht="14.45" customHeight="1" thickBot="1">
      <c r="B2" s="62" t="s">
        <v>22</v>
      </c>
      <c r="C2" s="62"/>
      <c r="D2" s="62"/>
      <c r="E2" s="62"/>
      <c r="F2" s="62"/>
      <c r="G2" s="62"/>
      <c r="H2" s="62"/>
      <c r="I2" s="10"/>
      <c r="J2" s="10"/>
      <c r="K2" s="10"/>
      <c r="L2" s="10"/>
      <c r="M2" s="10"/>
      <c r="N2" s="10"/>
      <c r="O2" s="10"/>
    </row>
    <row r="3" spans="2:15" ht="10.9" thickBot="1">
      <c r="B3" s="44" t="s">
        <v>1</v>
      </c>
      <c r="C3" s="47" t="s">
        <v>23</v>
      </c>
      <c r="D3" s="53">
        <v>2023</v>
      </c>
      <c r="E3" s="53">
        <v>2024</v>
      </c>
      <c r="F3" s="53">
        <v>2025</v>
      </c>
      <c r="G3" s="53">
        <v>2026</v>
      </c>
      <c r="H3" s="58">
        <v>2027</v>
      </c>
      <c r="I3" s="10"/>
      <c r="J3" s="10"/>
      <c r="K3" s="10"/>
      <c r="L3" s="10"/>
      <c r="M3" s="10"/>
      <c r="N3" s="10"/>
      <c r="O3" s="10"/>
    </row>
    <row r="4" spans="2:15" ht="10.9" thickBot="1">
      <c r="B4" s="44">
        <v>1</v>
      </c>
      <c r="C4" s="32" t="s">
        <v>3</v>
      </c>
      <c r="D4" s="40">
        <v>9404.1716581467426</v>
      </c>
      <c r="E4" s="40">
        <v>10060.225652154053</v>
      </c>
      <c r="F4" s="40">
        <v>10815.854381622092</v>
      </c>
      <c r="G4" s="40">
        <v>11551.801647010987</v>
      </c>
      <c r="H4" s="41">
        <v>12198.833940562326</v>
      </c>
      <c r="I4" s="10"/>
      <c r="J4" s="10"/>
      <c r="K4" s="10"/>
      <c r="L4" s="10"/>
      <c r="M4" s="10"/>
      <c r="N4" s="10"/>
      <c r="O4" s="10"/>
    </row>
    <row r="5" spans="2:15" ht="10.9" thickBot="1">
      <c r="B5" s="45"/>
      <c r="C5" s="48"/>
      <c r="D5" s="38"/>
      <c r="E5" s="38"/>
      <c r="F5" s="38"/>
      <c r="G5" s="38"/>
      <c r="H5" s="39"/>
      <c r="I5" s="10"/>
      <c r="J5" s="10"/>
      <c r="K5" s="10"/>
      <c r="L5" s="10"/>
      <c r="M5" s="10"/>
      <c r="N5" s="10"/>
      <c r="O5" s="10"/>
    </row>
    <row r="6" spans="2:15" ht="10.9" thickBot="1">
      <c r="B6" s="45">
        <v>2</v>
      </c>
      <c r="C6" s="48" t="s">
        <v>4</v>
      </c>
      <c r="D6" s="38">
        <v>220.20300091972334</v>
      </c>
      <c r="E6" s="38">
        <v>235.56480666883604</v>
      </c>
      <c r="F6" s="38">
        <v>253.25820060679973</v>
      </c>
      <c r="G6" s="38">
        <v>270.49074401903175</v>
      </c>
      <c r="H6" s="39">
        <v>285.64130250620673</v>
      </c>
      <c r="I6" s="10"/>
      <c r="J6" s="10"/>
      <c r="K6" s="10"/>
      <c r="L6" s="10"/>
      <c r="M6" s="10"/>
      <c r="N6" s="10"/>
      <c r="O6" s="10"/>
    </row>
    <row r="7" spans="2:15" ht="10.9" thickBot="1">
      <c r="B7" s="45">
        <v>3</v>
      </c>
      <c r="C7" s="48" t="s">
        <v>5</v>
      </c>
      <c r="D7" s="38">
        <v>313.72316651577535</v>
      </c>
      <c r="E7" s="38">
        <v>335.60912775585922</v>
      </c>
      <c r="F7" s="38">
        <v>360.81690217091301</v>
      </c>
      <c r="G7" s="38">
        <v>385.36810294428653</v>
      </c>
      <c r="H7" s="39">
        <v>406.95310025715935</v>
      </c>
      <c r="I7" s="10"/>
      <c r="J7" s="10"/>
      <c r="K7" s="10"/>
      <c r="L7" s="10"/>
      <c r="M7" s="10"/>
      <c r="N7" s="10"/>
      <c r="O7" s="10"/>
    </row>
    <row r="8" spans="2:15" ht="10.9" thickBot="1">
      <c r="B8" s="45">
        <v>4</v>
      </c>
      <c r="C8" s="48" t="s">
        <v>6</v>
      </c>
      <c r="D8" s="38">
        <v>467.22540523897231</v>
      </c>
      <c r="E8" s="38">
        <v>491.15188267705764</v>
      </c>
      <c r="F8" s="38">
        <v>535.77754245416111</v>
      </c>
      <c r="G8" s="38">
        <v>574.5311078776607</v>
      </c>
      <c r="H8" s="39">
        <v>613.07411064847361</v>
      </c>
      <c r="I8" s="10"/>
      <c r="J8" s="10"/>
      <c r="K8" s="10"/>
      <c r="L8" s="10"/>
      <c r="M8" s="10"/>
      <c r="N8" s="10"/>
      <c r="O8" s="10"/>
    </row>
    <row r="9" spans="2:15" ht="10.9" thickBot="1">
      <c r="B9" s="45">
        <v>5</v>
      </c>
      <c r="C9" s="48" t="s">
        <v>7</v>
      </c>
      <c r="D9" s="38">
        <v>35.766724179654886</v>
      </c>
      <c r="E9" s="38">
        <v>53.572293952951405</v>
      </c>
      <c r="F9" s="38">
        <v>39.601388101142916</v>
      </c>
      <c r="G9" s="38">
        <v>57.152882257087178</v>
      </c>
      <c r="H9" s="39">
        <v>67.112307634302041</v>
      </c>
      <c r="I9" s="10"/>
      <c r="J9" s="10"/>
      <c r="K9" s="10"/>
      <c r="L9" s="10"/>
      <c r="M9" s="10"/>
      <c r="N9" s="10"/>
      <c r="O9" s="10"/>
    </row>
    <row r="10" spans="2:15" ht="10.9" thickBot="1">
      <c r="B10" s="45">
        <v>6</v>
      </c>
      <c r="C10" s="49" t="s">
        <v>8</v>
      </c>
      <c r="D10" s="19">
        <f>SUM(D6:D9)</f>
        <v>1036.9182968541259</v>
      </c>
      <c r="E10" s="19">
        <f>SUM(E6:E9)</f>
        <v>1115.8981110547043</v>
      </c>
      <c r="F10" s="19">
        <f>SUM(F6:F9)</f>
        <v>1189.4540333330167</v>
      </c>
      <c r="G10" s="19">
        <f t="shared" ref="G10:H10" si="0">SUM(G6:G9)</f>
        <v>1287.5428370980662</v>
      </c>
      <c r="H10" s="24">
        <f t="shared" si="0"/>
        <v>1372.7808210461417</v>
      </c>
      <c r="I10" s="10"/>
      <c r="J10" s="10"/>
      <c r="K10" s="10"/>
      <c r="L10" s="10"/>
      <c r="M10" s="10"/>
      <c r="N10" s="10"/>
      <c r="O10" s="10"/>
    </row>
    <row r="11" spans="2:15" ht="10.9" thickBot="1">
      <c r="B11" s="45">
        <v>7</v>
      </c>
      <c r="C11" s="48" t="s">
        <v>9</v>
      </c>
      <c r="D11" s="38"/>
      <c r="E11" s="38">
        <v>17.523271719462663</v>
      </c>
      <c r="F11" s="38">
        <v>17.624864440974463</v>
      </c>
      <c r="G11" s="38">
        <v>17.773917793219521</v>
      </c>
      <c r="H11" s="39">
        <v>17.95817615182867</v>
      </c>
      <c r="I11" s="10"/>
      <c r="J11" s="10"/>
      <c r="K11" s="10"/>
      <c r="L11" s="10"/>
      <c r="M11" s="10"/>
      <c r="N11" s="10"/>
      <c r="O11" s="10"/>
    </row>
    <row r="12" spans="2:15" ht="21" thickBot="1">
      <c r="B12" s="45">
        <v>8</v>
      </c>
      <c r="C12" s="49" t="s">
        <v>10</v>
      </c>
      <c r="D12" s="19">
        <f>D10-D11</f>
        <v>1036.9182968541259</v>
      </c>
      <c r="E12" s="19">
        <f t="shared" ref="E12:G12" si="1">E10-E11</f>
        <v>1098.3748393352416</v>
      </c>
      <c r="F12" s="19">
        <f t="shared" si="1"/>
        <v>1171.8291688920422</v>
      </c>
      <c r="G12" s="19">
        <f t="shared" si="1"/>
        <v>1269.7689193048468</v>
      </c>
      <c r="H12" s="24">
        <f>H10-H11</f>
        <v>1354.822644894313</v>
      </c>
      <c r="I12" s="10"/>
      <c r="J12" s="10"/>
      <c r="K12" s="10"/>
      <c r="L12" s="10"/>
      <c r="M12" s="10"/>
      <c r="N12" s="10"/>
      <c r="O12" s="10"/>
    </row>
    <row r="13" spans="2:15" ht="10.9" thickBot="1">
      <c r="B13" s="45">
        <v>9</v>
      </c>
      <c r="C13" s="48" t="s">
        <v>24</v>
      </c>
      <c r="D13" s="38"/>
      <c r="E13" s="38">
        <v>-4.9426867770085865</v>
      </c>
      <c r="F13" s="38">
        <v>-5.2732312600141888</v>
      </c>
      <c r="G13" s="38">
        <v>-5.71396013687181</v>
      </c>
      <c r="H13" s="39">
        <v>-6.0967019020244084</v>
      </c>
      <c r="I13" s="10"/>
      <c r="J13" s="10"/>
      <c r="K13" s="10"/>
      <c r="L13" s="10"/>
      <c r="M13" s="10"/>
      <c r="N13" s="10"/>
      <c r="O13" s="10"/>
    </row>
    <row r="14" spans="2:15" ht="10.9" thickBot="1">
      <c r="B14" s="45">
        <v>10</v>
      </c>
      <c r="C14" s="48" t="s">
        <v>25</v>
      </c>
      <c r="D14" s="38"/>
      <c r="E14" s="38"/>
      <c r="F14" s="38">
        <f>SUM($E13:E13)</f>
        <v>-4.9426867770085865</v>
      </c>
      <c r="G14" s="38">
        <f>SUM($E13:F13)</f>
        <v>-10.215918037022774</v>
      </c>
      <c r="H14" s="39">
        <f>SUM($E13:G13)</f>
        <v>-15.929878173894584</v>
      </c>
      <c r="I14" s="10"/>
      <c r="J14" s="10"/>
      <c r="K14" s="10"/>
      <c r="L14" s="10"/>
      <c r="M14" s="10"/>
      <c r="N14" s="10"/>
      <c r="O14" s="10"/>
    </row>
    <row r="15" spans="2:15" ht="10.9" thickBot="1">
      <c r="B15" s="45">
        <v>11</v>
      </c>
      <c r="C15" s="48" t="s">
        <v>26</v>
      </c>
      <c r="D15" s="38"/>
      <c r="E15" s="38">
        <v>0.19360598312442523</v>
      </c>
      <c r="F15" s="38">
        <v>0.42863393796177407</v>
      </c>
      <c r="G15" s="38">
        <v>0.62259705491650552</v>
      </c>
      <c r="H15" s="39">
        <v>0.78787247842194397</v>
      </c>
      <c r="I15" s="10"/>
      <c r="J15" s="10"/>
      <c r="K15" s="10"/>
      <c r="L15" s="10"/>
      <c r="M15" s="10"/>
      <c r="N15" s="10"/>
      <c r="O15" s="10"/>
    </row>
    <row r="16" spans="2:15" ht="21" thickBot="1">
      <c r="B16" s="45">
        <v>12</v>
      </c>
      <c r="C16" s="49" t="s">
        <v>14</v>
      </c>
      <c r="D16" s="19">
        <f>SUM(D10)</f>
        <v>1036.9182968541259</v>
      </c>
      <c r="E16" s="19">
        <f>SUM(E10,E13:E15)</f>
        <v>1111.1490302608202</v>
      </c>
      <c r="F16" s="19">
        <f>SUM(F10,F13:F15)</f>
        <v>1179.6667492339559</v>
      </c>
      <c r="G16" s="19">
        <f t="shared" ref="G16" si="2">SUM(G10,G13:G15)</f>
        <v>1272.2355559790883</v>
      </c>
      <c r="H16" s="24">
        <f>SUM(H10,H13:H15)</f>
        <v>1351.5421134486444</v>
      </c>
      <c r="I16" s="10"/>
      <c r="J16" s="10"/>
      <c r="K16" s="10"/>
      <c r="L16" s="10"/>
      <c r="M16" s="10"/>
      <c r="N16" s="10"/>
      <c r="O16" s="10"/>
    </row>
    <row r="17" spans="1:15" ht="10.9" thickBot="1">
      <c r="A17" s="10"/>
      <c r="B17" s="45">
        <v>13</v>
      </c>
      <c r="C17" s="48" t="s">
        <v>15</v>
      </c>
      <c r="D17" s="38">
        <v>647.5445427520126</v>
      </c>
      <c r="E17" s="38">
        <v>659.84788906430094</v>
      </c>
      <c r="F17" s="38">
        <v>672.38499895652274</v>
      </c>
      <c r="G17" s="38">
        <v>685.16031393669675</v>
      </c>
      <c r="H17" s="39">
        <v>698.1783599014941</v>
      </c>
      <c r="I17" s="10"/>
      <c r="J17" s="10"/>
      <c r="K17" s="10"/>
      <c r="L17" s="10"/>
      <c r="M17" s="10"/>
      <c r="N17" s="10"/>
      <c r="O17" s="10"/>
    </row>
    <row r="18" spans="1:15" ht="10.9" thickBot="1">
      <c r="A18" s="10"/>
      <c r="B18" s="45">
        <v>14</v>
      </c>
      <c r="C18" s="49" t="s">
        <v>16</v>
      </c>
      <c r="D18" s="19">
        <f>SUM(D16:D17)</f>
        <v>1684.4628396061385</v>
      </c>
      <c r="E18" s="19">
        <f>SUM(E16:E17)</f>
        <v>1770.9969193251211</v>
      </c>
      <c r="F18" s="19">
        <f>SUM(F16:F17)</f>
        <v>1852.0517481904785</v>
      </c>
      <c r="G18" s="19">
        <f>SUM(G16:G17)</f>
        <v>1957.3958699157852</v>
      </c>
      <c r="H18" s="24">
        <f>SUM(H16:H17)</f>
        <v>2049.7204733501385</v>
      </c>
      <c r="I18" s="11"/>
      <c r="J18" s="10"/>
      <c r="K18" s="10"/>
      <c r="L18" s="10"/>
      <c r="M18" s="10"/>
      <c r="N18" s="10"/>
      <c r="O18" s="10"/>
    </row>
    <row r="19" spans="1:15" ht="10.9" thickBot="1">
      <c r="A19" s="10"/>
      <c r="B19" s="45"/>
      <c r="C19" s="49"/>
      <c r="D19" s="19"/>
      <c r="E19" s="19"/>
      <c r="F19" s="19"/>
      <c r="G19" s="19"/>
      <c r="H19" s="24"/>
      <c r="I19" s="10"/>
      <c r="J19" s="10"/>
      <c r="K19" s="10"/>
      <c r="L19" s="10"/>
      <c r="M19" s="10"/>
      <c r="N19" s="10"/>
      <c r="O19" s="10"/>
    </row>
    <row r="20" spans="1:15" ht="10.9" thickBot="1">
      <c r="A20" s="10"/>
      <c r="B20" s="45"/>
      <c r="C20" s="49"/>
      <c r="D20" s="19"/>
      <c r="E20" s="19"/>
      <c r="F20" s="19"/>
      <c r="G20" s="19"/>
      <c r="H20" s="24"/>
      <c r="I20" s="10"/>
      <c r="J20" s="10"/>
      <c r="K20" s="10"/>
      <c r="L20" s="10"/>
      <c r="M20" s="10"/>
      <c r="N20" s="10"/>
      <c r="O20" s="10"/>
    </row>
    <row r="21" spans="1:15" ht="10.9" thickBot="1">
      <c r="A21" s="10"/>
      <c r="B21" s="45">
        <v>15</v>
      </c>
      <c r="C21" s="32" t="s">
        <v>17</v>
      </c>
      <c r="D21" s="54"/>
      <c r="E21" s="40">
        <f>E16-D16</f>
        <v>74.230733406694299</v>
      </c>
      <c r="F21" s="40">
        <f>F16-E16</f>
        <v>68.517718973135743</v>
      </c>
      <c r="G21" s="40">
        <f>G16-F16</f>
        <v>92.568806745132406</v>
      </c>
      <c r="H21" s="41">
        <f>H16-G16</f>
        <v>79.306557469556083</v>
      </c>
      <c r="I21" s="10"/>
      <c r="J21" s="10"/>
      <c r="K21" s="10"/>
      <c r="L21" s="10"/>
      <c r="M21" s="10"/>
      <c r="N21" s="10"/>
      <c r="O21" s="10"/>
    </row>
    <row r="22" spans="1:15" ht="32.25" customHeight="1" thickBot="1">
      <c r="A22" s="10"/>
      <c r="B22" s="45">
        <v>16</v>
      </c>
      <c r="C22" s="50" t="s">
        <v>18</v>
      </c>
      <c r="D22" s="19"/>
      <c r="E22" s="55">
        <f>(E16-D16)/D18</f>
        <v>4.4067896103930047E-2</v>
      </c>
      <c r="F22" s="55">
        <f>(F16-E16)/E18</f>
        <v>3.8688784958048367E-2</v>
      </c>
      <c r="G22" s="55">
        <f>(G16-F16)/F18</f>
        <v>4.9981760410083287E-2</v>
      </c>
      <c r="H22" s="59">
        <f>(H16-G16)/G18</f>
        <v>4.0516360889720361E-2</v>
      </c>
      <c r="I22" s="10"/>
      <c r="J22" s="10"/>
      <c r="K22" s="10"/>
      <c r="L22" s="10"/>
      <c r="M22" s="10"/>
      <c r="N22" s="10"/>
      <c r="O22" s="10"/>
    </row>
    <row r="23" spans="1:15" ht="10.9" thickBot="1">
      <c r="A23" s="10"/>
      <c r="B23" s="45">
        <v>17</v>
      </c>
      <c r="C23" s="51" t="s">
        <v>19</v>
      </c>
      <c r="D23" s="20"/>
      <c r="E23" s="56">
        <v>1.1695982349385037E-2</v>
      </c>
      <c r="F23" s="56">
        <v>1.1920874251436151E-2</v>
      </c>
      <c r="G23" s="56">
        <v>1.2102074500533869E-2</v>
      </c>
      <c r="H23" s="60">
        <v>1.234930344705523E-2</v>
      </c>
      <c r="I23" s="10"/>
      <c r="J23" s="10"/>
      <c r="K23" s="10"/>
      <c r="L23" s="10"/>
      <c r="M23" s="10"/>
      <c r="N23" s="10"/>
      <c r="O23" s="10"/>
    </row>
    <row r="24" spans="1:15" ht="10.9" thickBot="1">
      <c r="A24" s="10"/>
      <c r="B24" s="46">
        <v>18</v>
      </c>
      <c r="C24" s="52" t="s">
        <v>20</v>
      </c>
      <c r="D24" s="54"/>
      <c r="E24" s="57">
        <f>E22-E23</f>
        <v>3.2371913754545012E-2</v>
      </c>
      <c r="F24" s="57">
        <f>F22-F23</f>
        <v>2.6767910706612216E-2</v>
      </c>
      <c r="G24" s="57">
        <f>G22-G23</f>
        <v>3.7879685909549418E-2</v>
      </c>
      <c r="H24" s="27">
        <f>H22-H23</f>
        <v>2.8167057442665129E-2</v>
      </c>
      <c r="I24" s="10"/>
      <c r="J24" s="10"/>
      <c r="K24" s="10"/>
      <c r="L24" s="10"/>
      <c r="M24" s="10"/>
      <c r="N24" s="10"/>
      <c r="O24" s="10"/>
    </row>
    <row r="25" spans="1:15" ht="14.45" customHeight="1">
      <c r="A25" s="10"/>
      <c r="B25" s="10" t="s">
        <v>27</v>
      </c>
      <c r="C25" s="10"/>
      <c r="D25" s="5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</row>
    <row r="26" spans="1:15">
      <c r="A26" s="10"/>
      <c r="B26" s="10"/>
      <c r="C26" s="10"/>
      <c r="D26" s="10"/>
      <c r="E26" s="12"/>
      <c r="F26" s="12"/>
      <c r="G26" s="12"/>
      <c r="H26" s="12"/>
      <c r="I26" s="12"/>
      <c r="J26" s="10"/>
      <c r="K26" s="10"/>
      <c r="L26" s="10"/>
      <c r="M26" s="10"/>
      <c r="N26" s="10"/>
      <c r="O26" s="10"/>
    </row>
    <row r="27" spans="1: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1">
    <mergeCell ref="B2:H2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000F6-4F67-4705-BB6D-6EF73EDDCA28}"/>
</file>

<file path=customXml/itemProps2.xml><?xml version="1.0" encoding="utf-8"?>
<ds:datastoreItem xmlns:ds="http://schemas.openxmlformats.org/officeDocument/2006/customXml" ds:itemID="{85BC0A52-2841-4095-A694-0A82054546D9}"/>
</file>

<file path=customXml/itemProps3.xml><?xml version="1.0" encoding="utf-8"?>
<ds:datastoreItem xmlns:ds="http://schemas.openxmlformats.org/officeDocument/2006/customXml" ds:itemID="{E8774F9E-58CF-48A7-96DD-918A36E3C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School Energy Coalition Interrogatory - 253</dc:title>
  <dc:subject/>
  <dc:creator>NAVA Anthony</dc:creator>
  <cp:keywords/>
  <dc:description/>
  <cp:lastModifiedBy>BUT Judy</cp:lastModifiedBy>
  <cp:revision/>
  <dcterms:created xsi:type="dcterms:W3CDTF">2021-10-13T14:54:23Z</dcterms:created>
  <dcterms:modified xsi:type="dcterms:W3CDTF">2022-05-16T19:04:31Z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2021-10-13T14:54:23Z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dcc4c3a2-1ae5-48ad-adb1-5ee4cdf11e70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Witness(Internal)">
    <vt:lpwstr>155;#Stephen.Vetsis@HydroOne.com;#89;#Joel.Jodoin@HydroOne.com</vt:lpwstr>
  </property>
  <property fmtid="{D5CDD505-2E9C-101B-9397-08002B2CF9AE}" pid="11" name="WitnessApproved">
    <vt:lpwstr>Approved</vt:lpwstr>
  </property>
  <property fmtid="{D5CDD505-2E9C-101B-9397-08002B2CF9AE}" pid="12" name="RA Review Draft 1">
    <vt:bool>true</vt:bool>
  </property>
  <property fmtid="{D5CDD505-2E9C-101B-9397-08002B2CF9AE}" pid="13" name="Tab">
    <vt:lpwstr>22</vt:lpwstr>
  </property>
  <property fmtid="{D5CDD505-2E9C-101B-9397-08002B2CF9AE}" pid="14" name="CaseNumber">
    <vt:lpwstr>EB-2021-0110</vt:lpwstr>
  </property>
  <property fmtid="{D5CDD505-2E9C-101B-9397-08002B2CF9AE}" pid="15" name="ELT">
    <vt:bool>false</vt:bool>
  </property>
  <property fmtid="{D5CDD505-2E9C-101B-9397-08002B2CF9AE}" pid="16" name="IntervenorAcronymn">
    <vt:lpwstr>SEC</vt:lpwstr>
  </property>
  <property fmtid="{D5CDD505-2E9C-101B-9397-08002B2CF9AE}" pid="17" name="Refusal">
    <vt:bool>false</vt:bool>
  </property>
  <property fmtid="{D5CDD505-2E9C-101B-9397-08002B2CF9AE}" pid="18" name="TSW">
    <vt:lpwstr>No</vt:lpwstr>
  </property>
  <property fmtid="{D5CDD505-2E9C-101B-9397-08002B2CF9AE}" pid="20" name="Expert">
    <vt:lpwstr>NO</vt:lpwstr>
  </property>
  <property fmtid="{D5CDD505-2E9C-101B-9397-08002B2CF9AE}" pid="22" name="RDirApproved">
    <vt:bool>false</vt:bool>
  </property>
  <property fmtid="{D5CDD505-2E9C-101B-9397-08002B2CF9AE}" pid="24" name="2021/2022Update">
    <vt:bool>false</vt:bool>
  </property>
  <property fmtid="{D5CDD505-2E9C-101B-9397-08002B2CF9AE}" pid="25" name="Strategic">
    <vt:bool>false</vt:bool>
  </property>
  <property fmtid="{D5CDD505-2E9C-101B-9397-08002B2CF9AE}" pid="26" name="Exhibit">
    <vt:lpwstr>I</vt:lpwstr>
  </property>
  <property fmtid="{D5CDD505-2E9C-101B-9397-08002B2CF9AE}" pid="27" name="RAApproved">
    <vt:bool>true</vt:bool>
  </property>
  <property fmtid="{D5CDD505-2E9C-101B-9397-08002B2CF9AE}" pid="28" name="FormattingComplete">
    <vt:bool>true</vt:bool>
  </property>
  <property fmtid="{D5CDD505-2E9C-101B-9397-08002B2CF9AE}" pid="30" name="Support">
    <vt:lpwstr/>
  </property>
  <property fmtid="{D5CDD505-2E9C-101B-9397-08002B2CF9AE}" pid="31" name="RA">
    <vt:lpwstr>25;#Heloise.Apesteguy-Reux@HydroOne.com;#28;#Uri.Akselrud@HydroOne.com;#44;#Judy.BUT@HydroOne.com</vt:lpwstr>
  </property>
  <property fmtid="{D5CDD505-2E9C-101B-9397-08002B2CF9AE}" pid="32" name="PDFCreationInitiated">
    <vt:bool>false</vt:bool>
  </property>
  <property fmtid="{D5CDD505-2E9C-101B-9397-08002B2CF9AE}" pid="33" name="FilingDate">
    <vt:filetime>2021-11-29T00:00:00Z</vt:filetime>
  </property>
  <property fmtid="{D5CDD505-2E9C-101B-9397-08002B2CF9AE}" pid="34" name="Schedule">
    <vt:lpwstr>O-SEC-253</vt:lpwstr>
  </property>
  <property fmtid="{D5CDD505-2E9C-101B-9397-08002B2CF9AE}" pid="35" name="ExhibitReference">
    <vt:lpwstr>O-01-02</vt:lpwstr>
  </property>
  <property fmtid="{D5CDD505-2E9C-101B-9397-08002B2CF9AE}" pid="36" name="DraftReady">
    <vt:lpwstr>Ready</vt:lpwstr>
  </property>
  <property fmtid="{D5CDD505-2E9C-101B-9397-08002B2CF9AE}" pid="37" name="Confidential">
    <vt:bool>false</vt:bool>
  </property>
  <property fmtid="{D5CDD505-2E9C-101B-9397-08002B2CF9AE}" pid="38" name="Witness">
    <vt:lpwstr>VETSIS Stephen</vt:lpwstr>
  </property>
  <property fmtid="{D5CDD505-2E9C-101B-9397-08002B2CF9AE}" pid="40" name="IRAuthor">
    <vt:lpwstr>104;#Anthony.NAVA@HydroOne.com</vt:lpwstr>
  </property>
</Properties>
</file>