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1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Interrogatory Responses - May 2022/"/>
    </mc:Choice>
  </mc:AlternateContent>
  <xr:revisionPtr revIDLastSave="1" documentId="13_ncr:1_{CC39AF02-BCDC-463B-B1AE-B9F8E761CD1A}" xr6:coauthVersionLast="47" xr6:coauthVersionMax="47" xr10:uidLastSave="{512E5E7E-86A6-4BEB-8761-CBBA3808C5E0}"/>
  <bookViews>
    <workbookView xWindow="-110" yWindow="-110" windowWidth="19420" windowHeight="104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2" i="1" l="1"/>
  <c r="H192" i="1"/>
  <c r="H203" i="1"/>
  <c r="H204" i="1"/>
  <c r="E30" i="1" l="1"/>
  <c r="B188" i="1" l="1"/>
  <c r="B187" i="1"/>
  <c r="B186" i="1"/>
  <c r="H182" i="1"/>
  <c r="H166" i="1"/>
  <c r="G166" i="1"/>
  <c r="G182" i="1" s="1"/>
  <c r="F166" i="1"/>
  <c r="F182" i="1" s="1"/>
  <c r="E166" i="1"/>
  <c r="E182" i="1" s="1"/>
  <c r="D166" i="1"/>
  <c r="D182" i="1" s="1"/>
  <c r="C166" i="1"/>
  <c r="C182" i="1" s="1"/>
  <c r="B166" i="1"/>
  <c r="B182" i="1" s="1"/>
  <c r="H165" i="1"/>
  <c r="H181" i="1" s="1"/>
  <c r="G165" i="1"/>
  <c r="G181" i="1" s="1"/>
  <c r="F165" i="1"/>
  <c r="F181" i="1" s="1"/>
  <c r="E165" i="1"/>
  <c r="E181" i="1" s="1"/>
  <c r="D165" i="1"/>
  <c r="D181" i="1" s="1"/>
  <c r="C165" i="1"/>
  <c r="C181" i="1" s="1"/>
  <c r="B165" i="1"/>
  <c r="B181" i="1" s="1"/>
  <c r="H164" i="1"/>
  <c r="H180" i="1" s="1"/>
  <c r="G164" i="1"/>
  <c r="G180" i="1" s="1"/>
  <c r="F164" i="1"/>
  <c r="F180" i="1" s="1"/>
  <c r="E164" i="1"/>
  <c r="E180" i="1" s="1"/>
  <c r="D164" i="1"/>
  <c r="D180" i="1" s="1"/>
  <c r="C164" i="1"/>
  <c r="C180" i="1" s="1"/>
  <c r="B164" i="1"/>
  <c r="B180" i="1" s="1"/>
  <c r="H163" i="1"/>
  <c r="H179" i="1" s="1"/>
  <c r="G163" i="1"/>
  <c r="G179" i="1" s="1"/>
  <c r="F163" i="1"/>
  <c r="F179" i="1" s="1"/>
  <c r="E163" i="1"/>
  <c r="E179" i="1" s="1"/>
  <c r="D163" i="1"/>
  <c r="D179" i="1" s="1"/>
  <c r="C163" i="1"/>
  <c r="C179" i="1" s="1"/>
  <c r="B163" i="1"/>
  <c r="B179" i="1" s="1"/>
  <c r="H162" i="1"/>
  <c r="H178" i="1" s="1"/>
  <c r="G162" i="1"/>
  <c r="G178" i="1" s="1"/>
  <c r="F162" i="1"/>
  <c r="F178" i="1" s="1"/>
  <c r="E162" i="1"/>
  <c r="E178" i="1" s="1"/>
  <c r="D162" i="1"/>
  <c r="D178" i="1" s="1"/>
  <c r="C162" i="1"/>
  <c r="C178" i="1" s="1"/>
  <c r="B162" i="1"/>
  <c r="B178" i="1" s="1"/>
  <c r="H161" i="1"/>
  <c r="H177" i="1" s="1"/>
  <c r="G161" i="1"/>
  <c r="G177" i="1" s="1"/>
  <c r="F161" i="1"/>
  <c r="F177" i="1" s="1"/>
  <c r="E161" i="1"/>
  <c r="E177" i="1" s="1"/>
  <c r="D161" i="1"/>
  <c r="D177" i="1" s="1"/>
  <c r="C161" i="1"/>
  <c r="C177" i="1" s="1"/>
  <c r="B161" i="1"/>
  <c r="B177" i="1" s="1"/>
  <c r="H157" i="1"/>
  <c r="G157" i="1"/>
  <c r="F157" i="1"/>
  <c r="E157" i="1"/>
  <c r="D157" i="1"/>
  <c r="C157" i="1"/>
  <c r="B157" i="1"/>
  <c r="H156" i="1"/>
  <c r="G156" i="1"/>
  <c r="F156" i="1"/>
  <c r="E156" i="1"/>
  <c r="D156" i="1"/>
  <c r="C156" i="1"/>
  <c r="B156" i="1"/>
  <c r="H155" i="1"/>
  <c r="G155" i="1"/>
  <c r="F155" i="1"/>
  <c r="E155" i="1"/>
  <c r="D155" i="1"/>
  <c r="C155" i="1"/>
  <c r="B155" i="1"/>
  <c r="H154" i="1"/>
  <c r="G154" i="1"/>
  <c r="F154" i="1"/>
  <c r="E154" i="1"/>
  <c r="D154" i="1"/>
  <c r="C154" i="1"/>
  <c r="B154" i="1"/>
  <c r="H153" i="1"/>
  <c r="G153" i="1"/>
  <c r="F153" i="1"/>
  <c r="E153" i="1"/>
  <c r="D153" i="1"/>
  <c r="C153" i="1"/>
  <c r="B153" i="1"/>
  <c r="H126" i="1"/>
  <c r="G126" i="1"/>
  <c r="F126" i="1"/>
  <c r="E126" i="1"/>
  <c r="D126" i="1"/>
  <c r="C126" i="1"/>
  <c r="B126" i="1"/>
  <c r="B125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C115" i="1"/>
  <c r="C125" i="1" s="1"/>
  <c r="C114" i="1"/>
  <c r="C124" i="1" s="1"/>
  <c r="B91" i="1"/>
  <c r="A91" i="1"/>
  <c r="B90" i="1"/>
  <c r="A90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C83" i="1"/>
  <c r="D83" i="1" s="1"/>
  <c r="C82" i="1"/>
  <c r="C90" i="1" s="1"/>
  <c r="C81" i="1"/>
  <c r="D81" i="1" s="1"/>
  <c r="H30" i="1"/>
  <c r="G30" i="1"/>
  <c r="F30" i="1"/>
  <c r="D30" i="1"/>
  <c r="H29" i="1"/>
  <c r="G29" i="1"/>
  <c r="F29" i="1"/>
  <c r="E29" i="1"/>
  <c r="D29" i="1"/>
  <c r="H17" i="1"/>
  <c r="H56" i="1" s="1"/>
  <c r="G17" i="1"/>
  <c r="G56" i="1" s="1"/>
  <c r="F17" i="1"/>
  <c r="F56" i="1" s="1"/>
  <c r="E17" i="1"/>
  <c r="E56" i="1" s="1"/>
  <c r="D17" i="1"/>
  <c r="D56" i="1" s="1"/>
  <c r="C17" i="1"/>
  <c r="C56" i="1" s="1"/>
  <c r="C193" i="1" s="1"/>
  <c r="C204" i="1" s="1"/>
  <c r="B17" i="1"/>
  <c r="B56" i="1" s="1"/>
  <c r="B193" i="1" s="1"/>
  <c r="B204" i="1" s="1"/>
  <c r="H16" i="1"/>
  <c r="H55" i="1" s="1"/>
  <c r="G16" i="1"/>
  <c r="G55" i="1" s="1"/>
  <c r="F16" i="1"/>
  <c r="F55" i="1" s="1"/>
  <c r="E16" i="1"/>
  <c r="E55" i="1" s="1"/>
  <c r="D16" i="1"/>
  <c r="D55" i="1" s="1"/>
  <c r="C16" i="1"/>
  <c r="C191" i="1" s="1"/>
  <c r="C202" i="1" s="1"/>
  <c r="B16" i="1"/>
  <c r="B191" i="1" s="1"/>
  <c r="B202" i="1" s="1"/>
  <c r="H15" i="1"/>
  <c r="H54" i="1" s="1"/>
  <c r="G15" i="1"/>
  <c r="G54" i="1" s="1"/>
  <c r="F15" i="1"/>
  <c r="F54" i="1" s="1"/>
  <c r="E15" i="1"/>
  <c r="E54" i="1" s="1"/>
  <c r="D15" i="1"/>
  <c r="D54" i="1" s="1"/>
  <c r="C15" i="1"/>
  <c r="C54" i="1" s="1"/>
  <c r="C192" i="1" s="1"/>
  <c r="C203" i="1" s="1"/>
  <c r="B15" i="1"/>
  <c r="B54" i="1" s="1"/>
  <c r="B203" i="1" s="1"/>
  <c r="H14" i="1"/>
  <c r="H53" i="1" s="1"/>
  <c r="G14" i="1"/>
  <c r="G53" i="1" s="1"/>
  <c r="F14" i="1"/>
  <c r="F53" i="1" s="1"/>
  <c r="E14" i="1"/>
  <c r="E53" i="1" s="1"/>
  <c r="D14" i="1"/>
  <c r="D53" i="1" s="1"/>
  <c r="C14" i="1"/>
  <c r="C53" i="1" s="1"/>
  <c r="B14" i="1"/>
  <c r="B53" i="1" s="1"/>
  <c r="H13" i="1"/>
  <c r="H52" i="1" s="1"/>
  <c r="G13" i="1"/>
  <c r="G52" i="1" s="1"/>
  <c r="F13" i="1"/>
  <c r="F52" i="1" s="1"/>
  <c r="E13" i="1"/>
  <c r="E52" i="1" s="1"/>
  <c r="D13" i="1"/>
  <c r="D52" i="1" s="1"/>
  <c r="C13" i="1"/>
  <c r="C52" i="1" s="1"/>
  <c r="B13" i="1"/>
  <c r="B52" i="1" s="1"/>
  <c r="H12" i="1"/>
  <c r="H51" i="1" s="1"/>
  <c r="G12" i="1"/>
  <c r="G51" i="1" s="1"/>
  <c r="F12" i="1"/>
  <c r="F51" i="1" s="1"/>
  <c r="E12" i="1"/>
  <c r="E51" i="1" s="1"/>
  <c r="D12" i="1"/>
  <c r="D51" i="1" s="1"/>
  <c r="C12" i="1"/>
  <c r="C51" i="1" s="1"/>
  <c r="B12" i="1"/>
  <c r="B51" i="1" s="1"/>
  <c r="H11" i="1"/>
  <c r="H50" i="1" s="1"/>
  <c r="G11" i="1"/>
  <c r="F11" i="1"/>
  <c r="F50" i="1" s="1"/>
  <c r="E11" i="1"/>
  <c r="E50" i="1" s="1"/>
  <c r="D11" i="1"/>
  <c r="D50" i="1" s="1"/>
  <c r="C11" i="1"/>
  <c r="C50" i="1" s="1"/>
  <c r="B11" i="1"/>
  <c r="B50" i="1" s="1"/>
  <c r="H10" i="1"/>
  <c r="G10" i="1"/>
  <c r="F10" i="1"/>
  <c r="E10" i="1"/>
  <c r="D10" i="1"/>
  <c r="C10" i="1"/>
  <c r="C49" i="1" s="1"/>
  <c r="B10" i="1"/>
  <c r="B49" i="1" s="1"/>
  <c r="H9" i="1"/>
  <c r="H48" i="1" s="1"/>
  <c r="G9" i="1"/>
  <c r="G48" i="1" s="1"/>
  <c r="F9" i="1"/>
  <c r="F48" i="1" s="1"/>
  <c r="E9" i="1"/>
  <c r="E48" i="1" s="1"/>
  <c r="D9" i="1"/>
  <c r="D48" i="1" s="1"/>
  <c r="C9" i="1"/>
  <c r="C48" i="1" s="1"/>
  <c r="B9" i="1"/>
  <c r="B48" i="1" s="1"/>
  <c r="H8" i="1"/>
  <c r="H47" i="1" s="1"/>
  <c r="G8" i="1"/>
  <c r="G47" i="1" s="1"/>
  <c r="F8" i="1"/>
  <c r="F47" i="1" s="1"/>
  <c r="E8" i="1"/>
  <c r="E47" i="1" s="1"/>
  <c r="D8" i="1"/>
  <c r="D47" i="1" s="1"/>
  <c r="C8" i="1"/>
  <c r="C47" i="1" s="1"/>
  <c r="B8" i="1"/>
  <c r="B47" i="1" s="1"/>
  <c r="H7" i="1"/>
  <c r="H46" i="1" s="1"/>
  <c r="G7" i="1"/>
  <c r="G46" i="1" s="1"/>
  <c r="F7" i="1"/>
  <c r="F46" i="1" s="1"/>
  <c r="E7" i="1"/>
  <c r="E46" i="1" s="1"/>
  <c r="D7" i="1"/>
  <c r="D46" i="1" s="1"/>
  <c r="C7" i="1"/>
  <c r="C46" i="1" s="1"/>
  <c r="B7" i="1"/>
  <c r="B46" i="1" s="1"/>
  <c r="H6" i="1"/>
  <c r="H45" i="1" s="1"/>
  <c r="G6" i="1"/>
  <c r="F6" i="1"/>
  <c r="F45" i="1" s="1"/>
  <c r="E6" i="1"/>
  <c r="E45" i="1" s="1"/>
  <c r="D6" i="1"/>
  <c r="D45" i="1" s="1"/>
  <c r="C6" i="1"/>
  <c r="C45" i="1" s="1"/>
  <c r="B6" i="1"/>
  <c r="B45" i="1" s="1"/>
  <c r="H5" i="1"/>
  <c r="H44" i="1" s="1"/>
  <c r="G5" i="1"/>
  <c r="G44" i="1" s="1"/>
  <c r="F5" i="1"/>
  <c r="E5" i="1"/>
  <c r="D5" i="1"/>
  <c r="D44" i="1" s="1"/>
  <c r="C5" i="1"/>
  <c r="C44" i="1" s="1"/>
  <c r="B5" i="1"/>
  <c r="G50" i="1" l="1"/>
  <c r="G49" i="1"/>
  <c r="F37" i="1"/>
  <c r="E49" i="1"/>
  <c r="E37" i="1"/>
  <c r="D37" i="1"/>
  <c r="H37" i="1"/>
  <c r="D49" i="1"/>
  <c r="D57" i="1" s="1"/>
  <c r="H49" i="1"/>
  <c r="G37" i="1"/>
  <c r="E18" i="1"/>
  <c r="E44" i="1"/>
  <c r="D115" i="1"/>
  <c r="B18" i="1"/>
  <c r="F18" i="1"/>
  <c r="G18" i="1"/>
  <c r="H57" i="1"/>
  <c r="D91" i="1"/>
  <c r="D188" i="1"/>
  <c r="D193" i="1" s="1"/>
  <c r="D204" i="1" s="1"/>
  <c r="E83" i="1"/>
  <c r="D89" i="1"/>
  <c r="E81" i="1"/>
  <c r="C18" i="1"/>
  <c r="F49" i="1"/>
  <c r="C188" i="1"/>
  <c r="D18" i="1"/>
  <c r="H18" i="1"/>
  <c r="B44" i="1"/>
  <c r="F44" i="1"/>
  <c r="G45" i="1"/>
  <c r="G57" i="1" s="1"/>
  <c r="D82" i="1"/>
  <c r="D114" i="1"/>
  <c r="C187" i="1"/>
  <c r="B55" i="1"/>
  <c r="C89" i="1"/>
  <c r="C91" i="1"/>
  <c r="C186" i="1"/>
  <c r="C55" i="1"/>
  <c r="C57" i="1" s="1"/>
  <c r="E57" i="1" l="1"/>
  <c r="C58" i="1"/>
  <c r="G58" i="1"/>
  <c r="E58" i="1"/>
  <c r="D125" i="1"/>
  <c r="E115" i="1"/>
  <c r="F57" i="1"/>
  <c r="F58" i="1" s="1"/>
  <c r="D90" i="1"/>
  <c r="D187" i="1"/>
  <c r="D192" i="1" s="1"/>
  <c r="D203" i="1" s="1"/>
  <c r="E82" i="1"/>
  <c r="F81" i="1"/>
  <c r="E89" i="1"/>
  <c r="D58" i="1"/>
  <c r="H58" i="1"/>
  <c r="D124" i="1"/>
  <c r="E114" i="1"/>
  <c r="B57" i="1"/>
  <c r="B58" i="1" s="1"/>
  <c r="D186" i="1"/>
  <c r="D191" i="1" s="1"/>
  <c r="D202" i="1" s="1"/>
  <c r="E188" i="1"/>
  <c r="E193" i="1" s="1"/>
  <c r="E204" i="1" s="1"/>
  <c r="F83" i="1"/>
  <c r="E91" i="1"/>
  <c r="E125" i="1" l="1"/>
  <c r="F115" i="1"/>
  <c r="F188" i="1"/>
  <c r="F193" i="1" s="1"/>
  <c r="F204" i="1" s="1"/>
  <c r="G83" i="1"/>
  <c r="F91" i="1"/>
  <c r="F114" i="1"/>
  <c r="E124" i="1"/>
  <c r="G81" i="1"/>
  <c r="F89" i="1"/>
  <c r="E187" i="1"/>
  <c r="E192" i="1" s="1"/>
  <c r="E203" i="1" s="1"/>
  <c r="F82" i="1"/>
  <c r="E90" i="1"/>
  <c r="E186" i="1"/>
  <c r="E191" i="1" s="1"/>
  <c r="E202" i="1" s="1"/>
  <c r="G115" i="1" l="1"/>
  <c r="F125" i="1"/>
  <c r="F124" i="1"/>
  <c r="G114" i="1"/>
  <c r="G186" i="1" s="1"/>
  <c r="G191" i="1" s="1"/>
  <c r="G202" i="1" s="1"/>
  <c r="F186" i="1"/>
  <c r="F191" i="1" s="1"/>
  <c r="F202" i="1" s="1"/>
  <c r="F90" i="1"/>
  <c r="F187" i="1"/>
  <c r="F192" i="1" s="1"/>
  <c r="F203" i="1" s="1"/>
  <c r="G82" i="1"/>
  <c r="H81" i="1"/>
  <c r="G89" i="1"/>
  <c r="H83" i="1"/>
  <c r="G91" i="1"/>
  <c r="G188" i="1"/>
  <c r="G193" i="1" s="1"/>
  <c r="G204" i="1" s="1"/>
  <c r="H115" i="1" l="1"/>
  <c r="H125" i="1" s="1"/>
  <c r="G125" i="1"/>
  <c r="H89" i="1"/>
  <c r="H91" i="1"/>
  <c r="H188" i="1"/>
  <c r="H193" i="1" s="1"/>
  <c r="G90" i="1"/>
  <c r="G187" i="1"/>
  <c r="G192" i="1" s="1"/>
  <c r="G203" i="1" s="1"/>
  <c r="H82" i="1"/>
  <c r="G124" i="1"/>
  <c r="H114" i="1"/>
  <c r="H124" i="1" s="1"/>
  <c r="H90" i="1" l="1"/>
  <c r="H187" i="1"/>
  <c r="H186" i="1"/>
  <c r="H191" i="1" s="1"/>
  <c r="H202" i="1" s="1"/>
</calcChain>
</file>

<file path=xl/sharedStrings.xml><?xml version="1.0" encoding="utf-8"?>
<sst xmlns="http://schemas.openxmlformats.org/spreadsheetml/2006/main" count="167" uniqueCount="65">
  <si>
    <t>Allocation Factors for Sales by Rate Class, Excluding Acquired Utilities, Before Reclassification</t>
  </si>
  <si>
    <t>Forecast of Sales by Rate Class, Excluding Acquired Utilities, Before Customer Reclassification (GWh)</t>
  </si>
  <si>
    <t>Rate Class</t>
  </si>
  <si>
    <t>Generator</t>
  </si>
  <si>
    <t>General Service - Demand Billed</t>
  </si>
  <si>
    <t>General Service - Energy Billed</t>
  </si>
  <si>
    <t>Residential - Medium Density</t>
  </si>
  <si>
    <t>Residential - Low Density</t>
  </si>
  <si>
    <t>Seasonal</t>
  </si>
  <si>
    <t>Sub-transmission</t>
  </si>
  <si>
    <t>Urban General Service - Demand Billed</t>
  </si>
  <si>
    <t>Urban General Service - Energy Billed</t>
  </si>
  <si>
    <t>Urban Residential</t>
  </si>
  <si>
    <t>Street Light</t>
  </si>
  <si>
    <t>Sentinel Light</t>
  </si>
  <si>
    <t>Unmetered Scattered Load</t>
  </si>
  <si>
    <t>Total</t>
  </si>
  <si>
    <t>Total GWh</t>
  </si>
  <si>
    <t>Impact of Customer Reclassification on Sales by Rate Class (GWh) *</t>
  </si>
  <si>
    <t>* Includes move from GSd and UGd to ST, and from Seasonal to other residential rate classes</t>
  </si>
  <si>
    <t>Forecast of Sales by Rate Class, Excluding Acquired Utilities, After Customer Reclassification (GWh)</t>
  </si>
  <si>
    <t>Test Sum</t>
  </si>
  <si>
    <t>Forecast of Sales for Acquired Utilities</t>
  </si>
  <si>
    <t>Haldimand</t>
  </si>
  <si>
    <t>Sales Based on Regression Model</t>
  </si>
  <si>
    <t>Residential</t>
  </si>
  <si>
    <t>General Service &lt;50kW Customers</t>
  </si>
  <si>
    <t>GS&gt;50 kW</t>
  </si>
  <si>
    <t>Regression Coefficients</t>
  </si>
  <si>
    <t>GS&lt;50 kW</t>
  </si>
  <si>
    <t>Intercept</t>
  </si>
  <si>
    <t>%GDP</t>
  </si>
  <si>
    <t>Change is Sales Based on Historical Average</t>
  </si>
  <si>
    <t>Sen Lgt</t>
  </si>
  <si>
    <t>Street Lighting</t>
  </si>
  <si>
    <t>USL</t>
  </si>
  <si>
    <t>Sales Based on Rate of Historical Change</t>
  </si>
  <si>
    <t>Summary Table</t>
  </si>
  <si>
    <t>Norfolk</t>
  </si>
  <si>
    <t>Change Based on Historical Average</t>
  </si>
  <si>
    <t xml:space="preserve">Based on the Historical relation between Hydro One and Norforlk USL growth rates. </t>
  </si>
  <si>
    <t>Woodstock</t>
  </si>
  <si>
    <t>GS&gt;50 kW *</t>
  </si>
  <si>
    <t>* 6 GS custemers with &gt;1000 kW load move to ST from 2023 onward.</t>
  </si>
  <si>
    <t xml:space="preserve">Street Lighting Band USL Based on Residinatial  and General Service Growth Rate </t>
  </si>
  <si>
    <t>Grouping Acquired Utility Sales by Proposed New Rate Classes</t>
  </si>
  <si>
    <t>Acquired Residential</t>
  </si>
  <si>
    <t>Acquired General Service - Energy Billed</t>
  </si>
  <si>
    <t>Acquired General Service - Demand Billed</t>
  </si>
  <si>
    <t>Acquired Urban Residential</t>
  </si>
  <si>
    <t>Acquired Urban General Service - Energy Billed</t>
  </si>
  <si>
    <t>Acquired Urban General Service - Demand Billed</t>
  </si>
  <si>
    <t>From Table E.6</t>
  </si>
  <si>
    <t>Test</t>
  </si>
  <si>
    <t>Test Sentinel Lighting, Street Lighting and USL</t>
  </si>
  <si>
    <t>Acquired Utilities:</t>
  </si>
  <si>
    <t>Hydro One Retail and Acquired Utilities:</t>
  </si>
  <si>
    <t>Sen Lgt *</t>
  </si>
  <si>
    <t>Street Lighting *</t>
  </si>
  <si>
    <t>USL *</t>
  </si>
  <si>
    <t>* Total includes Acquired Utilities in 2023 oward only.</t>
  </si>
  <si>
    <t>From Table E.6 (where total includes Acquired Utilities for 2023 to 2027 only):</t>
  </si>
  <si>
    <t>Sentinel Light *</t>
  </si>
  <si>
    <t>Street Light *</t>
  </si>
  <si>
    <t>Unmetered Scattered Load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</si>
</sst>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0000"/>
    <numFmt numFmtId="165" formatCode="0.00000"/>
    <numFmt numFmtId="166" formatCode="0.000"/>
    <numFmt numFmtId="167" formatCode="#,##0.00000"/>
    <numFmt numFmtId="168" formatCode="#,##0.0000"/>
    <numFmt numFmtId="169" formatCode="#,##0.0"/>
    <numFmt numFmtId="170" formatCode="#,##0.000"/>
    <numFmt numFmtId="171" formatCode="0.0"/>
    <numFmt numFmtId="172" formatCode="0.0000"/>
    <numFmt numFmtId="173" formatCode="#,##0.000000"/>
    <numFmt numFmtId="174" formatCode="0.0000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166" fontId="0" fillId="0" borderId="0" xfId="0" applyNumberFormat="1"/>
    <xf numFmtId="0" fontId="2" fillId="0" borderId="0" xfId="0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3" fillId="0" borderId="0" xfId="0" applyFont="1"/>
    <xf numFmtId="0" fontId="0" fillId="0" borderId="1" xfId="0" applyBorder="1"/>
    <xf numFmtId="170" fontId="0" fillId="0" borderId="0" xfId="0" applyNumberFormat="1"/>
    <xf numFmtId="4" fontId="0" fillId="0" borderId="0" xfId="0" applyNumberFormat="1"/>
    <xf numFmtId="171" fontId="0" fillId="0" borderId="0" xfId="0" applyNumberFormat="1"/>
    <xf numFmtId="2" fontId="0" fillId="0" borderId="0" xfId="0" applyNumberFormat="1"/>
    <xf numFmtId="172" fontId="0" fillId="0" borderId="0" xfId="0" applyNumberFormat="1"/>
    <xf numFmtId="0" fontId="0" fillId="0" borderId="0" xfId="0" applyAlignment="1">
      <alignment horizontal="right"/>
    </xf>
    <xf numFmtId="173" fontId="0" fillId="0" borderId="0" xfId="0" applyNumberFormat="1"/>
    <xf numFmtId="17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04"/>
  <sheetViews>
    <sheetView tabSelected="1" workbookViewId="0">
      <selection activeCell="A3" sqref="A3"/>
    </sheetView>
  </sheetViews>
  <sheetFormatPr defaultRowHeight="14.45"/>
  <cols>
    <col min="1" max="1" width="33.42578125" bestFit="1" customWidth="1"/>
    <col min="2" max="2" width="10.28515625" customWidth="1"/>
    <col min="3" max="7" width="10.7109375" bestFit="1" customWidth="1"/>
    <col min="8" max="8" width="10.7109375" customWidth="1"/>
    <col min="10" max="11" width="9" bestFit="1" customWidth="1"/>
    <col min="12" max="12" width="33.42578125" customWidth="1"/>
    <col min="13" max="18" width="11.42578125" bestFit="1" customWidth="1"/>
    <col min="33" max="33" width="8.7109375" customWidth="1"/>
    <col min="36" max="36" width="8.85546875" customWidth="1"/>
  </cols>
  <sheetData>
    <row r="1" spans="1:29">
      <c r="L1" s="1" t="s">
        <v>0</v>
      </c>
    </row>
    <row r="2" spans="1:29">
      <c r="A2" s="1" t="s">
        <v>1</v>
      </c>
    </row>
    <row r="3" spans="1:29">
      <c r="B3">
        <v>2021</v>
      </c>
      <c r="C3">
        <v>2022</v>
      </c>
      <c r="D3">
        <v>2023</v>
      </c>
      <c r="E3">
        <v>2024</v>
      </c>
      <c r="F3">
        <v>2025</v>
      </c>
      <c r="G3">
        <v>2026</v>
      </c>
      <c r="H3">
        <v>2027</v>
      </c>
      <c r="L3" t="s">
        <v>2</v>
      </c>
      <c r="M3">
        <v>2011</v>
      </c>
      <c r="N3">
        <v>2012</v>
      </c>
      <c r="O3">
        <v>2013</v>
      </c>
      <c r="P3">
        <v>2014</v>
      </c>
      <c r="Q3">
        <v>2015</v>
      </c>
      <c r="R3">
        <v>2016</v>
      </c>
      <c r="S3">
        <v>2017</v>
      </c>
      <c r="T3">
        <v>2018</v>
      </c>
      <c r="U3">
        <v>2019</v>
      </c>
      <c r="V3">
        <v>2020</v>
      </c>
      <c r="W3">
        <v>2021</v>
      </c>
      <c r="X3">
        <v>2022</v>
      </c>
      <c r="Y3">
        <v>2023</v>
      </c>
      <c r="Z3">
        <v>2024</v>
      </c>
      <c r="AA3">
        <v>2025</v>
      </c>
      <c r="AB3">
        <v>2026</v>
      </c>
      <c r="AC3">
        <v>2027</v>
      </c>
    </row>
    <row r="5" spans="1:29">
      <c r="A5" t="s">
        <v>3</v>
      </c>
      <c r="B5" s="2">
        <f>W5*W$19</f>
        <v>28.536191187581974</v>
      </c>
      <c r="C5" s="2">
        <f t="shared" ref="C5:H17" si="0">X5*X$19</f>
        <v>29.350850510989382</v>
      </c>
      <c r="D5" s="2">
        <f t="shared" si="0"/>
        <v>30.03821108977008</v>
      </c>
      <c r="E5" s="2">
        <f t="shared" si="0"/>
        <v>30.793098872600982</v>
      </c>
      <c r="F5" s="2">
        <f t="shared" si="0"/>
        <v>31.46711532349083</v>
      </c>
      <c r="G5" s="2">
        <f t="shared" si="0"/>
        <v>32.105504155214781</v>
      </c>
      <c r="H5" s="2">
        <f t="shared" si="0"/>
        <v>32.972326055321581</v>
      </c>
      <c r="L5" t="s">
        <v>3</v>
      </c>
      <c r="M5">
        <v>2.1218706674024239E-4</v>
      </c>
      <c r="N5">
        <v>3.1401922273714325E-4</v>
      </c>
      <c r="O5">
        <v>4.1119047637269338E-4</v>
      </c>
      <c r="P5">
        <v>4.6568449103891332E-4</v>
      </c>
      <c r="Q5">
        <v>4.7899719775111669E-4</v>
      </c>
      <c r="R5">
        <v>5.0155375671861937E-4</v>
      </c>
      <c r="S5">
        <v>7.872278862825152E-4</v>
      </c>
      <c r="T5">
        <v>8.4722814516225635E-4</v>
      </c>
      <c r="U5">
        <v>8.9189322793827952E-4</v>
      </c>
      <c r="V5">
        <v>8.488603438837934E-4</v>
      </c>
      <c r="W5">
        <v>8.733664358760503E-4</v>
      </c>
      <c r="X5">
        <v>8.9765939080749084E-4</v>
      </c>
      <c r="Y5">
        <v>9.1619561114006148E-4</v>
      </c>
      <c r="Z5">
        <v>9.3983848285744188E-4</v>
      </c>
      <c r="AA5">
        <v>9.6308573428250462E-4</v>
      </c>
      <c r="AB5">
        <v>9.8616973186005526E-4</v>
      </c>
      <c r="AC5">
        <v>1.0096357519639389E-3</v>
      </c>
    </row>
    <row r="6" spans="1:29">
      <c r="A6" t="s">
        <v>4</v>
      </c>
      <c r="B6" s="2">
        <f t="shared" ref="B6:B17" si="1">W6*W$19</f>
        <v>2186.2228520096769</v>
      </c>
      <c r="C6" s="2">
        <f t="shared" si="0"/>
        <v>2181.7122630366384</v>
      </c>
      <c r="D6" s="2">
        <f t="shared" si="0"/>
        <v>2222.5618045867491</v>
      </c>
      <c r="E6" s="2">
        <f t="shared" si="0"/>
        <v>2213.746573177049</v>
      </c>
      <c r="F6" s="2">
        <f t="shared" si="0"/>
        <v>2199.7024724825601</v>
      </c>
      <c r="G6" s="2">
        <f t="shared" si="0"/>
        <v>2183.9633093121083</v>
      </c>
      <c r="H6" s="2">
        <f t="shared" si="0"/>
        <v>2184.6221543931943</v>
      </c>
      <c r="L6" t="s">
        <v>4</v>
      </c>
      <c r="M6">
        <v>8.7554907004097793E-2</v>
      </c>
      <c r="N6">
        <v>8.2925371974023804E-2</v>
      </c>
      <c r="O6">
        <v>7.9871607562782498E-2</v>
      </c>
      <c r="P6">
        <v>8.0176076756884249E-2</v>
      </c>
      <c r="Q6">
        <v>6.9113697261659515E-2</v>
      </c>
      <c r="R6">
        <v>6.952104490351721E-2</v>
      </c>
      <c r="S6">
        <v>7.529878652011579E-2</v>
      </c>
      <c r="T6">
        <v>7.1520354887467386E-2</v>
      </c>
      <c r="U6">
        <v>6.8471009342073536E-2</v>
      </c>
      <c r="V6">
        <v>6.712475012149656E-2</v>
      </c>
      <c r="W6">
        <v>6.6910599516916705E-2</v>
      </c>
      <c r="X6">
        <v>6.672496595018379E-2</v>
      </c>
      <c r="Y6">
        <v>6.7790367567641355E-2</v>
      </c>
      <c r="Z6">
        <v>6.7565925383911873E-2</v>
      </c>
      <c r="AA6">
        <v>6.7324317756334129E-2</v>
      </c>
      <c r="AB6">
        <v>6.7083777931787852E-2</v>
      </c>
      <c r="AC6">
        <v>6.6894662751640105E-2</v>
      </c>
    </row>
    <row r="7" spans="1:29">
      <c r="A7" t="s">
        <v>5</v>
      </c>
      <c r="B7" s="2">
        <f t="shared" si="1"/>
        <v>2039.1533485464438</v>
      </c>
      <c r="C7" s="2">
        <f t="shared" si="0"/>
        <v>2020.875735737287</v>
      </c>
      <c r="D7" s="2">
        <f t="shared" si="0"/>
        <v>1978.1391610122419</v>
      </c>
      <c r="E7" s="2">
        <f t="shared" si="0"/>
        <v>1957.1839740185351</v>
      </c>
      <c r="F7" s="2">
        <f t="shared" si="0"/>
        <v>1931.7935279390117</v>
      </c>
      <c r="G7" s="2">
        <f t="shared" si="0"/>
        <v>1905.1053050699695</v>
      </c>
      <c r="H7" s="2">
        <f t="shared" si="0"/>
        <v>1892.4163696875764</v>
      </c>
      <c r="L7" t="s">
        <v>5</v>
      </c>
      <c r="M7">
        <v>6.5122284407968245E-2</v>
      </c>
      <c r="N7">
        <v>7.2306452674071306E-2</v>
      </c>
      <c r="O7">
        <v>6.7811365838128621E-2</v>
      </c>
      <c r="P7">
        <v>6.4561955830471918E-2</v>
      </c>
      <c r="Q7">
        <v>6.3176424057179742E-2</v>
      </c>
      <c r="R7">
        <v>6.3251080029148685E-2</v>
      </c>
      <c r="S7">
        <v>6.7928874517353091E-2</v>
      </c>
      <c r="T7">
        <v>6.5324724568329107E-2</v>
      </c>
      <c r="U7">
        <v>6.5175438656979098E-2</v>
      </c>
      <c r="V7">
        <v>6.3094055063051546E-2</v>
      </c>
      <c r="W7">
        <v>6.2409453333061603E-2</v>
      </c>
      <c r="X7">
        <v>6.1805980074082126E-2</v>
      </c>
      <c r="Y7">
        <v>6.0335231419987055E-2</v>
      </c>
      <c r="Z7">
        <v>5.9735359030434226E-2</v>
      </c>
      <c r="AA7">
        <v>5.9124669332127996E-2</v>
      </c>
      <c r="AB7">
        <v>5.8518227241756635E-2</v>
      </c>
      <c r="AC7">
        <v>5.7947116658759762E-2</v>
      </c>
    </row>
    <row r="8" spans="1:29">
      <c r="A8" t="s">
        <v>6</v>
      </c>
      <c r="B8" s="2">
        <f t="shared" si="1"/>
        <v>4746.1084780859974</v>
      </c>
      <c r="C8" s="2">
        <f t="shared" si="0"/>
        <v>4770.9192037836956</v>
      </c>
      <c r="D8" s="2">
        <f t="shared" si="0"/>
        <v>4775.061102319557</v>
      </c>
      <c r="E8" s="2">
        <f t="shared" si="0"/>
        <v>4792.1284590902042</v>
      </c>
      <c r="F8" s="2">
        <f t="shared" si="0"/>
        <v>4797.7424780113679</v>
      </c>
      <c r="G8" s="2">
        <f t="shared" si="0"/>
        <v>4799.3229296825393</v>
      </c>
      <c r="H8" s="2">
        <f t="shared" si="0"/>
        <v>4835.80164040002</v>
      </c>
      <c r="L8" t="s">
        <v>6</v>
      </c>
      <c r="M8">
        <v>0.12412978999124173</v>
      </c>
      <c r="N8">
        <v>0.12599035230570407</v>
      </c>
      <c r="O8">
        <v>0.12902047653296975</v>
      </c>
      <c r="P8">
        <v>0.12895640569210051</v>
      </c>
      <c r="Q8">
        <v>0.1427335799773744</v>
      </c>
      <c r="R8">
        <v>0.1440466400304822</v>
      </c>
      <c r="S8">
        <v>0.13907168485100235</v>
      </c>
      <c r="T8">
        <v>0.14163404867644583</v>
      </c>
      <c r="U8">
        <v>0.14376396545538553</v>
      </c>
      <c r="V8">
        <v>0.14453627771189503</v>
      </c>
      <c r="W8">
        <v>0.14525736173196382</v>
      </c>
      <c r="X8">
        <v>0.14591265164383369</v>
      </c>
      <c r="Y8">
        <v>0.14564416009316647</v>
      </c>
      <c r="Z8">
        <v>0.14626091252727777</v>
      </c>
      <c r="AA8">
        <v>0.14684019459148018</v>
      </c>
      <c r="AB8">
        <v>0.14741855427011225</v>
      </c>
      <c r="AC8">
        <v>0.14807563825985298</v>
      </c>
    </row>
    <row r="9" spans="1:29">
      <c r="A9" t="s">
        <v>7</v>
      </c>
      <c r="B9" s="2">
        <f t="shared" si="1"/>
        <v>4514.3957586172683</v>
      </c>
      <c r="C9" s="2">
        <f t="shared" si="0"/>
        <v>4497.4985268707032</v>
      </c>
      <c r="D9" s="2">
        <f t="shared" si="0"/>
        <v>4433.1607328461014</v>
      </c>
      <c r="E9" s="2">
        <f t="shared" si="0"/>
        <v>4409.7582952402354</v>
      </c>
      <c r="F9" s="2">
        <f t="shared" si="0"/>
        <v>4376.1546822111713</v>
      </c>
      <c r="G9" s="2">
        <f t="shared" si="0"/>
        <v>4339.3179073600759</v>
      </c>
      <c r="H9" s="2">
        <f t="shared" si="0"/>
        <v>4334.2399826153278</v>
      </c>
      <c r="L9" t="s">
        <v>7</v>
      </c>
      <c r="M9">
        <v>0.15484179246657492</v>
      </c>
      <c r="N9">
        <v>0.15807103068794059</v>
      </c>
      <c r="O9">
        <v>0.15763962716563498</v>
      </c>
      <c r="P9">
        <v>0.15883481021078724</v>
      </c>
      <c r="Q9">
        <v>0.13800619433302583</v>
      </c>
      <c r="R9">
        <v>0.1370160506056243</v>
      </c>
      <c r="S9">
        <v>0.13367962191233096</v>
      </c>
      <c r="T9">
        <v>0.13749627613422882</v>
      </c>
      <c r="U9">
        <v>0.14022665968017339</v>
      </c>
      <c r="V9">
        <v>0.13890006551796186</v>
      </c>
      <c r="W9">
        <v>0.13816566156009169</v>
      </c>
      <c r="X9">
        <v>0.13755041906798404</v>
      </c>
      <c r="Y9">
        <v>0.13521585539077938</v>
      </c>
      <c r="Z9">
        <v>0.13459056404531769</v>
      </c>
      <c r="AA9">
        <v>0.13393703560443224</v>
      </c>
      <c r="AB9">
        <v>0.13328879548093781</v>
      </c>
      <c r="AC9">
        <v>0.13271746848244362</v>
      </c>
    </row>
    <row r="10" spans="1:29">
      <c r="A10" t="s">
        <v>8</v>
      </c>
      <c r="B10" s="2">
        <f t="shared" si="1"/>
        <v>638.11189695173641</v>
      </c>
      <c r="C10" s="2">
        <f t="shared" si="0"/>
        <v>631.02184036328424</v>
      </c>
      <c r="D10" s="2">
        <f t="shared" si="0"/>
        <v>621.43455153600894</v>
      </c>
      <c r="E10" s="2">
        <f t="shared" si="0"/>
        <v>618.21182169142389</v>
      </c>
      <c r="F10" s="2">
        <f t="shared" si="0"/>
        <v>613.56142935736545</v>
      </c>
      <c r="G10" s="2">
        <f t="shared" si="0"/>
        <v>608.46134454737398</v>
      </c>
      <c r="H10" s="2">
        <f t="shared" si="0"/>
        <v>607.81684330831229</v>
      </c>
      <c r="L10" t="s">
        <v>8</v>
      </c>
      <c r="M10">
        <v>1.9772687361951875E-2</v>
      </c>
      <c r="N10">
        <v>1.9096257236758816E-2</v>
      </c>
      <c r="O10">
        <v>1.979717557585059E-2</v>
      </c>
      <c r="P10">
        <v>1.9554157983162439E-2</v>
      </c>
      <c r="Q10">
        <v>1.9425957320944678E-2</v>
      </c>
      <c r="R10">
        <v>1.9026541338784311E-2</v>
      </c>
      <c r="S10">
        <v>1.7974341697287424E-2</v>
      </c>
      <c r="T10">
        <v>2.0425447885906983E-2</v>
      </c>
      <c r="U10">
        <v>1.8769262278099479E-2</v>
      </c>
      <c r="V10">
        <v>1.978960459673644E-2</v>
      </c>
      <c r="W10">
        <v>1.952977920099459E-2</v>
      </c>
      <c r="X10">
        <v>1.9299021014557761E-2</v>
      </c>
      <c r="Y10">
        <v>1.8954378042905007E-2</v>
      </c>
      <c r="Z10">
        <v>1.886848942962286E-2</v>
      </c>
      <c r="AA10">
        <v>1.8778723554584414E-2</v>
      </c>
      <c r="AB10">
        <v>1.8689822097125646E-2</v>
      </c>
      <c r="AC10">
        <v>1.8611778089914027E-2</v>
      </c>
    </row>
    <row r="11" spans="1:29">
      <c r="A11" t="s">
        <v>9</v>
      </c>
      <c r="B11" s="2">
        <f t="shared" si="1"/>
        <v>15034.517037710544</v>
      </c>
      <c r="C11" s="2">
        <f t="shared" si="0"/>
        <v>15067.30564957866</v>
      </c>
      <c r="D11" s="2">
        <f t="shared" si="0"/>
        <v>15166.594071917934</v>
      </c>
      <c r="E11" s="2">
        <f t="shared" si="0"/>
        <v>15178.021676324908</v>
      </c>
      <c r="F11" s="2">
        <f t="shared" si="0"/>
        <v>15161.285235617077</v>
      </c>
      <c r="G11" s="2">
        <f t="shared" si="0"/>
        <v>15131.745004248196</v>
      </c>
      <c r="H11" s="2">
        <f t="shared" si="0"/>
        <v>15193.808225187979</v>
      </c>
      <c r="L11" t="s">
        <v>9</v>
      </c>
      <c r="M11">
        <v>0.46970381772110303</v>
      </c>
      <c r="N11">
        <v>0.46039103653680485</v>
      </c>
      <c r="O11">
        <v>0.46791953281722881</v>
      </c>
      <c r="P11">
        <v>0.47120497747143425</v>
      </c>
      <c r="Q11">
        <v>0.456774648687785</v>
      </c>
      <c r="R11">
        <v>0.45572929652030036</v>
      </c>
      <c r="S11">
        <v>0.45643001257429083</v>
      </c>
      <c r="T11">
        <v>0.45394371872858463</v>
      </c>
      <c r="U11">
        <v>0.45851000062388286</v>
      </c>
      <c r="V11">
        <v>0.45925204063996805</v>
      </c>
      <c r="W11">
        <v>0.46013998413555068</v>
      </c>
      <c r="X11">
        <v>0.46081487163198137</v>
      </c>
      <c r="Y11">
        <v>0.46259635379439784</v>
      </c>
      <c r="Z11">
        <v>0.46324953925787415</v>
      </c>
      <c r="AA11">
        <v>0.46402783902184924</v>
      </c>
      <c r="AB11">
        <v>0.46479472308770364</v>
      </c>
      <c r="AC11">
        <v>0.46524506541926869</v>
      </c>
    </row>
    <row r="12" spans="1:29">
      <c r="A12" t="s">
        <v>10</v>
      </c>
      <c r="B12" s="2">
        <f t="shared" si="1"/>
        <v>878.54434455279227</v>
      </c>
      <c r="C12" s="2">
        <f t="shared" si="0"/>
        <v>877.69806328489199</v>
      </c>
      <c r="D12" s="2">
        <f t="shared" si="0"/>
        <v>889.70712774039043</v>
      </c>
      <c r="E12" s="2">
        <f t="shared" si="0"/>
        <v>887.29821032790858</v>
      </c>
      <c r="F12" s="2">
        <f t="shared" si="0"/>
        <v>882.78562587588885</v>
      </c>
      <c r="G12" s="2">
        <f t="shared" si="0"/>
        <v>877.58585095729336</v>
      </c>
      <c r="H12" s="2">
        <f t="shared" si="0"/>
        <v>878.89699490782664</v>
      </c>
      <c r="L12" t="s">
        <v>10</v>
      </c>
      <c r="M12">
        <v>1.9361521762811081E-2</v>
      </c>
      <c r="N12">
        <v>1.9443618364277177E-2</v>
      </c>
      <c r="O12">
        <v>1.7149512601474858E-2</v>
      </c>
      <c r="P12">
        <v>1.7187602386196675E-2</v>
      </c>
      <c r="Q12">
        <v>3.0699610588454596E-2</v>
      </c>
      <c r="R12">
        <v>3.0735265271392732E-2</v>
      </c>
      <c r="S12">
        <v>3.0956210274960524E-2</v>
      </c>
      <c r="T12">
        <v>2.9736225462964172E-2</v>
      </c>
      <c r="U12">
        <v>2.7412638505685483E-2</v>
      </c>
      <c r="V12">
        <v>2.6953008627390897E-2</v>
      </c>
      <c r="W12">
        <v>2.6888351634503805E-2</v>
      </c>
      <c r="X12">
        <v>2.6843307607261307E-2</v>
      </c>
      <c r="Y12">
        <v>2.7136961092645916E-2</v>
      </c>
      <c r="Z12">
        <v>2.7081295302133618E-2</v>
      </c>
      <c r="AA12">
        <v>2.7018626714601666E-2</v>
      </c>
      <c r="AB12">
        <v>2.6956393493735579E-2</v>
      </c>
      <c r="AC12">
        <v>2.6912442478694738E-2</v>
      </c>
    </row>
    <row r="13" spans="1:29">
      <c r="A13" t="s">
        <v>11</v>
      </c>
      <c r="B13" s="2">
        <f t="shared" si="1"/>
        <v>531.64205813076342</v>
      </c>
      <c r="C13" s="2">
        <f t="shared" si="0"/>
        <v>530.06007932619525</v>
      </c>
      <c r="D13" s="2">
        <f t="shared" si="0"/>
        <v>542.68768624164875</v>
      </c>
      <c r="E13" s="2">
        <f t="shared" si="0"/>
        <v>540.12280917435658</v>
      </c>
      <c r="F13" s="2">
        <f t="shared" si="0"/>
        <v>536.30791636310539</v>
      </c>
      <c r="G13" s="2">
        <f t="shared" si="0"/>
        <v>532.09649604967728</v>
      </c>
      <c r="H13" s="2">
        <f t="shared" si="0"/>
        <v>531.77962194012184</v>
      </c>
      <c r="L13" t="s">
        <v>11</v>
      </c>
      <c r="M13">
        <v>1.1217649733876152E-2</v>
      </c>
      <c r="N13">
        <v>1.1921547171543562E-2</v>
      </c>
      <c r="O13">
        <v>1.1299860187267124E-2</v>
      </c>
      <c r="P13">
        <v>1.0471329399128303E-2</v>
      </c>
      <c r="Q13">
        <v>1.7319906127463824E-2</v>
      </c>
      <c r="R13">
        <v>1.7469151548071993E-2</v>
      </c>
      <c r="S13">
        <v>1.8115133360757357E-2</v>
      </c>
      <c r="T13">
        <v>1.7310614715411801E-2</v>
      </c>
      <c r="U13">
        <v>1.638980657323744E-2</v>
      </c>
      <c r="V13">
        <v>1.6344621017813647E-2</v>
      </c>
      <c r="W13">
        <v>1.627120895074214E-2</v>
      </c>
      <c r="X13">
        <v>1.6211230666762836E-2</v>
      </c>
      <c r="Y13">
        <v>1.6552519551461711E-2</v>
      </c>
      <c r="Z13">
        <v>1.6485128815106141E-2</v>
      </c>
      <c r="AA13">
        <v>1.6414294673096266E-2</v>
      </c>
      <c r="AB13">
        <v>1.6344158817632331E-2</v>
      </c>
      <c r="AC13">
        <v>1.6283465035975535E-2</v>
      </c>
    </row>
    <row r="14" spans="1:29">
      <c r="A14" t="s">
        <v>12</v>
      </c>
      <c r="B14" s="2">
        <f t="shared" si="1"/>
        <v>1955.716022537574</v>
      </c>
      <c r="C14" s="2">
        <f t="shared" si="0"/>
        <v>1970.3272462612854</v>
      </c>
      <c r="D14" s="2">
        <f t="shared" si="0"/>
        <v>2007.1033777242394</v>
      </c>
      <c r="E14" s="2">
        <f t="shared" si="0"/>
        <v>2018.3546663207794</v>
      </c>
      <c r="F14" s="2">
        <f t="shared" si="0"/>
        <v>2024.7585636721385</v>
      </c>
      <c r="G14" s="2">
        <f t="shared" si="0"/>
        <v>2029.4349722767988</v>
      </c>
      <c r="H14" s="2">
        <f t="shared" si="0"/>
        <v>2048.8569848541456</v>
      </c>
      <c r="L14" t="s">
        <v>12</v>
      </c>
      <c r="M14">
        <v>4.3441127175869225E-2</v>
      </c>
      <c r="N14">
        <v>4.4810510233452318E-2</v>
      </c>
      <c r="O14">
        <v>4.4307816396020362E-2</v>
      </c>
      <c r="P14">
        <v>4.3804506365900518E-2</v>
      </c>
      <c r="Q14">
        <v>5.7411022347937303E-2</v>
      </c>
      <c r="R14">
        <v>5.7802996567085402E-2</v>
      </c>
      <c r="S14">
        <v>5.5456210713059353E-2</v>
      </c>
      <c r="T14">
        <v>5.7877700243541032E-2</v>
      </c>
      <c r="U14">
        <v>5.6552586569907227E-2</v>
      </c>
      <c r="V14">
        <v>5.9437477613153912E-2</v>
      </c>
      <c r="W14">
        <v>5.9855806297394627E-2</v>
      </c>
      <c r="X14">
        <v>6.0260017164003005E-2</v>
      </c>
      <c r="Y14">
        <v>6.1218669123794901E-2</v>
      </c>
      <c r="Z14">
        <v>6.1602354323325469E-2</v>
      </c>
      <c r="AA14">
        <v>6.1969966677665078E-2</v>
      </c>
      <c r="AB14">
        <v>6.2337203389237365E-2</v>
      </c>
      <c r="AC14">
        <v>6.2737438029062606E-2</v>
      </c>
    </row>
    <row r="15" spans="1:29">
      <c r="A15" t="s">
        <v>13</v>
      </c>
      <c r="B15" s="2">
        <f t="shared" si="1"/>
        <v>78.402722927737088</v>
      </c>
      <c r="C15" s="2">
        <f t="shared" si="0"/>
        <v>77.976387582065826</v>
      </c>
      <c r="D15" s="2">
        <f t="shared" si="0"/>
        <v>77.233637891659484</v>
      </c>
      <c r="E15" s="2">
        <f t="shared" si="0"/>
        <v>76.689445085770558</v>
      </c>
      <c r="F15" s="2">
        <f t="shared" si="0"/>
        <v>75.967470523324991</v>
      </c>
      <c r="G15" s="2">
        <f t="shared" si="0"/>
        <v>75.189684655017089</v>
      </c>
      <c r="H15" s="2">
        <f t="shared" si="0"/>
        <v>74.961484775948151</v>
      </c>
      <c r="L15" t="s">
        <v>13</v>
      </c>
      <c r="M15">
        <v>3.4619934411618076E-3</v>
      </c>
      <c r="N15">
        <v>3.5517457445961749E-3</v>
      </c>
      <c r="O15">
        <v>3.5563509878552496E-3</v>
      </c>
      <c r="P15">
        <v>3.5394783055523104E-3</v>
      </c>
      <c r="Q15">
        <v>3.5639024344786469E-3</v>
      </c>
      <c r="R15">
        <v>3.5852493862137584E-3</v>
      </c>
      <c r="S15">
        <v>3.0036908627961694E-3</v>
      </c>
      <c r="T15">
        <v>2.6308301069088371E-3</v>
      </c>
      <c r="U15">
        <v>2.5342438451663057E-3</v>
      </c>
      <c r="V15">
        <v>2.4138879383891502E-3</v>
      </c>
      <c r="W15">
        <v>2.3995601317730528E-3</v>
      </c>
      <c r="X15">
        <v>2.3848111845371704E-3</v>
      </c>
      <c r="Y15">
        <v>2.3557035356482274E-3</v>
      </c>
      <c r="Z15">
        <v>2.340644311856546E-3</v>
      </c>
      <c r="AA15">
        <v>2.325068134730583E-3</v>
      </c>
      <c r="AB15">
        <v>2.3095663222231764E-3</v>
      </c>
      <c r="AC15">
        <v>2.2953732449179985E-3</v>
      </c>
    </row>
    <row r="16" spans="1:29">
      <c r="A16" t="s">
        <v>14</v>
      </c>
      <c r="B16" s="2">
        <f t="shared" si="1"/>
        <v>11.616839147145873</v>
      </c>
      <c r="C16" s="2">
        <f t="shared" si="0"/>
        <v>11.326601675748751</v>
      </c>
      <c r="D16" s="2">
        <f t="shared" si="0"/>
        <v>10.998522299032</v>
      </c>
      <c r="E16" s="2">
        <f t="shared" si="0"/>
        <v>10.70696004512339</v>
      </c>
      <c r="F16" s="2">
        <f t="shared" si="0"/>
        <v>10.398535120813879</v>
      </c>
      <c r="G16" s="2">
        <f t="shared" si="0"/>
        <v>10.090846735691253</v>
      </c>
      <c r="H16" s="2">
        <f t="shared" si="0"/>
        <v>9.863773401415699</v>
      </c>
      <c r="L16" t="s">
        <v>14</v>
      </c>
      <c r="M16">
        <v>5.3952878501153793E-4</v>
      </c>
      <c r="N16">
        <v>5.233160307358169E-4</v>
      </c>
      <c r="O16">
        <v>5.6000232894057582E-4</v>
      </c>
      <c r="P16">
        <v>5.7949377460467483E-4</v>
      </c>
      <c r="Q16">
        <v>5.9770957757162137E-4</v>
      </c>
      <c r="R16">
        <v>6.1717068294023681E-4</v>
      </c>
      <c r="S16">
        <v>4.151826859414588E-4</v>
      </c>
      <c r="T16">
        <v>4.0208737042224282E-4</v>
      </c>
      <c r="U16">
        <v>3.8388086204422015E-4</v>
      </c>
      <c r="V16">
        <v>3.6526308641334127E-4</v>
      </c>
      <c r="W16">
        <v>3.5553999955338368E-4</v>
      </c>
      <c r="X16">
        <v>3.4641007613612069E-4</v>
      </c>
      <c r="Y16">
        <v>3.354659779600193E-4</v>
      </c>
      <c r="Z16">
        <v>3.2678793149258786E-4</v>
      </c>
      <c r="AA16">
        <v>3.1825862426020627E-4</v>
      </c>
      <c r="AB16">
        <v>3.0995581229523238E-4</v>
      </c>
      <c r="AC16">
        <v>3.0203566040900936E-4</v>
      </c>
    </row>
    <row r="17" spans="1:50">
      <c r="A17" t="s">
        <v>15</v>
      </c>
      <c r="B17" s="2">
        <f t="shared" si="1"/>
        <v>30.822070280229266</v>
      </c>
      <c r="C17" s="2">
        <f t="shared" si="0"/>
        <v>31.018243132307468</v>
      </c>
      <c r="D17" s="2">
        <f t="shared" si="0"/>
        <v>31.085494216084065</v>
      </c>
      <c r="E17" s="2">
        <f t="shared" si="0"/>
        <v>31.22960629883633</v>
      </c>
      <c r="F17" s="2">
        <f t="shared" si="0"/>
        <v>31.298320428792891</v>
      </c>
      <c r="G17" s="2">
        <f t="shared" si="0"/>
        <v>31.339877078592007</v>
      </c>
      <c r="H17" s="2">
        <f t="shared" si="0"/>
        <v>31.608686004591515</v>
      </c>
      <c r="L17" t="s">
        <v>15</v>
      </c>
      <c r="M17">
        <v>6.4071308159201266E-4</v>
      </c>
      <c r="N17">
        <v>6.5474181735454269E-4</v>
      </c>
      <c r="O17">
        <v>6.5548152947377415E-4</v>
      </c>
      <c r="P17">
        <v>6.6352133273798466E-4</v>
      </c>
      <c r="Q17">
        <v>6.9835008837360827E-4</v>
      </c>
      <c r="R17">
        <v>6.9795935972023207E-4</v>
      </c>
      <c r="S17">
        <v>8.8302214382222736E-4</v>
      </c>
      <c r="T17">
        <v>8.5074307462708939E-4</v>
      </c>
      <c r="U17">
        <v>9.186143794268144E-4</v>
      </c>
      <c r="V17">
        <v>9.4008772184591045E-4</v>
      </c>
      <c r="W17">
        <v>9.4332707157776638E-4</v>
      </c>
      <c r="X17">
        <v>9.486545278693247E-4</v>
      </c>
      <c r="Y17">
        <v>9.4813879847176945E-4</v>
      </c>
      <c r="Z17">
        <v>9.5316115878968019E-4</v>
      </c>
      <c r="AA17">
        <v>9.5791958055560272E-4</v>
      </c>
      <c r="AB17">
        <v>9.6265232359237527E-4</v>
      </c>
      <c r="AC17">
        <v>9.6788013709718653E-4</v>
      </c>
    </row>
    <row r="18" spans="1:50">
      <c r="A18" t="s">
        <v>16</v>
      </c>
      <c r="B18" s="2">
        <f>SUM(B5:B17)</f>
        <v>32673.789620685493</v>
      </c>
      <c r="C18" s="2">
        <f t="shared" ref="C18:H18" si="2">SUM(C5:C17)</f>
        <v>32697.090691143752</v>
      </c>
      <c r="D18" s="2">
        <f t="shared" si="2"/>
        <v>32785.805481421427</v>
      </c>
      <c r="E18" s="2">
        <f t="shared" si="2"/>
        <v>32764.24559566773</v>
      </c>
      <c r="F18" s="2">
        <f t="shared" si="2"/>
        <v>32673.223372926106</v>
      </c>
      <c r="G18" s="2">
        <f t="shared" si="2"/>
        <v>32555.75903212855</v>
      </c>
      <c r="H18" s="2">
        <f t="shared" si="2"/>
        <v>32657.645087531775</v>
      </c>
      <c r="L18" t="s">
        <v>16</v>
      </c>
      <c r="M18" s="3">
        <v>0.99999999999999956</v>
      </c>
      <c r="N18" s="3">
        <v>1.0000000000000002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1.0000000000000002</v>
      </c>
      <c r="U18" s="3">
        <v>0.99999999999999967</v>
      </c>
      <c r="V18" s="3">
        <v>1.0000000000000002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</row>
    <row r="19" spans="1:50">
      <c r="B19" s="4"/>
      <c r="C19" s="4"/>
      <c r="D19" s="4"/>
      <c r="E19" s="4"/>
      <c r="F19" s="4"/>
      <c r="G19" s="4"/>
      <c r="H19" s="4"/>
      <c r="L19" t="s">
        <v>17</v>
      </c>
      <c r="M19">
        <v>35981.645334427973</v>
      </c>
      <c r="N19">
        <v>35679.686906870178</v>
      </c>
      <c r="O19">
        <v>35093.864088336195</v>
      </c>
      <c r="P19">
        <v>34531.149022143363</v>
      </c>
      <c r="Q19">
        <v>34333.74714083608</v>
      </c>
      <c r="R19">
        <v>34068.250092377479</v>
      </c>
      <c r="S19">
        <v>33396.564855055309</v>
      </c>
      <c r="T19">
        <v>33649.614077138729</v>
      </c>
      <c r="U19">
        <v>33012.99587641636</v>
      </c>
      <c r="V19">
        <v>32690.887254769248</v>
      </c>
      <c r="W19">
        <v>32673.789620685493</v>
      </c>
      <c r="X19">
        <v>32697.090691143752</v>
      </c>
      <c r="Y19">
        <v>32785.805481421427</v>
      </c>
      <c r="Z19">
        <v>32764.24559566773</v>
      </c>
      <c r="AA19">
        <v>32673.223372926106</v>
      </c>
      <c r="AB19">
        <v>32555.75903212855</v>
      </c>
      <c r="AC19">
        <v>32657.645087531775</v>
      </c>
    </row>
    <row r="20" spans="1:50">
      <c r="W20" s="2"/>
      <c r="X20" s="2"/>
      <c r="Y20" s="2"/>
      <c r="Z20" s="2"/>
      <c r="AA20" s="2"/>
      <c r="AB20" s="2"/>
      <c r="AC20" s="2"/>
    </row>
    <row r="21" spans="1:50">
      <c r="A21" s="1" t="s">
        <v>18</v>
      </c>
    </row>
    <row r="22" spans="1:50">
      <c r="B22">
        <v>2021</v>
      </c>
      <c r="C22">
        <v>2022</v>
      </c>
      <c r="D22">
        <v>2023</v>
      </c>
      <c r="E22">
        <v>2024</v>
      </c>
      <c r="F22">
        <v>2025</v>
      </c>
      <c r="G22">
        <v>2026</v>
      </c>
      <c r="H22">
        <v>2027</v>
      </c>
    </row>
    <row r="24" spans="1:50">
      <c r="A24" t="s">
        <v>3</v>
      </c>
      <c r="B24" s="5"/>
      <c r="C24" s="5"/>
      <c r="D24" s="5"/>
      <c r="E24" s="5"/>
      <c r="F24" s="5"/>
      <c r="G24" s="5"/>
      <c r="H24" s="5"/>
    </row>
    <row r="25" spans="1:50">
      <c r="A25" t="s">
        <v>4</v>
      </c>
      <c r="B25" s="5"/>
      <c r="C25" s="5"/>
      <c r="D25" s="5">
        <v>-58.195257117594068</v>
      </c>
      <c r="E25" s="5">
        <v>-57.438500520890841</v>
      </c>
      <c r="F25" s="5">
        <v>-56.598988246164822</v>
      </c>
      <c r="G25" s="5">
        <v>-55.718751100251595</v>
      </c>
      <c r="H25" s="5">
        <v>-55.256761456122945</v>
      </c>
    </row>
    <row r="26" spans="1:50">
      <c r="A26" t="s">
        <v>5</v>
      </c>
      <c r="B26" s="5"/>
      <c r="C26" s="5"/>
      <c r="D26" s="5"/>
      <c r="E26" s="5"/>
      <c r="F26" s="5"/>
      <c r="G26" s="5"/>
      <c r="H26" s="5"/>
      <c r="AP26" s="6"/>
      <c r="AQ26" s="6"/>
      <c r="AR26" s="6"/>
      <c r="AS26" s="6"/>
      <c r="AT26" s="6"/>
      <c r="AU26" s="6"/>
      <c r="AV26" s="6"/>
      <c r="AW26" s="6"/>
      <c r="AX26" s="6"/>
    </row>
    <row r="27" spans="1:50">
      <c r="A27" t="s">
        <v>6</v>
      </c>
      <c r="B27" s="5"/>
      <c r="C27" s="5"/>
      <c r="D27" s="5">
        <v>265.8148099712875</v>
      </c>
      <c r="E27" s="5">
        <v>264.43630708774202</v>
      </c>
      <c r="F27" s="5">
        <v>262.44713034899411</v>
      </c>
      <c r="G27" s="5">
        <v>260.26560041755647</v>
      </c>
      <c r="H27" s="5">
        <v>259.98991897376806</v>
      </c>
      <c r="AP27" s="6"/>
      <c r="AQ27" s="6"/>
      <c r="AR27" s="6"/>
      <c r="AS27" s="6"/>
      <c r="AT27" s="6"/>
      <c r="AU27" s="6"/>
      <c r="AV27" s="6"/>
      <c r="AW27" s="6"/>
      <c r="AX27" s="6"/>
    </row>
    <row r="28" spans="1:50">
      <c r="A28" t="s">
        <v>7</v>
      </c>
      <c r="B28" s="5"/>
      <c r="C28" s="5"/>
      <c r="D28" s="5">
        <v>354.74604426693202</v>
      </c>
      <c r="E28" s="5">
        <v>352.90634825826669</v>
      </c>
      <c r="F28" s="5">
        <v>350.25167081762731</v>
      </c>
      <c r="G28" s="5">
        <v>347.34028633265069</v>
      </c>
      <c r="H28" s="5">
        <v>346.97237266496495</v>
      </c>
    </row>
    <row r="29" spans="1:50">
      <c r="A29" t="s">
        <v>8</v>
      </c>
      <c r="B29" s="5"/>
      <c r="C29" s="5"/>
      <c r="D29" s="5">
        <f>-(D27+D28+D33)</f>
        <v>-621.43455153600883</v>
      </c>
      <c r="E29" s="5">
        <f t="shared" ref="E29:H29" si="3">-(E27+E28+E33)</f>
        <v>-618.21182169142389</v>
      </c>
      <c r="F29" s="5">
        <f t="shared" si="3"/>
        <v>-613.56142935736557</v>
      </c>
      <c r="G29" s="5">
        <f t="shared" si="3"/>
        <v>-608.4613445473741</v>
      </c>
      <c r="H29" s="5">
        <f t="shared" si="3"/>
        <v>-607.81684330831229</v>
      </c>
    </row>
    <row r="30" spans="1:50">
      <c r="A30" t="s">
        <v>9</v>
      </c>
      <c r="B30" s="5"/>
      <c r="C30" s="5"/>
      <c r="D30" s="5">
        <f>-D25-D31</f>
        <v>71.814206845102717</v>
      </c>
      <c r="E30" s="5">
        <f>-E25-E31</f>
        <v>70.942053321919857</v>
      </c>
      <c r="F30" s="5">
        <f t="shared" ref="F30:H30" si="4">-F25-F31</f>
        <v>69.954447413359773</v>
      </c>
      <c r="G30" s="5">
        <f t="shared" si="4"/>
        <v>68.914812503128601</v>
      </c>
      <c r="H30" s="5">
        <f t="shared" si="4"/>
        <v>68.389950160514616</v>
      </c>
    </row>
    <row r="31" spans="1:50">
      <c r="A31" t="s">
        <v>10</v>
      </c>
      <c r="B31" s="5"/>
      <c r="C31" s="5"/>
      <c r="D31" s="5">
        <v>-13.618949727508644</v>
      </c>
      <c r="E31" s="5">
        <v>-13.503552801029016</v>
      </c>
      <c r="F31" s="5">
        <v>-13.355459167194956</v>
      </c>
      <c r="G31" s="5">
        <v>-13.196061402877012</v>
      </c>
      <c r="H31" s="5">
        <v>-13.133188704391666</v>
      </c>
      <c r="AK31" s="7"/>
    </row>
    <row r="32" spans="1:50">
      <c r="A32" t="s">
        <v>11</v>
      </c>
      <c r="B32" s="5"/>
      <c r="C32" s="5"/>
      <c r="D32" s="5"/>
      <c r="E32" s="5"/>
      <c r="F32" s="5"/>
      <c r="G32" s="5"/>
      <c r="H32" s="5"/>
      <c r="P32" s="5"/>
      <c r="AK32" s="7"/>
    </row>
    <row r="33" spans="1:37">
      <c r="A33" t="s">
        <v>12</v>
      </c>
      <c r="B33" s="5"/>
      <c r="C33" s="5"/>
      <c r="D33" s="5">
        <v>0.8736972977894083</v>
      </c>
      <c r="E33" s="5">
        <v>0.86916634541516447</v>
      </c>
      <c r="F33" s="5">
        <v>0.8626281907440333</v>
      </c>
      <c r="G33" s="5">
        <v>0.85545779716682946</v>
      </c>
      <c r="H33" s="5">
        <v>0.85455166957930107</v>
      </c>
      <c r="P33" s="5"/>
    </row>
    <row r="34" spans="1:37">
      <c r="A34" t="s">
        <v>13</v>
      </c>
      <c r="B34" s="5"/>
      <c r="C34" s="5"/>
      <c r="D34" s="5"/>
      <c r="E34" s="5"/>
      <c r="F34" s="5"/>
      <c r="G34" s="5"/>
      <c r="H34" s="5"/>
      <c r="P34" s="5"/>
    </row>
    <row r="35" spans="1:37">
      <c r="A35" t="s">
        <v>14</v>
      </c>
      <c r="B35" s="5"/>
      <c r="C35" s="5"/>
      <c r="D35" s="5"/>
      <c r="E35" s="5"/>
      <c r="F35" s="5"/>
      <c r="G35" s="5"/>
      <c r="H35" s="5"/>
    </row>
    <row r="36" spans="1:37">
      <c r="A36" t="s">
        <v>15</v>
      </c>
      <c r="B36" s="5"/>
      <c r="C36" s="5"/>
      <c r="D36" s="5"/>
      <c r="E36" s="5"/>
      <c r="F36" s="5"/>
      <c r="G36" s="5"/>
      <c r="H36" s="5"/>
    </row>
    <row r="37" spans="1:37">
      <c r="A37" t="s">
        <v>16</v>
      </c>
      <c r="B37" s="5"/>
      <c r="C37" s="5"/>
      <c r="D37" s="5">
        <f t="shared" ref="D37:G37" si="5">SUM(D24:D36)</f>
        <v>1.2179146580137967E-13</v>
      </c>
      <c r="E37" s="5">
        <f t="shared" si="5"/>
        <v>-1.6320278461989801E-14</v>
      </c>
      <c r="F37" s="5">
        <f t="shared" si="5"/>
        <v>-1.7552626019323725E-13</v>
      </c>
      <c r="G37" s="5">
        <f t="shared" si="5"/>
        <v>-1.2467804566540508E-13</v>
      </c>
      <c r="H37" s="5">
        <f>SUM(H24:H36)</f>
        <v>8.3377749149349256E-14</v>
      </c>
      <c r="AK37" s="7"/>
    </row>
    <row r="38" spans="1:37">
      <c r="A38" t="s">
        <v>19</v>
      </c>
      <c r="B38" s="5"/>
      <c r="C38" s="5"/>
      <c r="D38" s="5"/>
      <c r="E38" s="5"/>
      <c r="F38" s="5"/>
      <c r="G38" s="5"/>
      <c r="H38" s="5"/>
      <c r="AK38" s="7"/>
    </row>
    <row r="39" spans="1:37">
      <c r="B39" s="5"/>
      <c r="C39" s="5"/>
      <c r="D39" s="5"/>
      <c r="E39" s="5"/>
      <c r="F39" s="5"/>
      <c r="G39" s="5"/>
      <c r="H39" s="5"/>
    </row>
    <row r="40" spans="1:37">
      <c r="B40" s="5"/>
      <c r="C40" s="5"/>
      <c r="D40" s="5"/>
      <c r="E40" s="5"/>
      <c r="F40" s="5"/>
      <c r="G40" s="5"/>
      <c r="H40" s="5"/>
    </row>
    <row r="41" spans="1:37">
      <c r="A41" s="1" t="s">
        <v>20</v>
      </c>
    </row>
    <row r="42" spans="1:37">
      <c r="B42">
        <v>2021</v>
      </c>
      <c r="C42">
        <v>2022</v>
      </c>
      <c r="D42">
        <v>2023</v>
      </c>
      <c r="E42">
        <v>2024</v>
      </c>
      <c r="F42">
        <v>2025</v>
      </c>
      <c r="G42">
        <v>2026</v>
      </c>
      <c r="H42">
        <v>2027</v>
      </c>
    </row>
    <row r="43" spans="1:37">
      <c r="D43" s="5"/>
      <c r="E43" s="5"/>
      <c r="F43" s="5"/>
      <c r="G43" s="5"/>
      <c r="H43" s="5"/>
    </row>
    <row r="44" spans="1:37">
      <c r="A44" t="s">
        <v>3</v>
      </c>
      <c r="B44" s="2">
        <f t="shared" ref="B44:H56" si="6">B5+B24</f>
        <v>28.536191187581974</v>
      </c>
      <c r="C44" s="2">
        <f t="shared" si="6"/>
        <v>29.350850510989382</v>
      </c>
      <c r="D44" s="2">
        <f t="shared" si="6"/>
        <v>30.03821108977008</v>
      </c>
      <c r="E44" s="2">
        <f t="shared" si="6"/>
        <v>30.793098872600982</v>
      </c>
      <c r="F44" s="2">
        <f t="shared" si="6"/>
        <v>31.46711532349083</v>
      </c>
      <c r="G44" s="2">
        <f t="shared" si="6"/>
        <v>32.105504155214781</v>
      </c>
      <c r="H44" s="2">
        <f t="shared" si="6"/>
        <v>32.972326055321581</v>
      </c>
      <c r="L44" s="2"/>
      <c r="M44" s="2"/>
      <c r="N44" s="2"/>
      <c r="O44" s="2"/>
      <c r="P44" s="2"/>
      <c r="Q44" s="2"/>
      <c r="R44" s="2"/>
      <c r="U44" s="19"/>
      <c r="V44" s="19"/>
      <c r="W44" s="19"/>
      <c r="X44" s="19"/>
      <c r="Y44" s="19"/>
      <c r="Z44" s="19"/>
      <c r="AA44" s="19"/>
      <c r="AB44" s="2"/>
      <c r="AC44" s="2"/>
      <c r="AD44" s="8"/>
    </row>
    <row r="45" spans="1:37">
      <c r="A45" t="s">
        <v>4</v>
      </c>
      <c r="B45" s="2">
        <f>B6+B25</f>
        <v>2186.2228520096769</v>
      </c>
      <c r="C45" s="2">
        <f t="shared" si="6"/>
        <v>2181.7122630366384</v>
      </c>
      <c r="D45" s="2">
        <f>D6+D25</f>
        <v>2164.3665474691552</v>
      </c>
      <c r="E45" s="2">
        <f t="shared" si="6"/>
        <v>2156.3080726561579</v>
      </c>
      <c r="F45" s="2">
        <f t="shared" si="6"/>
        <v>2143.1034842363952</v>
      </c>
      <c r="G45" s="2">
        <f t="shared" si="6"/>
        <v>2128.2445582118567</v>
      </c>
      <c r="H45" s="2">
        <f t="shared" si="6"/>
        <v>2129.3653929370712</v>
      </c>
      <c r="L45" s="2"/>
      <c r="M45" s="2"/>
      <c r="N45" s="2"/>
      <c r="O45" s="2"/>
      <c r="P45" s="2"/>
      <c r="Q45" s="2"/>
      <c r="R45" s="2"/>
      <c r="U45" s="19"/>
      <c r="V45" s="19"/>
      <c r="W45" s="19"/>
      <c r="X45" s="19"/>
      <c r="Y45" s="19"/>
      <c r="Z45" s="19"/>
      <c r="AA45" s="19"/>
      <c r="AB45" s="2"/>
      <c r="AC45" s="2"/>
      <c r="AD45" s="8"/>
    </row>
    <row r="46" spans="1:37">
      <c r="A46" t="s">
        <v>5</v>
      </c>
      <c r="B46" s="2">
        <f t="shared" si="6"/>
        <v>2039.1533485464438</v>
      </c>
      <c r="C46" s="2">
        <f t="shared" si="6"/>
        <v>2020.875735737287</v>
      </c>
      <c r="D46" s="2">
        <f t="shared" si="6"/>
        <v>1978.1391610122419</v>
      </c>
      <c r="E46" s="2">
        <f t="shared" si="6"/>
        <v>1957.1839740185351</v>
      </c>
      <c r="F46" s="2">
        <f t="shared" si="6"/>
        <v>1931.7935279390117</v>
      </c>
      <c r="G46" s="2">
        <f t="shared" si="6"/>
        <v>1905.1053050699695</v>
      </c>
      <c r="H46" s="2">
        <f t="shared" si="6"/>
        <v>1892.4163696875764</v>
      </c>
      <c r="L46" s="2"/>
      <c r="M46" s="2"/>
      <c r="N46" s="2"/>
      <c r="O46" s="2"/>
      <c r="P46" s="2"/>
      <c r="Q46" s="2"/>
      <c r="R46" s="2"/>
      <c r="U46" s="19"/>
      <c r="V46" s="19"/>
      <c r="W46" s="19"/>
      <c r="X46" s="19"/>
      <c r="Y46" s="19"/>
      <c r="Z46" s="19"/>
      <c r="AA46" s="19"/>
      <c r="AB46" s="2"/>
      <c r="AC46" s="2"/>
      <c r="AD46" s="8"/>
    </row>
    <row r="47" spans="1:37">
      <c r="A47" t="s">
        <v>6</v>
      </c>
      <c r="B47" s="2">
        <f t="shared" si="6"/>
        <v>4746.1084780859974</v>
      </c>
      <c r="C47" s="2">
        <f t="shared" si="6"/>
        <v>4770.9192037836956</v>
      </c>
      <c r="D47" s="2">
        <f t="shared" si="6"/>
        <v>5040.8759122908441</v>
      </c>
      <c r="E47" s="2">
        <f t="shared" si="6"/>
        <v>5056.5647661779458</v>
      </c>
      <c r="F47" s="2">
        <f t="shared" si="6"/>
        <v>5060.1896083603624</v>
      </c>
      <c r="G47" s="2">
        <f t="shared" si="6"/>
        <v>5059.5885301000962</v>
      </c>
      <c r="H47" s="2">
        <f t="shared" si="6"/>
        <v>5095.791559373788</v>
      </c>
      <c r="L47" s="2"/>
      <c r="M47" s="2"/>
      <c r="N47" s="2"/>
      <c r="O47" s="2"/>
      <c r="P47" s="2"/>
      <c r="Q47" s="2"/>
      <c r="R47" s="2"/>
      <c r="U47" s="19"/>
      <c r="V47" s="19"/>
      <c r="W47" s="19"/>
      <c r="X47" s="19"/>
      <c r="Y47" s="19"/>
      <c r="Z47" s="19"/>
      <c r="AA47" s="19"/>
      <c r="AB47" s="2"/>
      <c r="AC47" s="2"/>
      <c r="AD47" s="8"/>
    </row>
    <row r="48" spans="1:37">
      <c r="A48" t="s">
        <v>7</v>
      </c>
      <c r="B48" s="2">
        <f t="shared" si="6"/>
        <v>4514.3957586172683</v>
      </c>
      <c r="C48" s="2">
        <f t="shared" si="6"/>
        <v>4497.4985268707032</v>
      </c>
      <c r="D48" s="2">
        <f t="shared" si="6"/>
        <v>4787.9067771130331</v>
      </c>
      <c r="E48" s="2">
        <f t="shared" si="6"/>
        <v>4762.6646434985023</v>
      </c>
      <c r="F48" s="2">
        <f t="shared" si="6"/>
        <v>4726.4063530287985</v>
      </c>
      <c r="G48" s="2">
        <f t="shared" si="6"/>
        <v>4686.6581936927269</v>
      </c>
      <c r="H48" s="2">
        <f t="shared" si="6"/>
        <v>4681.2123552802932</v>
      </c>
      <c r="L48" s="2"/>
      <c r="M48" s="2"/>
      <c r="N48" s="2"/>
      <c r="O48" s="2"/>
      <c r="P48" s="2"/>
      <c r="Q48" s="2"/>
      <c r="R48" s="2"/>
      <c r="U48" s="19"/>
      <c r="V48" s="19"/>
      <c r="W48" s="19"/>
      <c r="X48" s="19"/>
      <c r="Y48" s="19"/>
      <c r="Z48" s="19"/>
      <c r="AA48" s="19"/>
      <c r="AB48" s="2"/>
      <c r="AC48" s="2"/>
      <c r="AD48" s="8"/>
    </row>
    <row r="49" spans="1:30">
      <c r="A49" t="s">
        <v>8</v>
      </c>
      <c r="B49" s="2">
        <f t="shared" si="6"/>
        <v>638.11189695173641</v>
      </c>
      <c r="C49" s="2">
        <f t="shared" si="6"/>
        <v>631.02184036328424</v>
      </c>
      <c r="D49" s="2">
        <f t="shared" si="6"/>
        <v>0</v>
      </c>
      <c r="E49" s="2">
        <f t="shared" si="6"/>
        <v>0</v>
      </c>
      <c r="F49" s="2">
        <f t="shared" si="6"/>
        <v>0</v>
      </c>
      <c r="G49" s="2">
        <f t="shared" si="6"/>
        <v>0</v>
      </c>
      <c r="H49" s="2">
        <f t="shared" si="6"/>
        <v>0</v>
      </c>
      <c r="L49" s="2"/>
      <c r="M49" s="2"/>
      <c r="N49" s="2"/>
      <c r="O49" s="2"/>
      <c r="P49" s="2"/>
      <c r="Q49" s="2"/>
      <c r="R49" s="2"/>
      <c r="U49" s="19"/>
      <c r="V49" s="19"/>
      <c r="W49" s="19"/>
      <c r="X49" s="19"/>
      <c r="Y49" s="19"/>
      <c r="Z49" s="19"/>
      <c r="AA49" s="19"/>
      <c r="AB49" s="2"/>
      <c r="AC49" s="2"/>
      <c r="AD49" s="8"/>
    </row>
    <row r="50" spans="1:30">
      <c r="A50" t="s">
        <v>9</v>
      </c>
      <c r="B50" s="2">
        <f t="shared" si="6"/>
        <v>15034.517037710544</v>
      </c>
      <c r="C50" s="2">
        <f t="shared" si="6"/>
        <v>15067.30564957866</v>
      </c>
      <c r="D50" s="2">
        <f t="shared" si="6"/>
        <v>15238.408278763038</v>
      </c>
      <c r="E50" s="2">
        <f t="shared" si="6"/>
        <v>15248.963729646828</v>
      </c>
      <c r="F50" s="2">
        <f t="shared" si="6"/>
        <v>15231.239683030437</v>
      </c>
      <c r="G50" s="2">
        <f t="shared" si="6"/>
        <v>15200.659816751324</v>
      </c>
      <c r="H50" s="2">
        <f t="shared" si="6"/>
        <v>15262.198175348492</v>
      </c>
      <c r="L50" s="2"/>
      <c r="M50" s="2"/>
      <c r="N50" s="2"/>
      <c r="O50" s="2"/>
      <c r="P50" s="2"/>
      <c r="Q50" s="2"/>
      <c r="R50" s="2"/>
      <c r="U50" s="19"/>
      <c r="V50" s="19"/>
      <c r="W50" s="19"/>
      <c r="X50" s="19"/>
      <c r="Y50" s="19"/>
      <c r="Z50" s="19"/>
      <c r="AA50" s="19"/>
      <c r="AB50" s="2"/>
      <c r="AC50" s="2"/>
      <c r="AD50" s="8"/>
    </row>
    <row r="51" spans="1:30">
      <c r="A51" t="s">
        <v>10</v>
      </c>
      <c r="B51" s="2">
        <f t="shared" si="6"/>
        <v>878.54434455279227</v>
      </c>
      <c r="C51" s="2">
        <f t="shared" si="6"/>
        <v>877.69806328489199</v>
      </c>
      <c r="D51" s="2">
        <f t="shared" si="6"/>
        <v>876.08817801288183</v>
      </c>
      <c r="E51" s="2">
        <f t="shared" si="6"/>
        <v>873.79465752687952</v>
      </c>
      <c r="F51" s="2">
        <f t="shared" si="6"/>
        <v>869.43016670869395</v>
      </c>
      <c r="G51" s="2">
        <f t="shared" si="6"/>
        <v>864.38978955441632</v>
      </c>
      <c r="H51" s="2">
        <f t="shared" si="6"/>
        <v>865.76380620343502</v>
      </c>
      <c r="L51" s="2"/>
      <c r="M51" s="2"/>
      <c r="N51" s="2"/>
      <c r="O51" s="2"/>
      <c r="P51" s="2"/>
      <c r="Q51" s="2"/>
      <c r="R51" s="2"/>
      <c r="U51" s="19"/>
      <c r="V51" s="19"/>
      <c r="W51" s="19"/>
      <c r="X51" s="19"/>
      <c r="Y51" s="19"/>
      <c r="Z51" s="19"/>
      <c r="AA51" s="19"/>
      <c r="AB51" s="2"/>
      <c r="AC51" s="2"/>
      <c r="AD51" s="8"/>
    </row>
    <row r="52" spans="1:30">
      <c r="A52" t="s">
        <v>11</v>
      </c>
      <c r="B52" s="2">
        <f t="shared" si="6"/>
        <v>531.64205813076342</v>
      </c>
      <c r="C52" s="2">
        <f t="shared" si="6"/>
        <v>530.06007932619525</v>
      </c>
      <c r="D52" s="2">
        <f t="shared" si="6"/>
        <v>542.68768624164875</v>
      </c>
      <c r="E52" s="2">
        <f t="shared" si="6"/>
        <v>540.12280917435658</v>
      </c>
      <c r="F52" s="2">
        <f t="shared" si="6"/>
        <v>536.30791636310539</v>
      </c>
      <c r="G52" s="2">
        <f t="shared" si="6"/>
        <v>532.09649604967728</v>
      </c>
      <c r="H52" s="2">
        <f t="shared" si="6"/>
        <v>531.77962194012184</v>
      </c>
      <c r="L52" s="2"/>
      <c r="M52" s="2"/>
      <c r="N52" s="2"/>
      <c r="O52" s="2"/>
      <c r="P52" s="2"/>
      <c r="Q52" s="2"/>
      <c r="R52" s="2"/>
      <c r="U52" s="19"/>
      <c r="V52" s="19"/>
      <c r="W52" s="19"/>
      <c r="X52" s="19"/>
      <c r="Y52" s="19"/>
      <c r="Z52" s="19"/>
      <c r="AA52" s="19"/>
      <c r="AB52" s="2"/>
      <c r="AC52" s="2"/>
      <c r="AD52" s="8"/>
    </row>
    <row r="53" spans="1:30">
      <c r="A53" t="s">
        <v>12</v>
      </c>
      <c r="B53" s="2">
        <f t="shared" si="6"/>
        <v>1955.716022537574</v>
      </c>
      <c r="C53" s="2">
        <f t="shared" si="6"/>
        <v>1970.3272462612854</v>
      </c>
      <c r="D53" s="2">
        <f t="shared" si="6"/>
        <v>2007.9770750220289</v>
      </c>
      <c r="E53" s="2">
        <f t="shared" si="6"/>
        <v>2019.2238326661945</v>
      </c>
      <c r="F53" s="2">
        <f t="shared" si="6"/>
        <v>2025.6211918628826</v>
      </c>
      <c r="G53" s="2">
        <f t="shared" si="6"/>
        <v>2030.2904300739656</v>
      </c>
      <c r="H53" s="2">
        <f t="shared" si="6"/>
        <v>2049.711536523725</v>
      </c>
      <c r="L53" s="2"/>
      <c r="M53" s="2"/>
      <c r="N53" s="2"/>
      <c r="O53" s="2"/>
      <c r="P53" s="2"/>
      <c r="Q53" s="2"/>
      <c r="R53" s="2"/>
      <c r="U53" s="19"/>
      <c r="V53" s="19"/>
      <c r="W53" s="19"/>
      <c r="X53" s="19"/>
      <c r="Y53" s="19"/>
      <c r="Z53" s="19"/>
      <c r="AA53" s="19"/>
      <c r="AB53" s="2"/>
      <c r="AC53" s="2"/>
      <c r="AD53" s="8"/>
    </row>
    <row r="54" spans="1:30">
      <c r="A54" t="s">
        <v>13</v>
      </c>
      <c r="B54" s="2">
        <f t="shared" si="6"/>
        <v>78.402722927737088</v>
      </c>
      <c r="C54" s="2">
        <f t="shared" si="6"/>
        <v>77.976387582065826</v>
      </c>
      <c r="D54" s="2">
        <f t="shared" si="6"/>
        <v>77.233637891659484</v>
      </c>
      <c r="E54" s="2">
        <f t="shared" si="6"/>
        <v>76.689445085770558</v>
      </c>
      <c r="F54" s="2">
        <f t="shared" si="6"/>
        <v>75.967470523324991</v>
      </c>
      <c r="G54" s="2">
        <f t="shared" si="6"/>
        <v>75.189684655017089</v>
      </c>
      <c r="H54" s="2">
        <f t="shared" si="6"/>
        <v>74.961484775948151</v>
      </c>
      <c r="L54" s="2"/>
      <c r="M54" s="2"/>
      <c r="N54" s="2"/>
      <c r="O54" s="2"/>
      <c r="P54" s="2"/>
      <c r="Q54" s="2"/>
      <c r="R54" s="2"/>
      <c r="U54" s="19"/>
      <c r="V54" s="19"/>
      <c r="W54" s="19"/>
      <c r="X54" s="19"/>
      <c r="Y54" s="19"/>
      <c r="Z54" s="19"/>
      <c r="AA54" s="19"/>
      <c r="AB54" s="2"/>
      <c r="AC54" s="2"/>
      <c r="AD54" s="8"/>
    </row>
    <row r="55" spans="1:30">
      <c r="A55" t="s">
        <v>14</v>
      </c>
      <c r="B55" s="2">
        <f t="shared" si="6"/>
        <v>11.616839147145873</v>
      </c>
      <c r="C55" s="2">
        <f t="shared" si="6"/>
        <v>11.326601675748751</v>
      </c>
      <c r="D55" s="2">
        <f t="shared" si="6"/>
        <v>10.998522299032</v>
      </c>
      <c r="E55" s="2">
        <f t="shared" si="6"/>
        <v>10.70696004512339</v>
      </c>
      <c r="F55" s="2">
        <f t="shared" si="6"/>
        <v>10.398535120813879</v>
      </c>
      <c r="G55" s="2">
        <f t="shared" si="6"/>
        <v>10.090846735691253</v>
      </c>
      <c r="H55" s="2">
        <f t="shared" si="6"/>
        <v>9.863773401415699</v>
      </c>
      <c r="L55" s="2"/>
      <c r="M55" s="2"/>
      <c r="N55" s="2"/>
      <c r="O55" s="2"/>
      <c r="P55" s="2"/>
      <c r="Q55" s="2"/>
      <c r="R55" s="2"/>
      <c r="U55" s="19"/>
      <c r="V55" s="19"/>
      <c r="W55" s="19"/>
      <c r="X55" s="19"/>
      <c r="Y55" s="19"/>
      <c r="Z55" s="19"/>
      <c r="AA55" s="19"/>
      <c r="AB55" s="2"/>
      <c r="AC55" s="2"/>
      <c r="AD55" s="8"/>
    </row>
    <row r="56" spans="1:30">
      <c r="A56" t="s">
        <v>15</v>
      </c>
      <c r="B56" s="2">
        <f t="shared" si="6"/>
        <v>30.822070280229266</v>
      </c>
      <c r="C56" s="2">
        <f t="shared" si="6"/>
        <v>31.018243132307468</v>
      </c>
      <c r="D56" s="2">
        <f t="shared" si="6"/>
        <v>31.085494216084065</v>
      </c>
      <c r="E56" s="2">
        <f t="shared" si="6"/>
        <v>31.22960629883633</v>
      </c>
      <c r="F56" s="2">
        <f t="shared" si="6"/>
        <v>31.298320428792891</v>
      </c>
      <c r="G56" s="2">
        <f t="shared" si="6"/>
        <v>31.339877078592007</v>
      </c>
      <c r="H56" s="2">
        <f t="shared" si="6"/>
        <v>31.608686004591515</v>
      </c>
      <c r="L56" s="2"/>
      <c r="M56" s="2"/>
      <c r="N56" s="2"/>
      <c r="O56" s="2"/>
      <c r="P56" s="2"/>
      <c r="Q56" s="2"/>
      <c r="R56" s="2"/>
      <c r="U56" s="19"/>
      <c r="V56" s="19"/>
      <c r="W56" s="19"/>
      <c r="X56" s="19"/>
      <c r="Y56" s="19"/>
      <c r="Z56" s="19"/>
      <c r="AA56" s="19"/>
      <c r="AB56" s="2"/>
      <c r="AC56" s="2"/>
      <c r="AD56" s="8"/>
    </row>
    <row r="57" spans="1:30">
      <c r="A57" t="s">
        <v>16</v>
      </c>
      <c r="B57" s="2">
        <f>SUM(B44:B56)</f>
        <v>32673.789620685493</v>
      </c>
      <c r="C57" s="2">
        <f t="shared" ref="C57:H57" si="7">SUM(C44:C56)</f>
        <v>32697.090691143752</v>
      </c>
      <c r="D57" s="2">
        <f t="shared" si="7"/>
        <v>32785.805481421419</v>
      </c>
      <c r="E57" s="2">
        <f t="shared" si="7"/>
        <v>32764.24559566773</v>
      </c>
      <c r="F57" s="2">
        <f t="shared" si="7"/>
        <v>32673.22337292611</v>
      </c>
      <c r="G57" s="2">
        <f t="shared" si="7"/>
        <v>32555.75903212855</v>
      </c>
      <c r="H57" s="2">
        <f t="shared" si="7"/>
        <v>32657.645087531779</v>
      </c>
      <c r="L57" s="2"/>
      <c r="M57" s="2"/>
      <c r="N57" s="2"/>
      <c r="O57" s="2"/>
      <c r="P57" s="2"/>
      <c r="Q57" s="2"/>
      <c r="R57" s="2"/>
      <c r="U57" s="19"/>
      <c r="V57" s="19"/>
      <c r="W57" s="19"/>
      <c r="X57" s="19"/>
      <c r="Y57" s="19"/>
      <c r="Z57" s="19"/>
      <c r="AA57" s="19"/>
      <c r="AB57" s="2"/>
      <c r="AC57" s="2"/>
      <c r="AD57" s="8"/>
    </row>
    <row r="58" spans="1:30">
      <c r="A58" t="s">
        <v>21</v>
      </c>
      <c r="B58" s="5">
        <f>B57-B18</f>
        <v>0</v>
      </c>
      <c r="C58" s="5">
        <f t="shared" ref="C58:H58" si="8">C57-C18</f>
        <v>0</v>
      </c>
      <c r="D58" s="5">
        <f t="shared" si="8"/>
        <v>0</v>
      </c>
      <c r="E58" s="5">
        <f t="shared" si="8"/>
        <v>0</v>
      </c>
      <c r="F58" s="5">
        <f t="shared" si="8"/>
        <v>0</v>
      </c>
      <c r="G58" s="5">
        <f t="shared" si="8"/>
        <v>0</v>
      </c>
      <c r="H58" s="5">
        <f t="shared" si="8"/>
        <v>0</v>
      </c>
      <c r="Q58" s="5"/>
      <c r="R58" s="5"/>
    </row>
    <row r="59" spans="1:30">
      <c r="B59" s="5"/>
      <c r="C59" s="5"/>
      <c r="D59" s="5"/>
      <c r="E59" s="5"/>
      <c r="F59" s="5"/>
      <c r="G59" s="5"/>
      <c r="H59" s="5"/>
      <c r="L59" s="9"/>
      <c r="M59" s="9"/>
      <c r="N59" s="9"/>
      <c r="O59" s="9"/>
      <c r="P59" s="9"/>
      <c r="Q59" s="9"/>
      <c r="R59" s="9"/>
      <c r="S59" s="9"/>
      <c r="T59" s="2"/>
      <c r="U59" s="2"/>
      <c r="X59" s="2"/>
      <c r="Y59" s="2"/>
      <c r="Z59" s="2"/>
      <c r="AA59" s="2"/>
      <c r="AB59" s="2"/>
      <c r="AC59" s="2"/>
      <c r="AD59" s="2"/>
    </row>
    <row r="60" spans="1:30">
      <c r="A60" s="1" t="s">
        <v>22</v>
      </c>
      <c r="L60" s="9"/>
      <c r="M60" s="9"/>
      <c r="N60" s="9"/>
      <c r="O60" s="9"/>
      <c r="P60" s="9"/>
      <c r="Q60" s="9"/>
      <c r="R60" s="9"/>
      <c r="S60" s="9"/>
      <c r="X60" s="2"/>
      <c r="Y60" s="2"/>
      <c r="Z60" s="2"/>
      <c r="AA60" s="2"/>
      <c r="AB60" s="2"/>
      <c r="AC60" s="2"/>
      <c r="AD60" s="2"/>
    </row>
    <row r="61" spans="1:30">
      <c r="B61" s="10"/>
      <c r="C61" s="10"/>
      <c r="D61" s="10"/>
      <c r="E61" s="10"/>
      <c r="F61" s="10"/>
      <c r="G61" s="10"/>
      <c r="H61" s="10"/>
      <c r="L61" s="9"/>
      <c r="M61" s="9"/>
      <c r="N61" s="9"/>
      <c r="O61" s="9"/>
      <c r="P61" s="9"/>
      <c r="Q61" s="9"/>
      <c r="R61" s="9"/>
      <c r="S61" s="9"/>
      <c r="X61" s="2"/>
      <c r="Y61" s="2"/>
      <c r="Z61" s="2"/>
      <c r="AA61" s="2"/>
      <c r="AB61" s="2"/>
      <c r="AC61" s="2"/>
      <c r="AD61" s="2"/>
    </row>
    <row r="62" spans="1:30">
      <c r="A62" s="1" t="s">
        <v>23</v>
      </c>
      <c r="L62" s="9"/>
      <c r="M62" s="9"/>
      <c r="N62" s="9"/>
      <c r="O62" s="9"/>
      <c r="P62" s="9"/>
      <c r="Q62" s="9"/>
      <c r="R62" s="9"/>
      <c r="S62" s="9"/>
      <c r="X62" s="2"/>
      <c r="Y62" s="2"/>
      <c r="Z62" s="2"/>
      <c r="AA62" s="2"/>
      <c r="AB62" s="2"/>
      <c r="AC62" s="2"/>
      <c r="AD62" s="2"/>
    </row>
    <row r="63" spans="1:30">
      <c r="A63" s="11" t="s">
        <v>24</v>
      </c>
      <c r="L63" s="9"/>
      <c r="M63" s="9"/>
      <c r="N63" s="9"/>
      <c r="O63" s="9"/>
      <c r="P63" s="9"/>
      <c r="Q63" s="9"/>
      <c r="R63" s="9"/>
      <c r="S63" s="9"/>
      <c r="X63" s="2"/>
      <c r="Y63" s="2"/>
      <c r="Z63" s="2"/>
      <c r="AA63" s="2"/>
      <c r="AB63" s="2"/>
      <c r="AC63" s="2"/>
      <c r="AD63" s="2"/>
    </row>
    <row r="64" spans="1:30">
      <c r="A64" s="11"/>
      <c r="B64">
        <v>2021</v>
      </c>
      <c r="C64">
        <v>2022</v>
      </c>
      <c r="D64">
        <v>2023</v>
      </c>
      <c r="E64">
        <v>2024</v>
      </c>
      <c r="F64">
        <v>2025</v>
      </c>
      <c r="G64">
        <v>2026</v>
      </c>
      <c r="H64">
        <v>2027</v>
      </c>
      <c r="L64" s="9"/>
      <c r="M64" s="9"/>
      <c r="N64" s="9"/>
      <c r="O64" s="9"/>
      <c r="P64" s="9"/>
      <c r="Q64" s="9"/>
      <c r="R64" s="9"/>
      <c r="S64" s="9"/>
      <c r="X64" s="2"/>
      <c r="Y64" s="2"/>
      <c r="Z64" s="2"/>
      <c r="AA64" s="2"/>
      <c r="AB64" s="2"/>
      <c r="AC64" s="2"/>
      <c r="AD64" s="2"/>
    </row>
    <row r="65" spans="1:30">
      <c r="A65" t="s">
        <v>25</v>
      </c>
      <c r="B65" s="2">
        <v>181.0279488301058</v>
      </c>
      <c r="C65" s="2">
        <v>184.96515756097079</v>
      </c>
      <c r="D65" s="2">
        <v>183.9032857413786</v>
      </c>
      <c r="E65" s="2">
        <v>182.45766241909612</v>
      </c>
      <c r="F65" s="2">
        <v>181.2128914431799</v>
      </c>
      <c r="G65" s="2">
        <v>179.69866166339142</v>
      </c>
      <c r="H65" s="2">
        <v>177.91946509852363</v>
      </c>
      <c r="L65" s="9"/>
      <c r="M65" s="9"/>
      <c r="N65" s="9"/>
      <c r="O65" s="9"/>
      <c r="P65" s="9"/>
      <c r="Q65" s="9"/>
      <c r="R65" s="9"/>
      <c r="S65" s="9"/>
      <c r="X65" s="2"/>
      <c r="Y65" s="2"/>
      <c r="Z65" s="2"/>
      <c r="AA65" s="2"/>
      <c r="AB65" s="2"/>
      <c r="AC65" s="2"/>
      <c r="AD65" s="2"/>
    </row>
    <row r="66" spans="1:30">
      <c r="A66" t="s">
        <v>26</v>
      </c>
      <c r="B66" s="2">
        <v>59.586652094651853</v>
      </c>
      <c r="C66" s="2">
        <v>60.781233304763056</v>
      </c>
      <c r="D66" s="2">
        <v>60.449550061688804</v>
      </c>
      <c r="E66" s="2">
        <v>60.000787176569531</v>
      </c>
      <c r="F66" s="2">
        <v>59.61316853056465</v>
      </c>
      <c r="G66" s="2">
        <v>59.143220607544698</v>
      </c>
      <c r="H66" s="2">
        <v>58.592204703415881</v>
      </c>
      <c r="L66" s="9"/>
      <c r="M66" s="9"/>
      <c r="N66" s="9"/>
      <c r="O66" s="9"/>
      <c r="P66" s="9"/>
      <c r="Q66" s="9"/>
      <c r="R66" s="9"/>
      <c r="S66" s="9"/>
      <c r="X66" s="2"/>
      <c r="Y66" s="2"/>
      <c r="Z66" s="2"/>
      <c r="AA66" s="2"/>
      <c r="AB66" s="2"/>
      <c r="AC66" s="2"/>
      <c r="AD66" s="2"/>
    </row>
    <row r="67" spans="1:30">
      <c r="A67" t="s">
        <v>27</v>
      </c>
      <c r="B67" s="2">
        <v>108.97574905618626</v>
      </c>
      <c r="C67" s="2">
        <v>111.35234241932683</v>
      </c>
      <c r="D67" s="2">
        <v>109.42058312999805</v>
      </c>
      <c r="E67" s="2">
        <v>107.19194141647158</v>
      </c>
      <c r="F67" s="2">
        <v>105.16725866029658</v>
      </c>
      <c r="G67" s="2">
        <v>102.95105143629662</v>
      </c>
      <c r="H67" s="2">
        <v>100.5549960672994</v>
      </c>
      <c r="L67" s="9"/>
      <c r="M67" s="9"/>
      <c r="N67" s="9"/>
      <c r="O67" s="9"/>
      <c r="P67" s="9"/>
      <c r="Q67" s="9"/>
      <c r="R67" s="9"/>
      <c r="S67" s="9"/>
      <c r="X67" s="2"/>
      <c r="Y67" s="2"/>
      <c r="Z67" s="2"/>
      <c r="AA67" s="2"/>
      <c r="AB67" s="2"/>
      <c r="AC67" s="2"/>
      <c r="AD67" s="2"/>
    </row>
    <row r="68" spans="1:30">
      <c r="L68" s="9"/>
      <c r="M68" s="9"/>
      <c r="N68" s="9"/>
      <c r="O68" s="9"/>
      <c r="P68" s="9"/>
      <c r="Q68" s="9"/>
      <c r="R68" s="9"/>
      <c r="S68" s="9"/>
      <c r="X68" s="2"/>
      <c r="Y68" s="2"/>
      <c r="Z68" s="2"/>
      <c r="AA68" s="2"/>
      <c r="AB68" s="2"/>
      <c r="AC68" s="2"/>
      <c r="AD68" s="2"/>
    </row>
    <row r="69" spans="1:30">
      <c r="A69" t="s">
        <v>28</v>
      </c>
      <c r="L69" s="9"/>
      <c r="M69" s="9"/>
      <c r="N69" s="9"/>
      <c r="O69" s="9"/>
      <c r="P69" s="9"/>
      <c r="Q69" s="9"/>
      <c r="R69" s="9"/>
      <c r="S69" s="9"/>
    </row>
    <row r="70" spans="1:30">
      <c r="B70" s="18" t="s">
        <v>25</v>
      </c>
      <c r="C70" s="18" t="s">
        <v>29</v>
      </c>
      <c r="D70" s="18" t="s">
        <v>27</v>
      </c>
      <c r="L70" s="9"/>
      <c r="M70" s="9"/>
      <c r="N70" s="9"/>
      <c r="O70" s="9"/>
      <c r="P70" s="9"/>
      <c r="Q70" s="9"/>
      <c r="R70" s="9"/>
      <c r="S70" s="9"/>
    </row>
    <row r="71" spans="1:30">
      <c r="A71" t="s">
        <v>30</v>
      </c>
      <c r="B71">
        <v>-3.5244581296544757</v>
      </c>
      <c r="C71">
        <v>-3.2829931735029052</v>
      </c>
      <c r="D71">
        <v>-5.9372876314969574</v>
      </c>
      <c r="L71" s="9"/>
      <c r="M71" s="9"/>
      <c r="N71" s="9"/>
      <c r="O71" s="9"/>
      <c r="P71" s="9"/>
      <c r="Q71" s="9"/>
      <c r="R71" s="9"/>
      <c r="S71" s="9"/>
    </row>
    <row r="72" spans="1:30">
      <c r="A72" t="s">
        <v>31</v>
      </c>
      <c r="B72">
        <v>1.3543644995317492</v>
      </c>
      <c r="C72">
        <v>1.2565537757668299</v>
      </c>
      <c r="D72">
        <v>1.9291432300352618</v>
      </c>
      <c r="M72" s="9"/>
      <c r="N72" s="9"/>
      <c r="O72" s="9"/>
      <c r="P72" s="9"/>
      <c r="Q72" s="9"/>
      <c r="R72" s="9"/>
      <c r="S72" s="9"/>
    </row>
    <row r="75" spans="1:30">
      <c r="A75" s="12" t="s">
        <v>32</v>
      </c>
    </row>
    <row r="76" spans="1:30">
      <c r="B76">
        <v>2021</v>
      </c>
      <c r="C76">
        <v>2022</v>
      </c>
      <c r="D76">
        <v>2023</v>
      </c>
      <c r="E76">
        <v>2024</v>
      </c>
      <c r="F76">
        <v>2025</v>
      </c>
      <c r="G76">
        <v>2026</v>
      </c>
      <c r="H76">
        <v>2027</v>
      </c>
    </row>
    <row r="77" spans="1:30">
      <c r="A77" t="s">
        <v>33</v>
      </c>
      <c r="B77" s="13">
        <v>-4.5460577215824067E-3</v>
      </c>
      <c r="C77" s="13">
        <v>-4.5460577215824067E-3</v>
      </c>
      <c r="D77" s="13">
        <v>-4.5460577215824067E-3</v>
      </c>
      <c r="E77" s="13">
        <v>-4.5460577215824067E-3</v>
      </c>
      <c r="F77" s="13">
        <v>-4.5460577215824067E-3</v>
      </c>
      <c r="G77" s="13">
        <v>-4.5460577215824067E-3</v>
      </c>
      <c r="H77" s="13">
        <v>-4.5460577215824067E-3</v>
      </c>
    </row>
    <row r="78" spans="1:30">
      <c r="A78" t="s">
        <v>34</v>
      </c>
      <c r="B78" s="13">
        <v>-9.3576910832841517E-2</v>
      </c>
      <c r="C78" s="13">
        <v>-9.3576910832841517E-2</v>
      </c>
      <c r="D78" s="13">
        <v>-9.3576910832841517E-2</v>
      </c>
      <c r="E78" s="13">
        <v>-9.3576910832841517E-2</v>
      </c>
      <c r="F78" s="13">
        <v>-9.3576910832841517E-2</v>
      </c>
      <c r="G78" s="13">
        <v>-9.3576910832841517E-2</v>
      </c>
      <c r="H78" s="13">
        <v>-9.3576910832841517E-2</v>
      </c>
    </row>
    <row r="79" spans="1:30">
      <c r="A79" t="s">
        <v>35</v>
      </c>
      <c r="B79" s="13">
        <v>-1.3071133208120991E-2</v>
      </c>
      <c r="C79" s="13">
        <v>-1.3071133208120991E-2</v>
      </c>
      <c r="D79" s="13">
        <v>-1.3071133208120991E-2</v>
      </c>
      <c r="E79" s="13">
        <v>-1.3071133208120991E-2</v>
      </c>
      <c r="F79" s="13">
        <v>-1.3071133208120991E-2</v>
      </c>
      <c r="G79" s="13">
        <v>-1.3071133208120991E-2</v>
      </c>
      <c r="H79" s="13">
        <v>-1.3071133208120991E-2</v>
      </c>
    </row>
    <row r="80" spans="1:30">
      <c r="A80" s="12" t="s">
        <v>36</v>
      </c>
    </row>
    <row r="81" spans="1:36">
      <c r="A81" t="s">
        <v>33</v>
      </c>
      <c r="B81" s="14">
        <v>0.1768053448072093</v>
      </c>
      <c r="C81" s="14">
        <f t="shared" ref="C81:H83" si="9">B81+C77</f>
        <v>0.17225928708562691</v>
      </c>
      <c r="D81" s="14">
        <f t="shared" si="9"/>
        <v>0.16771322936404451</v>
      </c>
      <c r="E81" s="14">
        <f t="shared" si="9"/>
        <v>0.16316717164246211</v>
      </c>
      <c r="F81" s="14">
        <f t="shared" si="9"/>
        <v>0.15862111392087971</v>
      </c>
      <c r="G81" s="14">
        <f t="shared" si="9"/>
        <v>0.15407505619929732</v>
      </c>
      <c r="H81" s="14">
        <f t="shared" si="9"/>
        <v>0.14952899847771492</v>
      </c>
    </row>
    <row r="82" spans="1:36">
      <c r="A82" t="s">
        <v>34</v>
      </c>
      <c r="B82" s="14">
        <v>1.3460418916715848</v>
      </c>
      <c r="C82" s="14">
        <f t="shared" si="9"/>
        <v>1.2524649808387434</v>
      </c>
      <c r="D82" s="14">
        <f t="shared" si="9"/>
        <v>1.1588880700059019</v>
      </c>
      <c r="E82" s="14">
        <f t="shared" si="9"/>
        <v>1.0653111591730604</v>
      </c>
      <c r="F82" s="14">
        <f t="shared" si="9"/>
        <v>0.97173424834021893</v>
      </c>
      <c r="G82" s="14">
        <f t="shared" si="9"/>
        <v>0.87815733750737746</v>
      </c>
      <c r="H82" s="14">
        <f t="shared" si="9"/>
        <v>0.78458042667453598</v>
      </c>
    </row>
    <row r="83" spans="1:36">
      <c r="A83" t="s">
        <v>35</v>
      </c>
      <c r="B83" s="14">
        <v>0.27580366791879007</v>
      </c>
      <c r="C83" s="14">
        <f t="shared" si="9"/>
        <v>0.2627325347106691</v>
      </c>
      <c r="D83" s="14">
        <f t="shared" si="9"/>
        <v>0.24966140150254812</v>
      </c>
      <c r="E83" s="14">
        <f t="shared" si="9"/>
        <v>0.23659026829442714</v>
      </c>
      <c r="F83" s="14">
        <f t="shared" si="9"/>
        <v>0.22351913508630616</v>
      </c>
      <c r="G83" s="14">
        <f t="shared" si="9"/>
        <v>0.21044800187818519</v>
      </c>
      <c r="H83" s="14">
        <f t="shared" si="9"/>
        <v>0.19737686867006421</v>
      </c>
    </row>
    <row r="84" spans="1:36">
      <c r="B84" s="14"/>
      <c r="C84" s="14"/>
      <c r="D84" s="14"/>
      <c r="E84" s="14"/>
      <c r="F84" s="14"/>
      <c r="G84" s="14"/>
      <c r="H84" s="14"/>
    </row>
    <row r="85" spans="1:36">
      <c r="A85" s="1" t="s">
        <v>37</v>
      </c>
      <c r="B85" s="14"/>
      <c r="C85" s="14"/>
      <c r="D85" s="14"/>
      <c r="E85" s="14"/>
      <c r="F85" s="14"/>
      <c r="G85" s="14"/>
      <c r="H85" s="14"/>
    </row>
    <row r="86" spans="1:36">
      <c r="A86" t="str">
        <f t="shared" ref="A86:H88" si="10">A65</f>
        <v>Residential</v>
      </c>
      <c r="B86" s="15">
        <f t="shared" si="10"/>
        <v>181.0279488301058</v>
      </c>
      <c r="C86" s="15">
        <f t="shared" si="10"/>
        <v>184.96515756097079</v>
      </c>
      <c r="D86" s="15">
        <f t="shared" si="10"/>
        <v>183.9032857413786</v>
      </c>
      <c r="E86" s="15">
        <f t="shared" si="10"/>
        <v>182.45766241909612</v>
      </c>
      <c r="F86" s="15">
        <f t="shared" si="10"/>
        <v>181.2128914431799</v>
      </c>
      <c r="G86" s="15">
        <f t="shared" si="10"/>
        <v>179.69866166339142</v>
      </c>
      <c r="H86" s="15">
        <f t="shared" si="10"/>
        <v>177.91946509852363</v>
      </c>
      <c r="AD86" s="3"/>
      <c r="AE86" s="3"/>
      <c r="AF86" s="3"/>
      <c r="AG86" s="3"/>
      <c r="AH86" s="3"/>
      <c r="AI86" s="3"/>
      <c r="AJ86" s="3"/>
    </row>
    <row r="87" spans="1:36">
      <c r="A87" t="str">
        <f t="shared" si="10"/>
        <v>General Service &lt;50kW Customers</v>
      </c>
      <c r="B87" s="15">
        <f t="shared" si="10"/>
        <v>59.586652094651853</v>
      </c>
      <c r="C87" s="15">
        <f t="shared" si="10"/>
        <v>60.781233304763056</v>
      </c>
      <c r="D87" s="15">
        <f t="shared" si="10"/>
        <v>60.449550061688804</v>
      </c>
      <c r="E87" s="15">
        <f t="shared" si="10"/>
        <v>60.000787176569531</v>
      </c>
      <c r="F87" s="15">
        <f t="shared" si="10"/>
        <v>59.61316853056465</v>
      </c>
      <c r="G87" s="15">
        <f t="shared" si="10"/>
        <v>59.143220607544698</v>
      </c>
      <c r="H87" s="15">
        <f t="shared" si="10"/>
        <v>58.592204703415881</v>
      </c>
      <c r="AD87" s="3"/>
      <c r="AE87" s="3"/>
      <c r="AF87" s="3"/>
      <c r="AG87" s="3"/>
      <c r="AH87" s="3"/>
      <c r="AI87" s="3"/>
      <c r="AJ87" s="3"/>
    </row>
    <row r="88" spans="1:36">
      <c r="A88" t="str">
        <f t="shared" si="10"/>
        <v>GS&gt;50 kW</v>
      </c>
      <c r="B88" s="15">
        <f t="shared" si="10"/>
        <v>108.97574905618626</v>
      </c>
      <c r="C88" s="15">
        <f t="shared" si="10"/>
        <v>111.35234241932683</v>
      </c>
      <c r="D88" s="15">
        <f t="shared" si="10"/>
        <v>109.42058312999805</v>
      </c>
      <c r="E88" s="15">
        <f t="shared" si="10"/>
        <v>107.19194141647158</v>
      </c>
      <c r="F88" s="15">
        <f t="shared" si="10"/>
        <v>105.16725866029658</v>
      </c>
      <c r="G88" s="15">
        <f t="shared" si="10"/>
        <v>102.95105143629662</v>
      </c>
      <c r="H88" s="15">
        <f t="shared" si="10"/>
        <v>100.5549960672994</v>
      </c>
      <c r="AD88" s="3"/>
      <c r="AE88" s="3"/>
      <c r="AF88" s="3"/>
      <c r="AG88" s="3"/>
      <c r="AH88" s="3"/>
      <c r="AI88" s="3"/>
      <c r="AJ88" s="3"/>
    </row>
    <row r="89" spans="1:36">
      <c r="A89" t="str">
        <f>A81</f>
        <v>Sen Lgt</v>
      </c>
      <c r="B89" s="15">
        <f t="shared" ref="B89:H91" si="11">B81</f>
        <v>0.1768053448072093</v>
      </c>
      <c r="C89" s="15">
        <f t="shared" si="11"/>
        <v>0.17225928708562691</v>
      </c>
      <c r="D89" s="15">
        <f t="shared" si="11"/>
        <v>0.16771322936404451</v>
      </c>
      <c r="E89" s="15">
        <f t="shared" si="11"/>
        <v>0.16316717164246211</v>
      </c>
      <c r="F89" s="15">
        <f t="shared" si="11"/>
        <v>0.15862111392087971</v>
      </c>
      <c r="G89" s="15">
        <f t="shared" si="11"/>
        <v>0.15407505619929732</v>
      </c>
      <c r="H89" s="15">
        <f t="shared" si="11"/>
        <v>0.14952899847771492</v>
      </c>
      <c r="AD89" s="3"/>
      <c r="AE89" s="3"/>
      <c r="AF89" s="3"/>
      <c r="AG89" s="3"/>
      <c r="AH89" s="3"/>
      <c r="AI89" s="3"/>
      <c r="AJ89" s="3"/>
    </row>
    <row r="90" spans="1:36">
      <c r="A90" t="str">
        <f t="shared" ref="A90:G91" si="12">A82</f>
        <v>Street Lighting</v>
      </c>
      <c r="B90" s="15">
        <f t="shared" si="12"/>
        <v>1.3460418916715848</v>
      </c>
      <c r="C90" s="15">
        <f>C82</f>
        <v>1.2524649808387434</v>
      </c>
      <c r="D90" s="15">
        <f t="shared" si="12"/>
        <v>1.1588880700059019</v>
      </c>
      <c r="E90" s="15">
        <f t="shared" si="12"/>
        <v>1.0653111591730604</v>
      </c>
      <c r="F90" s="15">
        <f t="shared" si="12"/>
        <v>0.97173424834021893</v>
      </c>
      <c r="G90" s="15">
        <f t="shared" si="12"/>
        <v>0.87815733750737746</v>
      </c>
      <c r="H90" s="15">
        <f t="shared" si="11"/>
        <v>0.78458042667453598</v>
      </c>
      <c r="AD90" s="3"/>
      <c r="AE90" s="3"/>
      <c r="AF90" s="3"/>
      <c r="AG90" s="3"/>
      <c r="AH90" s="3"/>
      <c r="AI90" s="3"/>
      <c r="AJ90" s="3"/>
    </row>
    <row r="91" spans="1:36">
      <c r="A91" t="str">
        <f t="shared" si="12"/>
        <v>USL</v>
      </c>
      <c r="B91" s="15">
        <f t="shared" si="12"/>
        <v>0.27580366791879007</v>
      </c>
      <c r="C91" s="15">
        <f t="shared" si="12"/>
        <v>0.2627325347106691</v>
      </c>
      <c r="D91" s="15">
        <f t="shared" si="12"/>
        <v>0.24966140150254812</v>
      </c>
      <c r="E91" s="15">
        <f t="shared" si="12"/>
        <v>0.23659026829442714</v>
      </c>
      <c r="F91" s="15">
        <f t="shared" si="12"/>
        <v>0.22351913508630616</v>
      </c>
      <c r="G91" s="15">
        <f t="shared" si="12"/>
        <v>0.21044800187818519</v>
      </c>
      <c r="H91" s="15">
        <f t="shared" si="11"/>
        <v>0.19737686867006421</v>
      </c>
      <c r="AD91" s="3"/>
      <c r="AE91" s="3"/>
      <c r="AF91" s="3"/>
      <c r="AG91" s="3"/>
      <c r="AH91" s="3"/>
      <c r="AI91" s="3"/>
      <c r="AJ91" s="3"/>
    </row>
    <row r="92" spans="1:36">
      <c r="B92" s="14"/>
      <c r="C92" s="14"/>
      <c r="D92" s="14"/>
      <c r="E92" s="14"/>
      <c r="F92" s="14"/>
      <c r="G92" s="14"/>
      <c r="H92" s="14"/>
      <c r="AD92" s="3"/>
      <c r="AE92" s="3"/>
      <c r="AF92" s="3"/>
      <c r="AG92" s="3"/>
      <c r="AH92" s="3"/>
      <c r="AI92" s="3"/>
      <c r="AJ92" s="3"/>
    </row>
    <row r="93" spans="1:36">
      <c r="B93" s="2"/>
      <c r="C93" s="2"/>
      <c r="D93" s="2"/>
      <c r="E93" s="2"/>
      <c r="F93" s="2"/>
      <c r="G93" s="2"/>
      <c r="H93" s="2"/>
    </row>
    <row r="94" spans="1:36">
      <c r="B94" s="2"/>
      <c r="C94" s="2"/>
      <c r="D94" s="2"/>
      <c r="E94" s="2"/>
      <c r="F94" s="2"/>
      <c r="G94" s="2"/>
      <c r="H94" s="2"/>
    </row>
    <row r="95" spans="1:36">
      <c r="B95" s="2"/>
      <c r="C95" s="2"/>
      <c r="D95" s="2"/>
      <c r="E95" s="2"/>
      <c r="F95" s="2"/>
      <c r="G95" s="2"/>
      <c r="H95" s="2"/>
    </row>
    <row r="96" spans="1:36">
      <c r="A96" s="1" t="s">
        <v>38</v>
      </c>
      <c r="B96" s="2"/>
      <c r="C96" s="2"/>
      <c r="D96" s="2"/>
      <c r="E96" s="2"/>
      <c r="F96" s="2"/>
      <c r="G96" s="2"/>
      <c r="H96" s="2"/>
    </row>
    <row r="97" spans="1:8">
      <c r="A97" s="11" t="s">
        <v>24</v>
      </c>
      <c r="B97" s="2"/>
      <c r="C97" s="2"/>
      <c r="D97" s="2"/>
      <c r="E97" s="2"/>
      <c r="F97" s="2"/>
      <c r="G97" s="2"/>
      <c r="H97" s="2"/>
    </row>
    <row r="98" spans="1:8">
      <c r="A98" s="11"/>
      <c r="B98">
        <v>2021</v>
      </c>
      <c r="C98">
        <v>2022</v>
      </c>
      <c r="D98">
        <v>2023</v>
      </c>
      <c r="E98">
        <v>2024</v>
      </c>
      <c r="F98">
        <v>2025</v>
      </c>
      <c r="G98">
        <v>2026</v>
      </c>
      <c r="H98">
        <v>2027</v>
      </c>
    </row>
    <row r="99" spans="1:8">
      <c r="A99" t="s">
        <v>25</v>
      </c>
      <c r="B99" s="2">
        <v>149.25593356564525</v>
      </c>
      <c r="C99" s="2">
        <v>152.63892652024748</v>
      </c>
      <c r="D99" s="2">
        <v>152.20862097690789</v>
      </c>
      <c r="E99" s="2">
        <v>151.48040542219582</v>
      </c>
      <c r="F99" s="2">
        <v>150.90151593596789</v>
      </c>
      <c r="G99" s="2">
        <v>150.11026429280344</v>
      </c>
      <c r="H99" s="2">
        <v>149.10817008148251</v>
      </c>
    </row>
    <row r="100" spans="1:8">
      <c r="A100" t="s">
        <v>26</v>
      </c>
      <c r="B100" s="2">
        <v>55.676338400242756</v>
      </c>
      <c r="C100" s="2">
        <v>57.37078595742129</v>
      </c>
      <c r="D100" s="2">
        <v>56.906180628026569</v>
      </c>
      <c r="E100" s="2">
        <v>56.276250096238385</v>
      </c>
      <c r="F100" s="2">
        <v>55.735213310614526</v>
      </c>
      <c r="G100" s="2">
        <v>55.079550683920075</v>
      </c>
      <c r="H100" s="2">
        <v>54.312327906728839</v>
      </c>
    </row>
    <row r="101" spans="1:8">
      <c r="A101" t="s">
        <v>27</v>
      </c>
      <c r="B101" s="2">
        <v>119.58415452365823</v>
      </c>
      <c r="C101" s="2">
        <v>121.80633563781034</v>
      </c>
      <c r="D101" s="2">
        <v>122.02694772332813</v>
      </c>
      <c r="E101" s="2">
        <v>122.09014226003403</v>
      </c>
      <c r="F101" s="2">
        <v>122.23072562282677</v>
      </c>
      <c r="G101" s="2">
        <v>122.25709026066878</v>
      </c>
      <c r="H101" s="2">
        <v>122.16822871553086</v>
      </c>
    </row>
    <row r="103" spans="1:8">
      <c r="A103" t="s">
        <v>28</v>
      </c>
    </row>
    <row r="104" spans="1:8">
      <c r="B104" s="18" t="s">
        <v>25</v>
      </c>
      <c r="C104" s="18" t="s">
        <v>29</v>
      </c>
      <c r="D104" s="18" t="s">
        <v>27</v>
      </c>
    </row>
    <row r="105" spans="1:8">
      <c r="A105" t="s">
        <v>30</v>
      </c>
      <c r="B105">
        <v>-3.0170601603742462</v>
      </c>
      <c r="C105">
        <v>-4.9452810546873378</v>
      </c>
      <c r="D105">
        <v>-1.6188672296367388</v>
      </c>
    </row>
    <row r="106" spans="1:8">
      <c r="A106" t="s">
        <v>31</v>
      </c>
      <c r="B106">
        <v>1.2555697215212505</v>
      </c>
      <c r="C106">
        <v>1.8983782819796104</v>
      </c>
      <c r="D106">
        <v>0.82628239526042602</v>
      </c>
    </row>
    <row r="109" spans="1:8">
      <c r="A109" s="12" t="s">
        <v>39</v>
      </c>
      <c r="B109" s="12"/>
      <c r="C109" s="12"/>
      <c r="D109" s="12"/>
    </row>
    <row r="110" spans="1:8">
      <c r="B110">
        <v>2021</v>
      </c>
      <c r="C110">
        <v>2022</v>
      </c>
      <c r="D110">
        <v>2023</v>
      </c>
      <c r="E110">
        <v>2024</v>
      </c>
      <c r="F110">
        <v>2025</v>
      </c>
      <c r="G110">
        <v>2026</v>
      </c>
      <c r="H110">
        <v>2027</v>
      </c>
    </row>
    <row r="111" spans="1:8">
      <c r="A111" t="s">
        <v>33</v>
      </c>
      <c r="B111" s="13">
        <v>-4.7713483660696667E-3</v>
      </c>
      <c r="C111" s="13">
        <v>-4.7713483660696667E-3</v>
      </c>
      <c r="D111" s="13">
        <v>-4.7713483660696667E-3</v>
      </c>
      <c r="E111" s="13">
        <v>-4.7713483660696667E-3</v>
      </c>
      <c r="F111" s="13">
        <v>-4.7713483660696667E-3</v>
      </c>
      <c r="G111" s="13">
        <v>-4.7713483660696667E-3</v>
      </c>
      <c r="H111" s="13">
        <v>-4.7713483660696667E-3</v>
      </c>
    </row>
    <row r="112" spans="1:8">
      <c r="A112" t="s">
        <v>34</v>
      </c>
      <c r="B112" s="13">
        <v>-6.0000539169218707E-2</v>
      </c>
      <c r="C112" s="13">
        <v>-6.0000539169218707E-2</v>
      </c>
      <c r="D112" s="13">
        <v>-6.0000539169218707E-2</v>
      </c>
      <c r="E112" s="13">
        <v>-6.0000539169218707E-2</v>
      </c>
      <c r="F112" s="13">
        <v>-6.0000539169218707E-2</v>
      </c>
      <c r="G112" s="13">
        <v>-6.0000539169218707E-2</v>
      </c>
      <c r="H112" s="13">
        <v>-6.0000539169218707E-2</v>
      </c>
    </row>
    <row r="113" spans="1:36">
      <c r="A113" s="12" t="s">
        <v>36</v>
      </c>
    </row>
    <row r="114" spans="1:36">
      <c r="A114" t="s">
        <v>33</v>
      </c>
      <c r="B114" s="14">
        <v>0.13594457105545635</v>
      </c>
      <c r="C114" s="14">
        <f>B114+C111</f>
        <v>0.13117322268938669</v>
      </c>
      <c r="D114" s="14">
        <f t="shared" ref="D114:G115" si="13">C114+D111</f>
        <v>0.12640187432331704</v>
      </c>
      <c r="E114" s="14">
        <f t="shared" si="13"/>
        <v>0.12163052595724737</v>
      </c>
      <c r="F114" s="14">
        <f t="shared" si="13"/>
        <v>0.1168591775911777</v>
      </c>
      <c r="G114" s="14">
        <f t="shared" si="13"/>
        <v>0.11208782922510803</v>
      </c>
      <c r="H114" s="14">
        <f>G114+H111</f>
        <v>0.10731648085903836</v>
      </c>
    </row>
    <row r="115" spans="1:36">
      <c r="A115" t="s">
        <v>34</v>
      </c>
      <c r="B115" s="14">
        <v>1.7074159933651112</v>
      </c>
      <c r="C115" s="14">
        <f>B115+C112</f>
        <v>1.6474154541958925</v>
      </c>
      <c r="D115" s="14">
        <f t="shared" si="13"/>
        <v>1.5874149150266739</v>
      </c>
      <c r="E115" s="14">
        <f t="shared" si="13"/>
        <v>1.5274143758574552</v>
      </c>
      <c r="F115" s="14">
        <f t="shared" si="13"/>
        <v>1.4674138366882366</v>
      </c>
      <c r="G115" s="14">
        <f t="shared" si="13"/>
        <v>1.4074132975190179</v>
      </c>
      <c r="H115" s="14">
        <f>G115+H112</f>
        <v>1.3474127583497992</v>
      </c>
    </row>
    <row r="116" spans="1:36">
      <c r="B116" s="14"/>
      <c r="C116" s="14"/>
      <c r="D116" s="14"/>
      <c r="E116" s="14"/>
      <c r="F116" s="14"/>
      <c r="G116" s="14"/>
      <c r="H116" s="14"/>
    </row>
    <row r="117" spans="1:36">
      <c r="A117" s="11" t="s">
        <v>40</v>
      </c>
    </row>
    <row r="118" spans="1:36">
      <c r="A118" t="s">
        <v>35</v>
      </c>
      <c r="B118" s="16">
        <v>0.46251366732372012</v>
      </c>
      <c r="C118" s="16">
        <v>0.46330355255097544</v>
      </c>
      <c r="D118" s="16">
        <v>0.46408692288371267</v>
      </c>
      <c r="E118" s="16">
        <v>0.46486532351800008</v>
      </c>
      <c r="F118" s="16">
        <v>0.46563887781946411</v>
      </c>
      <c r="G118" s="16">
        <v>0.46640766440455994</v>
      </c>
      <c r="H118" s="16">
        <v>0.46717175996326937</v>
      </c>
      <c r="N118" s="4"/>
      <c r="O118" s="4"/>
      <c r="P118" s="4"/>
      <c r="Q118" s="4"/>
      <c r="R118" s="4"/>
    </row>
    <row r="119" spans="1:36">
      <c r="C119" s="17"/>
      <c r="D119" s="17"/>
      <c r="E119" s="17"/>
      <c r="F119" s="17"/>
      <c r="G119" s="17"/>
      <c r="H119" s="17"/>
      <c r="R119" s="4"/>
    </row>
    <row r="120" spans="1:36">
      <c r="A120" s="1" t="s">
        <v>37</v>
      </c>
      <c r="M120" s="4"/>
    </row>
    <row r="121" spans="1:36">
      <c r="A121" t="str">
        <f t="shared" ref="A121:H123" si="14">A99</f>
        <v>Residential</v>
      </c>
      <c r="B121" s="15">
        <f t="shared" si="14"/>
        <v>149.25593356564525</v>
      </c>
      <c r="C121" s="15">
        <f t="shared" si="14"/>
        <v>152.63892652024748</v>
      </c>
      <c r="D121" s="15">
        <f t="shared" si="14"/>
        <v>152.20862097690789</v>
      </c>
      <c r="E121" s="15">
        <f t="shared" si="14"/>
        <v>151.48040542219582</v>
      </c>
      <c r="F121" s="15">
        <f t="shared" si="14"/>
        <v>150.90151593596789</v>
      </c>
      <c r="G121" s="15">
        <f t="shared" si="14"/>
        <v>150.11026429280344</v>
      </c>
      <c r="H121" s="15">
        <f t="shared" si="14"/>
        <v>149.10817008148251</v>
      </c>
      <c r="J121" s="15"/>
      <c r="M121" s="4"/>
      <c r="AD121" s="20"/>
      <c r="AE121" s="20"/>
      <c r="AF121" s="20"/>
      <c r="AG121" s="20"/>
      <c r="AH121" s="20"/>
      <c r="AI121" s="20"/>
      <c r="AJ121" s="20"/>
    </row>
    <row r="122" spans="1:36">
      <c r="A122" t="str">
        <f t="shared" si="14"/>
        <v>General Service &lt;50kW Customers</v>
      </c>
      <c r="B122" s="15">
        <f t="shared" si="14"/>
        <v>55.676338400242756</v>
      </c>
      <c r="C122" s="15">
        <f t="shared" si="14"/>
        <v>57.37078595742129</v>
      </c>
      <c r="D122" s="15">
        <f t="shared" si="14"/>
        <v>56.906180628026569</v>
      </c>
      <c r="E122" s="15">
        <f t="shared" si="14"/>
        <v>56.276250096238385</v>
      </c>
      <c r="F122" s="15">
        <f t="shared" si="14"/>
        <v>55.735213310614526</v>
      </c>
      <c r="G122" s="15">
        <f t="shared" si="14"/>
        <v>55.079550683920075</v>
      </c>
      <c r="H122" s="15">
        <f t="shared" si="14"/>
        <v>54.312327906728839</v>
      </c>
      <c r="M122" s="4"/>
      <c r="AD122" s="20"/>
      <c r="AE122" s="20"/>
      <c r="AF122" s="20"/>
      <c r="AG122" s="20"/>
      <c r="AH122" s="20"/>
      <c r="AI122" s="20"/>
      <c r="AJ122" s="20"/>
    </row>
    <row r="123" spans="1:36">
      <c r="A123" t="str">
        <f t="shared" si="14"/>
        <v>GS&gt;50 kW</v>
      </c>
      <c r="B123" s="15">
        <f t="shared" si="14"/>
        <v>119.58415452365823</v>
      </c>
      <c r="C123" s="15">
        <f t="shared" si="14"/>
        <v>121.80633563781034</v>
      </c>
      <c r="D123" s="15">
        <f t="shared" si="14"/>
        <v>122.02694772332813</v>
      </c>
      <c r="E123" s="15">
        <f t="shared" si="14"/>
        <v>122.09014226003403</v>
      </c>
      <c r="F123" s="15">
        <f t="shared" si="14"/>
        <v>122.23072562282677</v>
      </c>
      <c r="G123" s="15">
        <f t="shared" si="14"/>
        <v>122.25709026066878</v>
      </c>
      <c r="H123" s="15">
        <f t="shared" si="14"/>
        <v>122.16822871553086</v>
      </c>
      <c r="M123" s="4"/>
      <c r="AD123" s="20"/>
      <c r="AE123" s="20"/>
      <c r="AF123" s="20"/>
      <c r="AG123" s="20"/>
      <c r="AH123" s="20"/>
      <c r="AI123" s="20"/>
      <c r="AJ123" s="20"/>
    </row>
    <row r="124" spans="1:36">
      <c r="A124" t="str">
        <f t="shared" ref="A124:H125" si="15">A114</f>
        <v>Sen Lgt</v>
      </c>
      <c r="B124" s="15">
        <f>B114</f>
        <v>0.13594457105545635</v>
      </c>
      <c r="C124" s="15">
        <f t="shared" si="15"/>
        <v>0.13117322268938669</v>
      </c>
      <c r="D124" s="15">
        <f t="shared" si="15"/>
        <v>0.12640187432331704</v>
      </c>
      <c r="E124" s="15">
        <f t="shared" si="15"/>
        <v>0.12163052595724737</v>
      </c>
      <c r="F124" s="15">
        <f t="shared" si="15"/>
        <v>0.1168591775911777</v>
      </c>
      <c r="G124" s="15">
        <f t="shared" si="15"/>
        <v>0.11208782922510803</v>
      </c>
      <c r="H124" s="15">
        <f t="shared" si="15"/>
        <v>0.10731648085903836</v>
      </c>
      <c r="M124" s="4"/>
      <c r="AD124" s="20"/>
      <c r="AE124" s="20"/>
      <c r="AF124" s="20"/>
      <c r="AG124" s="20"/>
      <c r="AH124" s="20"/>
      <c r="AI124" s="20"/>
      <c r="AJ124" s="20"/>
    </row>
    <row r="125" spans="1:36">
      <c r="A125" t="s">
        <v>34</v>
      </c>
      <c r="B125" s="15">
        <f>B115</f>
        <v>1.7074159933651112</v>
      </c>
      <c r="C125" s="15">
        <f t="shared" si="15"/>
        <v>1.6474154541958925</v>
      </c>
      <c r="D125" s="15">
        <f t="shared" si="15"/>
        <v>1.5874149150266739</v>
      </c>
      <c r="E125" s="15">
        <f t="shared" si="15"/>
        <v>1.5274143758574552</v>
      </c>
      <c r="F125" s="15">
        <f t="shared" si="15"/>
        <v>1.4674138366882366</v>
      </c>
      <c r="G125" s="15">
        <f t="shared" si="15"/>
        <v>1.4074132975190179</v>
      </c>
      <c r="H125" s="15">
        <f t="shared" si="15"/>
        <v>1.3474127583497992</v>
      </c>
      <c r="M125" s="4"/>
      <c r="AD125" s="20"/>
      <c r="AE125" s="20"/>
      <c r="AF125" s="20"/>
      <c r="AG125" s="20"/>
      <c r="AH125" s="20"/>
      <c r="AI125" s="20"/>
      <c r="AJ125" s="20"/>
    </row>
    <row r="126" spans="1:36">
      <c r="A126" t="s">
        <v>35</v>
      </c>
      <c r="B126" s="15">
        <f>B118</f>
        <v>0.46251366732372012</v>
      </c>
      <c r="C126" s="15">
        <f t="shared" ref="C126:H126" si="16">C118</f>
        <v>0.46330355255097544</v>
      </c>
      <c r="D126" s="15">
        <f t="shared" si="16"/>
        <v>0.46408692288371267</v>
      </c>
      <c r="E126" s="15">
        <f t="shared" si="16"/>
        <v>0.46486532351800008</v>
      </c>
      <c r="F126" s="15">
        <f t="shared" si="16"/>
        <v>0.46563887781946411</v>
      </c>
      <c r="G126" s="15">
        <f t="shared" si="16"/>
        <v>0.46640766440455994</v>
      </c>
      <c r="H126" s="15">
        <f t="shared" si="16"/>
        <v>0.46717175996326937</v>
      </c>
      <c r="M126" s="4"/>
      <c r="AD126" s="20"/>
      <c r="AE126" s="20"/>
      <c r="AF126" s="20"/>
      <c r="AG126" s="20"/>
      <c r="AH126" s="20"/>
      <c r="AI126" s="20"/>
      <c r="AJ126" s="20"/>
    </row>
    <row r="127" spans="1:36">
      <c r="AD127" s="20"/>
      <c r="AE127" s="20"/>
      <c r="AF127" s="20"/>
      <c r="AG127" s="20"/>
      <c r="AH127" s="20"/>
      <c r="AI127" s="20"/>
      <c r="AJ127" s="20"/>
    </row>
    <row r="129" spans="1:8">
      <c r="A129" s="1" t="s">
        <v>41</v>
      </c>
    </row>
    <row r="130" spans="1:8">
      <c r="A130" s="11" t="s">
        <v>24</v>
      </c>
    </row>
    <row r="131" spans="1:8">
      <c r="A131" s="11"/>
      <c r="B131">
        <v>2021</v>
      </c>
      <c r="C131">
        <v>2022</v>
      </c>
      <c r="D131">
        <v>2023</v>
      </c>
      <c r="E131">
        <v>2024</v>
      </c>
      <c r="F131">
        <v>2025</v>
      </c>
      <c r="G131">
        <v>2026</v>
      </c>
      <c r="H131">
        <v>2027</v>
      </c>
    </row>
    <row r="132" spans="1:8">
      <c r="A132" t="s">
        <v>25</v>
      </c>
      <c r="B132" s="2">
        <v>115.82161833932292</v>
      </c>
      <c r="C132" s="2">
        <v>117.44913279883427</v>
      </c>
      <c r="D132" s="2">
        <v>118.12703316183544</v>
      </c>
      <c r="E132" s="2">
        <v>118.73342204721358</v>
      </c>
      <c r="F132" s="2">
        <v>119.38006445312581</v>
      </c>
      <c r="G132" s="2">
        <v>119.97507585360866</v>
      </c>
      <c r="H132" s="2">
        <v>120.51722480243683</v>
      </c>
    </row>
    <row r="133" spans="1:8">
      <c r="A133" t="s">
        <v>26</v>
      </c>
      <c r="B133" s="2">
        <v>40.480053840930339</v>
      </c>
      <c r="C133" s="2">
        <v>40.614400132502745</v>
      </c>
      <c r="D133" s="2">
        <v>40.92545981664022</v>
      </c>
      <c r="E133" s="2">
        <v>41.394613813203399</v>
      </c>
      <c r="F133" s="2">
        <v>41.791986793840124</v>
      </c>
      <c r="G133" s="2">
        <v>42.308226637768044</v>
      </c>
      <c r="H133" s="2">
        <v>42.948158350345643</v>
      </c>
    </row>
    <row r="134" spans="1:8">
      <c r="A134" t="s">
        <v>42</v>
      </c>
      <c r="B134" s="2">
        <v>178.29287731613934</v>
      </c>
      <c r="C134" s="2">
        <v>182.59002496822359</v>
      </c>
      <c r="D134" s="2">
        <v>118.49817452721031</v>
      </c>
      <c r="E134" s="2">
        <v>118.56423044032171</v>
      </c>
      <c r="F134" s="2">
        <v>118.72823170288696</v>
      </c>
      <c r="G134" s="2">
        <v>118.74765638341582</v>
      </c>
      <c r="H134" s="2">
        <v>118.62121072007017</v>
      </c>
    </row>
    <row r="135" spans="1:8">
      <c r="A135" t="s">
        <v>43</v>
      </c>
      <c r="B135" s="2"/>
      <c r="C135" s="2"/>
      <c r="D135" s="2"/>
      <c r="E135" s="2"/>
      <c r="F135" s="2"/>
      <c r="G135" s="2"/>
      <c r="H135" s="2"/>
    </row>
    <row r="137" spans="1:8">
      <c r="A137" t="s">
        <v>28</v>
      </c>
    </row>
    <row r="138" spans="1:8">
      <c r="B138" s="18" t="s">
        <v>25</v>
      </c>
      <c r="C138" s="18" t="s">
        <v>29</v>
      </c>
      <c r="D138" s="18" t="s">
        <v>27</v>
      </c>
    </row>
    <row r="139" spans="1:8">
      <c r="A139" t="s">
        <v>30</v>
      </c>
      <c r="B139">
        <v>-2.0906893406341416</v>
      </c>
      <c r="C139">
        <v>6.0612849723822322</v>
      </c>
      <c r="D139">
        <v>-2.1216623621457003</v>
      </c>
    </row>
    <row r="140" spans="1:8">
      <c r="A140" t="s">
        <v>31</v>
      </c>
      <c r="B140">
        <v>1.0848134104789657</v>
      </c>
      <c r="C140">
        <v>-2.4308520696645224</v>
      </c>
      <c r="D140">
        <v>1.0769148550979795</v>
      </c>
    </row>
    <row r="143" spans="1:8">
      <c r="A143" s="11" t="s">
        <v>44</v>
      </c>
    </row>
    <row r="144" spans="1:8">
      <c r="B144">
        <v>2021</v>
      </c>
      <c r="C144">
        <v>2022</v>
      </c>
      <c r="D144">
        <v>2023</v>
      </c>
      <c r="E144">
        <v>2024</v>
      </c>
      <c r="F144">
        <v>2025</v>
      </c>
      <c r="G144">
        <v>2026</v>
      </c>
      <c r="H144">
        <v>2027</v>
      </c>
    </row>
    <row r="145" spans="1:36">
      <c r="A145" t="s">
        <v>34</v>
      </c>
      <c r="B145" s="14">
        <v>2.6921211935703031</v>
      </c>
      <c r="C145" s="14">
        <v>2.7408714943708992</v>
      </c>
      <c r="D145" s="14">
        <v>2.7521238341475547</v>
      </c>
      <c r="E145" s="14">
        <v>2.7615983451485095</v>
      </c>
      <c r="F145" s="14">
        <v>2.7720362092140807</v>
      </c>
      <c r="G145" s="14">
        <v>2.781218610080201</v>
      </c>
      <c r="H145" s="14">
        <v>2.7891583855895306</v>
      </c>
    </row>
    <row r="146" spans="1:36">
      <c r="A146" t="s">
        <v>35</v>
      </c>
      <c r="B146" s="14">
        <v>0.56604322724241896</v>
      </c>
      <c r="C146" s="14">
        <v>0.57629342610423595</v>
      </c>
      <c r="D146" s="14">
        <v>0.57865933397510683</v>
      </c>
      <c r="E146" s="14">
        <v>0.58065143700387567</v>
      </c>
      <c r="F146" s="14">
        <v>0.58284609386973452</v>
      </c>
      <c r="G146" s="14">
        <v>0.5847767780575438</v>
      </c>
      <c r="H146" s="14">
        <v>0.58644618884172939</v>
      </c>
    </row>
    <row r="147" spans="1:36">
      <c r="B147" s="14"/>
      <c r="C147" s="14"/>
      <c r="D147" s="14"/>
      <c r="E147" s="14"/>
      <c r="F147" s="14"/>
      <c r="G147" s="14"/>
      <c r="H147" s="14"/>
    </row>
    <row r="148" spans="1:36">
      <c r="A148" s="11"/>
    </row>
    <row r="149" spans="1:36">
      <c r="B149" s="16"/>
      <c r="C149" s="16"/>
      <c r="D149" s="16"/>
      <c r="E149" s="16"/>
      <c r="F149" s="16"/>
      <c r="G149" s="16"/>
      <c r="H149" s="16"/>
      <c r="M149" s="5"/>
      <c r="N149" s="5"/>
      <c r="O149" s="5"/>
      <c r="P149" s="5"/>
      <c r="Q149" s="5"/>
      <c r="R149" s="5"/>
    </row>
    <row r="150" spans="1:36">
      <c r="B150" s="16"/>
      <c r="C150" s="16"/>
      <c r="D150" s="16"/>
      <c r="E150" s="16"/>
      <c r="F150" s="16"/>
      <c r="G150" s="16"/>
      <c r="H150" s="16"/>
      <c r="M150" s="5"/>
      <c r="N150" s="5"/>
      <c r="O150" s="5"/>
      <c r="P150" s="5"/>
      <c r="Q150" s="5"/>
      <c r="R150" s="5"/>
    </row>
    <row r="151" spans="1:36">
      <c r="B151" s="16"/>
      <c r="C151" s="16"/>
      <c r="D151" s="16"/>
      <c r="E151" s="16"/>
      <c r="F151" s="16"/>
      <c r="G151" s="16"/>
      <c r="H151" s="16"/>
      <c r="M151" s="5"/>
      <c r="N151" s="5"/>
      <c r="O151" s="5"/>
      <c r="P151" s="5"/>
      <c r="Q151" s="5"/>
      <c r="R151" s="5"/>
      <c r="V151" s="5"/>
      <c r="W151" s="5"/>
      <c r="X151" s="5"/>
      <c r="Y151" s="5"/>
      <c r="Z151" s="5"/>
    </row>
    <row r="152" spans="1:36">
      <c r="A152" s="1" t="s">
        <v>37</v>
      </c>
      <c r="M152" s="4"/>
    </row>
    <row r="153" spans="1:36">
      <c r="A153" t="s">
        <v>25</v>
      </c>
      <c r="B153" s="2">
        <f t="shared" ref="B153:H155" si="17">B132</f>
        <v>115.82161833932292</v>
      </c>
      <c r="C153" s="2">
        <f t="shared" si="17"/>
        <v>117.44913279883427</v>
      </c>
      <c r="D153" s="2">
        <f t="shared" si="17"/>
        <v>118.12703316183544</v>
      </c>
      <c r="E153" s="2">
        <f t="shared" si="17"/>
        <v>118.73342204721358</v>
      </c>
      <c r="F153" s="2">
        <f t="shared" si="17"/>
        <v>119.38006445312581</v>
      </c>
      <c r="G153" s="2">
        <f t="shared" si="17"/>
        <v>119.97507585360866</v>
      </c>
      <c r="H153" s="2">
        <f t="shared" si="17"/>
        <v>120.51722480243683</v>
      </c>
      <c r="M153" s="4"/>
      <c r="AD153" s="4"/>
      <c r="AE153" s="4"/>
      <c r="AF153" s="4"/>
      <c r="AG153" s="4"/>
      <c r="AH153" s="4"/>
      <c r="AI153" s="4"/>
      <c r="AJ153" s="4"/>
    </row>
    <row r="154" spans="1:36">
      <c r="A154" t="s">
        <v>26</v>
      </c>
      <c r="B154" s="2">
        <f t="shared" si="17"/>
        <v>40.480053840930339</v>
      </c>
      <c r="C154" s="2">
        <f t="shared" si="17"/>
        <v>40.614400132502745</v>
      </c>
      <c r="D154" s="2">
        <f t="shared" si="17"/>
        <v>40.92545981664022</v>
      </c>
      <c r="E154" s="2">
        <f t="shared" si="17"/>
        <v>41.394613813203399</v>
      </c>
      <c r="F154" s="2">
        <f t="shared" si="17"/>
        <v>41.791986793840124</v>
      </c>
      <c r="G154" s="2">
        <f t="shared" si="17"/>
        <v>42.308226637768044</v>
      </c>
      <c r="H154" s="2">
        <f t="shared" si="17"/>
        <v>42.948158350345643</v>
      </c>
      <c r="AD154" s="4"/>
      <c r="AE154" s="4"/>
      <c r="AF154" s="4"/>
      <c r="AG154" s="4"/>
      <c r="AH154" s="4"/>
      <c r="AI154" s="4"/>
      <c r="AJ154" s="4"/>
    </row>
    <row r="155" spans="1:36">
      <c r="A155" t="s">
        <v>27</v>
      </c>
      <c r="B155" s="2">
        <f t="shared" si="17"/>
        <v>178.29287731613934</v>
      </c>
      <c r="C155" s="2">
        <f t="shared" si="17"/>
        <v>182.59002496822359</v>
      </c>
      <c r="D155" s="2">
        <f t="shared" si="17"/>
        <v>118.49817452721031</v>
      </c>
      <c r="E155" s="2">
        <f t="shared" si="17"/>
        <v>118.56423044032171</v>
      </c>
      <c r="F155" s="2">
        <f t="shared" si="17"/>
        <v>118.72823170288696</v>
      </c>
      <c r="G155" s="2">
        <f t="shared" si="17"/>
        <v>118.74765638341582</v>
      </c>
      <c r="H155" s="2">
        <f t="shared" si="17"/>
        <v>118.62121072007017</v>
      </c>
      <c r="X155" s="5"/>
      <c r="Y155" s="5"/>
      <c r="Z155" s="5"/>
      <c r="AA155" s="5"/>
      <c r="AB155" s="5"/>
      <c r="AD155" s="4"/>
      <c r="AE155" s="4"/>
      <c r="AF155" s="4"/>
      <c r="AG155" s="4"/>
      <c r="AH155" s="4"/>
      <c r="AI155" s="4"/>
      <c r="AJ155" s="4"/>
    </row>
    <row r="156" spans="1:36">
      <c r="A156" t="s">
        <v>34</v>
      </c>
      <c r="B156" s="14">
        <f>B145</f>
        <v>2.6921211935703031</v>
      </c>
      <c r="C156" s="14">
        <f t="shared" ref="C156:H157" si="18">C145</f>
        <v>2.7408714943708992</v>
      </c>
      <c r="D156" s="14">
        <f t="shared" si="18"/>
        <v>2.7521238341475547</v>
      </c>
      <c r="E156" s="14">
        <f t="shared" si="18"/>
        <v>2.7615983451485095</v>
      </c>
      <c r="F156" s="14">
        <f t="shared" si="18"/>
        <v>2.7720362092140807</v>
      </c>
      <c r="G156" s="14">
        <f t="shared" si="18"/>
        <v>2.781218610080201</v>
      </c>
      <c r="H156" s="14">
        <f t="shared" si="18"/>
        <v>2.7891583855895306</v>
      </c>
      <c r="AD156" s="4"/>
      <c r="AE156" s="4"/>
      <c r="AF156" s="4"/>
      <c r="AG156" s="4"/>
      <c r="AH156" s="4"/>
      <c r="AI156" s="4"/>
      <c r="AJ156" s="4"/>
    </row>
    <row r="157" spans="1:36">
      <c r="A157" t="s">
        <v>35</v>
      </c>
      <c r="B157" s="14">
        <f>B146</f>
        <v>0.56604322724241896</v>
      </c>
      <c r="C157" s="14">
        <f t="shared" si="18"/>
        <v>0.57629342610423595</v>
      </c>
      <c r="D157" s="14">
        <f t="shared" si="18"/>
        <v>0.57865933397510683</v>
      </c>
      <c r="E157" s="14">
        <f t="shared" si="18"/>
        <v>0.58065143700387567</v>
      </c>
      <c r="F157" s="14">
        <f t="shared" si="18"/>
        <v>0.58284609386973452</v>
      </c>
      <c r="G157" s="14">
        <f t="shared" si="18"/>
        <v>0.5847767780575438</v>
      </c>
      <c r="H157" s="14">
        <f t="shared" si="18"/>
        <v>0.58644618884172939</v>
      </c>
      <c r="AD157" s="4"/>
      <c r="AE157" s="4"/>
      <c r="AF157" s="4"/>
      <c r="AG157" s="4"/>
      <c r="AH157" s="4"/>
      <c r="AI157" s="4"/>
      <c r="AJ157" s="4"/>
    </row>
    <row r="158" spans="1:36">
      <c r="AD158" s="4"/>
      <c r="AE158" s="4"/>
      <c r="AF158" s="4"/>
      <c r="AG158" s="4"/>
      <c r="AH158" s="4"/>
      <c r="AI158" s="4"/>
      <c r="AJ158" s="4"/>
    </row>
    <row r="159" spans="1:36">
      <c r="AD159" s="20"/>
      <c r="AE159" s="20"/>
      <c r="AF159" s="20"/>
      <c r="AG159" s="20"/>
      <c r="AH159" s="20"/>
      <c r="AI159" s="20"/>
      <c r="AJ159" s="20"/>
    </row>
    <row r="160" spans="1:36">
      <c r="A160" s="1" t="s">
        <v>45</v>
      </c>
    </row>
    <row r="161" spans="1:19">
      <c r="A161" t="s">
        <v>46</v>
      </c>
      <c r="B161" s="2">
        <f t="shared" ref="B161:H163" si="19">B99+B65</f>
        <v>330.28388239575105</v>
      </c>
      <c r="C161" s="2">
        <f t="shared" si="19"/>
        <v>337.60408408121828</v>
      </c>
      <c r="D161" s="2">
        <f t="shared" si="19"/>
        <v>336.11190671828649</v>
      </c>
      <c r="E161" s="2">
        <f t="shared" si="19"/>
        <v>333.93806784129197</v>
      </c>
      <c r="F161" s="2">
        <f t="shared" si="19"/>
        <v>332.11440737914779</v>
      </c>
      <c r="G161" s="2">
        <f t="shared" si="19"/>
        <v>329.80892595619486</v>
      </c>
      <c r="H161" s="2">
        <f t="shared" si="19"/>
        <v>327.02763518000614</v>
      </c>
    </row>
    <row r="162" spans="1:19">
      <c r="A162" t="s">
        <v>47</v>
      </c>
      <c r="B162" s="2">
        <f t="shared" si="19"/>
        <v>115.26299049489461</v>
      </c>
      <c r="C162" s="2">
        <f t="shared" si="19"/>
        <v>118.15201926218435</v>
      </c>
      <c r="D162" s="2">
        <f t="shared" si="19"/>
        <v>117.35573068971537</v>
      </c>
      <c r="E162" s="2">
        <f t="shared" si="19"/>
        <v>116.27703727280792</v>
      </c>
      <c r="F162" s="2">
        <f t="shared" si="19"/>
        <v>115.34838184117918</v>
      </c>
      <c r="G162" s="2">
        <f t="shared" si="19"/>
        <v>114.22277129146477</v>
      </c>
      <c r="H162" s="2">
        <f t="shared" si="19"/>
        <v>112.90453261014471</v>
      </c>
    </row>
    <row r="163" spans="1:19">
      <c r="A163" t="s">
        <v>48</v>
      </c>
      <c r="B163" s="2">
        <f t="shared" si="19"/>
        <v>228.5599035798445</v>
      </c>
      <c r="C163" s="2">
        <f t="shared" si="19"/>
        <v>233.15867805713717</v>
      </c>
      <c r="D163" s="2">
        <f t="shared" si="19"/>
        <v>231.44753085332619</v>
      </c>
      <c r="E163" s="2">
        <f t="shared" si="19"/>
        <v>229.28208367650561</v>
      </c>
      <c r="F163" s="2">
        <f t="shared" si="19"/>
        <v>227.39798428312335</v>
      </c>
      <c r="G163" s="2">
        <f t="shared" si="19"/>
        <v>225.20814169696541</v>
      </c>
      <c r="H163" s="2">
        <f t="shared" si="19"/>
        <v>222.72322478283024</v>
      </c>
    </row>
    <row r="164" spans="1:19">
      <c r="A164" t="s">
        <v>49</v>
      </c>
      <c r="B164" s="2">
        <f t="shared" ref="B164:H166" si="20">B132</f>
        <v>115.82161833932292</v>
      </c>
      <c r="C164" s="2">
        <f t="shared" si="20"/>
        <v>117.44913279883427</v>
      </c>
      <c r="D164" s="2">
        <f t="shared" si="20"/>
        <v>118.12703316183544</v>
      </c>
      <c r="E164" s="2">
        <f t="shared" si="20"/>
        <v>118.73342204721358</v>
      </c>
      <c r="F164" s="2">
        <f t="shared" si="20"/>
        <v>119.38006445312581</v>
      </c>
      <c r="G164" s="2">
        <f t="shared" si="20"/>
        <v>119.97507585360866</v>
      </c>
      <c r="H164" s="2">
        <f t="shared" si="20"/>
        <v>120.51722480243683</v>
      </c>
    </row>
    <row r="165" spans="1:19">
      <c r="A165" t="s">
        <v>50</v>
      </c>
      <c r="B165" s="2">
        <f t="shared" si="20"/>
        <v>40.480053840930339</v>
      </c>
      <c r="C165" s="2">
        <f t="shared" si="20"/>
        <v>40.614400132502745</v>
      </c>
      <c r="D165" s="2">
        <f t="shared" si="20"/>
        <v>40.92545981664022</v>
      </c>
      <c r="E165" s="2">
        <f t="shared" si="20"/>
        <v>41.394613813203399</v>
      </c>
      <c r="F165" s="2">
        <f t="shared" si="20"/>
        <v>41.791986793840124</v>
      </c>
      <c r="G165" s="2">
        <f t="shared" si="20"/>
        <v>42.308226637768044</v>
      </c>
      <c r="H165" s="2">
        <f t="shared" si="20"/>
        <v>42.948158350345643</v>
      </c>
    </row>
    <row r="166" spans="1:19">
      <c r="A166" t="s">
        <v>51</v>
      </c>
      <c r="B166" s="2">
        <f t="shared" si="20"/>
        <v>178.29287731613934</v>
      </c>
      <c r="C166" s="2">
        <f t="shared" si="20"/>
        <v>182.59002496822359</v>
      </c>
      <c r="D166" s="2">
        <f t="shared" si="20"/>
        <v>118.49817452721031</v>
      </c>
      <c r="E166" s="2">
        <f t="shared" si="20"/>
        <v>118.56423044032171</v>
      </c>
      <c r="F166" s="2">
        <f t="shared" si="20"/>
        <v>118.72823170288696</v>
      </c>
      <c r="G166" s="2">
        <f t="shared" si="20"/>
        <v>118.74765638341582</v>
      </c>
      <c r="H166" s="2">
        <f t="shared" si="20"/>
        <v>118.62121072007017</v>
      </c>
    </row>
    <row r="167" spans="1:19">
      <c r="B167" s="2"/>
      <c r="C167" s="2"/>
      <c r="D167" s="2"/>
      <c r="E167" s="2"/>
      <c r="F167" s="2"/>
      <c r="G167" s="2"/>
      <c r="H167" s="2"/>
    </row>
    <row r="168" spans="1:19">
      <c r="A168" s="1" t="s">
        <v>52</v>
      </c>
    </row>
    <row r="169" spans="1:19">
      <c r="A169" t="s">
        <v>46</v>
      </c>
      <c r="B169" s="5">
        <v>330.28388239575105</v>
      </c>
      <c r="C169" s="5">
        <v>337.60408408121822</v>
      </c>
      <c r="D169" s="5">
        <v>336.11190671828649</v>
      </c>
      <c r="E169" s="5">
        <v>333.93806784129191</v>
      </c>
      <c r="F169" s="5">
        <v>332.11440737914779</v>
      </c>
      <c r="G169" s="5">
        <v>329.80892595619486</v>
      </c>
      <c r="H169" s="5">
        <v>327.02763518000614</v>
      </c>
      <c r="M169" s="9"/>
      <c r="N169" s="9"/>
      <c r="O169" s="9"/>
      <c r="P169" s="9"/>
      <c r="Q169" s="9"/>
      <c r="R169" s="9"/>
      <c r="S169" s="9"/>
    </row>
    <row r="170" spans="1:19">
      <c r="A170" t="s">
        <v>47</v>
      </c>
      <c r="B170" s="5">
        <v>115.26299049489461</v>
      </c>
      <c r="C170" s="5">
        <v>118.15201926218435</v>
      </c>
      <c r="D170" s="5">
        <v>117.35573068971537</v>
      </c>
      <c r="E170" s="5">
        <v>116.27703727280792</v>
      </c>
      <c r="F170" s="5">
        <v>115.34838184117918</v>
      </c>
      <c r="G170" s="5">
        <v>114.22277129146478</v>
      </c>
      <c r="H170" s="5">
        <v>112.90453261014471</v>
      </c>
      <c r="M170" s="9"/>
      <c r="N170" s="9"/>
      <c r="O170" s="9"/>
      <c r="P170" s="9"/>
      <c r="Q170" s="9"/>
      <c r="R170" s="9"/>
      <c r="S170" s="9"/>
    </row>
    <row r="171" spans="1:19">
      <c r="A171" t="s">
        <v>48</v>
      </c>
      <c r="B171" s="5">
        <v>228.55990357984447</v>
      </c>
      <c r="C171" s="5">
        <v>233.15867805713717</v>
      </c>
      <c r="D171" s="5">
        <v>231.44753085332619</v>
      </c>
      <c r="E171" s="5">
        <v>229.28208367650564</v>
      </c>
      <c r="F171" s="5">
        <v>227.39798428312338</v>
      </c>
      <c r="G171" s="5">
        <v>225.20814169696538</v>
      </c>
      <c r="H171" s="5">
        <v>222.72322478283024</v>
      </c>
      <c r="M171" s="9"/>
      <c r="N171" s="9"/>
      <c r="O171" s="9"/>
      <c r="P171" s="9"/>
      <c r="Q171" s="9"/>
      <c r="R171" s="9"/>
      <c r="S171" s="9"/>
    </row>
    <row r="172" spans="1:19">
      <c r="A172" t="s">
        <v>49</v>
      </c>
      <c r="B172" s="5">
        <v>115.82161833932292</v>
      </c>
      <c r="C172" s="5">
        <v>117.44913279883427</v>
      </c>
      <c r="D172" s="5">
        <v>118.12703316183544</v>
      </c>
      <c r="E172" s="5">
        <v>118.73342204721358</v>
      </c>
      <c r="F172" s="5">
        <v>119.38006445312581</v>
      </c>
      <c r="G172" s="5">
        <v>119.97507585360866</v>
      </c>
      <c r="H172" s="5">
        <v>120.51722480243683</v>
      </c>
      <c r="M172" s="9"/>
      <c r="N172" s="9"/>
      <c r="O172" s="9"/>
      <c r="P172" s="9"/>
      <c r="Q172" s="9"/>
      <c r="R172" s="9"/>
      <c r="S172" s="9"/>
    </row>
    <row r="173" spans="1:19">
      <c r="A173" t="s">
        <v>50</v>
      </c>
      <c r="B173" s="5">
        <v>40.480053840930339</v>
      </c>
      <c r="C173" s="5">
        <v>40.614400132502745</v>
      </c>
      <c r="D173" s="5">
        <v>40.92545981664022</v>
      </c>
      <c r="E173" s="5">
        <v>41.394613813203399</v>
      </c>
      <c r="F173" s="5">
        <v>41.791986793840124</v>
      </c>
      <c r="G173" s="5">
        <v>42.308226637768044</v>
      </c>
      <c r="H173" s="5">
        <v>42.948158350345643</v>
      </c>
      <c r="M173" s="9"/>
      <c r="N173" s="9"/>
      <c r="O173" s="9"/>
      <c r="P173" s="9"/>
      <c r="Q173" s="9"/>
      <c r="R173" s="9"/>
      <c r="S173" s="9"/>
    </row>
    <row r="174" spans="1:19">
      <c r="A174" t="s">
        <v>51</v>
      </c>
      <c r="B174" s="5">
        <v>178.29287731613934</v>
      </c>
      <c r="C174" s="5">
        <v>182.59002496822359</v>
      </c>
      <c r="D174" s="5">
        <v>118.49817452721031</v>
      </c>
      <c r="E174" s="5">
        <v>118.56423044032171</v>
      </c>
      <c r="F174" s="5">
        <v>118.72823170288696</v>
      </c>
      <c r="G174" s="5">
        <v>118.74765638341582</v>
      </c>
      <c r="H174" s="5">
        <v>118.62121072007017</v>
      </c>
      <c r="M174" s="9"/>
      <c r="N174" s="9"/>
      <c r="O174" s="9"/>
      <c r="P174" s="9"/>
      <c r="Q174" s="9"/>
      <c r="R174" s="9"/>
      <c r="S174" s="9"/>
    </row>
    <row r="175" spans="1:19">
      <c r="B175" s="5"/>
      <c r="C175" s="5"/>
      <c r="D175" s="5"/>
      <c r="E175" s="5"/>
      <c r="F175" s="5"/>
      <c r="G175" s="5"/>
      <c r="H175" s="5"/>
    </row>
    <row r="176" spans="1:19">
      <c r="A176" s="1" t="s">
        <v>53</v>
      </c>
    </row>
    <row r="177" spans="1:8">
      <c r="A177" t="s">
        <v>46</v>
      </c>
      <c r="B177" s="13">
        <f t="shared" ref="B177:H182" si="21">B169-B161</f>
        <v>0</v>
      </c>
      <c r="C177" s="13">
        <f t="shared" si="21"/>
        <v>0</v>
      </c>
      <c r="D177" s="13">
        <f t="shared" si="21"/>
        <v>0</v>
      </c>
      <c r="E177" s="13">
        <f t="shared" si="21"/>
        <v>0</v>
      </c>
      <c r="F177" s="13">
        <f t="shared" si="21"/>
        <v>0</v>
      </c>
      <c r="G177" s="13">
        <f t="shared" si="21"/>
        <v>0</v>
      </c>
      <c r="H177" s="13">
        <f t="shared" si="21"/>
        <v>0</v>
      </c>
    </row>
    <row r="178" spans="1:8">
      <c r="A178" t="s">
        <v>47</v>
      </c>
      <c r="B178" s="13">
        <f t="shared" si="21"/>
        <v>0</v>
      </c>
      <c r="C178" s="13">
        <f t="shared" si="21"/>
        <v>0</v>
      </c>
      <c r="D178" s="13">
        <f t="shared" si="21"/>
        <v>0</v>
      </c>
      <c r="E178" s="13">
        <f t="shared" si="21"/>
        <v>0</v>
      </c>
      <c r="F178" s="13">
        <f t="shared" si="21"/>
        <v>0</v>
      </c>
      <c r="G178" s="13">
        <f t="shared" si="21"/>
        <v>0</v>
      </c>
      <c r="H178" s="13">
        <f t="shared" si="21"/>
        <v>0</v>
      </c>
    </row>
    <row r="179" spans="1:8">
      <c r="A179" t="s">
        <v>48</v>
      </c>
      <c r="B179" s="13">
        <f t="shared" si="21"/>
        <v>0</v>
      </c>
      <c r="C179" s="13">
        <f t="shared" si="21"/>
        <v>0</v>
      </c>
      <c r="D179" s="13">
        <f t="shared" si="21"/>
        <v>0</v>
      </c>
      <c r="E179" s="13">
        <f t="shared" si="21"/>
        <v>0</v>
      </c>
      <c r="F179" s="13">
        <f t="shared" si="21"/>
        <v>0</v>
      </c>
      <c r="G179" s="13">
        <f t="shared" si="21"/>
        <v>0</v>
      </c>
      <c r="H179" s="13">
        <f t="shared" si="21"/>
        <v>0</v>
      </c>
    </row>
    <row r="180" spans="1:8">
      <c r="A180" t="s">
        <v>49</v>
      </c>
      <c r="B180" s="13">
        <f t="shared" si="21"/>
        <v>0</v>
      </c>
      <c r="C180" s="13">
        <f t="shared" si="21"/>
        <v>0</v>
      </c>
      <c r="D180" s="13">
        <f t="shared" si="21"/>
        <v>0</v>
      </c>
      <c r="E180" s="13">
        <f t="shared" si="21"/>
        <v>0</v>
      </c>
      <c r="F180" s="13">
        <f t="shared" si="21"/>
        <v>0</v>
      </c>
      <c r="G180" s="13">
        <f t="shared" si="21"/>
        <v>0</v>
      </c>
      <c r="H180" s="13">
        <f t="shared" si="21"/>
        <v>0</v>
      </c>
    </row>
    <row r="181" spans="1:8">
      <c r="A181" t="s">
        <v>50</v>
      </c>
      <c r="B181" s="13">
        <f t="shared" si="21"/>
        <v>0</v>
      </c>
      <c r="C181" s="13">
        <f t="shared" si="21"/>
        <v>0</v>
      </c>
      <c r="D181" s="13">
        <f t="shared" si="21"/>
        <v>0</v>
      </c>
      <c r="E181" s="13">
        <f t="shared" si="21"/>
        <v>0</v>
      </c>
      <c r="F181" s="13">
        <f t="shared" si="21"/>
        <v>0</v>
      </c>
      <c r="G181" s="13">
        <f t="shared" si="21"/>
        <v>0</v>
      </c>
      <c r="H181" s="13">
        <f t="shared" si="21"/>
        <v>0</v>
      </c>
    </row>
    <row r="182" spans="1:8">
      <c r="A182" t="s">
        <v>51</v>
      </c>
      <c r="B182" s="13">
        <f t="shared" si="21"/>
        <v>0</v>
      </c>
      <c r="C182" s="13">
        <f t="shared" si="21"/>
        <v>0</v>
      </c>
      <c r="D182" s="13">
        <f t="shared" si="21"/>
        <v>0</v>
      </c>
      <c r="E182" s="13">
        <f t="shared" si="21"/>
        <v>0</v>
      </c>
      <c r="F182" s="13">
        <f t="shared" si="21"/>
        <v>0</v>
      </c>
      <c r="G182" s="13">
        <f t="shared" si="21"/>
        <v>0</v>
      </c>
      <c r="H182" s="13">
        <f t="shared" si="21"/>
        <v>0</v>
      </c>
    </row>
    <row r="183" spans="1:8">
      <c r="B183" s="13"/>
      <c r="C183" s="13"/>
      <c r="D183" s="13"/>
      <c r="E183" s="13"/>
      <c r="F183" s="13"/>
      <c r="G183" s="13"/>
      <c r="H183" s="13"/>
    </row>
    <row r="184" spans="1:8">
      <c r="A184" s="1" t="s">
        <v>54</v>
      </c>
    </row>
    <row r="185" spans="1:8">
      <c r="A185" t="s">
        <v>55</v>
      </c>
    </row>
    <row r="186" spans="1:8">
      <c r="A186" t="s">
        <v>33</v>
      </c>
      <c r="B186" s="5">
        <f t="shared" ref="B186:H186" si="22">B81+B114</f>
        <v>0.31274991586266565</v>
      </c>
      <c r="C186" s="5">
        <f t="shared" si="22"/>
        <v>0.30343250977501357</v>
      </c>
      <c r="D186" s="5">
        <f t="shared" si="22"/>
        <v>0.29411510368736155</v>
      </c>
      <c r="E186" s="5">
        <f t="shared" si="22"/>
        <v>0.28479769759970947</v>
      </c>
      <c r="F186" s="5">
        <f t="shared" si="22"/>
        <v>0.27548029151205744</v>
      </c>
      <c r="G186" s="5">
        <f t="shared" si="22"/>
        <v>0.26616288542440536</v>
      </c>
      <c r="H186" s="5">
        <f t="shared" si="22"/>
        <v>0.25684547933675328</v>
      </c>
    </row>
    <row r="187" spans="1:8">
      <c r="A187" t="s">
        <v>34</v>
      </c>
      <c r="B187" s="5">
        <f t="shared" ref="B187:H187" si="23">B82+B115+B145</f>
        <v>5.7455790786069993</v>
      </c>
      <c r="C187" s="5">
        <f t="shared" si="23"/>
        <v>5.6407519294055355</v>
      </c>
      <c r="D187" s="5">
        <f t="shared" si="23"/>
        <v>5.4984268191801302</v>
      </c>
      <c r="E187" s="5">
        <f t="shared" si="23"/>
        <v>5.3543238801790256</v>
      </c>
      <c r="F187" s="5">
        <f t="shared" si="23"/>
        <v>5.2111842942425364</v>
      </c>
      <c r="G187" s="5">
        <f t="shared" si="23"/>
        <v>5.0667892451065963</v>
      </c>
      <c r="H187" s="5">
        <f t="shared" si="23"/>
        <v>4.9211515706138655</v>
      </c>
    </row>
    <row r="188" spans="1:8">
      <c r="A188" t="s">
        <v>35</v>
      </c>
      <c r="B188" s="5">
        <f t="shared" ref="B188:H188" si="24">B83+B118+B146</f>
        <v>1.3043605624849293</v>
      </c>
      <c r="C188" s="5">
        <f t="shared" si="24"/>
        <v>1.3023295133658803</v>
      </c>
      <c r="D188" s="5">
        <f t="shared" si="24"/>
        <v>1.2924076583613675</v>
      </c>
      <c r="E188" s="5">
        <f t="shared" si="24"/>
        <v>1.282107028816303</v>
      </c>
      <c r="F188" s="5">
        <f t="shared" si="24"/>
        <v>1.2720041067755048</v>
      </c>
      <c r="G188" s="5">
        <f t="shared" si="24"/>
        <v>1.2616324443402891</v>
      </c>
      <c r="H188" s="5">
        <f t="shared" si="24"/>
        <v>1.2509948174750629</v>
      </c>
    </row>
    <row r="190" spans="1:8">
      <c r="A190" s="1" t="s">
        <v>56</v>
      </c>
    </row>
    <row r="191" spans="1:8">
      <c r="A191" t="s">
        <v>57</v>
      </c>
      <c r="B191" s="5">
        <f>B16</f>
        <v>11.616839147145873</v>
      </c>
      <c r="C191" s="5">
        <f>C16</f>
        <v>11.326601675748751</v>
      </c>
      <c r="D191" s="5">
        <f>D186+D16</f>
        <v>11.292637402719363</v>
      </c>
      <c r="E191" s="5">
        <f>E186+E16</f>
        <v>10.991757742723099</v>
      </c>
      <c r="F191" s="5">
        <f>F186+F16</f>
        <v>10.674015412325936</v>
      </c>
      <c r="G191" s="5">
        <f>G186+G16</f>
        <v>10.357009621115658</v>
      </c>
      <c r="H191" s="5">
        <f>H186+H16</f>
        <v>10.120618880752453</v>
      </c>
    </row>
    <row r="192" spans="1:8">
      <c r="A192" t="s">
        <v>58</v>
      </c>
      <c r="B192" s="2">
        <f>B54</f>
        <v>78.402722927737088</v>
      </c>
      <c r="C192" s="2">
        <f>C54</f>
        <v>77.976387582065826</v>
      </c>
      <c r="D192" s="2">
        <f>D187+D54</f>
        <v>82.732064710839609</v>
      </c>
      <c r="E192" s="2">
        <f>E187+E54</f>
        <v>82.043768965949582</v>
      </c>
      <c r="F192" s="2">
        <f>F187+F54</f>
        <v>81.178654817567534</v>
      </c>
      <c r="G192" s="2">
        <f>G187+G54</f>
        <v>80.25647390012368</v>
      </c>
      <c r="H192" s="2">
        <f>H187+H54</f>
        <v>79.882636346562009</v>
      </c>
    </row>
    <row r="193" spans="1:19">
      <c r="A193" t="s">
        <v>59</v>
      </c>
      <c r="B193" s="5">
        <f>B56</f>
        <v>30.822070280229266</v>
      </c>
      <c r="C193" s="5">
        <f>C56</f>
        <v>31.018243132307468</v>
      </c>
      <c r="D193" s="5">
        <f>D188+D56</f>
        <v>32.377901874445435</v>
      </c>
      <c r="E193" s="5">
        <f>E188+E56</f>
        <v>32.511713327652636</v>
      </c>
      <c r="F193" s="5">
        <f>F188+F56</f>
        <v>32.570324535568396</v>
      </c>
      <c r="G193" s="5">
        <f>G188+G56</f>
        <v>32.601509522932297</v>
      </c>
      <c r="H193" s="5">
        <f>H188+H56</f>
        <v>32.859680822066579</v>
      </c>
    </row>
    <row r="194" spans="1:19">
      <c r="A194" t="s">
        <v>60</v>
      </c>
    </row>
    <row r="196" spans="1:19">
      <c r="A196" s="1" t="s">
        <v>61</v>
      </c>
    </row>
    <row r="197" spans="1:19">
      <c r="A197" t="s">
        <v>62</v>
      </c>
      <c r="B197" s="2">
        <v>11.616839147145873</v>
      </c>
      <c r="C197" s="2">
        <v>11.326601675748751</v>
      </c>
      <c r="D197" s="5">
        <v>11.292637402719361</v>
      </c>
      <c r="E197" s="5">
        <v>10.991757742723101</v>
      </c>
      <c r="F197" s="5">
        <v>10.674015412325938</v>
      </c>
      <c r="G197" s="5">
        <v>10.357009621115656</v>
      </c>
      <c r="H197" s="5">
        <v>10.120618880752453</v>
      </c>
      <c r="M197" s="17"/>
      <c r="N197" s="17"/>
      <c r="O197" s="17"/>
      <c r="P197" s="17"/>
      <c r="Q197" s="17"/>
      <c r="R197" s="17"/>
      <c r="S197" s="17"/>
    </row>
    <row r="198" spans="1:19">
      <c r="A198" t="s">
        <v>63</v>
      </c>
      <c r="B198" s="2">
        <v>78.402722927737088</v>
      </c>
      <c r="C198" s="2">
        <v>77.976387582065826</v>
      </c>
      <c r="D198" s="5">
        <v>82.732064710839623</v>
      </c>
      <c r="E198" s="5">
        <v>82.043768965949596</v>
      </c>
      <c r="F198" s="5">
        <v>81.178654817567562</v>
      </c>
      <c r="G198" s="5">
        <v>80.256473900123666</v>
      </c>
      <c r="H198" s="5">
        <v>79.882636346562023</v>
      </c>
      <c r="M198" s="17"/>
      <c r="N198" s="17"/>
      <c r="O198" s="17"/>
      <c r="P198" s="17"/>
      <c r="Q198" s="17"/>
      <c r="R198" s="17"/>
      <c r="S198" s="17"/>
    </row>
    <row r="199" spans="1:19">
      <c r="A199" t="s">
        <v>64</v>
      </c>
      <c r="B199" s="2">
        <v>30.822070280229266</v>
      </c>
      <c r="C199" s="2">
        <v>31.018243132307472</v>
      </c>
      <c r="D199" s="5">
        <v>32.377901874445435</v>
      </c>
      <c r="E199" s="5">
        <v>32.511713327652643</v>
      </c>
      <c r="F199" s="5">
        <v>32.570324535568403</v>
      </c>
      <c r="G199" s="5">
        <v>32.60150952293229</v>
      </c>
      <c r="H199" s="5">
        <v>32.859680822066579</v>
      </c>
      <c r="M199" s="17"/>
      <c r="N199" s="17"/>
      <c r="O199" s="17"/>
      <c r="P199" s="17"/>
      <c r="Q199" s="17"/>
      <c r="R199" s="17"/>
      <c r="S199" s="17"/>
    </row>
    <row r="200" spans="1:19">
      <c r="F200" s="5"/>
      <c r="G200" s="5"/>
      <c r="H200" s="5"/>
    </row>
    <row r="201" spans="1:19">
      <c r="A201" s="1" t="s">
        <v>53</v>
      </c>
    </row>
    <row r="202" spans="1:19">
      <c r="A202" t="s">
        <v>33</v>
      </c>
      <c r="B202" s="5">
        <f t="shared" ref="B202:H204" si="25">B197-B191</f>
        <v>0</v>
      </c>
      <c r="C202" s="5">
        <f t="shared" si="25"/>
        <v>0</v>
      </c>
      <c r="D202" s="5">
        <f t="shared" si="25"/>
        <v>0</v>
      </c>
      <c r="E202" s="5">
        <f t="shared" si="25"/>
        <v>0</v>
      </c>
      <c r="F202" s="5">
        <f t="shared" si="25"/>
        <v>0</v>
      </c>
      <c r="G202" s="5">
        <f t="shared" si="25"/>
        <v>0</v>
      </c>
      <c r="H202" s="5">
        <f t="shared" si="25"/>
        <v>0</v>
      </c>
    </row>
    <row r="203" spans="1:19">
      <c r="A203" t="s">
        <v>34</v>
      </c>
      <c r="B203" s="5">
        <f t="shared" si="25"/>
        <v>0</v>
      </c>
      <c r="C203" s="5">
        <f t="shared" si="25"/>
        <v>0</v>
      </c>
      <c r="D203" s="5">
        <f t="shared" si="25"/>
        <v>0</v>
      </c>
      <c r="E203" s="5">
        <f t="shared" si="25"/>
        <v>0</v>
      </c>
      <c r="F203" s="5">
        <f t="shared" si="25"/>
        <v>0</v>
      </c>
      <c r="G203" s="5">
        <f t="shared" si="25"/>
        <v>0</v>
      </c>
      <c r="H203" s="5">
        <f>H198-H192</f>
        <v>0</v>
      </c>
    </row>
    <row r="204" spans="1:19">
      <c r="A204" t="s">
        <v>35</v>
      </c>
      <c r="B204" s="5">
        <f t="shared" si="25"/>
        <v>0</v>
      </c>
      <c r="C204" s="5">
        <f t="shared" si="25"/>
        <v>0</v>
      </c>
      <c r="D204" s="5">
        <f t="shared" si="25"/>
        <v>0</v>
      </c>
      <c r="E204" s="5">
        <f t="shared" si="25"/>
        <v>0</v>
      </c>
      <c r="F204" s="5">
        <f t="shared" si="25"/>
        <v>0</v>
      </c>
      <c r="G204" s="5">
        <f t="shared" si="25"/>
        <v>0</v>
      </c>
      <c r="H204" s="5">
        <f>H199-H193</f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false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306ABE80-1469-48E4-A7C9-D03B9EF3CE50}"/>
</file>

<file path=customXml/itemProps2.xml><?xml version="1.0" encoding="utf-8"?>
<ds:datastoreItem xmlns:ds="http://schemas.openxmlformats.org/officeDocument/2006/customXml" ds:itemID="{017EBFEB-65FA-4A73-9ABA-FFDD26B8ADF8}"/>
</file>

<file path=customXml/itemProps3.xml><?xml version="1.0" encoding="utf-8"?>
<ds:datastoreItem xmlns:ds="http://schemas.openxmlformats.org/officeDocument/2006/customXml" ds:itemID="{4175856D-8C92-407D-8AE9-C4F01EA56F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 - Vulnerable Energy Consumers Coalition Interrogatory - 161</dc:title>
  <dc:subject/>
  <dc:creator>ALAGHEBAND Bijan</dc:creator>
  <cp:keywords/>
  <dc:description/>
  <cp:lastModifiedBy>BUT Judy</cp:lastModifiedBy>
  <cp:revision/>
  <dcterms:created xsi:type="dcterms:W3CDTF">2021-11-22T23:38:19Z</dcterms:created>
  <dcterms:modified xsi:type="dcterms:W3CDTF">2022-05-16T19:10:57Z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Witness(Internal)">
    <vt:lpwstr>29;#Bijan.Alagheband@HydroOne.com</vt:lpwstr>
  </property>
  <property fmtid="{D5CDD505-2E9C-101B-9397-08002B2CF9AE}" pid="4" name="WitnessApproved">
    <vt:lpwstr>Approved</vt:lpwstr>
  </property>
  <property fmtid="{D5CDD505-2E9C-101B-9397-08002B2CF9AE}" pid="5" name="RA Review Draft 1">
    <vt:bool>true</vt:bool>
  </property>
  <property fmtid="{D5CDD505-2E9C-101B-9397-08002B2CF9AE}" pid="6" name="Tab">
    <vt:lpwstr>24</vt:lpwstr>
  </property>
  <property fmtid="{D5CDD505-2E9C-101B-9397-08002B2CF9AE}" pid="7" name="CaseNumber">
    <vt:lpwstr>EB-2021-0110</vt:lpwstr>
  </property>
  <property fmtid="{D5CDD505-2E9C-101B-9397-08002B2CF9AE}" pid="8" name="ELT">
    <vt:bool>false</vt:bool>
  </property>
  <property fmtid="{D5CDD505-2E9C-101B-9397-08002B2CF9AE}" pid="9" name="IntervenorAcronymn">
    <vt:lpwstr>VECC</vt:lpwstr>
  </property>
  <property fmtid="{D5CDD505-2E9C-101B-9397-08002B2CF9AE}" pid="10" name="Witness">
    <vt:lpwstr>ALAGHEBAND Bijan</vt:lpwstr>
  </property>
  <property fmtid="{D5CDD505-2E9C-101B-9397-08002B2CF9AE}" pid="12" name="IRAuthor">
    <vt:lpwstr>159;#Tian.Zhou@HydroOne.com</vt:lpwstr>
  </property>
  <property fmtid="{D5CDD505-2E9C-101B-9397-08002B2CF9AE}" pid="13" name="Refusal">
    <vt:bool>false</vt:bool>
  </property>
  <property fmtid="{D5CDD505-2E9C-101B-9397-08002B2CF9AE}" pid="14" name="TSW">
    <vt:lpwstr>No</vt:lpwstr>
  </property>
  <property fmtid="{D5CDD505-2E9C-101B-9397-08002B2CF9AE}" pid="16" name="Expert">
    <vt:lpwstr>NO</vt:lpwstr>
  </property>
  <property fmtid="{D5CDD505-2E9C-101B-9397-08002B2CF9AE}" pid="18" name="RDirApproved">
    <vt:bool>false</vt:bool>
  </property>
  <property fmtid="{D5CDD505-2E9C-101B-9397-08002B2CF9AE}" pid="20" name="2021/2022Update">
    <vt:bool>false</vt:bool>
  </property>
  <property fmtid="{D5CDD505-2E9C-101B-9397-08002B2CF9AE}" pid="21" name="Strategic">
    <vt:bool>false</vt:bool>
  </property>
  <property fmtid="{D5CDD505-2E9C-101B-9397-08002B2CF9AE}" pid="22" name="Exhibit">
    <vt:lpwstr>I</vt:lpwstr>
  </property>
  <property fmtid="{D5CDD505-2E9C-101B-9397-08002B2CF9AE}" pid="23" name="RAApproved">
    <vt:bool>true</vt:bool>
  </property>
  <property fmtid="{D5CDD505-2E9C-101B-9397-08002B2CF9AE}" pid="24" name="FormattingComplete">
    <vt:bool>true</vt:bool>
  </property>
  <property fmtid="{D5CDD505-2E9C-101B-9397-08002B2CF9AE}" pid="25" name="StrategicThemeFlag">
    <vt:lpwstr>;#None Applicable;#</vt:lpwstr>
  </property>
  <property fmtid="{D5CDD505-2E9C-101B-9397-08002B2CF9AE}" pid="26" name="Support">
    <vt:lpwstr/>
  </property>
  <property fmtid="{D5CDD505-2E9C-101B-9397-08002B2CF9AE}" pid="27" name="RA">
    <vt:lpwstr>25;#Heloise.Apesteguy-Reux@HydroOne.com</vt:lpwstr>
  </property>
  <property fmtid="{D5CDD505-2E9C-101B-9397-08002B2CF9AE}" pid="28" name="PDFCreationInitiated">
    <vt:bool>false</vt:bool>
  </property>
  <property fmtid="{D5CDD505-2E9C-101B-9397-08002B2CF9AE}" pid="29" name="FilingDate">
    <vt:filetime>2021-11-29T00:00:00Z</vt:filetime>
  </property>
  <property fmtid="{D5CDD505-2E9C-101B-9397-08002B2CF9AE}" pid="30" name="Schedule">
    <vt:lpwstr>O-VECC-161</vt:lpwstr>
  </property>
  <property fmtid="{D5CDD505-2E9C-101B-9397-08002B2CF9AE}" pid="31" name="ExhibitReference">
    <vt:lpwstr>O-1-3 p. 9</vt:lpwstr>
  </property>
  <property fmtid="{D5CDD505-2E9C-101B-9397-08002B2CF9AE}" pid="32" name="DraftReady">
    <vt:lpwstr>Ready</vt:lpwstr>
  </property>
  <property fmtid="{D5CDD505-2E9C-101B-9397-08002B2CF9AE}" pid="33" name="Confidential">
    <vt:bool>false</vt:bool>
  </property>
</Properties>
</file>