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JRAP/Interrogatories/Interrogatory Responses - May 2022/"/>
    </mc:Choice>
  </mc:AlternateContent>
  <xr:revisionPtr revIDLastSave="143" documentId="8_{E75AF75B-C7E5-447A-8C78-F695F41C7E3F}" xr6:coauthVersionLast="47" xr6:coauthVersionMax="47" xr10:uidLastSave="{B499D565-7D10-4CBD-A528-E6F9F728C79D}"/>
  <bookViews>
    <workbookView xWindow="-120" yWindow="-120" windowWidth="29040" windowHeight="15840" xr2:uid="{00000000-000D-0000-FFFF-FFFF00000000}"/>
  </bookViews>
  <sheets>
    <sheet name="Tx" sheetId="3" r:id="rId1"/>
    <sheet name="Dx" sheetId="4" r:id="rId2"/>
  </sheets>
  <calcPr calcId="191028" calcMode="manual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3" l="1"/>
  <c r="F24" i="4"/>
  <c r="G24" i="4"/>
  <c r="H24" i="4"/>
  <c r="E24" i="4"/>
  <c r="D18" i="4"/>
  <c r="E10" i="4"/>
  <c r="E16" i="4" s="1"/>
  <c r="E18" i="4" s="1"/>
  <c r="F10" i="4"/>
  <c r="G10" i="4"/>
  <c r="H10" i="4"/>
  <c r="D10" i="4"/>
  <c r="L10" i="4"/>
  <c r="M24" i="3"/>
  <c r="F16" i="4"/>
  <c r="F18" i="4" s="1"/>
  <c r="G16" i="4"/>
  <c r="G18" i="4" s="1"/>
  <c r="H16" i="4"/>
  <c r="H18" i="4" s="1"/>
  <c r="H16" i="3"/>
  <c r="H18" i="3" s="1"/>
  <c r="F24" i="3"/>
  <c r="G24" i="3"/>
  <c r="H24" i="3"/>
  <c r="D18" i="3"/>
  <c r="H12" i="3"/>
  <c r="D12" i="3"/>
  <c r="E10" i="3"/>
  <c r="E16" i="3" s="1"/>
  <c r="E18" i="3" s="1"/>
  <c r="F10" i="3"/>
  <c r="F12" i="3" s="1"/>
  <c r="G10" i="3"/>
  <c r="G12" i="3" s="1"/>
  <c r="H10" i="3"/>
  <c r="D10" i="3"/>
  <c r="G16" i="3" l="1"/>
  <c r="G18" i="3" s="1"/>
  <c r="F16" i="3"/>
  <c r="F18" i="3" s="1"/>
  <c r="E12" i="3"/>
  <c r="M10" i="4"/>
  <c r="P10" i="4"/>
  <c r="O10" i="4"/>
  <c r="N10" i="4"/>
  <c r="P10" i="3"/>
  <c r="O10" i="3"/>
  <c r="N10" i="3"/>
  <c r="M10" i="3"/>
  <c r="L10" i="3"/>
  <c r="L16" i="3" s="1"/>
  <c r="L18" i="3" s="1"/>
  <c r="M12" i="3" l="1"/>
  <c r="M16" i="3"/>
  <c r="P12" i="4"/>
  <c r="O12" i="4"/>
  <c r="O12" i="3"/>
  <c r="P12" i="3"/>
  <c r="N12" i="3"/>
  <c r="L12" i="4"/>
  <c r="N12" i="4"/>
  <c r="M12" i="4"/>
  <c r="L16" i="4"/>
  <c r="L12" i="3"/>
  <c r="L18" i="4" l="1"/>
  <c r="P16" i="4" l="1"/>
  <c r="O16" i="4"/>
  <c r="M16" i="4"/>
  <c r="M18" i="3" l="1"/>
  <c r="N16" i="3"/>
  <c r="O16" i="3"/>
  <c r="P16" i="3"/>
  <c r="M18" i="4"/>
  <c r="N16" i="4"/>
  <c r="O18" i="4"/>
  <c r="N18" i="3" l="1"/>
  <c r="P18" i="3"/>
  <c r="O18" i="3"/>
  <c r="N18" i="4"/>
  <c r="M24" i="4"/>
  <c r="P18" i="4"/>
  <c r="N24" i="3" l="1"/>
  <c r="N24" i="4"/>
  <c r="P24" i="4"/>
  <c r="O24" i="3" l="1"/>
  <c r="O24" i="4"/>
  <c r="P24" i="3"/>
</calcChain>
</file>

<file path=xl/sharedStrings.xml><?xml version="1.0" encoding="utf-8"?>
<sst xmlns="http://schemas.openxmlformats.org/spreadsheetml/2006/main" count="88" uniqueCount="29">
  <si>
    <t>Table 1 - Transmission</t>
  </si>
  <si>
    <t>JRAP Evidence Update for Inflation 
(Scotiabank proration factor)</t>
  </si>
  <si>
    <t>JRAP IR - EP 83 Scenario 
(April Consenus Forecast)</t>
  </si>
  <si>
    <t>Line</t>
  </si>
  <si>
    <t>Rate Base</t>
  </si>
  <si>
    <t>Return on Debt</t>
  </si>
  <si>
    <t>Return on Equity</t>
  </si>
  <si>
    <t>Depreciation (note 1)</t>
  </si>
  <si>
    <t>Income Taxes</t>
  </si>
  <si>
    <t>Total Capital Related Revenue Requirement</t>
  </si>
  <si>
    <t>Less Working Capital Related Revenue Requirement</t>
  </si>
  <si>
    <t>Total Capital Related Revenue Requirement (excluding working capital)</t>
  </si>
  <si>
    <t xml:space="preserve">     Less Productivity Factor on Capital (0.00%+0.15%)</t>
  </si>
  <si>
    <r>
      <t xml:space="preserve">     Less Productivity Factor on Capital (0.00%</t>
    </r>
    <r>
      <rPr>
        <b/>
        <sz val="8"/>
        <color theme="1"/>
        <rFont val="Arial"/>
        <family val="2"/>
      </rPr>
      <t>+</t>
    </r>
    <r>
      <rPr>
        <sz val="8"/>
        <color theme="1"/>
        <rFont val="Arial"/>
        <family val="2"/>
      </rPr>
      <t>0.15%)</t>
    </r>
  </si>
  <si>
    <t xml:space="preserve">     Less Prior Year Productivity Factor on Capital</t>
  </si>
  <si>
    <t xml:space="preserve">     Less Removing Working Capital from Capital Factor</t>
  </si>
  <si>
    <t>Total Capital Related Revenue Requirement (excluding working capital and Productivity)</t>
  </si>
  <si>
    <t>OM&amp;A (note 1)</t>
  </si>
  <si>
    <t>Total Revenue Requirement</t>
  </si>
  <si>
    <t>Increase in Capital Related Revenue Requirement</t>
  </si>
  <si>
    <t>Increase in Capital Related Revenue Requirement as a percentage of  Previous Year Total Revenue Requirement</t>
  </si>
  <si>
    <t>Less Capital Related Revenue Requirement in I-X</t>
  </si>
  <si>
    <t>Capital Factor</t>
  </si>
  <si>
    <t>Note 1:  The OM&amp;A and Depreciation lines reflect the Proposed PCB Treatment</t>
  </si>
  <si>
    <t xml:space="preserve">Note 1:  The OM&amp;A and Depreciation lines reflect the Proposed PCB Treatment </t>
  </si>
  <si>
    <t>Table 1 - Distribution</t>
  </si>
  <si>
    <t>JRAP Evidence Update for Inflation
(Scotiabank proration factor)</t>
  </si>
  <si>
    <t>JRAP IR - EP 83 Scenario
(April Consenus Forecast)</t>
  </si>
  <si>
    <t xml:space="preserve">     Less Productivity Factor on Capital (0.30%+0.15%)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</si>
</sst>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00_);_(* \(#,##0.000\);_(* &quot;-&quot;??_);_(@_)"/>
  </numFmts>
  <fonts count="5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0" applyFont="1"/>
    <xf numFmtId="164" fontId="4" fillId="0" borderId="9" xfId="1" applyNumberFormat="1" applyFont="1" applyFill="1" applyBorder="1"/>
    <xf numFmtId="164" fontId="4" fillId="0" borderId="10" xfId="1" applyNumberFormat="1" applyFont="1" applyFill="1" applyBorder="1"/>
    <xf numFmtId="164" fontId="4" fillId="0" borderId="16" xfId="1" applyNumberFormat="1" applyFont="1" applyFill="1" applyBorder="1"/>
    <xf numFmtId="164" fontId="4" fillId="0" borderId="17" xfId="1" applyNumberFormat="1" applyFont="1" applyFill="1" applyBorder="1"/>
    <xf numFmtId="164" fontId="4" fillId="0" borderId="1" xfId="1" applyNumberFormat="1" applyFont="1" applyFill="1" applyBorder="1"/>
    <xf numFmtId="164" fontId="4" fillId="0" borderId="19" xfId="1" applyNumberFormat="1" applyFont="1" applyFill="1" applyBorder="1"/>
    <xf numFmtId="164" fontId="4" fillId="0" borderId="23" xfId="1" applyNumberFormat="1" applyFont="1" applyFill="1" applyBorder="1"/>
    <xf numFmtId="164" fontId="4" fillId="0" borderId="0" xfId="1" applyNumberFormat="1" applyFont="1" applyFill="1" applyBorder="1"/>
    <xf numFmtId="10" fontId="4" fillId="0" borderId="0" xfId="2" applyNumberFormat="1" applyFont="1" applyFill="1" applyBorder="1"/>
    <xf numFmtId="0" fontId="2" fillId="0" borderId="0" xfId="0" applyFont="1"/>
    <xf numFmtId="164" fontId="4" fillId="0" borderId="12" xfId="1" applyNumberFormat="1" applyFont="1" applyFill="1" applyBorder="1"/>
    <xf numFmtId="164" fontId="4" fillId="0" borderId="13" xfId="1" applyNumberFormat="1" applyFont="1" applyFill="1" applyBorder="1"/>
    <xf numFmtId="164" fontId="4" fillId="0" borderId="8" xfId="1" applyNumberFormat="1" applyFont="1" applyFill="1" applyBorder="1"/>
    <xf numFmtId="10" fontId="4" fillId="0" borderId="23" xfId="2" applyNumberFormat="1" applyFont="1" applyFill="1" applyBorder="1"/>
    <xf numFmtId="10" fontId="4" fillId="0" borderId="24" xfId="2" applyNumberFormat="1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/>
    <xf numFmtId="164" fontId="4" fillId="0" borderId="1" xfId="1" applyNumberFormat="1" applyFont="1" applyFill="1" applyBorder="1" applyAlignment="1">
      <alignment vertical="center"/>
    </xf>
    <xf numFmtId="164" fontId="4" fillId="0" borderId="8" xfId="1" applyNumberFormat="1" applyFont="1" applyFill="1" applyBorder="1" applyAlignment="1">
      <alignment vertical="center"/>
    </xf>
    <xf numFmtId="164" fontId="4" fillId="0" borderId="12" xfId="1" applyNumberFormat="1" applyFont="1" applyFill="1" applyBorder="1" applyAlignment="1">
      <alignment vertical="center"/>
    </xf>
    <xf numFmtId="164" fontId="4" fillId="0" borderId="9" xfId="1" applyNumberFormat="1" applyFont="1" applyFill="1" applyBorder="1" applyAlignment="1">
      <alignment vertical="center"/>
    </xf>
    <xf numFmtId="164" fontId="4" fillId="0" borderId="10" xfId="1" applyNumberFormat="1" applyFont="1" applyFill="1" applyBorder="1" applyAlignment="1">
      <alignment vertical="center"/>
    </xf>
    <xf numFmtId="164" fontId="4" fillId="0" borderId="16" xfId="1" applyNumberFormat="1" applyFont="1" applyFill="1" applyBorder="1" applyAlignment="1">
      <alignment vertical="center"/>
    </xf>
    <xf numFmtId="164" fontId="4" fillId="0" borderId="17" xfId="1" applyNumberFormat="1" applyFont="1" applyFill="1" applyBorder="1" applyAlignment="1">
      <alignment vertical="center"/>
    </xf>
    <xf numFmtId="164" fontId="4" fillId="0" borderId="19" xfId="1" applyNumberFormat="1" applyFont="1" applyFill="1" applyBorder="1" applyAlignment="1">
      <alignment vertical="center"/>
    </xf>
    <xf numFmtId="164" fontId="4" fillId="0" borderId="23" xfId="1" applyNumberFormat="1" applyFont="1" applyFill="1" applyBorder="1" applyAlignment="1">
      <alignment vertical="center"/>
    </xf>
    <xf numFmtId="10" fontId="4" fillId="0" borderId="23" xfId="2" applyNumberFormat="1" applyFont="1" applyFill="1" applyBorder="1" applyAlignment="1">
      <alignment vertical="center"/>
    </xf>
    <xf numFmtId="10" fontId="4" fillId="0" borderId="24" xfId="2" applyNumberFormat="1" applyFont="1" applyFill="1" applyBorder="1" applyAlignment="1">
      <alignment vertical="center"/>
    </xf>
    <xf numFmtId="0" fontId="4" fillId="0" borderId="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164" fontId="4" fillId="0" borderId="13" xfId="1" applyNumberFormat="1" applyFont="1" applyFill="1" applyBorder="1" applyAlignment="1">
      <alignment vertical="center"/>
    </xf>
    <xf numFmtId="43" fontId="4" fillId="0" borderId="1" xfId="1" applyFont="1" applyFill="1" applyBorder="1" applyAlignment="1">
      <alignment vertical="center"/>
    </xf>
    <xf numFmtId="43" fontId="4" fillId="0" borderId="8" xfId="1" applyFont="1" applyFill="1" applyBorder="1" applyAlignment="1">
      <alignment vertical="center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wrapText="1"/>
    </xf>
    <xf numFmtId="164" fontId="1" fillId="0" borderId="1" xfId="1" applyNumberFormat="1" applyFont="1" applyFill="1" applyBorder="1"/>
    <xf numFmtId="164" fontId="1" fillId="0" borderId="8" xfId="1" applyNumberFormat="1" applyFont="1" applyFill="1" applyBorder="1"/>
    <xf numFmtId="43" fontId="1" fillId="0" borderId="1" xfId="1" applyFont="1" applyFill="1" applyBorder="1"/>
    <xf numFmtId="43" fontId="1" fillId="0" borderId="8" xfId="1" applyFont="1" applyFill="1" applyBorder="1"/>
    <xf numFmtId="165" fontId="1" fillId="0" borderId="1" xfId="1" applyNumberFormat="1" applyFont="1" applyFill="1" applyBorder="1"/>
    <xf numFmtId="165" fontId="1" fillId="0" borderId="8" xfId="1" applyNumberFormat="1" applyFont="1" applyFill="1" applyBorder="1"/>
    <xf numFmtId="164" fontId="1" fillId="0" borderId="9" xfId="1" applyNumberFormat="1" applyFont="1" applyFill="1" applyBorder="1"/>
    <xf numFmtId="164" fontId="1" fillId="0" borderId="10" xfId="1" applyNumberFormat="1" applyFont="1" applyFill="1" applyBorder="1"/>
    <xf numFmtId="0" fontId="1" fillId="0" borderId="3" xfId="0" applyFont="1" applyBorder="1" applyAlignment="1">
      <alignment wrapText="1"/>
    </xf>
    <xf numFmtId="164" fontId="1" fillId="0" borderId="4" xfId="1" applyNumberFormat="1" applyFont="1" applyFill="1" applyBorder="1"/>
    <xf numFmtId="164" fontId="1" fillId="0" borderId="5" xfId="1" applyNumberFormat="1" applyFont="1" applyFill="1" applyBorder="1"/>
    <xf numFmtId="164" fontId="1" fillId="0" borderId="0" xfId="0" applyNumberFormat="1" applyFont="1"/>
    <xf numFmtId="0" fontId="1" fillId="0" borderId="15" xfId="0" applyFont="1" applyBorder="1" applyAlignment="1">
      <alignment wrapText="1"/>
    </xf>
    <xf numFmtId="164" fontId="1" fillId="0" borderId="16" xfId="1" applyNumberFormat="1" applyFont="1" applyFill="1" applyBorder="1"/>
    <xf numFmtId="164" fontId="1" fillId="0" borderId="17" xfId="1" applyNumberFormat="1" applyFont="1" applyFill="1" applyBorder="1"/>
    <xf numFmtId="49" fontId="1" fillId="0" borderId="15" xfId="0" applyNumberFormat="1" applyFont="1" applyBorder="1" applyAlignment="1">
      <alignment horizontal="left" vertical="center" wrapText="1"/>
    </xf>
    <xf numFmtId="10" fontId="1" fillId="0" borderId="1" xfId="2" applyNumberFormat="1" applyFont="1" applyFill="1" applyBorder="1"/>
    <xf numFmtId="10" fontId="1" fillId="0" borderId="8" xfId="2" applyNumberFormat="1" applyFont="1" applyFill="1" applyBorder="1"/>
    <xf numFmtId="0" fontId="1" fillId="0" borderId="18" xfId="0" applyFont="1" applyBorder="1" applyAlignment="1">
      <alignment wrapText="1"/>
    </xf>
    <xf numFmtId="10" fontId="1" fillId="0" borderId="19" xfId="2" applyNumberFormat="1" applyFont="1" applyFill="1" applyBorder="1"/>
    <xf numFmtId="10" fontId="1" fillId="0" borderId="20" xfId="2" applyNumberFormat="1" applyFont="1" applyFill="1" applyBorder="1"/>
    <xf numFmtId="0" fontId="1" fillId="0" borderId="21" xfId="0" applyFont="1" applyBorder="1" applyAlignment="1">
      <alignment horizontal="center"/>
    </xf>
    <xf numFmtId="164" fontId="1" fillId="0" borderId="1" xfId="1" applyNumberFormat="1" applyFont="1" applyFill="1" applyBorder="1" applyAlignment="1">
      <alignment vertical="center"/>
    </xf>
    <xf numFmtId="164" fontId="1" fillId="0" borderId="8" xfId="1" applyNumberFormat="1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164" fontId="1" fillId="0" borderId="1" xfId="1" applyNumberFormat="1" applyFont="1" applyFill="1" applyBorder="1" applyAlignment="1">
      <alignment horizontal="right" vertical="center"/>
    </xf>
    <xf numFmtId="164" fontId="1" fillId="0" borderId="8" xfId="1" applyNumberFormat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vertical="center"/>
    </xf>
    <xf numFmtId="43" fontId="1" fillId="0" borderId="8" xfId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vertical="center"/>
    </xf>
    <xf numFmtId="165" fontId="1" fillId="0" borderId="8" xfId="1" applyNumberFormat="1" applyFont="1" applyFill="1" applyBorder="1" applyAlignment="1">
      <alignment vertical="center"/>
    </xf>
    <xf numFmtId="164" fontId="1" fillId="0" borderId="9" xfId="1" applyNumberFormat="1" applyFont="1" applyFill="1" applyBorder="1" applyAlignment="1">
      <alignment vertical="center"/>
    </xf>
    <xf numFmtId="164" fontId="1" fillId="0" borderId="10" xfId="1" applyNumberFormat="1" applyFont="1" applyFill="1" applyBorder="1" applyAlignment="1">
      <alignment vertical="center"/>
    </xf>
    <xf numFmtId="43" fontId="1" fillId="0" borderId="9" xfId="1" applyFont="1" applyFill="1" applyBorder="1" applyAlignment="1">
      <alignment vertical="center"/>
    </xf>
    <xf numFmtId="43" fontId="1" fillId="0" borderId="10" xfId="1" applyFont="1" applyFill="1" applyBorder="1" applyAlignment="1">
      <alignment vertical="center"/>
    </xf>
    <xf numFmtId="164" fontId="1" fillId="0" borderId="4" xfId="1" applyNumberFormat="1" applyFont="1" applyFill="1" applyBorder="1" applyAlignment="1">
      <alignment vertical="center"/>
    </xf>
    <xf numFmtId="164" fontId="1" fillId="0" borderId="5" xfId="1" applyNumberFormat="1" applyFont="1" applyFill="1" applyBorder="1" applyAlignment="1">
      <alignment vertical="center"/>
    </xf>
    <xf numFmtId="164" fontId="1" fillId="0" borderId="16" xfId="1" applyNumberFormat="1" applyFont="1" applyFill="1" applyBorder="1" applyAlignment="1">
      <alignment vertical="center"/>
    </xf>
    <xf numFmtId="164" fontId="1" fillId="0" borderId="17" xfId="1" applyNumberFormat="1" applyFont="1" applyFill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10" fontId="1" fillId="0" borderId="1" xfId="2" applyNumberFormat="1" applyFont="1" applyFill="1" applyBorder="1" applyAlignment="1">
      <alignment vertical="center"/>
    </xf>
    <xf numFmtId="10" fontId="1" fillId="0" borderId="8" xfId="2" applyNumberFormat="1" applyFont="1" applyFill="1" applyBorder="1" applyAlignment="1">
      <alignment vertical="center"/>
    </xf>
    <xf numFmtId="10" fontId="1" fillId="0" borderId="19" xfId="2" applyNumberFormat="1" applyFont="1" applyFill="1" applyBorder="1" applyAlignment="1">
      <alignment vertical="center"/>
    </xf>
    <xf numFmtId="10" fontId="1" fillId="0" borderId="20" xfId="2" applyNumberFormat="1" applyFont="1" applyFill="1" applyBorder="1" applyAlignment="1">
      <alignment vertical="center"/>
    </xf>
    <xf numFmtId="0" fontId="1" fillId="0" borderId="18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25"/>
  <sheetViews>
    <sheetView showGridLines="0" tabSelected="1" view="pageBreakPreview" zoomScale="115" zoomScaleNormal="130" zoomScaleSheetLayoutView="115" workbookViewId="0">
      <selection activeCell="L2" sqref="L2:P2"/>
    </sheetView>
  </sheetViews>
  <sheetFormatPr defaultColWidth="9.140625" defaultRowHeight="11.25"/>
  <cols>
    <col min="1" max="1" width="3.28515625" style="11" customWidth="1"/>
    <col min="2" max="2" width="5.140625" style="11" customWidth="1"/>
    <col min="3" max="3" width="51.140625" style="20" customWidth="1"/>
    <col min="4" max="8" width="8.140625" style="11" customWidth="1"/>
    <col min="9" max="9" width="4.85546875" style="11" customWidth="1"/>
    <col min="10" max="10" width="5.42578125" style="11" customWidth="1"/>
    <col min="11" max="11" width="43.7109375" style="11" customWidth="1"/>
    <col min="12" max="16" width="9" style="11" bestFit="1" customWidth="1"/>
    <col min="17" max="17" width="4.85546875" style="11" customWidth="1"/>
    <col min="18" max="18" width="1.42578125" style="11" customWidth="1"/>
    <col min="19" max="16384" width="9.140625" style="11"/>
  </cols>
  <sheetData>
    <row r="2" spans="2:18" ht="27.75" customHeight="1">
      <c r="B2" s="1" t="s">
        <v>0</v>
      </c>
      <c r="C2" s="45"/>
      <c r="D2" s="99" t="s">
        <v>1</v>
      </c>
      <c r="E2" s="99"/>
      <c r="F2" s="99"/>
      <c r="G2" s="99"/>
      <c r="H2" s="99"/>
      <c r="I2" s="21"/>
      <c r="J2" s="1" t="s">
        <v>0</v>
      </c>
      <c r="K2" s="21"/>
      <c r="L2" s="100" t="s">
        <v>2</v>
      </c>
      <c r="M2" s="100"/>
      <c r="N2" s="100"/>
      <c r="O2" s="100"/>
      <c r="P2" s="100"/>
      <c r="Q2" s="21"/>
      <c r="R2" s="21"/>
    </row>
    <row r="3" spans="2:18">
      <c r="B3" s="46" t="s">
        <v>3</v>
      </c>
      <c r="C3" s="47"/>
      <c r="D3" s="17">
        <v>2023</v>
      </c>
      <c r="E3" s="17">
        <v>2024</v>
      </c>
      <c r="F3" s="17">
        <v>2025</v>
      </c>
      <c r="G3" s="17">
        <v>2026</v>
      </c>
      <c r="H3" s="18">
        <v>2027</v>
      </c>
      <c r="I3" s="48"/>
      <c r="J3" s="46" t="s">
        <v>3</v>
      </c>
      <c r="K3" s="49"/>
      <c r="L3" s="17">
        <v>2023</v>
      </c>
      <c r="M3" s="17">
        <v>2024</v>
      </c>
      <c r="N3" s="17">
        <v>2025</v>
      </c>
      <c r="O3" s="17">
        <v>2026</v>
      </c>
      <c r="P3" s="18">
        <v>2027</v>
      </c>
      <c r="Q3" s="48"/>
      <c r="R3" s="48"/>
    </row>
    <row r="4" spans="2:18">
      <c r="B4" s="50">
        <v>1</v>
      </c>
      <c r="C4" s="51" t="s">
        <v>4</v>
      </c>
      <c r="D4" s="52">
        <v>14611.533009214294</v>
      </c>
      <c r="E4" s="52">
        <v>15516.574360679606</v>
      </c>
      <c r="F4" s="52">
        <v>16585.474600743586</v>
      </c>
      <c r="G4" s="52">
        <v>17602.599201429188</v>
      </c>
      <c r="H4" s="53">
        <v>18534.128096069649</v>
      </c>
      <c r="I4" s="21"/>
      <c r="J4" s="50">
        <v>1</v>
      </c>
      <c r="K4" s="51" t="s">
        <v>4</v>
      </c>
      <c r="L4" s="52">
        <v>14611.119347398515</v>
      </c>
      <c r="M4" s="52">
        <v>15515.116356581588</v>
      </c>
      <c r="N4" s="52">
        <v>16582.468328081042</v>
      </c>
      <c r="O4" s="52">
        <v>17598.010256104488</v>
      </c>
      <c r="P4" s="53">
        <v>18528.00978022135</v>
      </c>
      <c r="Q4" s="21"/>
      <c r="R4" s="21"/>
    </row>
    <row r="5" spans="2:18">
      <c r="B5" s="50"/>
      <c r="C5" s="51"/>
      <c r="D5" s="52"/>
      <c r="E5" s="52"/>
      <c r="F5" s="52"/>
      <c r="G5" s="52"/>
      <c r="H5" s="53"/>
      <c r="I5" s="21"/>
      <c r="J5" s="50"/>
      <c r="K5" s="51"/>
      <c r="L5" s="52"/>
      <c r="M5" s="52"/>
      <c r="N5" s="52"/>
      <c r="O5" s="52"/>
      <c r="P5" s="53"/>
      <c r="Q5" s="21"/>
      <c r="R5" s="21"/>
    </row>
    <row r="6" spans="2:18">
      <c r="B6" s="50">
        <v>2</v>
      </c>
      <c r="C6" s="51" t="s">
        <v>5</v>
      </c>
      <c r="D6" s="52">
        <v>339.96516171772902</v>
      </c>
      <c r="E6" s="52">
        <v>361.02267356252361</v>
      </c>
      <c r="F6" s="52">
        <v>385.89267472833632</v>
      </c>
      <c r="G6" s="52">
        <v>409.55801697141931</v>
      </c>
      <c r="H6" s="53">
        <v>431.23181198741617</v>
      </c>
      <c r="I6" s="21"/>
      <c r="J6" s="50">
        <v>2</v>
      </c>
      <c r="K6" s="51" t="s">
        <v>5</v>
      </c>
      <c r="L6" s="52">
        <v>339.95553708723958</v>
      </c>
      <c r="M6" s="52">
        <v>360.98875031855897</v>
      </c>
      <c r="N6" s="52">
        <v>385.82272806557035</v>
      </c>
      <c r="O6" s="52">
        <v>409.45124641295416</v>
      </c>
      <c r="P6" s="53">
        <v>431.08945770908713</v>
      </c>
      <c r="Q6" s="21"/>
      <c r="R6" s="21"/>
    </row>
    <row r="7" spans="2:18">
      <c r="B7" s="50">
        <v>3</v>
      </c>
      <c r="C7" s="51" t="s">
        <v>6</v>
      </c>
      <c r="D7" s="52">
        <v>487.44074118738888</v>
      </c>
      <c r="E7" s="52">
        <v>517.63292067227167</v>
      </c>
      <c r="F7" s="52">
        <v>553.29143268080611</v>
      </c>
      <c r="G7" s="52">
        <v>587.22270935967776</v>
      </c>
      <c r="H7" s="53">
        <v>618.2985132848836</v>
      </c>
      <c r="I7" s="21"/>
      <c r="J7" s="50">
        <v>3</v>
      </c>
      <c r="K7" s="51" t="s">
        <v>6</v>
      </c>
      <c r="L7" s="52">
        <v>487.42694142921454</v>
      </c>
      <c r="M7" s="52">
        <v>517.58428165556177</v>
      </c>
      <c r="N7" s="52">
        <v>553.1911434247836</v>
      </c>
      <c r="O7" s="52">
        <v>587.0696221436458</v>
      </c>
      <c r="P7" s="53">
        <v>618.09440626818423</v>
      </c>
      <c r="Q7" s="21"/>
      <c r="R7" s="21"/>
    </row>
    <row r="8" spans="2:18">
      <c r="B8" s="50">
        <v>4</v>
      </c>
      <c r="C8" s="51" t="s">
        <v>7</v>
      </c>
      <c r="D8" s="52">
        <v>531.93219230270665</v>
      </c>
      <c r="E8" s="52">
        <v>562.69559787196181</v>
      </c>
      <c r="F8" s="52">
        <v>601.03955895805075</v>
      </c>
      <c r="G8" s="52">
        <v>634.26665746274296</v>
      </c>
      <c r="H8" s="53">
        <v>657.96074187761133</v>
      </c>
      <c r="I8" s="21"/>
      <c r="J8" s="50">
        <v>4</v>
      </c>
      <c r="K8" s="51" t="s">
        <v>7</v>
      </c>
      <c r="L8" s="52">
        <v>531.8505413783181</v>
      </c>
      <c r="M8" s="52">
        <v>562.58421701937709</v>
      </c>
      <c r="N8" s="52">
        <v>600.8811950688214</v>
      </c>
      <c r="O8" s="52">
        <v>634.06551369752742</v>
      </c>
      <c r="P8" s="53">
        <v>657.72641078289962</v>
      </c>
      <c r="Q8" s="21"/>
      <c r="R8" s="21"/>
    </row>
    <row r="9" spans="2:18">
      <c r="B9" s="50">
        <v>5</v>
      </c>
      <c r="C9" s="51" t="s">
        <v>8</v>
      </c>
      <c r="D9" s="52">
        <v>39.754230963414564</v>
      </c>
      <c r="E9" s="52">
        <v>69.957923498509714</v>
      </c>
      <c r="F9" s="52">
        <v>59.08697474123219</v>
      </c>
      <c r="G9" s="52">
        <v>80.929220965041594</v>
      </c>
      <c r="H9" s="53">
        <v>81.740421557961483</v>
      </c>
      <c r="I9" s="21"/>
      <c r="J9" s="50">
        <v>5</v>
      </c>
      <c r="K9" s="51" t="s">
        <v>8</v>
      </c>
      <c r="L9" s="52">
        <v>39.770594083224587</v>
      </c>
      <c r="M9" s="52">
        <v>69.978811811215294</v>
      </c>
      <c r="N9" s="52">
        <v>59.138468758025184</v>
      </c>
      <c r="O9" s="52">
        <v>80.97604241791268</v>
      </c>
      <c r="P9" s="53">
        <v>81.797715345438121</v>
      </c>
      <c r="Q9" s="21"/>
      <c r="R9" s="21"/>
    </row>
    <row r="10" spans="2:18">
      <c r="B10" s="50">
        <v>6</v>
      </c>
      <c r="C10" s="33" t="s">
        <v>9</v>
      </c>
      <c r="D10" s="6">
        <f>SUM(D6:D9)</f>
        <v>1399.0923261712392</v>
      </c>
      <c r="E10" s="6">
        <f t="shared" ref="E10:H10" si="0">SUM(E6:E9)</f>
        <v>1511.3091156052667</v>
      </c>
      <c r="F10" s="6">
        <f t="shared" si="0"/>
        <v>1599.3106411084252</v>
      </c>
      <c r="G10" s="6">
        <f t="shared" si="0"/>
        <v>1711.9766047588816</v>
      </c>
      <c r="H10" s="14">
        <f t="shared" si="0"/>
        <v>1789.2314887078726</v>
      </c>
      <c r="I10" s="21"/>
      <c r="J10" s="50">
        <v>6</v>
      </c>
      <c r="K10" s="33" t="s">
        <v>9</v>
      </c>
      <c r="L10" s="6">
        <f>SUM(L6:L9)</f>
        <v>1399.0036139779966</v>
      </c>
      <c r="M10" s="6">
        <f>SUM(M6:M9)</f>
        <v>1511.1360608047132</v>
      </c>
      <c r="N10" s="6">
        <f>SUM(N6:N9)</f>
        <v>1599.0335353172006</v>
      </c>
      <c r="O10" s="6">
        <f t="shared" ref="O10:P10" si="1">SUM(O6:O9)</f>
        <v>1711.5624246720399</v>
      </c>
      <c r="P10" s="14">
        <f t="shared" si="1"/>
        <v>1788.707990105609</v>
      </c>
      <c r="Q10" s="21"/>
      <c r="R10" s="21"/>
    </row>
    <row r="11" spans="2:18">
      <c r="B11" s="50">
        <v>7</v>
      </c>
      <c r="C11" s="51" t="s">
        <v>10</v>
      </c>
      <c r="D11" s="52"/>
      <c r="E11" s="52">
        <v>2.3806081290745666</v>
      </c>
      <c r="F11" s="52">
        <v>2.3701761561050017</v>
      </c>
      <c r="G11" s="52">
        <v>2.4586371754387746</v>
      </c>
      <c r="H11" s="53">
        <v>2.4788299363723785</v>
      </c>
      <c r="I11" s="21"/>
      <c r="J11" s="50">
        <v>7</v>
      </c>
      <c r="K11" s="51" t="s">
        <v>10</v>
      </c>
      <c r="L11" s="52"/>
      <c r="M11" s="54">
        <v>2.3793222528670186</v>
      </c>
      <c r="N11" s="54">
        <v>2.3689694786288649</v>
      </c>
      <c r="O11" s="54">
        <v>2.457395069580623</v>
      </c>
      <c r="P11" s="55">
        <v>2.4776125790423817</v>
      </c>
      <c r="Q11" s="21"/>
      <c r="R11" s="21"/>
    </row>
    <row r="12" spans="2:18" ht="22.5">
      <c r="B12" s="50">
        <v>8</v>
      </c>
      <c r="C12" s="33" t="s">
        <v>11</v>
      </c>
      <c r="D12" s="6">
        <f>D10-D11</f>
        <v>1399.0923261712392</v>
      </c>
      <c r="E12" s="6">
        <f t="shared" ref="E12:H12" si="2">E10-E11</f>
        <v>1508.9285074761922</v>
      </c>
      <c r="F12" s="6">
        <f t="shared" si="2"/>
        <v>1596.9404649523203</v>
      </c>
      <c r="G12" s="6">
        <f t="shared" si="2"/>
        <v>1709.5179675834429</v>
      </c>
      <c r="H12" s="14">
        <f t="shared" si="2"/>
        <v>1786.7526587715001</v>
      </c>
      <c r="I12" s="21"/>
      <c r="J12" s="50">
        <v>8</v>
      </c>
      <c r="K12" s="33" t="s">
        <v>11</v>
      </c>
      <c r="L12" s="6">
        <f>L10-L11</f>
        <v>1399.0036139779966</v>
      </c>
      <c r="M12" s="6">
        <f>M10-M11</f>
        <v>1508.7567385518462</v>
      </c>
      <c r="N12" s="6">
        <f t="shared" ref="N12:P12" si="3">N10-N11</f>
        <v>1596.6645658385717</v>
      </c>
      <c r="O12" s="6">
        <f t="shared" si="3"/>
        <v>1709.1050296024594</v>
      </c>
      <c r="P12" s="14">
        <f t="shared" si="3"/>
        <v>1786.2303775265666</v>
      </c>
      <c r="Q12" s="21"/>
      <c r="R12" s="21"/>
    </row>
    <row r="13" spans="2:18">
      <c r="B13" s="50">
        <v>9</v>
      </c>
      <c r="C13" s="51" t="s">
        <v>12</v>
      </c>
      <c r="D13" s="52"/>
      <c r="E13" s="56">
        <v>-2.2633927612142881</v>
      </c>
      <c r="F13" s="56">
        <v>-2.3954106974284803</v>
      </c>
      <c r="G13" s="56">
        <v>-2.5642769513751644</v>
      </c>
      <c r="H13" s="57">
        <v>-2.6801289881572501</v>
      </c>
      <c r="I13" s="21"/>
      <c r="J13" s="50">
        <v>9</v>
      </c>
      <c r="K13" s="51" t="s">
        <v>13</v>
      </c>
      <c r="L13" s="52"/>
      <c r="M13" s="56">
        <v>-2.2629999999999999</v>
      </c>
      <c r="N13" s="56">
        <v>-2.395</v>
      </c>
      <c r="O13" s="56">
        <v>-2.5640000000000001</v>
      </c>
      <c r="P13" s="57">
        <v>-2.6789999999999998</v>
      </c>
      <c r="Q13" s="21"/>
      <c r="R13" s="21"/>
    </row>
    <row r="14" spans="2:18">
      <c r="B14" s="50">
        <v>10</v>
      </c>
      <c r="C14" s="51" t="s">
        <v>14</v>
      </c>
      <c r="D14" s="52"/>
      <c r="E14" s="56"/>
      <c r="F14" s="56">
        <v>-2.2633927612142881</v>
      </c>
      <c r="G14" s="56">
        <v>-4.6588034586427689</v>
      </c>
      <c r="H14" s="57">
        <v>-7.2230804100179338</v>
      </c>
      <c r="I14" s="21"/>
      <c r="J14" s="50">
        <v>10</v>
      </c>
      <c r="K14" s="51" t="s">
        <v>14</v>
      </c>
      <c r="L14" s="52"/>
      <c r="M14" s="56"/>
      <c r="N14" s="56">
        <v>-2.2629999999999999</v>
      </c>
      <c r="O14" s="56">
        <v>-4.6580000000000004</v>
      </c>
      <c r="P14" s="57">
        <v>-7.2220000000000004</v>
      </c>
      <c r="Q14" s="21"/>
      <c r="R14" s="21"/>
    </row>
    <row r="15" spans="2:18" ht="12" thickBot="1">
      <c r="B15" s="50">
        <v>11</v>
      </c>
      <c r="C15" s="51" t="s">
        <v>15</v>
      </c>
      <c r="D15" s="58"/>
      <c r="E15" s="58">
        <v>-7.5533711085849831E-2</v>
      </c>
      <c r="F15" s="58">
        <v>-1.551640376622565E-2</v>
      </c>
      <c r="G15" s="58">
        <v>-5.3338795818620444E-2</v>
      </c>
      <c r="H15" s="59">
        <v>-2.1923626899081228E-2</v>
      </c>
      <c r="I15" s="21"/>
      <c r="J15" s="50">
        <v>11</v>
      </c>
      <c r="K15" s="51" t="s">
        <v>15</v>
      </c>
      <c r="L15" s="58"/>
      <c r="M15" s="58">
        <v>-7.5544662347615255E-2</v>
      </c>
      <c r="N15" s="58">
        <v>-1.5634261748716405E-2</v>
      </c>
      <c r="O15" s="58">
        <v>-5.34495045104455E-2</v>
      </c>
      <c r="P15" s="59">
        <v>-2.2087854406269258E-2</v>
      </c>
      <c r="Q15" s="21"/>
      <c r="R15" s="21"/>
    </row>
    <row r="16" spans="2:18" ht="23.25" thickBot="1">
      <c r="B16" s="50">
        <v>12</v>
      </c>
      <c r="C16" s="34" t="s">
        <v>16</v>
      </c>
      <c r="D16" s="12">
        <v>1399.0923261712392</v>
      </c>
      <c r="E16" s="12">
        <f>SUM(E10,E13:E15)</f>
        <v>1508.9701891329664</v>
      </c>
      <c r="F16" s="12">
        <f t="shared" ref="F16:H16" si="4">SUM(F10,F13:F15)</f>
        <v>1594.636321246016</v>
      </c>
      <c r="G16" s="12">
        <f t="shared" si="4"/>
        <v>1704.700185553045</v>
      </c>
      <c r="H16" s="13">
        <f t="shared" si="4"/>
        <v>1779.3063556827983</v>
      </c>
      <c r="I16" s="21"/>
      <c r="J16" s="50">
        <v>12</v>
      </c>
      <c r="K16" s="34" t="s">
        <v>16</v>
      </c>
      <c r="L16" s="12">
        <f>SUM(L10)</f>
        <v>1399.0036139779966</v>
      </c>
      <c r="M16" s="12">
        <f>SUM(M10,M13:M15)</f>
        <v>1508.7975161423658</v>
      </c>
      <c r="N16" s="12">
        <f>SUM(N10,N13:N15)</f>
        <v>1594.3599010554519</v>
      </c>
      <c r="O16" s="12">
        <f t="shared" ref="O16:P16" si="5">SUM(O10,O13:O15)</f>
        <v>1704.2869751675296</v>
      </c>
      <c r="P16" s="13">
        <f t="shared" si="5"/>
        <v>1778.7849022512028</v>
      </c>
      <c r="Q16" s="21"/>
      <c r="R16" s="21"/>
    </row>
    <row r="17" spans="2:17">
      <c r="B17" s="50">
        <v>13</v>
      </c>
      <c r="C17" s="60" t="s">
        <v>17</v>
      </c>
      <c r="D17" s="61">
        <v>450.210182813068</v>
      </c>
      <c r="E17" s="61">
        <v>459.21438646932938</v>
      </c>
      <c r="F17" s="61">
        <v>468.39867419871598</v>
      </c>
      <c r="G17" s="61">
        <v>477.76664768269029</v>
      </c>
      <c r="H17" s="62">
        <v>487.32198063634411</v>
      </c>
      <c r="I17" s="21"/>
      <c r="J17" s="50">
        <v>13</v>
      </c>
      <c r="K17" s="60" t="s">
        <v>17</v>
      </c>
      <c r="L17" s="61">
        <v>449.72435285324872</v>
      </c>
      <c r="M17" s="61">
        <v>458.7188399103137</v>
      </c>
      <c r="N17" s="61">
        <v>467.89321670852001</v>
      </c>
      <c r="O17" s="61">
        <v>477.25108104269043</v>
      </c>
      <c r="P17" s="62">
        <v>486.79610266354427</v>
      </c>
      <c r="Q17" s="21"/>
    </row>
    <row r="18" spans="2:17">
      <c r="B18" s="50">
        <v>14</v>
      </c>
      <c r="C18" s="33" t="s">
        <v>18</v>
      </c>
      <c r="D18" s="6">
        <f>SUM(D16:D17)</f>
        <v>1849.3025089843072</v>
      </c>
      <c r="E18" s="6">
        <f t="shared" ref="E18:H18" si="6">SUM(E16:E17)</f>
        <v>1968.1845756022958</v>
      </c>
      <c r="F18" s="6">
        <f t="shared" si="6"/>
        <v>2063.034995444732</v>
      </c>
      <c r="G18" s="6">
        <f t="shared" si="6"/>
        <v>2182.4668332357351</v>
      </c>
      <c r="H18" s="14">
        <f t="shared" si="6"/>
        <v>2266.6283363191424</v>
      </c>
      <c r="I18" s="63"/>
      <c r="J18" s="50">
        <v>14</v>
      </c>
      <c r="K18" s="33" t="s">
        <v>18</v>
      </c>
      <c r="L18" s="6">
        <f>SUM(L16:L17)</f>
        <v>1848.7279668312453</v>
      </c>
      <c r="M18" s="6">
        <f>SUM(M16:M17)</f>
        <v>1967.5163560526794</v>
      </c>
      <c r="N18" s="6">
        <f>SUM(N16:N17)</f>
        <v>2062.2531177639721</v>
      </c>
      <c r="O18" s="6">
        <f>SUM(O16:O17)</f>
        <v>2181.53805621022</v>
      </c>
      <c r="P18" s="14">
        <f>SUM(P16:P17)</f>
        <v>2265.5810049147472</v>
      </c>
      <c r="Q18" s="63"/>
    </row>
    <row r="19" spans="2:17">
      <c r="B19" s="50"/>
      <c r="C19" s="35"/>
      <c r="D19" s="2"/>
      <c r="E19" s="2"/>
      <c r="F19" s="2"/>
      <c r="G19" s="2"/>
      <c r="H19" s="3"/>
      <c r="I19" s="21"/>
      <c r="J19" s="50"/>
      <c r="K19" s="35"/>
      <c r="L19" s="2"/>
      <c r="M19" s="2"/>
      <c r="N19" s="2"/>
      <c r="O19" s="2"/>
      <c r="P19" s="3"/>
      <c r="Q19" s="21"/>
    </row>
    <row r="20" spans="2:17">
      <c r="B20" s="50"/>
      <c r="C20" s="36"/>
      <c r="D20" s="4"/>
      <c r="E20" s="4"/>
      <c r="F20" s="4"/>
      <c r="G20" s="4"/>
      <c r="H20" s="5"/>
      <c r="I20" s="21"/>
      <c r="J20" s="50"/>
      <c r="K20" s="36"/>
      <c r="L20" s="4"/>
      <c r="M20" s="4"/>
      <c r="N20" s="4"/>
      <c r="O20" s="4"/>
      <c r="P20" s="5"/>
      <c r="Q20" s="21"/>
    </row>
    <row r="21" spans="2:17">
      <c r="B21" s="50">
        <v>15</v>
      </c>
      <c r="C21" s="64" t="s">
        <v>19</v>
      </c>
      <c r="D21" s="4"/>
      <c r="E21" s="65">
        <v>109.87786296172726</v>
      </c>
      <c r="F21" s="65">
        <v>85.666132113049571</v>
      </c>
      <c r="G21" s="65">
        <v>110.06386430702901</v>
      </c>
      <c r="H21" s="66">
        <v>74.606170129753309</v>
      </c>
      <c r="I21" s="21"/>
      <c r="J21" s="50">
        <v>15</v>
      </c>
      <c r="K21" s="64" t="s">
        <v>19</v>
      </c>
      <c r="L21" s="4"/>
      <c r="M21" s="65">
        <v>109.8</v>
      </c>
      <c r="N21" s="65">
        <v>85.6</v>
      </c>
      <c r="O21" s="65">
        <v>109.9</v>
      </c>
      <c r="P21" s="66">
        <v>74.5</v>
      </c>
      <c r="Q21" s="21"/>
    </row>
    <row r="22" spans="2:17" ht="22.5">
      <c r="B22" s="50">
        <v>16</v>
      </c>
      <c r="C22" s="67" t="s">
        <v>20</v>
      </c>
      <c r="D22" s="6"/>
      <c r="E22" s="68">
        <v>5.9415840527938017E-2</v>
      </c>
      <c r="F22" s="68">
        <v>4.3525456491718705E-2</v>
      </c>
      <c r="G22" s="68">
        <v>5.3350459177888235E-2</v>
      </c>
      <c r="H22" s="69">
        <v>3.4184331689999556E-2</v>
      </c>
      <c r="I22" s="21"/>
      <c r="J22" s="50">
        <v>16</v>
      </c>
      <c r="K22" s="67" t="s">
        <v>20</v>
      </c>
      <c r="L22" s="6"/>
      <c r="M22" s="68">
        <v>5.9400000000000001E-2</v>
      </c>
      <c r="N22" s="68">
        <v>4.3499999999999997E-2</v>
      </c>
      <c r="O22" s="68">
        <v>5.33E-2</v>
      </c>
      <c r="P22" s="69">
        <v>3.4099999999999998E-2</v>
      </c>
      <c r="Q22" s="21"/>
    </row>
    <row r="23" spans="2:17" ht="12" thickBot="1">
      <c r="B23" s="50">
        <v>17</v>
      </c>
      <c r="C23" s="70" t="s">
        <v>21</v>
      </c>
      <c r="D23" s="7"/>
      <c r="E23" s="71">
        <v>1.5131027177805139E-2</v>
      </c>
      <c r="F23" s="71">
        <v>1.5333624781316026E-2</v>
      </c>
      <c r="G23" s="71">
        <v>1.5459130114293165E-2</v>
      </c>
      <c r="H23" s="72">
        <v>1.5621774036544224E-2</v>
      </c>
      <c r="I23" s="21"/>
      <c r="J23" s="50">
        <v>17</v>
      </c>
      <c r="K23" s="70" t="s">
        <v>21</v>
      </c>
      <c r="L23" s="7"/>
      <c r="M23" s="71">
        <v>1.5100000000000001E-2</v>
      </c>
      <c r="N23" s="71">
        <v>1.5299999999999999E-2</v>
      </c>
      <c r="O23" s="71">
        <v>1.55E-2</v>
      </c>
      <c r="P23" s="72">
        <v>1.5599999999999999E-2</v>
      </c>
      <c r="Q23" s="21"/>
    </row>
    <row r="24" spans="2:17" ht="12" thickBot="1">
      <c r="B24" s="73">
        <v>18</v>
      </c>
      <c r="C24" s="19" t="s">
        <v>22</v>
      </c>
      <c r="D24" s="8"/>
      <c r="E24" s="15">
        <f>E22-E23</f>
        <v>4.428481335013288E-2</v>
      </c>
      <c r="F24" s="15">
        <f t="shared" ref="F24:H24" si="7">F22-F23</f>
        <v>2.8191831710402678E-2</v>
      </c>
      <c r="G24" s="15">
        <f t="shared" si="7"/>
        <v>3.7891329063595068E-2</v>
      </c>
      <c r="H24" s="16">
        <f t="shared" si="7"/>
        <v>1.8562557653455332E-2</v>
      </c>
      <c r="I24" s="21"/>
      <c r="J24" s="73">
        <v>18</v>
      </c>
      <c r="K24" s="19" t="s">
        <v>22</v>
      </c>
      <c r="L24" s="8"/>
      <c r="M24" s="15">
        <f>M22-M23</f>
        <v>4.4299999999999999E-2</v>
      </c>
      <c r="N24" s="15">
        <f>N22-N23</f>
        <v>2.8199999999999996E-2</v>
      </c>
      <c r="O24" s="15">
        <f>O22-O23</f>
        <v>3.78E-2</v>
      </c>
      <c r="P24" s="16">
        <f>P22-P23</f>
        <v>1.8499999999999999E-2</v>
      </c>
      <c r="Q24" s="21"/>
    </row>
    <row r="25" spans="2:17">
      <c r="B25" s="21"/>
      <c r="C25" s="21" t="s">
        <v>23</v>
      </c>
      <c r="D25" s="9"/>
      <c r="E25" s="10"/>
      <c r="F25" s="10"/>
      <c r="G25" s="10"/>
      <c r="H25" s="10"/>
      <c r="I25" s="21"/>
      <c r="J25" s="21"/>
      <c r="K25" s="21" t="s">
        <v>24</v>
      </c>
      <c r="L25" s="9"/>
      <c r="M25" s="10"/>
      <c r="N25" s="10"/>
      <c r="O25" s="10"/>
      <c r="P25" s="10"/>
      <c r="Q25" s="21"/>
    </row>
  </sheetData>
  <mergeCells count="2">
    <mergeCell ref="D2:H2"/>
    <mergeCell ref="L2:P2"/>
  </mergeCells>
  <printOptions horizontalCentered="1"/>
  <pageMargins left="0.7" right="0.7" top="1.25" bottom="0.75" header="0.3" footer="0.3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25"/>
  <sheetViews>
    <sheetView showGridLines="0" view="pageBreakPreview" zoomScale="115" zoomScaleNormal="130" zoomScaleSheetLayoutView="115" workbookViewId="0">
      <selection activeCell="G13" sqref="G13"/>
    </sheetView>
  </sheetViews>
  <sheetFormatPr defaultColWidth="9.140625" defaultRowHeight="11.25"/>
  <cols>
    <col min="1" max="1" width="6.7109375" style="11" customWidth="1"/>
    <col min="2" max="2" width="5.140625" style="11" customWidth="1"/>
    <col min="3" max="3" width="40.5703125" style="20" customWidth="1"/>
    <col min="4" max="4" width="7.28515625" style="11" customWidth="1"/>
    <col min="5" max="8" width="8.140625" style="11" customWidth="1"/>
    <col min="9" max="9" width="3" style="11" customWidth="1"/>
    <col min="10" max="10" width="5.140625" style="11" customWidth="1"/>
    <col min="11" max="11" width="40.140625" style="11" customWidth="1"/>
    <col min="12" max="16" width="8.140625" style="11" bestFit="1" customWidth="1"/>
    <col min="17" max="17" width="9.28515625" style="11" customWidth="1"/>
    <col min="18" max="18" width="8.85546875" style="11" customWidth="1"/>
    <col min="19" max="16384" width="9.140625" style="11"/>
  </cols>
  <sheetData>
    <row r="1" spans="2:18">
      <c r="B1" s="21"/>
      <c r="C1" s="45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2:18" ht="24" customHeight="1">
      <c r="B2" s="1" t="s">
        <v>25</v>
      </c>
      <c r="C2" s="45"/>
      <c r="D2" s="100" t="s">
        <v>26</v>
      </c>
      <c r="E2" s="100"/>
      <c r="F2" s="100"/>
      <c r="G2" s="100"/>
      <c r="H2" s="100"/>
      <c r="I2" s="21"/>
      <c r="J2" s="1" t="s">
        <v>25</v>
      </c>
      <c r="K2" s="21"/>
      <c r="L2" s="100" t="s">
        <v>27</v>
      </c>
      <c r="M2" s="100"/>
      <c r="N2" s="100"/>
      <c r="O2" s="100"/>
      <c r="P2" s="100"/>
      <c r="Q2" s="21"/>
      <c r="R2" s="21"/>
    </row>
    <row r="3" spans="2:18">
      <c r="B3" s="46" t="s">
        <v>3</v>
      </c>
      <c r="C3" s="47"/>
      <c r="D3" s="17">
        <v>2023</v>
      </c>
      <c r="E3" s="17">
        <v>2024</v>
      </c>
      <c r="F3" s="17">
        <v>2025</v>
      </c>
      <c r="G3" s="17">
        <v>2026</v>
      </c>
      <c r="H3" s="18">
        <v>2027</v>
      </c>
      <c r="I3" s="48"/>
      <c r="J3" s="46" t="s">
        <v>3</v>
      </c>
      <c r="K3" s="47"/>
      <c r="L3" s="17">
        <v>2023</v>
      </c>
      <c r="M3" s="17">
        <v>2024</v>
      </c>
      <c r="N3" s="17">
        <v>2025</v>
      </c>
      <c r="O3" s="17">
        <v>2026</v>
      </c>
      <c r="P3" s="18">
        <v>2027</v>
      </c>
      <c r="Q3" s="48"/>
      <c r="R3" s="48"/>
    </row>
    <row r="4" spans="2:18">
      <c r="B4" s="50">
        <v>1</v>
      </c>
      <c r="C4" s="51" t="s">
        <v>4</v>
      </c>
      <c r="D4" s="74">
        <v>9394.6544655631842</v>
      </c>
      <c r="E4" s="74">
        <v>10031.428005422013</v>
      </c>
      <c r="F4" s="74">
        <v>10764.195178553635</v>
      </c>
      <c r="G4" s="74">
        <v>11477.854556203894</v>
      </c>
      <c r="H4" s="75">
        <v>12104.679572065617</v>
      </c>
      <c r="I4" s="48"/>
      <c r="J4" s="76">
        <v>1</v>
      </c>
      <c r="K4" s="77" t="s">
        <v>4</v>
      </c>
      <c r="L4" s="74">
        <v>9394.1557756135262</v>
      </c>
      <c r="M4" s="74">
        <v>10029.91904184132</v>
      </c>
      <c r="N4" s="74">
        <v>10761.488295704381</v>
      </c>
      <c r="O4" s="74">
        <v>11473.979813661066</v>
      </c>
      <c r="P4" s="75">
        <v>12099.74599140375</v>
      </c>
      <c r="Q4" s="21"/>
      <c r="R4" s="21"/>
    </row>
    <row r="5" spans="2:18">
      <c r="B5" s="50"/>
      <c r="C5" s="51"/>
      <c r="D5" s="74"/>
      <c r="E5" s="74"/>
      <c r="F5" s="74"/>
      <c r="G5" s="74"/>
      <c r="H5" s="75"/>
      <c r="I5" s="48"/>
      <c r="J5" s="76"/>
      <c r="K5" s="77"/>
      <c r="L5" s="74"/>
      <c r="M5" s="74"/>
      <c r="N5" s="74"/>
      <c r="O5" s="74"/>
      <c r="P5" s="75"/>
      <c r="Q5" s="21"/>
      <c r="R5" s="21"/>
    </row>
    <row r="6" spans="2:18">
      <c r="B6" s="50">
        <v>2</v>
      </c>
      <c r="C6" s="51" t="s">
        <v>5</v>
      </c>
      <c r="D6" s="74">
        <v>219.98015148191192</v>
      </c>
      <c r="E6" s="74">
        <v>234.89049653712624</v>
      </c>
      <c r="F6" s="74">
        <v>252.0485766278251</v>
      </c>
      <c r="G6" s="74">
        <v>268.75923890662921</v>
      </c>
      <c r="H6" s="75">
        <v>283.43663470078371</v>
      </c>
      <c r="I6" s="48"/>
      <c r="J6" s="76">
        <v>2</v>
      </c>
      <c r="K6" s="77" t="s">
        <v>5</v>
      </c>
      <c r="L6" s="78">
        <v>219.96847442757607</v>
      </c>
      <c r="M6" s="78">
        <v>234.85516346146522</v>
      </c>
      <c r="N6" s="78">
        <v>251.98519372200687</v>
      </c>
      <c r="O6" s="78">
        <v>268.66851002941547</v>
      </c>
      <c r="P6" s="79">
        <v>283.32111264244122</v>
      </c>
      <c r="Q6" s="21"/>
      <c r="R6" s="21"/>
    </row>
    <row r="7" spans="2:18">
      <c r="B7" s="50">
        <v>3</v>
      </c>
      <c r="C7" s="51" t="s">
        <v>6</v>
      </c>
      <c r="D7" s="74">
        <v>313.40567297118787</v>
      </c>
      <c r="E7" s="74">
        <v>334.64843826087844</v>
      </c>
      <c r="F7" s="74">
        <v>359.09355115654927</v>
      </c>
      <c r="G7" s="74">
        <v>382.90122799496197</v>
      </c>
      <c r="H7" s="75">
        <v>403.81211052410907</v>
      </c>
      <c r="I7" s="48"/>
      <c r="J7" s="76">
        <v>3</v>
      </c>
      <c r="K7" s="77" t="s">
        <v>6</v>
      </c>
      <c r="L7" s="78">
        <v>313.38903667446732</v>
      </c>
      <c r="M7" s="78">
        <v>334.59809923582651</v>
      </c>
      <c r="N7" s="78">
        <v>359.00324954469818</v>
      </c>
      <c r="O7" s="78">
        <v>382.77196658373322</v>
      </c>
      <c r="P7" s="79">
        <v>403.64752627322918</v>
      </c>
      <c r="Q7" s="21"/>
      <c r="R7" s="21"/>
    </row>
    <row r="8" spans="2:18">
      <c r="B8" s="50">
        <v>4</v>
      </c>
      <c r="C8" s="51" t="s">
        <v>7</v>
      </c>
      <c r="D8" s="74">
        <v>465.11270371037841</v>
      </c>
      <c r="E8" s="74">
        <v>488.22305673495669</v>
      </c>
      <c r="F8" s="74">
        <v>531.69709062378547</v>
      </c>
      <c r="G8" s="74">
        <v>569.40623360401059</v>
      </c>
      <c r="H8" s="75">
        <v>606.91386043371142</v>
      </c>
      <c r="I8" s="48"/>
      <c r="J8" s="76">
        <v>4</v>
      </c>
      <c r="K8" s="77" t="s">
        <v>7</v>
      </c>
      <c r="L8" s="78">
        <v>465.02119899499746</v>
      </c>
      <c r="M8" s="78">
        <v>488.13236077337331</v>
      </c>
      <c r="N8" s="78">
        <v>531.60015570433518</v>
      </c>
      <c r="O8" s="78">
        <v>569.30987636584439</v>
      </c>
      <c r="P8" s="79">
        <v>606.81380603532773</v>
      </c>
      <c r="Q8" s="21"/>
      <c r="R8" s="21"/>
    </row>
    <row r="9" spans="2:18">
      <c r="B9" s="50">
        <v>5</v>
      </c>
      <c r="C9" s="51" t="s">
        <v>8</v>
      </c>
      <c r="D9" s="74">
        <v>36.189413666383011</v>
      </c>
      <c r="E9" s="74">
        <v>53.876254019669489</v>
      </c>
      <c r="F9" s="74">
        <v>40.430707634375096</v>
      </c>
      <c r="G9" s="74">
        <v>57.755525452481756</v>
      </c>
      <c r="H9" s="75">
        <v>67.58673473500977</v>
      </c>
      <c r="I9" s="48"/>
      <c r="J9" s="76">
        <v>5</v>
      </c>
      <c r="K9" s="77" t="s">
        <v>8</v>
      </c>
      <c r="L9" s="78">
        <v>36.211562109551558</v>
      </c>
      <c r="M9" s="78">
        <v>53.892181177770091</v>
      </c>
      <c r="N9" s="78">
        <v>40.474163024592151</v>
      </c>
      <c r="O9" s="78">
        <v>57.787103263235082</v>
      </c>
      <c r="P9" s="79">
        <v>67.611594169855749</v>
      </c>
      <c r="Q9" s="21"/>
      <c r="R9" s="21"/>
    </row>
    <row r="10" spans="2:18">
      <c r="B10" s="50">
        <v>6</v>
      </c>
      <c r="C10" s="33" t="s">
        <v>9</v>
      </c>
      <c r="D10" s="22">
        <f>SUM(D6:D9)</f>
        <v>1034.6879418298611</v>
      </c>
      <c r="E10" s="22">
        <f t="shared" ref="E10:H10" si="0">SUM(E6:E9)</f>
        <v>1111.6382455526309</v>
      </c>
      <c r="F10" s="22">
        <f t="shared" si="0"/>
        <v>1183.269926042535</v>
      </c>
      <c r="G10" s="22">
        <f t="shared" si="0"/>
        <v>1278.8222259580837</v>
      </c>
      <c r="H10" s="23">
        <f t="shared" si="0"/>
        <v>1361.7493403936139</v>
      </c>
      <c r="I10" s="48"/>
      <c r="J10" s="76">
        <v>6</v>
      </c>
      <c r="K10" s="37" t="s">
        <v>9</v>
      </c>
      <c r="L10" s="22">
        <f>SUM(L6:L9)</f>
        <v>1034.5902722065925</v>
      </c>
      <c r="M10" s="22">
        <f>SUM(M6:M9)</f>
        <v>1111.477804648435</v>
      </c>
      <c r="N10" s="22">
        <f>SUM(N6:N9)</f>
        <v>1183.0627619956324</v>
      </c>
      <c r="O10" s="22">
        <f t="shared" ref="O10:P10" si="1">SUM(O6:O9)</f>
        <v>1278.5374562422282</v>
      </c>
      <c r="P10" s="23">
        <f t="shared" si="1"/>
        <v>1361.3940391208539</v>
      </c>
      <c r="Q10" s="21"/>
      <c r="R10" s="21"/>
    </row>
    <row r="11" spans="2:18">
      <c r="B11" s="50">
        <v>7</v>
      </c>
      <c r="C11" s="51" t="s">
        <v>10</v>
      </c>
      <c r="D11" s="74"/>
      <c r="E11" s="74">
        <v>17.531722407142787</v>
      </c>
      <c r="F11" s="74">
        <v>17.710441430032464</v>
      </c>
      <c r="G11" s="74">
        <v>17.935645231848039</v>
      </c>
      <c r="H11" s="75">
        <v>18.197200603527996</v>
      </c>
      <c r="I11" s="48"/>
      <c r="J11" s="76">
        <v>7</v>
      </c>
      <c r="K11" s="77" t="s">
        <v>10</v>
      </c>
      <c r="L11" s="80"/>
      <c r="M11" s="80">
        <v>17.531722407142787</v>
      </c>
      <c r="N11" s="80">
        <v>17.710441430032464</v>
      </c>
      <c r="O11" s="80">
        <v>17.935645231848039</v>
      </c>
      <c r="P11" s="81">
        <v>18.197200603527996</v>
      </c>
      <c r="Q11" s="21"/>
      <c r="R11" s="21"/>
    </row>
    <row r="12" spans="2:18" ht="22.5">
      <c r="B12" s="50">
        <v>8</v>
      </c>
      <c r="C12" s="33" t="s">
        <v>11</v>
      </c>
      <c r="D12" s="22">
        <v>1034.6879418298611</v>
      </c>
      <c r="E12" s="22">
        <v>1094.1065231454882</v>
      </c>
      <c r="F12" s="22">
        <v>1165.5594846125025</v>
      </c>
      <c r="G12" s="22">
        <v>1260.8865807262357</v>
      </c>
      <c r="H12" s="23">
        <v>1343.5521397900859</v>
      </c>
      <c r="I12" s="48"/>
      <c r="J12" s="76">
        <v>8</v>
      </c>
      <c r="K12" s="37" t="s">
        <v>11</v>
      </c>
      <c r="L12" s="22">
        <f>L10-L11</f>
        <v>1034.5902722065925</v>
      </c>
      <c r="M12" s="22">
        <f t="shared" ref="M12:O12" si="2">M10-M11</f>
        <v>1093.9460822412923</v>
      </c>
      <c r="N12" s="22">
        <f t="shared" si="2"/>
        <v>1165.3523205655999</v>
      </c>
      <c r="O12" s="22">
        <f t="shared" si="2"/>
        <v>1260.6018110103803</v>
      </c>
      <c r="P12" s="23">
        <f>P10-P11</f>
        <v>1343.1968385173259</v>
      </c>
      <c r="Q12" s="21"/>
      <c r="R12" s="21"/>
    </row>
    <row r="13" spans="2:18">
      <c r="B13" s="50">
        <v>9</v>
      </c>
      <c r="C13" s="51" t="s">
        <v>28</v>
      </c>
      <c r="D13" s="74"/>
      <c r="E13" s="82">
        <v>-4.9234793541546962</v>
      </c>
      <c r="F13" s="82">
        <v>-5.2450176807562601</v>
      </c>
      <c r="G13" s="82">
        <v>-5.6739896132680601</v>
      </c>
      <c r="H13" s="83">
        <v>-6.0459846290553854</v>
      </c>
      <c r="I13" s="48"/>
      <c r="J13" s="76">
        <v>9</v>
      </c>
      <c r="K13" s="77" t="s">
        <v>28</v>
      </c>
      <c r="L13" s="80"/>
      <c r="M13" s="80">
        <v>-4.92</v>
      </c>
      <c r="N13" s="80">
        <v>-5.24</v>
      </c>
      <c r="O13" s="80">
        <v>-5.67</v>
      </c>
      <c r="P13" s="81">
        <v>-6.04</v>
      </c>
      <c r="Q13" s="21"/>
      <c r="R13" s="21"/>
    </row>
    <row r="14" spans="2:18">
      <c r="B14" s="50">
        <v>10</v>
      </c>
      <c r="C14" s="51" t="s">
        <v>14</v>
      </c>
      <c r="D14" s="74"/>
      <c r="E14" s="82"/>
      <c r="F14" s="82">
        <v>-4.9234793541546962</v>
      </c>
      <c r="G14" s="82">
        <v>-10.168497034910956</v>
      </c>
      <c r="H14" s="83">
        <v>-15.842486648179015</v>
      </c>
      <c r="I14" s="48"/>
      <c r="J14" s="76">
        <v>10</v>
      </c>
      <c r="K14" s="77" t="s">
        <v>14</v>
      </c>
      <c r="L14" s="80"/>
      <c r="M14" s="80"/>
      <c r="N14" s="80">
        <v>-4.92</v>
      </c>
      <c r="O14" s="80">
        <v>-10.17</v>
      </c>
      <c r="P14" s="81">
        <v>-15.84</v>
      </c>
      <c r="Q14" s="21"/>
      <c r="R14" s="21"/>
    </row>
    <row r="15" spans="2:18" ht="12" thickBot="1">
      <c r="B15" s="50">
        <v>11</v>
      </c>
      <c r="C15" s="51" t="s">
        <v>15</v>
      </c>
      <c r="D15" s="84"/>
      <c r="E15" s="84">
        <v>0.1965743162275686</v>
      </c>
      <c r="F15" s="84">
        <v>0.43289095525125987</v>
      </c>
      <c r="G15" s="84">
        <v>0.63010766729131262</v>
      </c>
      <c r="H15" s="85">
        <v>0.79864230073547304</v>
      </c>
      <c r="I15" s="48"/>
      <c r="J15" s="76">
        <v>11</v>
      </c>
      <c r="K15" s="77" t="s">
        <v>15</v>
      </c>
      <c r="L15" s="86"/>
      <c r="M15" s="86">
        <v>0.19672985346929739</v>
      </c>
      <c r="N15" s="86">
        <v>0.4331140180623696</v>
      </c>
      <c r="O15" s="86">
        <v>0.63050121474409482</v>
      </c>
      <c r="P15" s="87">
        <v>0.79920662704172507</v>
      </c>
      <c r="Q15" s="21"/>
      <c r="R15" s="21"/>
    </row>
    <row r="16" spans="2:18" ht="23.25" thickBot="1">
      <c r="B16" s="50">
        <v>12</v>
      </c>
      <c r="C16" s="34" t="s">
        <v>16</v>
      </c>
      <c r="D16" s="24">
        <v>1034.6879418298611</v>
      </c>
      <c r="E16" s="24">
        <f>SUM(E10,E13:E15)</f>
        <v>1106.9113405147036</v>
      </c>
      <c r="F16" s="24">
        <f t="shared" ref="F16:H16" si="3">SUM(F10,F13:F15)</f>
        <v>1173.5343199628751</v>
      </c>
      <c r="G16" s="24">
        <f t="shared" si="3"/>
        <v>1263.609846977196</v>
      </c>
      <c r="H16" s="42">
        <f t="shared" si="3"/>
        <v>1340.6595114171153</v>
      </c>
      <c r="I16" s="48"/>
      <c r="J16" s="76">
        <v>12</v>
      </c>
      <c r="K16" s="38" t="s">
        <v>16</v>
      </c>
      <c r="L16" s="24">
        <f>SUM(L10)</f>
        <v>1034.5902722065925</v>
      </c>
      <c r="M16" s="24">
        <f>SUM(M10,M13:M15)</f>
        <v>1106.7545345019043</v>
      </c>
      <c r="N16" s="24">
        <f>SUM(N10,N13:N15)</f>
        <v>1173.3358760136946</v>
      </c>
      <c r="O16" s="24">
        <f t="shared" ref="O16" si="4">SUM(O10,O13:O15)</f>
        <v>1263.3279574569722</v>
      </c>
      <c r="P16" s="42">
        <f>SUM(P10,P13:P15)</f>
        <v>1340.3132457478957</v>
      </c>
      <c r="Q16" s="21"/>
      <c r="R16" s="21"/>
    </row>
    <row r="17" spans="2:17">
      <c r="B17" s="50">
        <v>13</v>
      </c>
      <c r="C17" s="60" t="s">
        <v>17</v>
      </c>
      <c r="D17" s="88">
        <v>634.37003357630567</v>
      </c>
      <c r="E17" s="88">
        <v>646.42306421425553</v>
      </c>
      <c r="F17" s="88">
        <v>658.70510243432648</v>
      </c>
      <c r="G17" s="88">
        <v>671.22049938057876</v>
      </c>
      <c r="H17" s="89">
        <v>683.97368886880986</v>
      </c>
      <c r="I17" s="48"/>
      <c r="J17" s="76">
        <v>13</v>
      </c>
      <c r="K17" s="47" t="s">
        <v>17</v>
      </c>
      <c r="L17" s="88">
        <v>633.67970444196078</v>
      </c>
      <c r="M17" s="88">
        <v>645.7196188263581</v>
      </c>
      <c r="N17" s="88">
        <v>657.98829158405897</v>
      </c>
      <c r="O17" s="88">
        <v>670.49006912415621</v>
      </c>
      <c r="P17" s="89">
        <v>683.22938043751526</v>
      </c>
      <c r="Q17" s="21"/>
    </row>
    <row r="18" spans="2:17">
      <c r="B18" s="50">
        <v>14</v>
      </c>
      <c r="C18" s="33" t="s">
        <v>18</v>
      </c>
      <c r="D18" s="22">
        <f>SUM(D16:D17)</f>
        <v>1669.0579754061669</v>
      </c>
      <c r="E18" s="22">
        <f t="shared" ref="E18:H18" si="5">SUM(E16:E17)</f>
        <v>1753.3344047289593</v>
      </c>
      <c r="F18" s="22">
        <f t="shared" si="5"/>
        <v>1832.2394223972015</v>
      </c>
      <c r="G18" s="22">
        <f t="shared" si="5"/>
        <v>1934.8303463577747</v>
      </c>
      <c r="H18" s="23">
        <f t="shared" si="5"/>
        <v>2024.6332002859251</v>
      </c>
      <c r="I18" s="48"/>
      <c r="J18" s="76">
        <v>14</v>
      </c>
      <c r="K18" s="37" t="s">
        <v>18</v>
      </c>
      <c r="L18" s="43">
        <f>SUM(L16:L17)</f>
        <v>1668.2699766485534</v>
      </c>
      <c r="M18" s="43">
        <f>SUM(M16:M17)</f>
        <v>1752.4741533282624</v>
      </c>
      <c r="N18" s="43">
        <f>SUM(N16:N17)</f>
        <v>1831.3241675977536</v>
      </c>
      <c r="O18" s="43">
        <f>SUM(O16:O17)</f>
        <v>1933.8180265811284</v>
      </c>
      <c r="P18" s="44">
        <f>SUM(P16:P17)</f>
        <v>2023.5426261854109</v>
      </c>
      <c r="Q18" s="63"/>
    </row>
    <row r="19" spans="2:17">
      <c r="B19" s="50"/>
      <c r="C19" s="35"/>
      <c r="D19" s="25"/>
      <c r="E19" s="25"/>
      <c r="F19" s="25"/>
      <c r="G19" s="25"/>
      <c r="H19" s="26"/>
      <c r="I19" s="48"/>
      <c r="J19" s="76"/>
      <c r="K19" s="39"/>
      <c r="L19" s="25"/>
      <c r="M19" s="25"/>
      <c r="N19" s="25"/>
      <c r="O19" s="25"/>
      <c r="P19" s="26"/>
      <c r="Q19" s="21"/>
    </row>
    <row r="20" spans="2:17">
      <c r="B20" s="50"/>
      <c r="C20" s="36"/>
      <c r="D20" s="27"/>
      <c r="E20" s="27"/>
      <c r="F20" s="27"/>
      <c r="G20" s="27"/>
      <c r="H20" s="28"/>
      <c r="I20" s="48"/>
      <c r="J20" s="76"/>
      <c r="K20" s="40"/>
      <c r="L20" s="27"/>
      <c r="M20" s="27"/>
      <c r="N20" s="27"/>
      <c r="O20" s="27"/>
      <c r="P20" s="28"/>
      <c r="Q20" s="21"/>
    </row>
    <row r="21" spans="2:17">
      <c r="B21" s="50">
        <v>15</v>
      </c>
      <c r="C21" s="64" t="s">
        <v>19</v>
      </c>
      <c r="D21" s="27"/>
      <c r="E21" s="90">
        <v>72.22339868484255</v>
      </c>
      <c r="F21" s="90">
        <v>66.622979448171463</v>
      </c>
      <c r="G21" s="90">
        <v>90.075527014320869</v>
      </c>
      <c r="H21" s="91">
        <v>77.049664439919297</v>
      </c>
      <c r="I21" s="48"/>
      <c r="J21" s="76">
        <v>15</v>
      </c>
      <c r="K21" s="92" t="s">
        <v>19</v>
      </c>
      <c r="L21" s="27"/>
      <c r="M21" s="90">
        <v>72.2</v>
      </c>
      <c r="N21" s="90">
        <v>66.599999999999994</v>
      </c>
      <c r="O21" s="90">
        <v>90</v>
      </c>
      <c r="P21" s="91">
        <v>77</v>
      </c>
      <c r="Q21" s="21"/>
    </row>
    <row r="22" spans="2:17" ht="33.75">
      <c r="B22" s="50">
        <v>16</v>
      </c>
      <c r="C22" s="67" t="s">
        <v>20</v>
      </c>
      <c r="D22" s="22"/>
      <c r="E22" s="93">
        <v>4.3271953250915034E-2</v>
      </c>
      <c r="F22" s="93">
        <v>3.79978738046097E-2</v>
      </c>
      <c r="G22" s="93">
        <v>4.9161439227451503E-2</v>
      </c>
      <c r="H22" s="94">
        <v>3.9822439515155211E-2</v>
      </c>
      <c r="I22" s="48"/>
      <c r="J22" s="76">
        <v>16</v>
      </c>
      <c r="K22" s="67" t="s">
        <v>20</v>
      </c>
      <c r="L22" s="22"/>
      <c r="M22" s="93">
        <v>4.3299999999999998E-2</v>
      </c>
      <c r="N22" s="93">
        <v>3.7999999999999999E-2</v>
      </c>
      <c r="O22" s="93">
        <v>4.9099999999999998E-2</v>
      </c>
      <c r="P22" s="94">
        <v>3.9800000000000002E-2</v>
      </c>
      <c r="Q22" s="21"/>
    </row>
    <row r="23" spans="2:17" ht="12" thickBot="1">
      <c r="B23" s="50">
        <v>17</v>
      </c>
      <c r="C23" s="70" t="s">
        <v>21</v>
      </c>
      <c r="D23" s="29"/>
      <c r="E23" s="95">
        <v>1.1778542857376364E-2</v>
      </c>
      <c r="F23" s="95">
        <v>1.1995039516167205E-2</v>
      </c>
      <c r="G23" s="95">
        <v>1.2169344140692191E-2</v>
      </c>
      <c r="H23" s="96">
        <v>1.2408626491600018E-2</v>
      </c>
      <c r="I23" s="48"/>
      <c r="J23" s="76">
        <v>17</v>
      </c>
      <c r="K23" s="97" t="s">
        <v>21</v>
      </c>
      <c r="L23" s="29"/>
      <c r="M23" s="95">
        <v>1.18E-2</v>
      </c>
      <c r="N23" s="95">
        <v>1.2E-2</v>
      </c>
      <c r="O23" s="95">
        <v>1.2200000000000001E-2</v>
      </c>
      <c r="P23" s="96">
        <v>1.24E-2</v>
      </c>
      <c r="Q23" s="21"/>
    </row>
    <row r="24" spans="2:17" ht="12" thickBot="1">
      <c r="B24" s="73">
        <v>18</v>
      </c>
      <c r="C24" s="19" t="s">
        <v>22</v>
      </c>
      <c r="D24" s="30"/>
      <c r="E24" s="31">
        <f>E22-E23</f>
        <v>3.1493410393538673E-2</v>
      </c>
      <c r="F24" s="31">
        <f t="shared" ref="F24:H24" si="6">F22-F23</f>
        <v>2.6002834288442495E-2</v>
      </c>
      <c r="G24" s="31">
        <f t="shared" si="6"/>
        <v>3.6992095086759311E-2</v>
      </c>
      <c r="H24" s="32">
        <f t="shared" si="6"/>
        <v>2.7413813023555195E-2</v>
      </c>
      <c r="I24" s="48"/>
      <c r="J24" s="98">
        <v>18</v>
      </c>
      <c r="K24" s="41" t="s">
        <v>22</v>
      </c>
      <c r="L24" s="30"/>
      <c r="M24" s="31">
        <f>M22-M23</f>
        <v>3.15E-2</v>
      </c>
      <c r="N24" s="31">
        <f>N22-N23</f>
        <v>2.5999999999999999E-2</v>
      </c>
      <c r="O24" s="31">
        <f>O22-O23</f>
        <v>3.6899999999999995E-2</v>
      </c>
      <c r="P24" s="32">
        <f>P22-P23</f>
        <v>2.7400000000000001E-2</v>
      </c>
      <c r="Q24" s="21"/>
    </row>
    <row r="25" spans="2:17">
      <c r="B25" s="21" t="s">
        <v>23</v>
      </c>
      <c r="C25" s="45"/>
      <c r="D25" s="9"/>
      <c r="E25" s="10"/>
      <c r="F25" s="10"/>
      <c r="G25" s="10"/>
      <c r="H25" s="10"/>
      <c r="I25" s="21"/>
      <c r="J25" s="21" t="s">
        <v>23</v>
      </c>
      <c r="K25" s="21"/>
      <c r="L25" s="9"/>
      <c r="M25" s="10"/>
      <c r="N25" s="10"/>
      <c r="O25" s="10"/>
      <c r="P25" s="10"/>
      <c r="Q25" s="21"/>
    </row>
  </sheetData>
  <mergeCells count="2">
    <mergeCell ref="D2:H2"/>
    <mergeCell ref="L2:P2"/>
  </mergeCells>
  <pageMargins left="0.7" right="0.7" top="0.75" bottom="0.75" header="0.3" footer="0.3"/>
  <pageSetup scale="4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FCreated xmlns="15087633-b2f0-4c7f-ae87-63512b664eba">false</PDFCreated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3" ma:contentTypeDescription="Create a new document." ma:contentTypeScope="" ma:versionID="ec61b8ae24c14f74f22dad1bba2d003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d0a492abd66c425fe04f65e7712f1fb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  <xsd:element ref="ns2:PDF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  <xsd:element name="PDFCreated" ma:index="19" nillable="true" ma:displayName="PDF Created" ma:default="0" ma:format="Dropdown" ma:internalName="PDFC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23399E-69E9-4870-9523-897AC6A3732C}"/>
</file>

<file path=customXml/itemProps2.xml><?xml version="1.0" encoding="utf-8"?>
<ds:datastoreItem xmlns:ds="http://schemas.openxmlformats.org/officeDocument/2006/customXml" ds:itemID="{83E8256E-2996-47E5-947E-13584B41E0FE}"/>
</file>

<file path=customXml/itemProps3.xml><?xml version="1.0" encoding="utf-8"?>
<ds:datastoreItem xmlns:ds="http://schemas.openxmlformats.org/officeDocument/2006/customXml" ds:itemID="{6355D718-1D9F-408D-B7BC-CC0EDB8CA1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1</dc:title>
  <dc:subject/>
  <dc:creator>NAVA Anthony</dc:creator>
  <cp:keywords/>
  <dc:description/>
  <cp:lastModifiedBy>BUT Judy</cp:lastModifiedBy>
  <cp:revision/>
  <dcterms:created xsi:type="dcterms:W3CDTF">2021-10-13T14:54:23Z</dcterms:created>
  <dcterms:modified xsi:type="dcterms:W3CDTF">2022-05-16T18:54:45Z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7b0225-d5fb-4a38-ab20-04d3a5b5ae07_Enabled">
    <vt:lpwstr>true</vt:lpwstr>
  </property>
  <property fmtid="{D5CDD505-2E9C-101B-9397-08002B2CF9AE}" pid="3" name="MSIP_Label_757b0225-d5fb-4a38-ab20-04d3a5b5ae07_SetDate">
    <vt:lpwstr>2021-10-13T14:54:23Z</vt:lpwstr>
  </property>
  <property fmtid="{D5CDD505-2E9C-101B-9397-08002B2CF9AE}" pid="4" name="MSIP_Label_757b0225-d5fb-4a38-ab20-04d3a5b5ae07_Method">
    <vt:lpwstr>Standard</vt:lpwstr>
  </property>
  <property fmtid="{D5CDD505-2E9C-101B-9397-08002B2CF9AE}" pid="5" name="MSIP_Label_757b0225-d5fb-4a38-ab20-04d3a5b5ae07_Name">
    <vt:lpwstr>Internal use</vt:lpwstr>
  </property>
  <property fmtid="{D5CDD505-2E9C-101B-9397-08002B2CF9AE}" pid="6" name="MSIP_Label_757b0225-d5fb-4a38-ab20-04d3a5b5ae07_SiteId">
    <vt:lpwstr>c0f38700-d7f7-4200-ae37-7eebf475cdc1</vt:lpwstr>
  </property>
  <property fmtid="{D5CDD505-2E9C-101B-9397-08002B2CF9AE}" pid="7" name="MSIP_Label_757b0225-d5fb-4a38-ab20-04d3a5b5ae07_ActionId">
    <vt:lpwstr>dcc4c3a2-1ae5-48ad-adb1-5ee4cdf11e70</vt:lpwstr>
  </property>
  <property fmtid="{D5CDD505-2E9C-101B-9397-08002B2CF9AE}" pid="8" name="MSIP_Label_757b0225-d5fb-4a38-ab20-04d3a5b5ae07_ContentBits">
    <vt:lpwstr>0</vt:lpwstr>
  </property>
  <property fmtid="{D5CDD505-2E9C-101B-9397-08002B2CF9AE}" pid="9" name="ContentTypeId">
    <vt:lpwstr>0x0101003AFE77665E354B468AF3F4F0E95858A6</vt:lpwstr>
  </property>
  <property fmtid="{D5CDD505-2E9C-101B-9397-08002B2CF9AE}" pid="10" name="Witness(Internal)">
    <vt:lpwstr>82;#i:0#.f|membership|bruno.jesus@hydroone.com;#81;#i:0#.f|membership|alexander.jackson@hydroone.com;#89;#i:0#.f|membership|joel.jodoin@hydroone.com;#96;#i:0#.f|membership|sabrin.lila@hydroone.com,#i:0#.f|membership|sabrin.lila@hydroone.com,#Sabrin.Lila@HydroOne.com,#,#LILA Sabrin,#,#TR &amp; HRSRVCS,#Director, Compensation &amp; HR Analytics;#54;#i:0#.f|membership|joseph.cornacchia@hydroone.com,#i:0#.f|membership|joseph.cornacchia@hydroone.com,#Joseph.Cornacchia@HydroOne.com,#,#CORNACCHIA Joseph,#,#SVP FINANCE,#SVP, Finance;#64;#i:0#.f|membership|kevin.dickinson@hydroone.com</vt:lpwstr>
  </property>
  <property fmtid="{D5CDD505-2E9C-101B-9397-08002B2CF9AE}" pid="11" name="WitnessApproved">
    <vt:lpwstr>Approved</vt:lpwstr>
  </property>
  <property fmtid="{D5CDD505-2E9C-101B-9397-08002B2CF9AE}" pid="12" name="RA Review Draft 1">
    <vt:bool>false</vt:bool>
  </property>
  <property fmtid="{D5CDD505-2E9C-101B-9397-08002B2CF9AE}" pid="14" name="CaseNumber">
    <vt:lpwstr>EB-2021-0110</vt:lpwstr>
  </property>
  <property fmtid="{D5CDD505-2E9C-101B-9397-08002B2CF9AE}" pid="15" name="ELT">
    <vt:bool>false</vt:bool>
  </property>
  <property fmtid="{D5CDD505-2E9C-101B-9397-08002B2CF9AE}" pid="16" name="IntervenorAcronymn">
    <vt:lpwstr>Energy Probe</vt:lpwstr>
  </property>
  <property fmtid="{D5CDD505-2E9C-101B-9397-08002B2CF9AE}" pid="17" name="Refusal">
    <vt:bool>false</vt:bool>
  </property>
  <property fmtid="{D5CDD505-2E9C-101B-9397-08002B2CF9AE}" pid="18" name="TSW">
    <vt:lpwstr>No</vt:lpwstr>
  </property>
  <property fmtid="{D5CDD505-2E9C-101B-9397-08002B2CF9AE}" pid="20" name="Expert">
    <vt:lpwstr>NO</vt:lpwstr>
  </property>
  <property fmtid="{D5CDD505-2E9C-101B-9397-08002B2CF9AE}" pid="22" name="RDirApproved">
    <vt:bool>false</vt:bool>
  </property>
  <property fmtid="{D5CDD505-2E9C-101B-9397-08002B2CF9AE}" pid="24" name="2021/2022Update">
    <vt:bool>false</vt:bool>
  </property>
  <property fmtid="{D5CDD505-2E9C-101B-9397-08002B2CF9AE}" pid="25" name="Strategic">
    <vt:bool>false</vt:bool>
  </property>
  <property fmtid="{D5CDD505-2E9C-101B-9397-08002B2CF9AE}" pid="26" name="Exhibit">
    <vt:lpwstr>I</vt:lpwstr>
  </property>
  <property fmtid="{D5CDD505-2E9C-101B-9397-08002B2CF9AE}" pid="27" name="RAApproved">
    <vt:bool>true</vt:bool>
  </property>
  <property fmtid="{D5CDD505-2E9C-101B-9397-08002B2CF9AE}" pid="28" name="FormattingComplete">
    <vt:bool>true</vt:bool>
  </property>
  <property fmtid="{D5CDD505-2E9C-101B-9397-08002B2CF9AE}" pid="29" name="StrategicThemeFlag">
    <vt:lpwstr>;#Inflation Approach;#</vt:lpwstr>
  </property>
  <property fmtid="{D5CDD505-2E9C-101B-9397-08002B2CF9AE}" pid="30" name="Support">
    <vt:lpwstr/>
  </property>
  <property fmtid="{D5CDD505-2E9C-101B-9397-08002B2CF9AE}" pid="31" name="RA">
    <vt:lpwstr>10;#i:0#.f|membership|elise.andrey@hydroone.com;#28;#i:0#.f|membership|uri.akselrud@hydroone.com;#44;#i:0#.f|membership|judy.but@hydroone.com;#20;#i:0#.f|membership|charles.keizer@hydroone.com;#18;#i:0#.f|membership|rob.barrass@hydroone.com;#125;#i:0#.f|membership|arlen.sternberg@hydroone.com</vt:lpwstr>
  </property>
  <property fmtid="{D5CDD505-2E9C-101B-9397-08002B2CF9AE}" pid="32" name="PDFCreationInitiated">
    <vt:bool>true</vt:bool>
  </property>
  <property fmtid="{D5CDD505-2E9C-101B-9397-08002B2CF9AE}" pid="33" name="FilingDate">
    <vt:filetime>2021-11-29T00:00:00Z</vt:filetime>
  </property>
  <property fmtid="{D5CDD505-2E9C-101B-9397-08002B2CF9AE}" pid="34" name="Schedule">
    <vt:lpwstr>O-EnergyProbe-083</vt:lpwstr>
  </property>
  <property fmtid="{D5CDD505-2E9C-101B-9397-08002B2CF9AE}" pid="36" name="DraftReady">
    <vt:lpwstr>Ready</vt:lpwstr>
  </property>
  <property fmtid="{D5CDD505-2E9C-101B-9397-08002B2CF9AE}" pid="37" name="Confidential">
    <vt:bool>false</vt:bool>
  </property>
  <property fmtid="{D5CDD505-2E9C-101B-9397-08002B2CF9AE}" pid="38" name="Witness">
    <vt:lpwstr>JESUS Bruno, JACKSON Alexander, CORNACCHIA Joe, JODOIN Joel, DICKINSON Kevin, LILA Sabrin</vt:lpwstr>
  </property>
  <property fmtid="{D5CDD505-2E9C-101B-9397-08002B2CF9AE}" pid="39" name="IRAuthor">
    <vt:lpwstr>104;#i:0#.f|membership|anthony.nava@hydroone.com;#81;#i:0#.f|membership|alexander.jackson@hydroone.com;#64;#i:0#.f|membership|kevin.dickinson@hydroone.com;#152;#i:0#.f|membership|erin.stevens@hydroone.com;#157;#i:0#.f|membership|konrad.witkowski@hydroone.com,#i:0#.f|membership|konrad.witkowski@hydroone.com,#Konrad.Witkowski@HydroOne.com,#,#WITKOWSKI Konrad,#,#HONI TRESREC,#Senior Advisor, Treasury</vt:lpwstr>
  </property>
  <property fmtid="{D5CDD505-2E9C-101B-9397-08002B2CF9AE}" pid="40" name="Issue">
    <vt:lpwstr>;#1.0 - GENERAL - Issue 2: Are all elements of the proposed Transmission and Distribution revenue requirements and their associated total bill impacts reasonable?;#</vt:lpwstr>
  </property>
</Properties>
</file>