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lair\Documents\ELK\Settlement\Settlement Models\Final Models\"/>
    </mc:Choice>
  </mc:AlternateContent>
  <xr:revisionPtr revIDLastSave="0" documentId="8_{649A3E91-DB58-4DDD-AD28-0FE169E84549}" xr6:coauthVersionLast="47" xr6:coauthVersionMax="47" xr10:uidLastSave="{00000000-0000-0000-0000-000000000000}"/>
  <bookViews>
    <workbookView xWindow="-28920" yWindow="-45" windowWidth="29040" windowHeight="15840" xr2:uid="{487CB95C-88FB-4B80-ABFB-841792603311}"/>
  </bookViews>
  <sheets>
    <sheet name="Foregone Revenue" sheetId="2" r:id="rId1"/>
    <sheet name="Load Forecast" sheetId="3" r:id="rId2"/>
  </sheets>
  <definedNames>
    <definedName name="_xlnm.Print_Area" localSheetId="0">'Foregone Revenue'!$B$2:$K$31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1" i="2" l="1"/>
  <c r="K20" i="2"/>
  <c r="K19" i="2"/>
  <c r="K18" i="2"/>
  <c r="D16" i="2"/>
  <c r="D15" i="2"/>
  <c r="D14" i="2"/>
  <c r="E52" i="2"/>
  <c r="E46" i="2"/>
  <c r="C49" i="2"/>
  <c r="C50" i="2"/>
  <c r="C46" i="2"/>
  <c r="E34" i="2"/>
  <c r="C47" i="2" s="1"/>
  <c r="F34" i="2"/>
  <c r="C48" i="2" s="1"/>
  <c r="G34" i="2"/>
  <c r="H34" i="2"/>
  <c r="I34" i="2"/>
  <c r="C51" i="2" s="1"/>
  <c r="J34" i="2"/>
  <c r="C52" i="2" s="1"/>
  <c r="D34" i="2"/>
  <c r="O11" i="3"/>
  <c r="C13" i="3"/>
  <c r="C14" i="3"/>
  <c r="C15" i="3"/>
  <c r="C16" i="3"/>
  <c r="C17" i="3"/>
  <c r="C18" i="3"/>
  <c r="C19" i="3"/>
  <c r="C20" i="3"/>
  <c r="C21" i="3"/>
  <c r="C22" i="3"/>
  <c r="C23" i="3"/>
  <c r="C12" i="3"/>
  <c r="B24" i="3"/>
  <c r="D24" i="3"/>
  <c r="K11" i="3"/>
  <c r="S11" i="3"/>
  <c r="T11" i="3"/>
  <c r="N11" i="3"/>
  <c r="V11" i="3"/>
  <c r="J11" i="3"/>
  <c r="H14" i="2"/>
  <c r="D24" i="2"/>
  <c r="D23" i="2"/>
  <c r="H16" i="2"/>
  <c r="H15" i="2"/>
  <c r="H29" i="2" s="1"/>
  <c r="E15" i="2"/>
  <c r="F15" i="2"/>
  <c r="C24" i="3" l="1"/>
  <c r="U11" i="3"/>
  <c r="M11" i="3"/>
  <c r="P11" i="3"/>
  <c r="L11" i="3"/>
  <c r="I16" i="2"/>
  <c r="G16" i="2"/>
  <c r="F16" i="2"/>
  <c r="E16" i="2"/>
  <c r="J16" i="2"/>
  <c r="I15" i="2"/>
  <c r="I29" i="2" s="1"/>
  <c r="G15" i="2"/>
  <c r="G29" i="2" s="1"/>
  <c r="J15" i="2"/>
  <c r="I14" i="2"/>
  <c r="G14" i="2"/>
  <c r="F14" i="2"/>
  <c r="F28" i="2" s="1"/>
  <c r="E14" i="2"/>
  <c r="E28" i="2" s="1"/>
  <c r="J14" i="2"/>
  <c r="J28" i="2" s="1"/>
  <c r="D28" i="2"/>
  <c r="K29" i="2" l="1"/>
  <c r="K28" i="2"/>
  <c r="I41" i="2" l="1"/>
  <c r="D51" i="2" s="1"/>
  <c r="H41" i="2"/>
  <c r="D50" i="2" s="1"/>
  <c r="G41" i="2" l="1"/>
  <c r="D49" i="2" s="1"/>
  <c r="D41" i="2" l="1"/>
  <c r="D46" i="2" l="1"/>
  <c r="F41" i="2" l="1"/>
  <c r="D48" i="2" s="1"/>
  <c r="E41" i="2" l="1"/>
  <c r="D47" i="2" s="1"/>
  <c r="Q5" i="3"/>
  <c r="P6" i="3" l="1"/>
  <c r="O6" i="3"/>
  <c r="N6" i="3"/>
  <c r="M6" i="3"/>
  <c r="L6" i="3"/>
  <c r="K6" i="3"/>
  <c r="P8" i="3"/>
  <c r="N8" i="3"/>
  <c r="M8" i="3"/>
  <c r="L7" i="3" l="1"/>
  <c r="Q7" i="3" s="1"/>
  <c r="Q3" i="3"/>
  <c r="Q4" i="3"/>
  <c r="L8" i="3"/>
  <c r="Q8" i="3" s="1"/>
  <c r="J6" i="3" l="1"/>
  <c r="Q6" i="3" s="1"/>
  <c r="E12" i="3" s="1"/>
  <c r="F12" i="3" s="1"/>
  <c r="E13" i="3" l="1"/>
  <c r="F13" i="3" s="1"/>
  <c r="E17" i="3"/>
  <c r="F17" i="3" s="1"/>
  <c r="E21" i="3"/>
  <c r="F21" i="3" s="1"/>
  <c r="E14" i="3"/>
  <c r="F14" i="3" s="1"/>
  <c r="E18" i="3"/>
  <c r="F18" i="3" s="1"/>
  <c r="E22" i="3"/>
  <c r="F22" i="3" s="1"/>
  <c r="E20" i="3"/>
  <c r="F20" i="3" s="1"/>
  <c r="E15" i="3"/>
  <c r="F15" i="3" s="1"/>
  <c r="E19" i="3"/>
  <c r="F19" i="3" s="1"/>
  <c r="E23" i="3"/>
  <c r="F23" i="3" s="1"/>
  <c r="E16" i="3"/>
  <c r="F16" i="3" s="1"/>
  <c r="E24" i="3" l="1"/>
  <c r="F24" i="3" l="1"/>
  <c r="G24" i="3" s="1"/>
  <c r="N24" i="3" l="1"/>
  <c r="P24" i="3"/>
  <c r="M24" i="3"/>
  <c r="O24" i="3"/>
  <c r="L24" i="3"/>
  <c r="K24" i="3"/>
  <c r="S24" i="3"/>
  <c r="U24" i="3"/>
  <c r="T24" i="3"/>
  <c r="V24" i="3"/>
  <c r="J24" i="3"/>
  <c r="G12" i="3"/>
  <c r="G16" i="3"/>
  <c r="G22" i="3"/>
  <c r="G13" i="3"/>
  <c r="G20" i="3"/>
  <c r="G17" i="3"/>
  <c r="G15" i="3"/>
  <c r="G21" i="3"/>
  <c r="G19" i="3"/>
  <c r="U19" i="3" s="1"/>
  <c r="G14" i="3"/>
  <c r="G23" i="3"/>
  <c r="G18" i="3"/>
  <c r="V19" i="3" l="1"/>
  <c r="N19" i="3"/>
  <c r="M19" i="3"/>
  <c r="P19" i="3"/>
  <c r="O19" i="3"/>
  <c r="L19" i="3"/>
  <c r="V20" i="3"/>
  <c r="N20" i="3"/>
  <c r="M20" i="3"/>
  <c r="P20" i="3"/>
  <c r="O20" i="3"/>
  <c r="L20" i="3"/>
  <c r="V12" i="3"/>
  <c r="M12" i="3"/>
  <c r="N12" i="3"/>
  <c r="P12" i="3"/>
  <c r="O12" i="3"/>
  <c r="L12" i="3"/>
  <c r="V18" i="3"/>
  <c r="P18" i="3"/>
  <c r="O18" i="3"/>
  <c r="N18" i="3"/>
  <c r="M18" i="3"/>
  <c r="L18" i="3"/>
  <c r="V21" i="3"/>
  <c r="O21" i="3"/>
  <c r="N21" i="3"/>
  <c r="P21" i="3"/>
  <c r="M21" i="3"/>
  <c r="L21" i="3"/>
  <c r="V13" i="3"/>
  <c r="N13" i="3"/>
  <c r="P13" i="3"/>
  <c r="M13" i="3"/>
  <c r="O13" i="3"/>
  <c r="L13" i="3"/>
  <c r="V23" i="3"/>
  <c r="N23" i="3"/>
  <c r="M23" i="3"/>
  <c r="P23" i="3"/>
  <c r="O23" i="3"/>
  <c r="L23" i="3"/>
  <c r="V15" i="3"/>
  <c r="M15" i="3"/>
  <c r="P15" i="3"/>
  <c r="O15" i="3"/>
  <c r="N15" i="3"/>
  <c r="L15" i="3"/>
  <c r="V22" i="3"/>
  <c r="N22" i="3"/>
  <c r="M22" i="3"/>
  <c r="O22" i="3"/>
  <c r="P22" i="3"/>
  <c r="L22" i="3"/>
  <c r="V14" i="3"/>
  <c r="P14" i="3"/>
  <c r="N14" i="3"/>
  <c r="M14" i="3"/>
  <c r="O14" i="3"/>
  <c r="L14" i="3"/>
  <c r="K17" i="3"/>
  <c r="E19" i="2" s="1"/>
  <c r="O17" i="3"/>
  <c r="I19" i="2" s="1"/>
  <c r="N17" i="3"/>
  <c r="H19" i="2" s="1"/>
  <c r="P17" i="3"/>
  <c r="J19" i="2" s="1"/>
  <c r="M17" i="3"/>
  <c r="G19" i="2" s="1"/>
  <c r="L17" i="3"/>
  <c r="F19" i="2" s="1"/>
  <c r="K16" i="3"/>
  <c r="E18" i="2" s="1"/>
  <c r="P16" i="3"/>
  <c r="J18" i="2" s="1"/>
  <c r="O16" i="3"/>
  <c r="I18" i="2" s="1"/>
  <c r="N16" i="3"/>
  <c r="H18" i="2" s="1"/>
  <c r="M16" i="3"/>
  <c r="G18" i="2" s="1"/>
  <c r="L16" i="3"/>
  <c r="F18" i="2" s="1"/>
  <c r="V17" i="3"/>
  <c r="J21" i="2" s="1"/>
  <c r="V16" i="3"/>
  <c r="J20" i="2" s="1"/>
  <c r="T19" i="3"/>
  <c r="S19" i="3"/>
  <c r="T20" i="3"/>
  <c r="U20" i="3"/>
  <c r="S20" i="3"/>
  <c r="U18" i="3"/>
  <c r="T18" i="3"/>
  <c r="S18" i="3"/>
  <c r="S21" i="3"/>
  <c r="U21" i="3"/>
  <c r="T21" i="3"/>
  <c r="T13" i="3"/>
  <c r="S13" i="3"/>
  <c r="U13" i="3"/>
  <c r="T23" i="3"/>
  <c r="U23" i="3"/>
  <c r="S23" i="3"/>
  <c r="T15" i="3"/>
  <c r="U15" i="3"/>
  <c r="S15" i="3"/>
  <c r="S22" i="3"/>
  <c r="U22" i="3"/>
  <c r="T22" i="3"/>
  <c r="T14" i="3"/>
  <c r="S14" i="3"/>
  <c r="U14" i="3"/>
  <c r="U17" i="3"/>
  <c r="T17" i="3"/>
  <c r="S17" i="3"/>
  <c r="T16" i="3"/>
  <c r="G20" i="2" s="1"/>
  <c r="S16" i="3"/>
  <c r="U16" i="3"/>
  <c r="S12" i="3"/>
  <c r="T12" i="3"/>
  <c r="U12" i="3"/>
  <c r="J12" i="3"/>
  <c r="K12" i="3"/>
  <c r="J18" i="3"/>
  <c r="K18" i="3"/>
  <c r="J21" i="3"/>
  <c r="K21" i="3"/>
  <c r="J13" i="3"/>
  <c r="K13" i="3"/>
  <c r="J19" i="3"/>
  <c r="K19" i="3"/>
  <c r="J23" i="3"/>
  <c r="K23" i="3"/>
  <c r="J15" i="3"/>
  <c r="K15" i="3"/>
  <c r="J22" i="3"/>
  <c r="K22" i="3"/>
  <c r="J20" i="3"/>
  <c r="K20" i="3"/>
  <c r="J14" i="3"/>
  <c r="K14" i="3"/>
  <c r="J17" i="3"/>
  <c r="D19" i="2" s="1"/>
  <c r="J16" i="3"/>
  <c r="D18" i="2" s="1"/>
  <c r="I30" i="2" l="1"/>
  <c r="I42" i="2" s="1"/>
  <c r="E51" i="2" s="1"/>
  <c r="J30" i="2"/>
  <c r="H20" i="2"/>
  <c r="F21" i="2"/>
  <c r="G21" i="2"/>
  <c r="F20" i="2"/>
  <c r="H21" i="2"/>
  <c r="E30" i="2"/>
  <c r="E42" i="2" s="1"/>
  <c r="E47" i="2" s="1"/>
  <c r="D30" i="2"/>
  <c r="E31" i="2" l="1"/>
  <c r="J31" i="2"/>
  <c r="I31" i="2"/>
  <c r="H30" i="2"/>
  <c r="H42" i="2" s="1"/>
  <c r="E50" i="2" s="1"/>
  <c r="G30" i="2"/>
  <c r="G42" i="2" s="1"/>
  <c r="E49" i="2" s="1"/>
  <c r="F30" i="2"/>
  <c r="F42" i="2" s="1"/>
  <c r="E48" i="2" s="1"/>
  <c r="D31" i="2"/>
  <c r="J41" i="2" l="1"/>
  <c r="D52" i="2" s="1"/>
  <c r="G31" i="2"/>
  <c r="H31" i="2"/>
  <c r="F31" i="2"/>
  <c r="K30" i="2"/>
  <c r="K31" i="2" l="1"/>
</calcChain>
</file>

<file path=xl/sharedStrings.xml><?xml version="1.0" encoding="utf-8"?>
<sst xmlns="http://schemas.openxmlformats.org/spreadsheetml/2006/main" count="106" uniqueCount="64">
  <si>
    <t>Residential</t>
  </si>
  <si>
    <t>Street Light</t>
  </si>
  <si>
    <t>Unmetered Scattered Load</t>
  </si>
  <si>
    <t>Connection Charge</t>
  </si>
  <si>
    <t>Service Charge</t>
  </si>
  <si>
    <t>Distribution Volumetric Charge</t>
  </si>
  <si>
    <t>kWh</t>
  </si>
  <si>
    <t>Customers</t>
  </si>
  <si>
    <t>Foregone Revenue</t>
  </si>
  <si>
    <t>Distribution Volumetric</t>
  </si>
  <si>
    <t>TOTAL</t>
  </si>
  <si>
    <t>Rates</t>
  </si>
  <si>
    <t>Load Forecast</t>
  </si>
  <si>
    <t>Total</t>
  </si>
  <si>
    <t>Customer Forecast</t>
  </si>
  <si>
    <t>GS &lt;50 kW</t>
  </si>
  <si>
    <t>$ per month</t>
  </si>
  <si>
    <t xml:space="preserve">2022 Foregone Revenue </t>
  </si>
  <si>
    <t>GS - 50 to 4999 kW</t>
  </si>
  <si>
    <t>Embedded Distributor</t>
  </si>
  <si>
    <t>Sentinel Light</t>
  </si>
  <si>
    <t xml:space="preserve">Settlement 2022 Distribution Rates </t>
  </si>
  <si>
    <t>kW</t>
  </si>
  <si>
    <t>Monthly Purchases</t>
  </si>
  <si>
    <t>Connections</t>
  </si>
  <si>
    <t xml:space="preserve">per connection </t>
  </si>
  <si>
    <t>$/kWh</t>
  </si>
  <si>
    <t>Weather-Sensitive Load (kWh)</t>
  </si>
  <si>
    <t>Non-Weather-Sensitive Load (kWh)</t>
  </si>
  <si>
    <t>Weather-Sensitive Load (kW)</t>
  </si>
  <si>
    <t>Non-Weather-Sensitive Load (kW)</t>
  </si>
  <si>
    <t>USL</t>
  </si>
  <si>
    <t>Non-Weather Sensitive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</si>
  <si>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</si>
  <si>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</si>
  <si>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</si>
  <si>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</si>
  <si>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</si>
  <si>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</si>
  <si>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</si>
  <si>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</si>
  <si>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</si>
  <si>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</si>
  <si>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</si>
  <si>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</si>
  <si>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Delivered</t>
  </si>
  <si>
    <t>Weather Sensitive</t>
  </si>
  <si>
    <t>Weather Sensitive %</t>
  </si>
  <si>
    <t>Current (May 2021 OEB-Approved)</t>
  </si>
  <si>
    <t>Allocation of Annual Volumes</t>
  </si>
  <si>
    <t xml:space="preserve">Customers </t>
  </si>
  <si>
    <t>Monthly Service Charge Rate Rider</t>
  </si>
  <si>
    <t>Volumeteric Charge Rate Rider</t>
  </si>
  <si>
    <t>Rate Riders</t>
  </si>
  <si>
    <t>Rate Class</t>
  </si>
  <si>
    <t>Fixed</t>
  </si>
  <si>
    <t>Variable</t>
  </si>
  <si>
    <t xml:space="preserve">Variance 2022 Settlement vs Current </t>
  </si>
  <si>
    <t>*100% Fixed</t>
  </si>
  <si>
    <t>GS&lt;50</t>
  </si>
  <si>
    <t>GS&gt;50</t>
  </si>
  <si>
    <t>Streetlights</t>
  </si>
  <si>
    <t>Sentinel Lights</t>
  </si>
  <si>
    <t>2022 Settlement Billing Determinants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</si>
</sst>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7" formatCode="&quot;$&quot;#,##0.00_);\(&quot;$&quot;#,##0.00\)"/>
    <numFmt numFmtId="164" formatCode="&quot;$&quot;#,##0;\-&quot;$&quot;#,##0"/>
    <numFmt numFmtId="165" formatCode="&quot;$&quot;#,##0.00;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\ #,##0_-;_-* &quot;-&quot;_-;_-@_-"/>
    <numFmt numFmtId="169" formatCode="_-* #,##0.00_-;\-\ #,##0.00_-;_-* &quot;-&quot;_-;_-@_-"/>
    <numFmt numFmtId="170" formatCode="_-* #,##0.00000_-;\-\ #,##0.00000_-;_-* &quot;-&quot;_-;_-@_-"/>
    <numFmt numFmtId="171" formatCode="_-* #,##0.0000_-;\-\ #,##0.0000_-;_-* &quot;-&quot;_-;_-@_-"/>
    <numFmt numFmtId="172" formatCode="_-* #,##0_-;\-* #,##0_-;_-* &quot;-&quot;??_-;_-@_-"/>
    <numFmt numFmtId="173" formatCode="_(* #,##0.0_);_(* \(#,##0.0\);_(* &quot;-&quot;??_);_(@_)"/>
    <numFmt numFmtId="174" formatCode="_(* #,##0_);_(* \(#,##0\);_(* &quot;-&quot;??_);_(@_)"/>
    <numFmt numFmtId="175" formatCode="&quot;£ &quot;#,##0.00;[Red]\-&quot;£ &quot;#,##0.00"/>
    <numFmt numFmtId="176" formatCode="#,##0.0"/>
    <numFmt numFmtId="177" formatCode="##\-#"/>
    <numFmt numFmtId="178" formatCode="0\-0"/>
    <numFmt numFmtId="179" formatCode="[$-1009]d\-mmm\-yy;@"/>
    <numFmt numFmtId="180" formatCode="0.00_)"/>
    <numFmt numFmtId="181" formatCode="_-* #,##0.00&quot;$&quot;_-;\-* #,##0.00&quot;$&quot;_-;_-* &quot;-&quot;??&quot;$&quot;_-;_-@_-"/>
    <numFmt numFmtId="182" formatCode="[$-1009]d/mmm/yy;@"/>
    <numFmt numFmtId="183" formatCode="mm/dd/yyyy"/>
    <numFmt numFmtId="184" formatCode="&quot;$&quot;#,##0.0000_);\(&quot;$&quot;#,##0.0000\)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b/>
      <sz val="10"/>
      <name val="Tahoma"/>
      <family val="2"/>
    </font>
    <font>
      <sz val="8"/>
      <name val="Trebuchet MS"/>
      <family val="2"/>
    </font>
    <font>
      <sz val="11"/>
      <color indexed="8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u/>
      <sz val="8"/>
      <color rgb="FF0000FF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rgb="FF3F3F3F"/>
      <name val="Arial"/>
      <family val="2"/>
    </font>
    <font>
      <b/>
      <sz val="12"/>
      <color theme="0"/>
      <name val="Arial Narrow"/>
      <family val="2"/>
    </font>
    <font>
      <b/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85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8" fillId="0" borderId="0"/>
    <xf numFmtId="173" fontId="3" fillId="0" borderId="0"/>
    <xf numFmtId="173" fontId="3" fillId="0" borderId="0"/>
    <xf numFmtId="176" fontId="3" fillId="0" borderId="0"/>
    <xf numFmtId="176" fontId="3" fillId="0" borderId="0"/>
    <xf numFmtId="176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4" fontId="3" fillId="0" borderId="0"/>
    <xf numFmtId="14" fontId="3" fillId="0" borderId="0"/>
    <xf numFmtId="178" fontId="3" fillId="0" borderId="0"/>
    <xf numFmtId="178" fontId="3" fillId="0" borderId="0"/>
    <xf numFmtId="178" fontId="3" fillId="0" borderId="0"/>
    <xf numFmtId="183" fontId="3" fillId="0" borderId="0"/>
    <xf numFmtId="0" fontId="3" fillId="0" borderId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9" fillId="31" borderId="0" applyNumberFormat="0" applyBorder="0" applyAlignment="0" applyProtection="0"/>
    <xf numFmtId="182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9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82" fontId="1" fillId="12" borderId="0" applyNumberFormat="0" applyBorder="0" applyAlignment="0" applyProtection="0"/>
    <xf numFmtId="0" fontId="39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9" fillId="20" borderId="0" applyNumberFormat="0" applyBorder="0" applyAlignment="0" applyProtection="0"/>
    <xf numFmtId="0" fontId="1" fillId="20" borderId="0" applyNumberFormat="0" applyBorder="0" applyAlignment="0" applyProtection="0"/>
    <xf numFmtId="182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9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9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9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3" fillId="0" borderId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1" fillId="4" borderId="0" applyNumberFormat="0" applyBorder="0" applyAlignment="0" applyProtection="0"/>
    <xf numFmtId="0" fontId="17" fillId="0" borderId="0"/>
    <xf numFmtId="0" fontId="42" fillId="7" borderId="4" applyNumberFormat="0" applyAlignment="0" applyProtection="0"/>
    <xf numFmtId="0" fontId="43" fillId="8" borderId="7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4" fillId="0" borderId="0" applyFont="0" applyFill="0" applyBorder="0" applyAlignment="0" applyProtection="0">
      <alignment vertical="top"/>
    </xf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" fontId="16" fillId="0" borderId="0"/>
    <xf numFmtId="0" fontId="32" fillId="0" borderId="0"/>
    <xf numFmtId="4" fontId="16" fillId="0" borderId="0"/>
    <xf numFmtId="0" fontId="32" fillId="0" borderId="10"/>
    <xf numFmtId="0" fontId="32" fillId="0" borderId="1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5" fillId="3" borderId="0" applyNumberFormat="0" applyBorder="0" applyAlignment="0" applyProtection="0"/>
    <xf numFmtId="38" fontId="9" fillId="34" borderId="0" applyNumberFormat="0" applyBorder="0" applyAlignment="0" applyProtection="0"/>
    <xf numFmtId="0" fontId="13" fillId="0" borderId="0"/>
    <xf numFmtId="0" fontId="24" fillId="0" borderId="11" applyNumberFormat="0" applyAlignment="0" applyProtection="0">
      <alignment horizontal="left" vertical="center"/>
    </xf>
    <xf numFmtId="0" fontId="24" fillId="0" borderId="12">
      <alignment horizontal="left" vertical="center"/>
    </xf>
    <xf numFmtId="0" fontId="24" fillId="0" borderId="12">
      <alignment horizontal="left" vertical="center"/>
    </xf>
    <xf numFmtId="0" fontId="35" fillId="34" borderId="0"/>
    <xf numFmtId="0" fontId="35" fillId="39" borderId="0"/>
    <xf numFmtId="0" fontId="10" fillId="0" borderId="0" applyNumberFormat="0" applyFont="0" applyFill="0" applyAlignment="0" applyProtection="0"/>
    <xf numFmtId="0" fontId="46" fillId="0" borderId="1" applyNumberFormat="0" applyFill="0" applyAlignment="0" applyProtection="0"/>
    <xf numFmtId="0" fontId="11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47" fillId="0" borderId="2" applyNumberFormat="0" applyFill="0" applyAlignment="0" applyProtection="0"/>
    <xf numFmtId="0" fontId="7" fillId="0" borderId="2" applyNumberFormat="0" applyFill="0" applyAlignment="0" applyProtection="0"/>
    <xf numFmtId="0" fontId="48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0" fontId="9" fillId="35" borderId="13" applyNumberFormat="0" applyBorder="0" applyAlignment="0" applyProtection="0"/>
    <xf numFmtId="10" fontId="9" fillId="35" borderId="13" applyNumberFormat="0" applyBorder="0" applyAlignment="0" applyProtection="0"/>
    <xf numFmtId="0" fontId="51" fillId="6" borderId="4" applyNumberFormat="0" applyAlignment="0" applyProtection="0"/>
    <xf numFmtId="0" fontId="33" fillId="36" borderId="10"/>
    <xf numFmtId="0" fontId="33" fillId="36" borderId="10"/>
    <xf numFmtId="0" fontId="52" fillId="0" borderId="6" applyNumberFormat="0" applyFill="0" applyAlignment="0" applyProtection="0"/>
    <xf numFmtId="177" fontId="3" fillId="0" borderId="0"/>
    <xf numFmtId="177" fontId="3" fillId="0" borderId="0"/>
    <xf numFmtId="174" fontId="3" fillId="0" borderId="0"/>
    <xf numFmtId="174" fontId="3" fillId="0" borderId="0"/>
    <xf numFmtId="174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53" fillId="5" borderId="0" applyNumberFormat="0" applyBorder="0" applyAlignment="0" applyProtection="0"/>
    <xf numFmtId="37" fontId="25" fillId="0" borderId="0"/>
    <xf numFmtId="0" fontId="17" fillId="0" borderId="0"/>
    <xf numFmtId="175" fontId="3" fillId="0" borderId="0"/>
    <xf numFmtId="180" fontId="26" fillId="0" borderId="0"/>
    <xf numFmtId="0" fontId="3" fillId="0" borderId="0"/>
    <xf numFmtId="175" fontId="3" fillId="0" borderId="0"/>
    <xf numFmtId="175" fontId="3" fillId="0" borderId="0"/>
    <xf numFmtId="0" fontId="1" fillId="0" borderId="0"/>
    <xf numFmtId="0" fontId="3" fillId="0" borderId="0"/>
    <xf numFmtId="0" fontId="1" fillId="0" borderId="0"/>
    <xf numFmtId="0" fontId="14" fillId="0" borderId="0">
      <alignment vertical="top"/>
    </xf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182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31" fillId="0" borderId="0"/>
    <xf numFmtId="182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4" fillId="0" borderId="0"/>
    <xf numFmtId="0" fontId="38" fillId="0" borderId="0">
      <alignment vertical="center"/>
    </xf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7" fillId="0" borderId="0"/>
    <xf numFmtId="0" fontId="54" fillId="0" borderId="0"/>
    <xf numFmtId="179" fontId="1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1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3" fillId="0" borderId="0"/>
    <xf numFmtId="182" fontId="1" fillId="0" borderId="0"/>
    <xf numFmtId="182" fontId="1" fillId="0" borderId="0"/>
    <xf numFmtId="0" fontId="3" fillId="0" borderId="0"/>
    <xf numFmtId="182" fontId="1" fillId="0" borderId="0"/>
    <xf numFmtId="182" fontId="1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3" fillId="0" borderId="0"/>
    <xf numFmtId="182" fontId="1" fillId="0" borderId="0"/>
    <xf numFmtId="182" fontId="1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4" fillId="0" borderId="0">
      <alignment vertical="top"/>
    </xf>
    <xf numFmtId="0" fontId="1" fillId="0" borderId="0"/>
    <xf numFmtId="0" fontId="3" fillId="0" borderId="0"/>
    <xf numFmtId="0" fontId="20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0" fillId="0" borderId="0"/>
    <xf numFmtId="182" fontId="1" fillId="0" borderId="0"/>
    <xf numFmtId="0" fontId="1" fillId="0" borderId="0"/>
    <xf numFmtId="182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4" fillId="0" borderId="0">
      <alignment vertical="top"/>
    </xf>
    <xf numFmtId="182" fontId="1" fillId="0" borderId="0"/>
    <xf numFmtId="182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9" borderId="8" applyNumberFormat="0" applyFont="0" applyAlignment="0" applyProtection="0"/>
    <xf numFmtId="0" fontId="14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4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" fillId="9" borderId="8" applyNumberFormat="0" applyFont="0" applyAlignment="0" applyProtection="0"/>
    <xf numFmtId="0" fontId="57" fillId="7" borderId="5" applyNumberFormat="0" applyAlignment="0" applyProtection="0"/>
    <xf numFmtId="40" fontId="14" fillId="37" borderId="0">
      <alignment horizontal="right"/>
    </xf>
    <xf numFmtId="0" fontId="22" fillId="35" borderId="0">
      <alignment horizontal="center"/>
    </xf>
    <xf numFmtId="0" fontId="21" fillId="37" borderId="0"/>
    <xf numFmtId="0" fontId="18" fillId="38" borderId="0"/>
    <xf numFmtId="0" fontId="27" fillId="0" borderId="0" applyBorder="0">
      <alignment horizontal="centerContinuous"/>
    </xf>
    <xf numFmtId="0" fontId="28" fillId="0" borderId="0" applyBorder="0">
      <alignment horizontal="centerContinuous"/>
    </xf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/>
    <xf numFmtId="0" fontId="29" fillId="0" borderId="0"/>
    <xf numFmtId="0" fontId="29" fillId="0" borderId="0"/>
    <xf numFmtId="2" fontId="58" fillId="40" borderId="14" applyNumberFormat="0" applyBorder="0">
      <alignment horizontal="center"/>
    </xf>
    <xf numFmtId="0" fontId="3" fillId="0" borderId="0"/>
    <xf numFmtId="0" fontId="32" fillId="0" borderId="10"/>
    <xf numFmtId="0" fontId="32" fillId="0" borderId="10"/>
    <xf numFmtId="0" fontId="34" fillId="0" borderId="0"/>
    <xf numFmtId="0" fontId="59" fillId="0" borderId="0" applyNumberFormat="0" applyFill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60" fillId="0" borderId="9" applyNumberFormat="0" applyFill="0" applyAlignment="0" applyProtection="0"/>
    <xf numFmtId="0" fontId="2" fillId="0" borderId="9" applyNumberFormat="0" applyFill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3" fillId="0" borderId="16"/>
    <xf numFmtId="0" fontId="33" fillId="0" borderId="10"/>
    <xf numFmtId="0" fontId="33" fillId="0" borderId="10"/>
    <xf numFmtId="0" fontId="61" fillId="0" borderId="0" applyNumberFormat="0" applyFill="0" applyBorder="0" applyAlignment="0" applyProtection="0"/>
    <xf numFmtId="0" fontId="30" fillId="0" borderId="0"/>
    <xf numFmtId="0" fontId="8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4" fillId="0" borderId="0"/>
    <xf numFmtId="167" fontId="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4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168" fontId="5" fillId="0" borderId="0" xfId="0" quotePrefix="1" applyNumberFormat="1" applyFont="1" applyFill="1" applyBorder="1" applyAlignment="1">
      <alignment wrapText="1"/>
    </xf>
    <xf numFmtId="169" fontId="4" fillId="0" borderId="0" xfId="0" applyNumberFormat="1" applyFont="1" applyFill="1" applyBorder="1"/>
    <xf numFmtId="0" fontId="0" fillId="2" borderId="0" xfId="0" applyFill="1" applyBorder="1"/>
    <xf numFmtId="172" fontId="0" fillId="2" borderId="0" xfId="1" applyNumberFormat="1" applyFont="1" applyFill="1" applyBorder="1"/>
    <xf numFmtId="172" fontId="0" fillId="0" borderId="0" xfId="1" applyNumberFormat="1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62" fillId="0" borderId="0" xfId="0" applyFont="1"/>
    <xf numFmtId="0" fontId="63" fillId="0" borderId="0" xfId="0" applyFont="1"/>
    <xf numFmtId="0" fontId="6" fillId="0" borderId="13" xfId="0" applyFont="1" applyFill="1" applyBorder="1" applyAlignment="1">
      <alignment horizontal="center" vertical="center" wrapText="1"/>
    </xf>
    <xf numFmtId="0" fontId="0" fillId="0" borderId="18" xfId="0" applyBorder="1"/>
    <xf numFmtId="168" fontId="5" fillId="0" borderId="0" xfId="0" applyNumberFormat="1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vertical="center"/>
    </xf>
    <xf numFmtId="170" fontId="4" fillId="0" borderId="0" xfId="0" applyNumberFormat="1" applyFont="1" applyFill="1" applyBorder="1"/>
    <xf numFmtId="171" fontId="4" fillId="0" borderId="0" xfId="0" applyNumberFormat="1" applyFont="1" applyFill="1" applyBorder="1"/>
    <xf numFmtId="168" fontId="4" fillId="0" borderId="20" xfId="0" applyNumberFormat="1" applyFont="1" applyFill="1" applyBorder="1" applyAlignment="1">
      <alignment vertical="center" wrapText="1"/>
    </xf>
    <xf numFmtId="168" fontId="4" fillId="0" borderId="20" xfId="0" quotePrefix="1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 indent="1"/>
    </xf>
    <xf numFmtId="165" fontId="0" fillId="0" borderId="0" xfId="0" applyNumberFormat="1" applyFont="1" applyFill="1" applyBorder="1"/>
    <xf numFmtId="165" fontId="1" fillId="0" borderId="0" xfId="2" applyNumberFormat="1" applyFont="1" applyFill="1" applyBorder="1"/>
    <xf numFmtId="0" fontId="2" fillId="0" borderId="20" xfId="0" applyFont="1" applyFill="1" applyBorder="1" applyAlignment="1">
      <alignment horizontal="left" inden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3" xfId="0" applyFill="1" applyBorder="1"/>
    <xf numFmtId="172" fontId="0" fillId="0" borderId="23" xfId="1" applyNumberFormat="1" applyFont="1" applyFill="1" applyBorder="1"/>
    <xf numFmtId="0" fontId="11" fillId="0" borderId="17" xfId="0" applyFont="1" applyFill="1" applyBorder="1" applyAlignment="1">
      <alignment vertical="center" wrapText="1"/>
    </xf>
    <xf numFmtId="0" fontId="0" fillId="0" borderId="12" xfId="0" applyBorder="1"/>
    <xf numFmtId="0" fontId="6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/>
    <xf numFmtId="0" fontId="0" fillId="0" borderId="12" xfId="0" applyFill="1" applyBorder="1"/>
    <xf numFmtId="0" fontId="6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indent="1"/>
    </xf>
    <xf numFmtId="0" fontId="0" fillId="0" borderId="13" xfId="0" applyFill="1" applyBorder="1"/>
    <xf numFmtId="0" fontId="0" fillId="0" borderId="0" xfId="0" applyFill="1"/>
    <xf numFmtId="0" fontId="0" fillId="0" borderId="22" xfId="0" applyFill="1" applyBorder="1"/>
    <xf numFmtId="172" fontId="0" fillId="0" borderId="22" xfId="1" applyNumberFormat="1" applyFont="1" applyFill="1" applyBorder="1"/>
    <xf numFmtId="165" fontId="2" fillId="0" borderId="23" xfId="0" applyNumberFormat="1" applyFont="1" applyFill="1" applyBorder="1"/>
    <xf numFmtId="167" fontId="0" fillId="0" borderId="0" xfId="1" applyFont="1" applyFill="1" applyBorder="1"/>
    <xf numFmtId="0" fontId="0" fillId="0" borderId="0" xfId="0" applyFont="1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0" borderId="24" xfId="0" applyFill="1" applyBorder="1"/>
    <xf numFmtId="0" fontId="2" fillId="0" borderId="12" xfId="0" applyFont="1" applyFill="1" applyBorder="1"/>
    <xf numFmtId="165" fontId="2" fillId="0" borderId="12" xfId="0" applyNumberFormat="1" applyFont="1" applyFill="1" applyBorder="1"/>
    <xf numFmtId="165" fontId="2" fillId="0" borderId="13" xfId="0" applyNumberFormat="1" applyFont="1" applyFill="1" applyBorder="1"/>
    <xf numFmtId="0" fontId="2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left"/>
    </xf>
    <xf numFmtId="17" fontId="0" fillId="0" borderId="20" xfId="0" applyNumberFormat="1" applyFill="1" applyBorder="1" applyAlignment="1">
      <alignment horizontal="left" indent="1"/>
    </xf>
    <xf numFmtId="0" fontId="0" fillId="0" borderId="13" xfId="0" applyBorder="1"/>
    <xf numFmtId="0" fontId="2" fillId="0" borderId="0" xfId="0" applyFont="1"/>
    <xf numFmtId="10" fontId="0" fillId="0" borderId="0" xfId="2084" applyNumberFormat="1" applyFont="1"/>
    <xf numFmtId="10" fontId="2" fillId="0" borderId="0" xfId="2084" applyNumberFormat="1" applyFont="1"/>
    <xf numFmtId="10" fontId="0" fillId="0" borderId="13" xfId="2084" applyNumberFormat="1" applyFont="1" applyBorder="1"/>
    <xf numFmtId="0" fontId="2" fillId="0" borderId="13" xfId="0" applyFont="1" applyBorder="1"/>
    <xf numFmtId="37" fontId="2" fillId="0" borderId="13" xfId="0" applyNumberFormat="1" applyFont="1" applyBorder="1"/>
    <xf numFmtId="37" fontId="2" fillId="0" borderId="13" xfId="0" applyNumberFormat="1" applyFont="1" applyBorder="1" applyAlignment="1">
      <alignment horizontal="center"/>
    </xf>
    <xf numFmtId="10" fontId="2" fillId="0" borderId="13" xfId="2084" applyNumberFormat="1" applyFont="1" applyBorder="1"/>
    <xf numFmtId="17" fontId="0" fillId="0" borderId="26" xfId="0" applyNumberFormat="1" applyFill="1" applyBorder="1" applyAlignment="1">
      <alignment horizontal="left" indent="1"/>
    </xf>
    <xf numFmtId="0" fontId="0" fillId="0" borderId="27" xfId="0" applyFill="1" applyBorder="1"/>
    <xf numFmtId="172" fontId="0" fillId="0" borderId="27" xfId="1" applyNumberFormat="1" applyFont="1" applyFill="1" applyBorder="1"/>
    <xf numFmtId="172" fontId="0" fillId="0" borderId="28" xfId="1" applyNumberFormat="1" applyFont="1" applyFill="1" applyBorder="1"/>
    <xf numFmtId="0" fontId="0" fillId="0" borderId="0" xfId="0" applyAlignment="1">
      <alignment horizontal="center"/>
    </xf>
    <xf numFmtId="172" fontId="0" fillId="0" borderId="13" xfId="1" applyNumberFormat="1" applyFont="1" applyBorder="1"/>
    <xf numFmtId="172" fontId="2" fillId="0" borderId="13" xfId="1" applyNumberFormat="1" applyFont="1" applyBorder="1"/>
    <xf numFmtId="10" fontId="0" fillId="0" borderId="0" xfId="2084" applyNumberFormat="1" applyFont="1" applyBorder="1"/>
    <xf numFmtId="10" fontId="2" fillId="0" borderId="0" xfId="2084" applyNumberFormat="1" applyFont="1" applyBorder="1"/>
    <xf numFmtId="172" fontId="2" fillId="41" borderId="13" xfId="1" applyNumberFormat="1" applyFont="1" applyFill="1" applyBorder="1"/>
    <xf numFmtId="0" fontId="0" fillId="0" borderId="0" xfId="0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0" fillId="0" borderId="0" xfId="0" applyFont="1"/>
    <xf numFmtId="3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17" fontId="0" fillId="0" borderId="13" xfId="0" applyNumberFormat="1" applyFont="1" applyBorder="1"/>
    <xf numFmtId="0" fontId="0" fillId="0" borderId="13" xfId="0" applyFont="1" applyBorder="1" applyAlignment="1">
      <alignment horizontal="center"/>
    </xf>
    <xf numFmtId="37" fontId="0" fillId="0" borderId="13" xfId="0" applyNumberFormat="1" applyFont="1" applyBorder="1"/>
    <xf numFmtId="37" fontId="4" fillId="0" borderId="13" xfId="0" applyNumberFormat="1" applyFont="1" applyBorder="1" applyAlignment="1">
      <alignment horizontal="center"/>
    </xf>
    <xf numFmtId="0" fontId="0" fillId="0" borderId="22" xfId="0" applyFont="1" applyBorder="1"/>
    <xf numFmtId="0" fontId="0" fillId="0" borderId="22" xfId="0" applyFont="1" applyBorder="1" applyAlignment="1">
      <alignment horizontal="right"/>
    </xf>
    <xf numFmtId="3" fontId="0" fillId="0" borderId="13" xfId="0" applyNumberFormat="1" applyFont="1" applyBorder="1"/>
    <xf numFmtId="0" fontId="0" fillId="0" borderId="12" xfId="0" applyFont="1" applyBorder="1"/>
    <xf numFmtId="0" fontId="0" fillId="0" borderId="33" xfId="0" applyFont="1" applyBorder="1"/>
    <xf numFmtId="0" fontId="0" fillId="0" borderId="34" xfId="0" applyFont="1" applyBorder="1"/>
    <xf numFmtId="3" fontId="0" fillId="0" borderId="35" xfId="0" applyNumberFormat="1" applyFont="1" applyBorder="1" applyAlignment="1">
      <alignment horizontal="center" vertical="center" wrapText="1"/>
    </xf>
    <xf numFmtId="3" fontId="0" fillId="0" borderId="36" xfId="0" applyNumberFormat="1" applyFont="1" applyBorder="1"/>
    <xf numFmtId="0" fontId="0" fillId="0" borderId="37" xfId="0" applyFont="1" applyBorder="1"/>
    <xf numFmtId="3" fontId="0" fillId="0" borderId="38" xfId="0" applyNumberFormat="1" applyFont="1" applyBorder="1"/>
    <xf numFmtId="0" fontId="0" fillId="0" borderId="39" xfId="0" applyFont="1" applyBorder="1"/>
    <xf numFmtId="0" fontId="0" fillId="0" borderId="40" xfId="0" applyFont="1" applyBorder="1"/>
    <xf numFmtId="3" fontId="0" fillId="0" borderId="41" xfId="0" applyNumberFormat="1" applyFont="1" applyBorder="1"/>
    <xf numFmtId="3" fontId="0" fillId="0" borderId="42" xfId="0" applyNumberFormat="1" applyFont="1" applyBorder="1"/>
    <xf numFmtId="0" fontId="0" fillId="0" borderId="43" xfId="0" applyFont="1" applyBorder="1"/>
    <xf numFmtId="3" fontId="0" fillId="0" borderId="24" xfId="0" applyNumberFormat="1" applyFont="1" applyBorder="1"/>
    <xf numFmtId="3" fontId="0" fillId="0" borderId="44" xfId="0" applyNumberFormat="1" applyFont="1" applyBorder="1"/>
    <xf numFmtId="3" fontId="0" fillId="0" borderId="35" xfId="0" applyNumberFormat="1" applyFont="1" applyBorder="1"/>
    <xf numFmtId="0" fontId="0" fillId="0" borderId="34" xfId="0" applyFont="1" applyBorder="1" applyAlignment="1">
      <alignment horizontal="right"/>
    </xf>
    <xf numFmtId="0" fontId="0" fillId="0" borderId="40" xfId="0" applyFont="1" applyBorder="1" applyAlignment="1">
      <alignment horizontal="right"/>
    </xf>
    <xf numFmtId="3" fontId="0" fillId="0" borderId="45" xfId="0" applyNumberFormat="1" applyFont="1" applyBorder="1"/>
    <xf numFmtId="3" fontId="0" fillId="0" borderId="46" xfId="0" applyNumberFormat="1" applyFont="1" applyBorder="1"/>
    <xf numFmtId="3" fontId="0" fillId="0" borderId="47" xfId="0" applyNumberFormat="1" applyFont="1" applyBorder="1"/>
    <xf numFmtId="3" fontId="0" fillId="0" borderId="48" xfId="0" applyNumberFormat="1" applyFont="1" applyBorder="1"/>
    <xf numFmtId="3" fontId="0" fillId="0" borderId="49" xfId="0" applyNumberFormat="1" applyFont="1" applyBorder="1" applyAlignment="1">
      <alignment horizontal="center" vertical="center" wrapText="1"/>
    </xf>
    <xf numFmtId="3" fontId="0" fillId="0" borderId="36" xfId="0" applyNumberFormat="1" applyFont="1" applyBorder="1" applyAlignment="1">
      <alignment horizontal="center" vertical="center" wrapText="1"/>
    </xf>
    <xf numFmtId="3" fontId="0" fillId="0" borderId="50" xfId="0" applyNumberFormat="1" applyFont="1" applyBorder="1"/>
    <xf numFmtId="3" fontId="0" fillId="0" borderId="51" xfId="0" applyNumberFormat="1" applyFont="1" applyBorder="1"/>
    <xf numFmtId="3" fontId="0" fillId="0" borderId="49" xfId="0" applyNumberFormat="1" applyFont="1" applyBorder="1"/>
    <xf numFmtId="3" fontId="0" fillId="0" borderId="52" xfId="0" applyNumberFormat="1" applyFont="1" applyBorder="1"/>
    <xf numFmtId="0" fontId="0" fillId="0" borderId="20" xfId="0" applyBorder="1"/>
    <xf numFmtId="0" fontId="0" fillId="0" borderId="0" xfId="0" applyBorder="1" applyAlignment="1">
      <alignment horizontal="right"/>
    </xf>
    <xf numFmtId="7" fontId="0" fillId="0" borderId="0" xfId="0" applyNumberFormat="1" applyBorder="1"/>
    <xf numFmtId="0" fontId="0" fillId="0" borderId="21" xfId="0" applyBorder="1"/>
    <xf numFmtId="0" fontId="0" fillId="0" borderId="22" xfId="0" applyBorder="1" applyAlignment="1">
      <alignment horizontal="right"/>
    </xf>
    <xf numFmtId="184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0" fillId="0" borderId="29" xfId="0" applyBorder="1"/>
    <xf numFmtId="184" fontId="0" fillId="0" borderId="32" xfId="0" applyNumberFormat="1" applyBorder="1"/>
    <xf numFmtId="184" fontId="0" fillId="0" borderId="30" xfId="0" applyNumberFormat="1" applyBorder="1"/>
    <xf numFmtId="184" fontId="0" fillId="0" borderId="31" xfId="0" applyNumberFormat="1" applyBorder="1"/>
    <xf numFmtId="7" fontId="0" fillId="0" borderId="14" xfId="0" applyNumberFormat="1" applyBorder="1"/>
    <xf numFmtId="7" fontId="0" fillId="0" borderId="23" xfId="0" applyNumberFormat="1" applyBorder="1"/>
    <xf numFmtId="7" fontId="0" fillId="0" borderId="24" xfId="0" applyNumberFormat="1" applyBorder="1"/>
    <xf numFmtId="7" fontId="0" fillId="0" borderId="0" xfId="0" applyNumberFormat="1" applyFill="1" applyBorder="1"/>
    <xf numFmtId="172" fontId="1" fillId="0" borderId="14" xfId="1" applyNumberFormat="1" applyFont="1" applyFill="1" applyBorder="1"/>
    <xf numFmtId="172" fontId="0" fillId="0" borderId="25" xfId="1" applyNumberFormat="1" applyFont="1" applyFill="1" applyBorder="1"/>
    <xf numFmtId="172" fontId="1" fillId="0" borderId="24" xfId="1" applyNumberFormat="1" applyFont="1" applyFill="1" applyBorder="1"/>
    <xf numFmtId="0" fontId="2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</cellXfs>
  <cellStyles count="2085">
    <cellStyle name="$" xfId="5" xr:uid="{00000000-0005-0000-0000-000000000000}"/>
    <cellStyle name="$ 2" xfId="6" xr:uid="{00000000-0005-0000-0000-000001000000}"/>
    <cellStyle name="$.00" xfId="7" xr:uid="{00000000-0005-0000-0000-000002000000}"/>
    <cellStyle name="$.00 2" xfId="8" xr:uid="{00000000-0005-0000-0000-000003000000}"/>
    <cellStyle name="$.00_2019 IRM Rates" xfId="9" xr:uid="{00000000-0005-0000-0000-000004000000}"/>
    <cellStyle name="$_2019 IRM Rates" xfId="10" xr:uid="{00000000-0005-0000-0000-000005000000}"/>
    <cellStyle name="$_9. Rev2Cost_GDPIPI" xfId="11" xr:uid="{00000000-0005-0000-0000-000006000000}"/>
    <cellStyle name="$_9. Rev2Cost_GDPIPI 2" xfId="12" xr:uid="{00000000-0005-0000-0000-000007000000}"/>
    <cellStyle name="$_9. Rev2Cost_GDPIPI_1. Information Sheet" xfId="13" xr:uid="{00000000-0005-0000-0000-000008000000}"/>
    <cellStyle name="$_lists" xfId="14" xr:uid="{00000000-0005-0000-0000-000009000000}"/>
    <cellStyle name="$_lists 2" xfId="15" xr:uid="{00000000-0005-0000-0000-00000A000000}"/>
    <cellStyle name="$_lists_1. Information Sheet" xfId="16" xr:uid="{00000000-0005-0000-0000-00000B000000}"/>
    <cellStyle name="$_lists_4. Current Monthly Fixed Charge" xfId="17" xr:uid="{00000000-0005-0000-0000-00000C000000}"/>
    <cellStyle name="$_Sheet4" xfId="18" xr:uid="{00000000-0005-0000-0000-00000D000000}"/>
    <cellStyle name="$_Sheet4 2" xfId="19" xr:uid="{00000000-0005-0000-0000-00000E000000}"/>
    <cellStyle name="$_Sheet4_1. Information Sheet" xfId="20" xr:uid="{00000000-0005-0000-0000-00000F000000}"/>
    <cellStyle name="$M" xfId="21" xr:uid="{00000000-0005-0000-0000-000010000000}"/>
    <cellStyle name="$M 2" xfId="22" xr:uid="{00000000-0005-0000-0000-000011000000}"/>
    <cellStyle name="$M.00" xfId="23" xr:uid="{00000000-0005-0000-0000-000012000000}"/>
    <cellStyle name="$M.00 2" xfId="24" xr:uid="{00000000-0005-0000-0000-000013000000}"/>
    <cellStyle name="$M.00_2019 IRM Rates" xfId="25" xr:uid="{00000000-0005-0000-0000-000014000000}"/>
    <cellStyle name="$M_2019 IRM Rates" xfId="26" xr:uid="{00000000-0005-0000-0000-000015000000}"/>
    <cellStyle name="%" xfId="27" xr:uid="{00000000-0005-0000-0000-000016000000}"/>
    <cellStyle name="20% - Accent1 2" xfId="28" xr:uid="{00000000-0005-0000-0000-000017000000}"/>
    <cellStyle name="20% - Accent1 2 2" xfId="29" xr:uid="{00000000-0005-0000-0000-000018000000}"/>
    <cellStyle name="20% - Accent1 2_1. Information Sheet" xfId="30" xr:uid="{00000000-0005-0000-0000-000019000000}"/>
    <cellStyle name="20% - Accent1 3" xfId="31" xr:uid="{00000000-0005-0000-0000-00001A000000}"/>
    <cellStyle name="20% - Accent2 2" xfId="32" xr:uid="{00000000-0005-0000-0000-00001B000000}"/>
    <cellStyle name="20% - Accent2 2 2" xfId="33" xr:uid="{00000000-0005-0000-0000-00001C000000}"/>
    <cellStyle name="20% - Accent2 2_1. Information Sheet" xfId="34" xr:uid="{00000000-0005-0000-0000-00001D000000}"/>
    <cellStyle name="20% - Accent2 3" xfId="35" xr:uid="{00000000-0005-0000-0000-00001E000000}"/>
    <cellStyle name="20% - Accent3 2" xfId="36" xr:uid="{00000000-0005-0000-0000-00001F000000}"/>
    <cellStyle name="20% - Accent3 2 2" xfId="37" xr:uid="{00000000-0005-0000-0000-000020000000}"/>
    <cellStyle name="20% - Accent3 2_1. Information Sheet" xfId="38" xr:uid="{00000000-0005-0000-0000-000021000000}"/>
    <cellStyle name="20% - Accent3 3" xfId="39" xr:uid="{00000000-0005-0000-0000-000022000000}"/>
    <cellStyle name="20% - Accent4 2" xfId="40" xr:uid="{00000000-0005-0000-0000-000023000000}"/>
    <cellStyle name="20% - Accent4 2 2" xfId="41" xr:uid="{00000000-0005-0000-0000-000024000000}"/>
    <cellStyle name="20% - Accent4 2_1. Information Sheet" xfId="42" xr:uid="{00000000-0005-0000-0000-000025000000}"/>
    <cellStyle name="20% - Accent4 3" xfId="43" xr:uid="{00000000-0005-0000-0000-000026000000}"/>
    <cellStyle name="20% - Accent5 2" xfId="44" xr:uid="{00000000-0005-0000-0000-000027000000}"/>
    <cellStyle name="20% - Accent5 2 2" xfId="45" xr:uid="{00000000-0005-0000-0000-000028000000}"/>
    <cellStyle name="20% - Accent5 2_1. Information Sheet" xfId="46" xr:uid="{00000000-0005-0000-0000-000029000000}"/>
    <cellStyle name="20% - Accent5 3" xfId="47" xr:uid="{00000000-0005-0000-0000-00002A000000}"/>
    <cellStyle name="20% - Accent6 2" xfId="48" xr:uid="{00000000-0005-0000-0000-00002B000000}"/>
    <cellStyle name="20% - Accent6 2 2" xfId="49" xr:uid="{00000000-0005-0000-0000-00002C000000}"/>
    <cellStyle name="20% - Accent6 2_1. Information Sheet" xfId="50" xr:uid="{00000000-0005-0000-0000-00002D000000}"/>
    <cellStyle name="20% - Accent6 3" xfId="51" xr:uid="{00000000-0005-0000-0000-00002E000000}"/>
    <cellStyle name="40% - Accent1 2" xfId="52" xr:uid="{00000000-0005-0000-0000-00002F000000}"/>
    <cellStyle name="40% - Accent1 2 2" xfId="53" xr:uid="{00000000-0005-0000-0000-000030000000}"/>
    <cellStyle name="40% - Accent1 2_1. Information Sheet" xfId="54" xr:uid="{00000000-0005-0000-0000-000031000000}"/>
    <cellStyle name="40% - Accent1 3" xfId="55" xr:uid="{00000000-0005-0000-0000-000032000000}"/>
    <cellStyle name="40% - Accent1 6" xfId="56" xr:uid="{00000000-0005-0000-0000-000033000000}"/>
    <cellStyle name="40% - Accent2 2" xfId="57" xr:uid="{00000000-0005-0000-0000-000034000000}"/>
    <cellStyle name="40% - Accent2 2 2" xfId="58" xr:uid="{00000000-0005-0000-0000-000035000000}"/>
    <cellStyle name="40% - Accent2 2_1. Information Sheet" xfId="59" xr:uid="{00000000-0005-0000-0000-000036000000}"/>
    <cellStyle name="40% - Accent2 3" xfId="60" xr:uid="{00000000-0005-0000-0000-000037000000}"/>
    <cellStyle name="40% - Accent3 2" xfId="61" xr:uid="{00000000-0005-0000-0000-000038000000}"/>
    <cellStyle name="40% - Accent3 2 2" xfId="62" xr:uid="{00000000-0005-0000-0000-000039000000}"/>
    <cellStyle name="40% - Accent3 2 5" xfId="63" xr:uid="{00000000-0005-0000-0000-00003A000000}"/>
    <cellStyle name="40% - Accent3 2_1. Information Sheet" xfId="64" xr:uid="{00000000-0005-0000-0000-00003B000000}"/>
    <cellStyle name="40% - Accent3 3" xfId="65" xr:uid="{00000000-0005-0000-0000-00003C000000}"/>
    <cellStyle name="40% - Accent4 2" xfId="66" xr:uid="{00000000-0005-0000-0000-00003D000000}"/>
    <cellStyle name="40% - Accent4 2 2" xfId="67" xr:uid="{00000000-0005-0000-0000-00003E000000}"/>
    <cellStyle name="40% - Accent4 2_1. Information Sheet" xfId="68" xr:uid="{00000000-0005-0000-0000-00003F000000}"/>
    <cellStyle name="40% - Accent4 3" xfId="69" xr:uid="{00000000-0005-0000-0000-000040000000}"/>
    <cellStyle name="40% - Accent5 2" xfId="70" xr:uid="{00000000-0005-0000-0000-000041000000}"/>
    <cellStyle name="40% - Accent5 2 2" xfId="71" xr:uid="{00000000-0005-0000-0000-000042000000}"/>
    <cellStyle name="40% - Accent5 2_1. Information Sheet" xfId="72" xr:uid="{00000000-0005-0000-0000-000043000000}"/>
    <cellStyle name="40% - Accent5 3" xfId="73" xr:uid="{00000000-0005-0000-0000-000044000000}"/>
    <cellStyle name="40% - Accent6 2" xfId="74" xr:uid="{00000000-0005-0000-0000-000045000000}"/>
    <cellStyle name="40% - Accent6 2 2" xfId="75" xr:uid="{00000000-0005-0000-0000-000046000000}"/>
    <cellStyle name="40% - Accent6 2_1. Information Sheet" xfId="76" xr:uid="{00000000-0005-0000-0000-000047000000}"/>
    <cellStyle name="40% - Accent6 3" xfId="77" xr:uid="{00000000-0005-0000-0000-000048000000}"/>
    <cellStyle name="60% - Accent1 2" xfId="78" xr:uid="{00000000-0005-0000-0000-000049000000}"/>
    <cellStyle name="60% - Accent2 2" xfId="79" xr:uid="{00000000-0005-0000-0000-00004A000000}"/>
    <cellStyle name="60% - Accent3 2" xfId="80" xr:uid="{00000000-0005-0000-0000-00004B000000}"/>
    <cellStyle name="60% - Accent4 2" xfId="81" xr:uid="{00000000-0005-0000-0000-00004C000000}"/>
    <cellStyle name="60% - Accent5 2" xfId="82" xr:uid="{00000000-0005-0000-0000-00004D000000}"/>
    <cellStyle name="60% - Accent6 2" xfId="83" xr:uid="{00000000-0005-0000-0000-00004E000000}"/>
    <cellStyle name="99-4,5M" xfId="84" xr:uid="{00000000-0005-0000-0000-00004F000000}"/>
    <cellStyle name="Accent1 2" xfId="85" xr:uid="{00000000-0005-0000-0000-000050000000}"/>
    <cellStyle name="Accent2 2" xfId="86" xr:uid="{00000000-0005-0000-0000-000051000000}"/>
    <cellStyle name="Accent3 2" xfId="87" xr:uid="{00000000-0005-0000-0000-000052000000}"/>
    <cellStyle name="Accent4 2" xfId="88" xr:uid="{00000000-0005-0000-0000-000053000000}"/>
    <cellStyle name="Accent5 2" xfId="89" xr:uid="{00000000-0005-0000-0000-000054000000}"/>
    <cellStyle name="Accent6 2" xfId="90" xr:uid="{00000000-0005-0000-0000-000055000000}"/>
    <cellStyle name="Bad 2" xfId="91" xr:uid="{00000000-0005-0000-0000-000056000000}"/>
    <cellStyle name="C2" xfId="92" xr:uid="{00000000-0005-0000-0000-000057000000}"/>
    <cellStyle name="Calculation 2" xfId="93" xr:uid="{00000000-0005-0000-0000-000058000000}"/>
    <cellStyle name="Check Cell 2" xfId="94" xr:uid="{00000000-0005-0000-0000-000059000000}"/>
    <cellStyle name="Comma" xfId="1" builtinId="3"/>
    <cellStyle name="Comma 10" xfId="96" xr:uid="{00000000-0005-0000-0000-00005B000000}"/>
    <cellStyle name="Comma 10 2" xfId="97" xr:uid="{00000000-0005-0000-0000-00005C000000}"/>
    <cellStyle name="Comma 10 2 2" xfId="1821" xr:uid="{00000000-0005-0000-0000-00005C000000}"/>
    <cellStyle name="Comma 10 3" xfId="98" xr:uid="{00000000-0005-0000-0000-00005D000000}"/>
    <cellStyle name="Comma 10 3 2" xfId="1822" xr:uid="{00000000-0005-0000-0000-00005D000000}"/>
    <cellStyle name="Comma 10 4" xfId="1820" xr:uid="{00000000-0005-0000-0000-00005B000000}"/>
    <cellStyle name="Comma 11" xfId="99" xr:uid="{00000000-0005-0000-0000-00005E000000}"/>
    <cellStyle name="Comma 11 2" xfId="100" xr:uid="{00000000-0005-0000-0000-00005F000000}"/>
    <cellStyle name="Comma 11 2 2" xfId="1824" xr:uid="{00000000-0005-0000-0000-00005F000000}"/>
    <cellStyle name="Comma 11 3" xfId="1823" xr:uid="{00000000-0005-0000-0000-00005E000000}"/>
    <cellStyle name="Comma 12" xfId="101" xr:uid="{00000000-0005-0000-0000-000060000000}"/>
    <cellStyle name="Comma 12 2" xfId="102" xr:uid="{00000000-0005-0000-0000-000061000000}"/>
    <cellStyle name="Comma 12 2 2" xfId="103" xr:uid="{00000000-0005-0000-0000-000062000000}"/>
    <cellStyle name="Comma 12 3" xfId="1825" xr:uid="{00000000-0005-0000-0000-000060000000}"/>
    <cellStyle name="Comma 13" xfId="104" xr:uid="{00000000-0005-0000-0000-000063000000}"/>
    <cellStyle name="Comma 13 2" xfId="1826" xr:uid="{00000000-0005-0000-0000-000063000000}"/>
    <cellStyle name="Comma 14" xfId="105" xr:uid="{00000000-0005-0000-0000-000064000000}"/>
    <cellStyle name="Comma 14 2" xfId="1827" xr:uid="{00000000-0005-0000-0000-000064000000}"/>
    <cellStyle name="Comma 15" xfId="106" xr:uid="{00000000-0005-0000-0000-000065000000}"/>
    <cellStyle name="Comma 15 2" xfId="1828" xr:uid="{00000000-0005-0000-0000-000065000000}"/>
    <cellStyle name="Comma 16" xfId="107" xr:uid="{00000000-0005-0000-0000-000066000000}"/>
    <cellStyle name="Comma 16 2" xfId="1829" xr:uid="{00000000-0005-0000-0000-000066000000}"/>
    <cellStyle name="Comma 17" xfId="108" xr:uid="{00000000-0005-0000-0000-000067000000}"/>
    <cellStyle name="Comma 17 2" xfId="1830" xr:uid="{00000000-0005-0000-0000-000067000000}"/>
    <cellStyle name="Comma 18" xfId="109" xr:uid="{00000000-0005-0000-0000-000068000000}"/>
    <cellStyle name="Comma 18 2" xfId="1831" xr:uid="{00000000-0005-0000-0000-000068000000}"/>
    <cellStyle name="Comma 19" xfId="110" xr:uid="{00000000-0005-0000-0000-000069000000}"/>
    <cellStyle name="Comma 19 2" xfId="1832" xr:uid="{00000000-0005-0000-0000-000069000000}"/>
    <cellStyle name="Comma 2" xfId="111" xr:uid="{00000000-0005-0000-0000-00006A000000}"/>
    <cellStyle name="Comma 2 10" xfId="112" xr:uid="{00000000-0005-0000-0000-00006B000000}"/>
    <cellStyle name="Comma 2 10 2" xfId="113" xr:uid="{00000000-0005-0000-0000-00006C000000}"/>
    <cellStyle name="Comma 2 10 2 2" xfId="114" xr:uid="{00000000-0005-0000-0000-00006D000000}"/>
    <cellStyle name="Comma 2 10 2 2 2" xfId="115" xr:uid="{00000000-0005-0000-0000-00006E000000}"/>
    <cellStyle name="Comma 2 10 3" xfId="116" xr:uid="{00000000-0005-0000-0000-00006F000000}"/>
    <cellStyle name="Comma 2 10 3 2" xfId="117" xr:uid="{00000000-0005-0000-0000-000070000000}"/>
    <cellStyle name="Comma 2 11" xfId="118" xr:uid="{00000000-0005-0000-0000-000071000000}"/>
    <cellStyle name="Comma 2 11 2" xfId="119" xr:uid="{00000000-0005-0000-0000-000072000000}"/>
    <cellStyle name="Comma 2 11 2 2" xfId="120" xr:uid="{00000000-0005-0000-0000-000073000000}"/>
    <cellStyle name="Comma 2 11 2 2 2" xfId="121" xr:uid="{00000000-0005-0000-0000-000074000000}"/>
    <cellStyle name="Comma 2 11 2 2 2 2" xfId="122" xr:uid="{00000000-0005-0000-0000-000075000000}"/>
    <cellStyle name="Comma 2 11 2 2 2 2 2" xfId="1837" xr:uid="{00000000-0005-0000-0000-000075000000}"/>
    <cellStyle name="Comma 2 11 2 2 2 3" xfId="1836" xr:uid="{00000000-0005-0000-0000-000074000000}"/>
    <cellStyle name="Comma 2 11 2 2 3" xfId="1835" xr:uid="{00000000-0005-0000-0000-000073000000}"/>
    <cellStyle name="Comma 2 11 2 3" xfId="123" xr:uid="{00000000-0005-0000-0000-000076000000}"/>
    <cellStyle name="Comma 2 11 2 3 2" xfId="124" xr:uid="{00000000-0005-0000-0000-000077000000}"/>
    <cellStyle name="Comma 2 11 2 3 2 2" xfId="1839" xr:uid="{00000000-0005-0000-0000-000077000000}"/>
    <cellStyle name="Comma 2 11 2 3 3" xfId="1838" xr:uid="{00000000-0005-0000-0000-000076000000}"/>
    <cellStyle name="Comma 2 11 2 4" xfId="1834" xr:uid="{00000000-0005-0000-0000-000072000000}"/>
    <cellStyle name="Comma 2 11 3" xfId="125" xr:uid="{00000000-0005-0000-0000-000078000000}"/>
    <cellStyle name="Comma 2 11 3 2" xfId="126" xr:uid="{00000000-0005-0000-0000-000079000000}"/>
    <cellStyle name="Comma 2 11 3 2 2" xfId="127" xr:uid="{00000000-0005-0000-0000-00007A000000}"/>
    <cellStyle name="Comma 2 11 3 2 2 2" xfId="128" xr:uid="{00000000-0005-0000-0000-00007B000000}"/>
    <cellStyle name="Comma 2 11 3 2 2 2 2" xfId="1843" xr:uid="{00000000-0005-0000-0000-00007B000000}"/>
    <cellStyle name="Comma 2 11 3 2 2 3" xfId="1842" xr:uid="{00000000-0005-0000-0000-00007A000000}"/>
    <cellStyle name="Comma 2 11 3 2 3" xfId="1841" xr:uid="{00000000-0005-0000-0000-000079000000}"/>
    <cellStyle name="Comma 2 11 3 3" xfId="129" xr:uid="{00000000-0005-0000-0000-00007C000000}"/>
    <cellStyle name="Comma 2 11 3 3 2" xfId="130" xr:uid="{00000000-0005-0000-0000-00007D000000}"/>
    <cellStyle name="Comma 2 11 3 3 2 2" xfId="1845" xr:uid="{00000000-0005-0000-0000-00007D000000}"/>
    <cellStyle name="Comma 2 11 3 3 3" xfId="1844" xr:uid="{00000000-0005-0000-0000-00007C000000}"/>
    <cellStyle name="Comma 2 11 3 4" xfId="1840" xr:uid="{00000000-0005-0000-0000-000078000000}"/>
    <cellStyle name="Comma 2 11 4" xfId="131" xr:uid="{00000000-0005-0000-0000-00007E000000}"/>
    <cellStyle name="Comma 2 11 4 2" xfId="132" xr:uid="{00000000-0005-0000-0000-00007F000000}"/>
    <cellStyle name="Comma 2 11 4 2 2" xfId="133" xr:uid="{00000000-0005-0000-0000-000080000000}"/>
    <cellStyle name="Comma 2 11 5" xfId="134" xr:uid="{00000000-0005-0000-0000-000081000000}"/>
    <cellStyle name="Comma 2 11 5 2" xfId="135" xr:uid="{00000000-0005-0000-0000-000082000000}"/>
    <cellStyle name="Comma 2 12" xfId="136" xr:uid="{00000000-0005-0000-0000-000083000000}"/>
    <cellStyle name="Comma 2 12 2" xfId="137" xr:uid="{00000000-0005-0000-0000-000084000000}"/>
    <cellStyle name="Comma 2 12 2 2" xfId="138" xr:uid="{00000000-0005-0000-0000-000085000000}"/>
    <cellStyle name="Comma 2 12 2 2 2" xfId="139" xr:uid="{00000000-0005-0000-0000-000086000000}"/>
    <cellStyle name="Comma 2 12 2 2 2 2" xfId="1849" xr:uid="{00000000-0005-0000-0000-000086000000}"/>
    <cellStyle name="Comma 2 12 2 2 3" xfId="1848" xr:uid="{00000000-0005-0000-0000-000085000000}"/>
    <cellStyle name="Comma 2 12 2 3" xfId="1847" xr:uid="{00000000-0005-0000-0000-000084000000}"/>
    <cellStyle name="Comma 2 12 3" xfId="140" xr:uid="{00000000-0005-0000-0000-000087000000}"/>
    <cellStyle name="Comma 2 12 3 2" xfId="141" xr:uid="{00000000-0005-0000-0000-000088000000}"/>
    <cellStyle name="Comma 2 12 3 2 2" xfId="1851" xr:uid="{00000000-0005-0000-0000-000088000000}"/>
    <cellStyle name="Comma 2 12 3 3" xfId="1850" xr:uid="{00000000-0005-0000-0000-000087000000}"/>
    <cellStyle name="Comma 2 12 4" xfId="1846" xr:uid="{00000000-0005-0000-0000-000083000000}"/>
    <cellStyle name="Comma 2 13" xfId="142" xr:uid="{00000000-0005-0000-0000-000089000000}"/>
    <cellStyle name="Comma 2 13 2" xfId="143" xr:uid="{00000000-0005-0000-0000-00008A000000}"/>
    <cellStyle name="Comma 2 13 2 2" xfId="144" xr:uid="{00000000-0005-0000-0000-00008B000000}"/>
    <cellStyle name="Comma 2 13 2 2 2" xfId="145" xr:uid="{00000000-0005-0000-0000-00008C000000}"/>
    <cellStyle name="Comma 2 13 2 2 2 2" xfId="1855" xr:uid="{00000000-0005-0000-0000-00008C000000}"/>
    <cellStyle name="Comma 2 13 2 2 3" xfId="1854" xr:uid="{00000000-0005-0000-0000-00008B000000}"/>
    <cellStyle name="Comma 2 13 2 3" xfId="1853" xr:uid="{00000000-0005-0000-0000-00008A000000}"/>
    <cellStyle name="Comma 2 13 3" xfId="146" xr:uid="{00000000-0005-0000-0000-00008D000000}"/>
    <cellStyle name="Comma 2 13 3 2" xfId="147" xr:uid="{00000000-0005-0000-0000-00008E000000}"/>
    <cellStyle name="Comma 2 13 3 2 2" xfId="1857" xr:uid="{00000000-0005-0000-0000-00008E000000}"/>
    <cellStyle name="Comma 2 13 3 3" xfId="1856" xr:uid="{00000000-0005-0000-0000-00008D000000}"/>
    <cellStyle name="Comma 2 13 4" xfId="1852" xr:uid="{00000000-0005-0000-0000-000089000000}"/>
    <cellStyle name="Comma 2 14" xfId="148" xr:uid="{00000000-0005-0000-0000-00008F000000}"/>
    <cellStyle name="Comma 2 14 2" xfId="149" xr:uid="{00000000-0005-0000-0000-000090000000}"/>
    <cellStyle name="Comma 2 14 2 2" xfId="150" xr:uid="{00000000-0005-0000-0000-000091000000}"/>
    <cellStyle name="Comma 2 14 2 2 2" xfId="151" xr:uid="{00000000-0005-0000-0000-000092000000}"/>
    <cellStyle name="Comma 2 14 3" xfId="152" xr:uid="{00000000-0005-0000-0000-000093000000}"/>
    <cellStyle name="Comma 2 14 3 2" xfId="153" xr:uid="{00000000-0005-0000-0000-000094000000}"/>
    <cellStyle name="Comma 2 15" xfId="154" xr:uid="{00000000-0005-0000-0000-000095000000}"/>
    <cellStyle name="Comma 2 16" xfId="155" xr:uid="{00000000-0005-0000-0000-000096000000}"/>
    <cellStyle name="Comma 2 16 2" xfId="1858" xr:uid="{00000000-0005-0000-0000-000096000000}"/>
    <cellStyle name="Comma 2 17" xfId="156" xr:uid="{00000000-0005-0000-0000-000097000000}"/>
    <cellStyle name="Comma 2 17 2" xfId="1859" xr:uid="{00000000-0005-0000-0000-000097000000}"/>
    <cellStyle name="Comma 2 18" xfId="1833" xr:uid="{00000000-0005-0000-0000-00006A000000}"/>
    <cellStyle name="Comma 2 2" xfId="157" xr:uid="{00000000-0005-0000-0000-000098000000}"/>
    <cellStyle name="Comma 2 2 10" xfId="158" xr:uid="{00000000-0005-0000-0000-000099000000}"/>
    <cellStyle name="Comma 2 2 11" xfId="159" xr:uid="{00000000-0005-0000-0000-00009A000000}"/>
    <cellStyle name="Comma 2 2 12" xfId="160" xr:uid="{00000000-0005-0000-0000-00009B000000}"/>
    <cellStyle name="Comma 2 2 13" xfId="161" xr:uid="{00000000-0005-0000-0000-00009C000000}"/>
    <cellStyle name="Comma 2 2 13 2" xfId="162" xr:uid="{00000000-0005-0000-0000-00009D000000}"/>
    <cellStyle name="Comma 2 2 13 2 2" xfId="1861" xr:uid="{00000000-0005-0000-0000-00009D000000}"/>
    <cellStyle name="Comma 2 2 13 3" xfId="1860" xr:uid="{00000000-0005-0000-0000-00009C000000}"/>
    <cellStyle name="Comma 2 2 14" xfId="163" xr:uid="{00000000-0005-0000-0000-00009E000000}"/>
    <cellStyle name="Comma 2 2 14 2" xfId="164" xr:uid="{00000000-0005-0000-0000-00009F000000}"/>
    <cellStyle name="Comma 2 2 2" xfId="165" xr:uid="{00000000-0005-0000-0000-0000A0000000}"/>
    <cellStyle name="Comma 2 2 2 2" xfId="166" xr:uid="{00000000-0005-0000-0000-0000A1000000}"/>
    <cellStyle name="Comma 2 2 3" xfId="167" xr:uid="{00000000-0005-0000-0000-0000A2000000}"/>
    <cellStyle name="Comma 2 2 4" xfId="168" xr:uid="{00000000-0005-0000-0000-0000A3000000}"/>
    <cellStyle name="Comma 2 2 5" xfId="169" xr:uid="{00000000-0005-0000-0000-0000A4000000}"/>
    <cellStyle name="Comma 2 2 6" xfId="170" xr:uid="{00000000-0005-0000-0000-0000A5000000}"/>
    <cellStyle name="Comma 2 2 7" xfId="171" xr:uid="{00000000-0005-0000-0000-0000A6000000}"/>
    <cellStyle name="Comma 2 2 8" xfId="172" xr:uid="{00000000-0005-0000-0000-0000A7000000}"/>
    <cellStyle name="Comma 2 2 9" xfId="173" xr:uid="{00000000-0005-0000-0000-0000A8000000}"/>
    <cellStyle name="Comma 2 2_Database" xfId="174" xr:uid="{00000000-0005-0000-0000-0000A9000000}"/>
    <cellStyle name="Comma 2 3" xfId="175" xr:uid="{00000000-0005-0000-0000-0000AA000000}"/>
    <cellStyle name="Comma 2 3 2" xfId="176" xr:uid="{00000000-0005-0000-0000-0000AB000000}"/>
    <cellStyle name="Comma 2 3 2 2" xfId="177" xr:uid="{00000000-0005-0000-0000-0000AC000000}"/>
    <cellStyle name="Comma 2 3 2 2 2" xfId="178" xr:uid="{00000000-0005-0000-0000-0000AD000000}"/>
    <cellStyle name="Comma 2 3 3" xfId="179" xr:uid="{00000000-0005-0000-0000-0000AE000000}"/>
    <cellStyle name="Comma 2 3 3 2" xfId="180" xr:uid="{00000000-0005-0000-0000-0000AF000000}"/>
    <cellStyle name="Comma 2 3 3 2 2" xfId="1862" xr:uid="{00000000-0005-0000-0000-0000AF000000}"/>
    <cellStyle name="Comma 2 4" xfId="181" xr:uid="{00000000-0005-0000-0000-0000B0000000}"/>
    <cellStyle name="Comma 2 4 2" xfId="182" xr:uid="{00000000-0005-0000-0000-0000B1000000}"/>
    <cellStyle name="Comma 2 4 2 2" xfId="183" xr:uid="{00000000-0005-0000-0000-0000B2000000}"/>
    <cellStyle name="Comma 2 4 2 2 2" xfId="184" xr:uid="{00000000-0005-0000-0000-0000B3000000}"/>
    <cellStyle name="Comma 2 4 3" xfId="185" xr:uid="{00000000-0005-0000-0000-0000B4000000}"/>
    <cellStyle name="Comma 2 4 3 2" xfId="186" xr:uid="{00000000-0005-0000-0000-0000B5000000}"/>
    <cellStyle name="Comma 2 4 4" xfId="187" xr:uid="{00000000-0005-0000-0000-0000B6000000}"/>
    <cellStyle name="Comma 2 4 4 2" xfId="1863" xr:uid="{00000000-0005-0000-0000-0000B6000000}"/>
    <cellStyle name="Comma 2 4 5" xfId="188" xr:uid="{00000000-0005-0000-0000-0000B7000000}"/>
    <cellStyle name="Comma 2 4 5 2" xfId="189" xr:uid="{00000000-0005-0000-0000-0000B8000000}"/>
    <cellStyle name="Comma 2 5" xfId="190" xr:uid="{00000000-0005-0000-0000-0000B9000000}"/>
    <cellStyle name="Comma 2 5 2" xfId="191" xr:uid="{00000000-0005-0000-0000-0000BA000000}"/>
    <cellStyle name="Comma 2 5 2 2" xfId="192" xr:uid="{00000000-0005-0000-0000-0000BB000000}"/>
    <cellStyle name="Comma 2 5 2 2 2" xfId="193" xr:uid="{00000000-0005-0000-0000-0000BC000000}"/>
    <cellStyle name="Comma 2 5 3" xfId="194" xr:uid="{00000000-0005-0000-0000-0000BD000000}"/>
    <cellStyle name="Comma 2 5 3 2" xfId="195" xr:uid="{00000000-0005-0000-0000-0000BE000000}"/>
    <cellStyle name="Comma 2 6" xfId="196" xr:uid="{00000000-0005-0000-0000-0000BF000000}"/>
    <cellStyle name="Comma 2 6 2" xfId="197" xr:uid="{00000000-0005-0000-0000-0000C0000000}"/>
    <cellStyle name="Comma 2 6 2 2" xfId="198" xr:uid="{00000000-0005-0000-0000-0000C1000000}"/>
    <cellStyle name="Comma 2 6 2 2 2" xfId="199" xr:uid="{00000000-0005-0000-0000-0000C2000000}"/>
    <cellStyle name="Comma 2 6 3" xfId="200" xr:uid="{00000000-0005-0000-0000-0000C3000000}"/>
    <cellStyle name="Comma 2 6 3 2" xfId="201" xr:uid="{00000000-0005-0000-0000-0000C4000000}"/>
    <cellStyle name="Comma 2 7" xfId="202" xr:uid="{00000000-0005-0000-0000-0000C5000000}"/>
    <cellStyle name="Comma 2 7 2" xfId="203" xr:uid="{00000000-0005-0000-0000-0000C6000000}"/>
    <cellStyle name="Comma 2 7 2 2" xfId="204" xr:uid="{00000000-0005-0000-0000-0000C7000000}"/>
    <cellStyle name="Comma 2 7 2 2 2" xfId="205" xr:uid="{00000000-0005-0000-0000-0000C8000000}"/>
    <cellStyle name="Comma 2 7 3" xfId="206" xr:uid="{00000000-0005-0000-0000-0000C9000000}"/>
    <cellStyle name="Comma 2 7 3 2" xfId="207" xr:uid="{00000000-0005-0000-0000-0000CA000000}"/>
    <cellStyle name="Comma 2 8" xfId="208" xr:uid="{00000000-0005-0000-0000-0000CB000000}"/>
    <cellStyle name="Comma 2 8 2" xfId="209" xr:uid="{00000000-0005-0000-0000-0000CC000000}"/>
    <cellStyle name="Comma 2 8 2 2" xfId="210" xr:uid="{00000000-0005-0000-0000-0000CD000000}"/>
    <cellStyle name="Comma 2 8 2 2 2" xfId="211" xr:uid="{00000000-0005-0000-0000-0000CE000000}"/>
    <cellStyle name="Comma 2 8 3" xfId="212" xr:uid="{00000000-0005-0000-0000-0000CF000000}"/>
    <cellStyle name="Comma 2 8 3 2" xfId="213" xr:uid="{00000000-0005-0000-0000-0000D0000000}"/>
    <cellStyle name="Comma 2 9" xfId="214" xr:uid="{00000000-0005-0000-0000-0000D1000000}"/>
    <cellStyle name="Comma 2 9 2" xfId="215" xr:uid="{00000000-0005-0000-0000-0000D2000000}"/>
    <cellStyle name="Comma 2 9 2 2" xfId="216" xr:uid="{00000000-0005-0000-0000-0000D3000000}"/>
    <cellStyle name="Comma 2 9 2 2 2" xfId="217" xr:uid="{00000000-0005-0000-0000-0000D4000000}"/>
    <cellStyle name="Comma 2 9 3" xfId="218" xr:uid="{00000000-0005-0000-0000-0000D5000000}"/>
    <cellStyle name="Comma 2 9 3 2" xfId="219" xr:uid="{00000000-0005-0000-0000-0000D6000000}"/>
    <cellStyle name="Comma 2_2019 IRM Rates" xfId="220" xr:uid="{00000000-0005-0000-0000-0000D7000000}"/>
    <cellStyle name="Comma 20" xfId="221" xr:uid="{00000000-0005-0000-0000-0000D8000000}"/>
    <cellStyle name="Comma 20 2" xfId="1865" xr:uid="{00000000-0005-0000-0000-0000D8000000}"/>
    <cellStyle name="Comma 21" xfId="222" xr:uid="{00000000-0005-0000-0000-0000D9000000}"/>
    <cellStyle name="Comma 21 2" xfId="1866" xr:uid="{00000000-0005-0000-0000-0000D9000000}"/>
    <cellStyle name="Comma 22" xfId="223" xr:uid="{00000000-0005-0000-0000-0000DA000000}"/>
    <cellStyle name="Comma 22 2" xfId="1867" xr:uid="{00000000-0005-0000-0000-0000DA000000}"/>
    <cellStyle name="Comma 23" xfId="224" xr:uid="{00000000-0005-0000-0000-0000DB000000}"/>
    <cellStyle name="Comma 23 2" xfId="1868" xr:uid="{00000000-0005-0000-0000-0000DB000000}"/>
    <cellStyle name="Comma 24" xfId="225" xr:uid="{00000000-0005-0000-0000-0000DC000000}"/>
    <cellStyle name="Comma 24 2" xfId="1869" xr:uid="{00000000-0005-0000-0000-0000DC000000}"/>
    <cellStyle name="Comma 25" xfId="226" xr:uid="{00000000-0005-0000-0000-0000DD000000}"/>
    <cellStyle name="Comma 25 2" xfId="227" xr:uid="{00000000-0005-0000-0000-0000DE000000}"/>
    <cellStyle name="Comma 25 2 2" xfId="1871" xr:uid="{00000000-0005-0000-0000-0000DE000000}"/>
    <cellStyle name="Comma 25 3" xfId="228" xr:uid="{00000000-0005-0000-0000-0000DF000000}"/>
    <cellStyle name="Comma 25 3 2" xfId="229" xr:uid="{00000000-0005-0000-0000-0000E0000000}"/>
    <cellStyle name="Comma 25 3 2 2" xfId="1873" xr:uid="{00000000-0005-0000-0000-0000E0000000}"/>
    <cellStyle name="Comma 25 3 3" xfId="1872" xr:uid="{00000000-0005-0000-0000-0000DF000000}"/>
    <cellStyle name="Comma 25 4" xfId="230" xr:uid="{00000000-0005-0000-0000-0000E1000000}"/>
    <cellStyle name="Comma 25 4 2" xfId="1874" xr:uid="{00000000-0005-0000-0000-0000E1000000}"/>
    <cellStyle name="Comma 25 5" xfId="1870" xr:uid="{00000000-0005-0000-0000-0000DD000000}"/>
    <cellStyle name="Comma 26" xfId="231" xr:uid="{00000000-0005-0000-0000-0000E2000000}"/>
    <cellStyle name="Comma 26 2" xfId="232" xr:uid="{00000000-0005-0000-0000-0000E3000000}"/>
    <cellStyle name="Comma 26 2 2" xfId="1876" xr:uid="{00000000-0005-0000-0000-0000E3000000}"/>
    <cellStyle name="Comma 26 3" xfId="1875" xr:uid="{00000000-0005-0000-0000-0000E2000000}"/>
    <cellStyle name="Comma 27" xfId="233" xr:uid="{00000000-0005-0000-0000-0000E4000000}"/>
    <cellStyle name="Comma 27 2" xfId="234" xr:uid="{00000000-0005-0000-0000-0000E5000000}"/>
    <cellStyle name="Comma 27 2 2" xfId="1878" xr:uid="{00000000-0005-0000-0000-0000E5000000}"/>
    <cellStyle name="Comma 27 3" xfId="1877" xr:uid="{00000000-0005-0000-0000-0000E4000000}"/>
    <cellStyle name="Comma 28" xfId="235" xr:uid="{00000000-0005-0000-0000-0000E6000000}"/>
    <cellStyle name="Comma 28 2" xfId="236" xr:uid="{00000000-0005-0000-0000-0000E7000000}"/>
    <cellStyle name="Comma 28 2 2" xfId="1880" xr:uid="{00000000-0005-0000-0000-0000E7000000}"/>
    <cellStyle name="Comma 28 3" xfId="1879" xr:uid="{00000000-0005-0000-0000-0000E6000000}"/>
    <cellStyle name="Comma 29" xfId="237" xr:uid="{00000000-0005-0000-0000-0000E8000000}"/>
    <cellStyle name="Comma 29 2" xfId="238" xr:uid="{00000000-0005-0000-0000-0000E9000000}"/>
    <cellStyle name="Comma 29 2 2" xfId="1882" xr:uid="{00000000-0005-0000-0000-0000E9000000}"/>
    <cellStyle name="Comma 29 3" xfId="239" xr:uid="{00000000-0005-0000-0000-0000EA000000}"/>
    <cellStyle name="Comma 29 4" xfId="1881" xr:uid="{00000000-0005-0000-0000-0000E8000000}"/>
    <cellStyle name="Comma 3" xfId="240" xr:uid="{00000000-0005-0000-0000-0000EB000000}"/>
    <cellStyle name="Comma 3 10" xfId="2082" xr:uid="{00000000-0005-0000-0000-0000EB000000}"/>
    <cellStyle name="Comma 3 2" xfId="241" xr:uid="{00000000-0005-0000-0000-0000EC000000}"/>
    <cellStyle name="Comma 3 2 2" xfId="242" xr:uid="{00000000-0005-0000-0000-0000ED000000}"/>
    <cellStyle name="Comma 3 2 2 2" xfId="243" xr:uid="{00000000-0005-0000-0000-0000EE000000}"/>
    <cellStyle name="Comma 3 2 2 3" xfId="244" xr:uid="{00000000-0005-0000-0000-0000EF000000}"/>
    <cellStyle name="Comma 3 2 2 4" xfId="245" xr:uid="{00000000-0005-0000-0000-0000F0000000}"/>
    <cellStyle name="Comma 3 2 2 4 2" xfId="246" xr:uid="{00000000-0005-0000-0000-0000F1000000}"/>
    <cellStyle name="Comma 3 2 2 4 2 2" xfId="247" xr:uid="{00000000-0005-0000-0000-0000F2000000}"/>
    <cellStyle name="Comma 3 2 2 4 2 2 2" xfId="1887" xr:uid="{00000000-0005-0000-0000-0000F2000000}"/>
    <cellStyle name="Comma 3 2 2 4 2 3" xfId="1886" xr:uid="{00000000-0005-0000-0000-0000F1000000}"/>
    <cellStyle name="Comma 3 2 2 4 3" xfId="1885" xr:uid="{00000000-0005-0000-0000-0000F0000000}"/>
    <cellStyle name="Comma 3 2 2 5" xfId="248" xr:uid="{00000000-0005-0000-0000-0000F3000000}"/>
    <cellStyle name="Comma 3 2 2 5 2" xfId="249" xr:uid="{00000000-0005-0000-0000-0000F4000000}"/>
    <cellStyle name="Comma 3 2 2 5 2 2" xfId="1889" xr:uid="{00000000-0005-0000-0000-0000F4000000}"/>
    <cellStyle name="Comma 3 2 2 5 3" xfId="1888" xr:uid="{00000000-0005-0000-0000-0000F3000000}"/>
    <cellStyle name="Comma 3 2 2 6" xfId="1884" xr:uid="{00000000-0005-0000-0000-0000ED000000}"/>
    <cellStyle name="Comma 3 2 2_2019 IRM Rates" xfId="250" xr:uid="{00000000-0005-0000-0000-0000F5000000}"/>
    <cellStyle name="Comma 3 2 3" xfId="251" xr:uid="{00000000-0005-0000-0000-0000F6000000}"/>
    <cellStyle name="Comma 3 2 4" xfId="252" xr:uid="{00000000-0005-0000-0000-0000F7000000}"/>
    <cellStyle name="Comma 3 2 5" xfId="253" xr:uid="{00000000-0005-0000-0000-0000F8000000}"/>
    <cellStyle name="Comma 3 2 5 2" xfId="254" xr:uid="{00000000-0005-0000-0000-0000F9000000}"/>
    <cellStyle name="Comma 3 2 5 2 2" xfId="255" xr:uid="{00000000-0005-0000-0000-0000FA000000}"/>
    <cellStyle name="Comma 3 2 5 2 2 2" xfId="256" xr:uid="{00000000-0005-0000-0000-0000FB000000}"/>
    <cellStyle name="Comma 3 2 5 2 2 2 2" xfId="1893" xr:uid="{00000000-0005-0000-0000-0000FB000000}"/>
    <cellStyle name="Comma 3 2 5 2 2 3" xfId="1892" xr:uid="{00000000-0005-0000-0000-0000FA000000}"/>
    <cellStyle name="Comma 3 2 5 2 3" xfId="1891" xr:uid="{00000000-0005-0000-0000-0000F9000000}"/>
    <cellStyle name="Comma 3 2 5 3" xfId="257" xr:uid="{00000000-0005-0000-0000-0000FC000000}"/>
    <cellStyle name="Comma 3 2 5 3 2" xfId="258" xr:uid="{00000000-0005-0000-0000-0000FD000000}"/>
    <cellStyle name="Comma 3 2 5 3 2 2" xfId="1895" xr:uid="{00000000-0005-0000-0000-0000FD000000}"/>
    <cellStyle name="Comma 3 2 5 3 3" xfId="1894" xr:uid="{00000000-0005-0000-0000-0000FC000000}"/>
    <cellStyle name="Comma 3 2 5 4" xfId="1890" xr:uid="{00000000-0005-0000-0000-0000F8000000}"/>
    <cellStyle name="Comma 3 2 6" xfId="259" xr:uid="{00000000-0005-0000-0000-0000FE000000}"/>
    <cellStyle name="Comma 3 2 6 2" xfId="260" xr:uid="{00000000-0005-0000-0000-0000FF000000}"/>
    <cellStyle name="Comma 3 2 6 2 2" xfId="261" xr:uid="{00000000-0005-0000-0000-000000010000}"/>
    <cellStyle name="Comma 3 2 6 3" xfId="262" xr:uid="{00000000-0005-0000-0000-000001010000}"/>
    <cellStyle name="Comma 3 3" xfId="263" xr:uid="{00000000-0005-0000-0000-000002010000}"/>
    <cellStyle name="Comma 3 3 2" xfId="264" xr:uid="{00000000-0005-0000-0000-000003010000}"/>
    <cellStyle name="Comma 3 3 2 2" xfId="265" xr:uid="{00000000-0005-0000-0000-000004010000}"/>
    <cellStyle name="Comma 3 3 2 2 2" xfId="266" xr:uid="{00000000-0005-0000-0000-000005010000}"/>
    <cellStyle name="Comma 3 3 2 2 2 2" xfId="267" xr:uid="{00000000-0005-0000-0000-000006010000}"/>
    <cellStyle name="Comma 3 3 2 2 2 2 2" xfId="1899" xr:uid="{00000000-0005-0000-0000-000006010000}"/>
    <cellStyle name="Comma 3 3 2 2 2 3" xfId="1898" xr:uid="{00000000-0005-0000-0000-000005010000}"/>
    <cellStyle name="Comma 3 3 2 2 3" xfId="1897" xr:uid="{00000000-0005-0000-0000-000004010000}"/>
    <cellStyle name="Comma 3 3 2 3" xfId="268" xr:uid="{00000000-0005-0000-0000-000007010000}"/>
    <cellStyle name="Comma 3 3 2 3 2" xfId="269" xr:uid="{00000000-0005-0000-0000-000008010000}"/>
    <cellStyle name="Comma 3 3 2 3 2 2" xfId="1901" xr:uid="{00000000-0005-0000-0000-000008010000}"/>
    <cellStyle name="Comma 3 3 2 3 3" xfId="1900" xr:uid="{00000000-0005-0000-0000-000007010000}"/>
    <cellStyle name="Comma 3 3 2 4" xfId="1896" xr:uid="{00000000-0005-0000-0000-000003010000}"/>
    <cellStyle name="Comma 3 3 3" xfId="270" xr:uid="{00000000-0005-0000-0000-000009010000}"/>
    <cellStyle name="Comma 3 3 3 2" xfId="271" xr:uid="{00000000-0005-0000-0000-00000A010000}"/>
    <cellStyle name="Comma 3 3 3 2 2" xfId="272" xr:uid="{00000000-0005-0000-0000-00000B010000}"/>
    <cellStyle name="Comma 3 3 3 2 2 2" xfId="273" xr:uid="{00000000-0005-0000-0000-00000C010000}"/>
    <cellStyle name="Comma 3 3 3 2 2 2 2" xfId="1905" xr:uid="{00000000-0005-0000-0000-00000C010000}"/>
    <cellStyle name="Comma 3 3 3 2 2 3" xfId="1904" xr:uid="{00000000-0005-0000-0000-00000B010000}"/>
    <cellStyle name="Comma 3 3 3 2 3" xfId="1903" xr:uid="{00000000-0005-0000-0000-00000A010000}"/>
    <cellStyle name="Comma 3 3 3 3" xfId="274" xr:uid="{00000000-0005-0000-0000-00000D010000}"/>
    <cellStyle name="Comma 3 3 3 3 2" xfId="275" xr:uid="{00000000-0005-0000-0000-00000E010000}"/>
    <cellStyle name="Comma 3 3 3 3 2 2" xfId="1907" xr:uid="{00000000-0005-0000-0000-00000E010000}"/>
    <cellStyle name="Comma 3 3 3 3 3" xfId="1906" xr:uid="{00000000-0005-0000-0000-00000D010000}"/>
    <cellStyle name="Comma 3 3 3 4" xfId="1902" xr:uid="{00000000-0005-0000-0000-000009010000}"/>
    <cellStyle name="Comma 3 3 4" xfId="276" xr:uid="{00000000-0005-0000-0000-00000F010000}"/>
    <cellStyle name="Comma 3 3 4 2" xfId="277" xr:uid="{00000000-0005-0000-0000-000010010000}"/>
    <cellStyle name="Comma 3 3 4 2 2" xfId="278" xr:uid="{00000000-0005-0000-0000-000011010000}"/>
    <cellStyle name="Comma 3 3 4 3" xfId="279" xr:uid="{00000000-0005-0000-0000-000012010000}"/>
    <cellStyle name="Comma 3 4" xfId="280" xr:uid="{00000000-0005-0000-0000-000013010000}"/>
    <cellStyle name="Comma 3 4 2" xfId="281" xr:uid="{00000000-0005-0000-0000-000014010000}"/>
    <cellStyle name="Comma 3 4 2 2" xfId="282" xr:uid="{00000000-0005-0000-0000-000015010000}"/>
    <cellStyle name="Comma 3 4 2 2 2" xfId="283" xr:uid="{00000000-0005-0000-0000-000016010000}"/>
    <cellStyle name="Comma 3 4 2 2 2 2" xfId="1911" xr:uid="{00000000-0005-0000-0000-000016010000}"/>
    <cellStyle name="Comma 3 4 2 2 3" xfId="1910" xr:uid="{00000000-0005-0000-0000-000015010000}"/>
    <cellStyle name="Comma 3 4 2 3" xfId="1909" xr:uid="{00000000-0005-0000-0000-000014010000}"/>
    <cellStyle name="Comma 3 4 3" xfId="284" xr:uid="{00000000-0005-0000-0000-000017010000}"/>
    <cellStyle name="Comma 3 4 3 2" xfId="285" xr:uid="{00000000-0005-0000-0000-000018010000}"/>
    <cellStyle name="Comma 3 4 3 2 2" xfId="286" xr:uid="{00000000-0005-0000-0000-000019010000}"/>
    <cellStyle name="Comma 3 4 3 3" xfId="287" xr:uid="{00000000-0005-0000-0000-00001A010000}"/>
    <cellStyle name="Comma 3 4 4" xfId="288" xr:uid="{00000000-0005-0000-0000-00001B010000}"/>
    <cellStyle name="Comma 3 4 4 2" xfId="289" xr:uid="{00000000-0005-0000-0000-00001C010000}"/>
    <cellStyle name="Comma 3 4 4 2 2" xfId="1913" xr:uid="{00000000-0005-0000-0000-00001C010000}"/>
    <cellStyle name="Comma 3 4 4 3" xfId="1912" xr:uid="{00000000-0005-0000-0000-00001B010000}"/>
    <cellStyle name="Comma 3 4 5" xfId="1908" xr:uid="{00000000-0005-0000-0000-000013010000}"/>
    <cellStyle name="Comma 3 5" xfId="290" xr:uid="{00000000-0005-0000-0000-00001D010000}"/>
    <cellStyle name="Comma 3 5 2" xfId="291" xr:uid="{00000000-0005-0000-0000-00001E010000}"/>
    <cellStyle name="Comma 3 5 2 2" xfId="292" xr:uid="{00000000-0005-0000-0000-00001F010000}"/>
    <cellStyle name="Comma 3 5 2 2 2" xfId="293" xr:uid="{00000000-0005-0000-0000-000020010000}"/>
    <cellStyle name="Comma 3 5 2 3" xfId="294" xr:uid="{00000000-0005-0000-0000-000021010000}"/>
    <cellStyle name="Comma 3 6" xfId="295" xr:uid="{00000000-0005-0000-0000-000022010000}"/>
    <cellStyle name="Comma 3 6 2" xfId="296" xr:uid="{00000000-0005-0000-0000-000023010000}"/>
    <cellStyle name="Comma 3 6 2 2" xfId="1914" xr:uid="{00000000-0005-0000-0000-000023010000}"/>
    <cellStyle name="Comma 3 6 3" xfId="297" xr:uid="{00000000-0005-0000-0000-000024010000}"/>
    <cellStyle name="Comma 3 6 3 2" xfId="298" xr:uid="{00000000-0005-0000-0000-000025010000}"/>
    <cellStyle name="Comma 3 6 3 2 2" xfId="299" xr:uid="{00000000-0005-0000-0000-000026010000}"/>
    <cellStyle name="Comma 3 6 3 2 2 2" xfId="1917" xr:uid="{00000000-0005-0000-0000-000026010000}"/>
    <cellStyle name="Comma 3 6 3 2 3" xfId="1916" xr:uid="{00000000-0005-0000-0000-000025010000}"/>
    <cellStyle name="Comma 3 6 3 3" xfId="300" xr:uid="{00000000-0005-0000-0000-000027010000}"/>
    <cellStyle name="Comma 3 6 3 3 2" xfId="1918" xr:uid="{00000000-0005-0000-0000-000027010000}"/>
    <cellStyle name="Comma 3 6 3 4" xfId="1915" xr:uid="{00000000-0005-0000-0000-000024010000}"/>
    <cellStyle name="Comma 3 7" xfId="301" xr:uid="{00000000-0005-0000-0000-000028010000}"/>
    <cellStyle name="Comma 3 7 2" xfId="1919" xr:uid="{00000000-0005-0000-0000-000028010000}"/>
    <cellStyle name="Comma 3 8" xfId="302" xr:uid="{00000000-0005-0000-0000-000029010000}"/>
    <cellStyle name="Comma 3 8 2" xfId="1920" xr:uid="{00000000-0005-0000-0000-000029010000}"/>
    <cellStyle name="Comma 3 9" xfId="1883" xr:uid="{00000000-0005-0000-0000-0000EB000000}"/>
    <cellStyle name="Comma 3_2019 IRM Rates" xfId="303" xr:uid="{00000000-0005-0000-0000-00002A010000}"/>
    <cellStyle name="Comma 30" xfId="304" xr:uid="{00000000-0005-0000-0000-00002B010000}"/>
    <cellStyle name="Comma 30 2" xfId="305" xr:uid="{00000000-0005-0000-0000-00002C010000}"/>
    <cellStyle name="Comma 30 2 2" xfId="1922" xr:uid="{00000000-0005-0000-0000-00002C010000}"/>
    <cellStyle name="Comma 30 3" xfId="306" xr:uid="{00000000-0005-0000-0000-00002D010000}"/>
    <cellStyle name="Comma 30 3 2" xfId="1923" xr:uid="{00000000-0005-0000-0000-00002D010000}"/>
    <cellStyle name="Comma 30 4" xfId="307" xr:uid="{00000000-0005-0000-0000-00002E010000}"/>
    <cellStyle name="Comma 30 4 2" xfId="1924" xr:uid="{00000000-0005-0000-0000-00002E010000}"/>
    <cellStyle name="Comma 30 5" xfId="1921" xr:uid="{00000000-0005-0000-0000-00002B010000}"/>
    <cellStyle name="Comma 31" xfId="95" xr:uid="{00000000-0005-0000-0000-00008A000000}"/>
    <cellStyle name="Comma 32" xfId="1817" xr:uid="{00000000-0005-0000-0000-00004A070000}"/>
    <cellStyle name="Comma 4" xfId="308" xr:uid="{00000000-0005-0000-0000-00002F010000}"/>
    <cellStyle name="Comma 4 2" xfId="309" xr:uid="{00000000-0005-0000-0000-000030010000}"/>
    <cellStyle name="Comma 4 2 2" xfId="310" xr:uid="{00000000-0005-0000-0000-000031010000}"/>
    <cellStyle name="Comma 4 3" xfId="311" xr:uid="{00000000-0005-0000-0000-000032010000}"/>
    <cellStyle name="Comma 4 4" xfId="312" xr:uid="{00000000-0005-0000-0000-000033010000}"/>
    <cellStyle name="Comma 4 5" xfId="313" xr:uid="{00000000-0005-0000-0000-000034010000}"/>
    <cellStyle name="Comma 4 6" xfId="314" xr:uid="{00000000-0005-0000-0000-000035010000}"/>
    <cellStyle name="Comma 4 6 2" xfId="1926" xr:uid="{00000000-0005-0000-0000-000035010000}"/>
    <cellStyle name="Comma 4 7" xfId="315" xr:uid="{00000000-0005-0000-0000-000036010000}"/>
    <cellStyle name="Comma 4 7 2" xfId="1927" xr:uid="{00000000-0005-0000-0000-000036010000}"/>
    <cellStyle name="Comma 4 8" xfId="316" xr:uid="{00000000-0005-0000-0000-000037010000}"/>
    <cellStyle name="Comma 4 8 2" xfId="317" xr:uid="{00000000-0005-0000-0000-000038010000}"/>
    <cellStyle name="Comma 4 8 2 2" xfId="1929" xr:uid="{00000000-0005-0000-0000-000038010000}"/>
    <cellStyle name="Comma 4 8 3" xfId="1928" xr:uid="{00000000-0005-0000-0000-000037010000}"/>
    <cellStyle name="Comma 4 9" xfId="1925" xr:uid="{00000000-0005-0000-0000-00002F010000}"/>
    <cellStyle name="Comma 4_2019 IRM Rates" xfId="318" xr:uid="{00000000-0005-0000-0000-000039010000}"/>
    <cellStyle name="Comma 5" xfId="319" xr:uid="{00000000-0005-0000-0000-00003A010000}"/>
    <cellStyle name="Comma 5 2" xfId="320" xr:uid="{00000000-0005-0000-0000-00003B010000}"/>
    <cellStyle name="Comma 5 2 2" xfId="321" xr:uid="{00000000-0005-0000-0000-00003C010000}"/>
    <cellStyle name="Comma 5 2 2 2" xfId="322" xr:uid="{00000000-0005-0000-0000-00003D010000}"/>
    <cellStyle name="Comma 5 3" xfId="323" xr:uid="{00000000-0005-0000-0000-00003E010000}"/>
    <cellStyle name="Comma 5 4" xfId="324" xr:uid="{00000000-0005-0000-0000-00003F010000}"/>
    <cellStyle name="Comma 5 5" xfId="325" xr:uid="{00000000-0005-0000-0000-000040010000}"/>
    <cellStyle name="Comma 5 5 2" xfId="326" xr:uid="{00000000-0005-0000-0000-000041010000}"/>
    <cellStyle name="Comma 5 6" xfId="1930" xr:uid="{00000000-0005-0000-0000-00003A010000}"/>
    <cellStyle name="Comma 5_2019 IRM Rates" xfId="327" xr:uid="{00000000-0005-0000-0000-000042010000}"/>
    <cellStyle name="Comma 6" xfId="328" xr:uid="{00000000-0005-0000-0000-000043010000}"/>
    <cellStyle name="Comma 6 2" xfId="329" xr:uid="{00000000-0005-0000-0000-000044010000}"/>
    <cellStyle name="Comma 6 2 2" xfId="330" xr:uid="{00000000-0005-0000-0000-000045010000}"/>
    <cellStyle name="Comma 6 2 2 2" xfId="331" xr:uid="{00000000-0005-0000-0000-000046010000}"/>
    <cellStyle name="Comma 6 2 2 2 2" xfId="332" xr:uid="{00000000-0005-0000-0000-000047010000}"/>
    <cellStyle name="Comma 6 2 2 2 2 2" xfId="1935" xr:uid="{00000000-0005-0000-0000-000047010000}"/>
    <cellStyle name="Comma 6 2 2 2 3" xfId="1934" xr:uid="{00000000-0005-0000-0000-000046010000}"/>
    <cellStyle name="Comma 6 2 2 3" xfId="1933" xr:uid="{00000000-0005-0000-0000-000045010000}"/>
    <cellStyle name="Comma 6 2 3" xfId="333" xr:uid="{00000000-0005-0000-0000-000048010000}"/>
    <cellStyle name="Comma 6 2 3 2" xfId="334" xr:uid="{00000000-0005-0000-0000-000049010000}"/>
    <cellStyle name="Comma 6 2 4" xfId="335" xr:uid="{00000000-0005-0000-0000-00004A010000}"/>
    <cellStyle name="Comma 6 2 4 2" xfId="336" xr:uid="{00000000-0005-0000-0000-00004B010000}"/>
    <cellStyle name="Comma 6 2 4 2 2" xfId="1937" xr:uid="{00000000-0005-0000-0000-00004B010000}"/>
    <cellStyle name="Comma 6 2 4 3" xfId="1936" xr:uid="{00000000-0005-0000-0000-00004A010000}"/>
    <cellStyle name="Comma 6 2 5" xfId="1932" xr:uid="{00000000-0005-0000-0000-000044010000}"/>
    <cellStyle name="Comma 6 3" xfId="337" xr:uid="{00000000-0005-0000-0000-00004C010000}"/>
    <cellStyle name="Comma 6 3 2" xfId="338" xr:uid="{00000000-0005-0000-0000-00004D010000}"/>
    <cellStyle name="Comma 6 3 2 2" xfId="339" xr:uid="{00000000-0005-0000-0000-00004E010000}"/>
    <cellStyle name="Comma 6 3 2 2 2" xfId="1940" xr:uid="{00000000-0005-0000-0000-00004E010000}"/>
    <cellStyle name="Comma 6 3 2 3" xfId="1939" xr:uid="{00000000-0005-0000-0000-00004D010000}"/>
    <cellStyle name="Comma 6 3 3" xfId="1938" xr:uid="{00000000-0005-0000-0000-00004C010000}"/>
    <cellStyle name="Comma 6 4" xfId="340" xr:uid="{00000000-0005-0000-0000-00004F010000}"/>
    <cellStyle name="Comma 6 4 2" xfId="1941" xr:uid="{00000000-0005-0000-0000-00004F010000}"/>
    <cellStyle name="Comma 6 5" xfId="341" xr:uid="{00000000-0005-0000-0000-000050010000}"/>
    <cellStyle name="Comma 6 5 2" xfId="342" xr:uid="{00000000-0005-0000-0000-000051010000}"/>
    <cellStyle name="Comma 6 5 2 2" xfId="343" xr:uid="{00000000-0005-0000-0000-000052010000}"/>
    <cellStyle name="Comma 6 5 2 2 2" xfId="1944" xr:uid="{00000000-0005-0000-0000-000052010000}"/>
    <cellStyle name="Comma 6 5 2 3" xfId="1943" xr:uid="{00000000-0005-0000-0000-000051010000}"/>
    <cellStyle name="Comma 6 5 3" xfId="344" xr:uid="{00000000-0005-0000-0000-000053010000}"/>
    <cellStyle name="Comma 6 5 3 2" xfId="345" xr:uid="{00000000-0005-0000-0000-000054010000}"/>
    <cellStyle name="Comma 6 5 3 2 2" xfId="1946" xr:uid="{00000000-0005-0000-0000-000054010000}"/>
    <cellStyle name="Comma 6 5 3 3" xfId="1945" xr:uid="{00000000-0005-0000-0000-000053010000}"/>
    <cellStyle name="Comma 6 5 4" xfId="346" xr:uid="{00000000-0005-0000-0000-000055010000}"/>
    <cellStyle name="Comma 6 5 4 2" xfId="1947" xr:uid="{00000000-0005-0000-0000-000055010000}"/>
    <cellStyle name="Comma 6 5 5" xfId="1942" xr:uid="{00000000-0005-0000-0000-000050010000}"/>
    <cellStyle name="Comma 6 6" xfId="347" xr:uid="{00000000-0005-0000-0000-000056010000}"/>
    <cellStyle name="Comma 6 6 2" xfId="348" xr:uid="{00000000-0005-0000-0000-000057010000}"/>
    <cellStyle name="Comma 6 6 2 2" xfId="1949" xr:uid="{00000000-0005-0000-0000-000057010000}"/>
    <cellStyle name="Comma 6 6 3" xfId="1948" xr:uid="{00000000-0005-0000-0000-000056010000}"/>
    <cellStyle name="Comma 6 7" xfId="1931" xr:uid="{00000000-0005-0000-0000-000043010000}"/>
    <cellStyle name="Comma 7" xfId="349" xr:uid="{00000000-0005-0000-0000-000058010000}"/>
    <cellStyle name="Comma 7 2" xfId="350" xr:uid="{00000000-0005-0000-0000-000059010000}"/>
    <cellStyle name="Comma 7 2 2" xfId="351" xr:uid="{00000000-0005-0000-0000-00005A010000}"/>
    <cellStyle name="Comma 7 2 2 2" xfId="1952" xr:uid="{00000000-0005-0000-0000-00005A010000}"/>
    <cellStyle name="Comma 7 2 3" xfId="352" xr:uid="{00000000-0005-0000-0000-00005B010000}"/>
    <cellStyle name="Comma 7 2 3 2" xfId="353" xr:uid="{00000000-0005-0000-0000-00005C010000}"/>
    <cellStyle name="Comma 7 2 3 2 2" xfId="1954" xr:uid="{00000000-0005-0000-0000-00005C010000}"/>
    <cellStyle name="Comma 7 2 3 3" xfId="1953" xr:uid="{00000000-0005-0000-0000-00005B010000}"/>
    <cellStyle name="Comma 7 2 4" xfId="354" xr:uid="{00000000-0005-0000-0000-00005D010000}"/>
    <cellStyle name="Comma 7 2 4 2" xfId="355" xr:uid="{00000000-0005-0000-0000-00005E010000}"/>
    <cellStyle name="Comma 7 2 4 2 2" xfId="1956" xr:uid="{00000000-0005-0000-0000-00005E010000}"/>
    <cellStyle name="Comma 7 2 4 3" xfId="1955" xr:uid="{00000000-0005-0000-0000-00005D010000}"/>
    <cellStyle name="Comma 7 2 5" xfId="1951" xr:uid="{00000000-0005-0000-0000-000059010000}"/>
    <cellStyle name="Comma 7 3" xfId="356" xr:uid="{00000000-0005-0000-0000-00005F010000}"/>
    <cellStyle name="Comma 7 3 2" xfId="1957" xr:uid="{00000000-0005-0000-0000-00005F010000}"/>
    <cellStyle name="Comma 7 4" xfId="357" xr:uid="{00000000-0005-0000-0000-000060010000}"/>
    <cellStyle name="Comma 7 4 2" xfId="358" xr:uid="{00000000-0005-0000-0000-000061010000}"/>
    <cellStyle name="Comma 7 4 2 2" xfId="359" xr:uid="{00000000-0005-0000-0000-000062010000}"/>
    <cellStyle name="Comma 7 4 2 2 2" xfId="1960" xr:uid="{00000000-0005-0000-0000-000062010000}"/>
    <cellStyle name="Comma 7 4 2 3" xfId="1959" xr:uid="{00000000-0005-0000-0000-000061010000}"/>
    <cellStyle name="Comma 7 4 3" xfId="360" xr:uid="{00000000-0005-0000-0000-000063010000}"/>
    <cellStyle name="Comma 7 4 3 2" xfId="361" xr:uid="{00000000-0005-0000-0000-000064010000}"/>
    <cellStyle name="Comma 7 4 3 2 2" xfId="1962" xr:uid="{00000000-0005-0000-0000-000064010000}"/>
    <cellStyle name="Comma 7 4 3 3" xfId="1961" xr:uid="{00000000-0005-0000-0000-000063010000}"/>
    <cellStyle name="Comma 7 4 4" xfId="362" xr:uid="{00000000-0005-0000-0000-000065010000}"/>
    <cellStyle name="Comma 7 4 4 2" xfId="1963" xr:uid="{00000000-0005-0000-0000-000065010000}"/>
    <cellStyle name="Comma 7 4 5" xfId="1958" xr:uid="{00000000-0005-0000-0000-000060010000}"/>
    <cellStyle name="Comma 7 5" xfId="363" xr:uid="{00000000-0005-0000-0000-000066010000}"/>
    <cellStyle name="Comma 7 5 2" xfId="364" xr:uid="{00000000-0005-0000-0000-000067010000}"/>
    <cellStyle name="Comma 7 5 2 2" xfId="1965" xr:uid="{00000000-0005-0000-0000-000067010000}"/>
    <cellStyle name="Comma 7 5 3" xfId="1964" xr:uid="{00000000-0005-0000-0000-000066010000}"/>
    <cellStyle name="Comma 7 6" xfId="1950" xr:uid="{00000000-0005-0000-0000-000058010000}"/>
    <cellStyle name="Comma 8" xfId="365" xr:uid="{00000000-0005-0000-0000-000068010000}"/>
    <cellStyle name="Comma 8 2" xfId="366" xr:uid="{00000000-0005-0000-0000-000069010000}"/>
    <cellStyle name="Comma 8 2 2" xfId="367" xr:uid="{00000000-0005-0000-0000-00006A010000}"/>
    <cellStyle name="Comma 8 2 2 2" xfId="368" xr:uid="{00000000-0005-0000-0000-00006B010000}"/>
    <cellStyle name="Comma 8 3" xfId="369" xr:uid="{00000000-0005-0000-0000-00006C010000}"/>
    <cellStyle name="Comma 8 3 2" xfId="1967" xr:uid="{00000000-0005-0000-0000-00006C010000}"/>
    <cellStyle name="Comma 8 4" xfId="370" xr:uid="{00000000-0005-0000-0000-00006D010000}"/>
    <cellStyle name="Comma 8 4 2" xfId="371" xr:uid="{00000000-0005-0000-0000-00006E010000}"/>
    <cellStyle name="Comma 8 4 2 2" xfId="372" xr:uid="{00000000-0005-0000-0000-00006F010000}"/>
    <cellStyle name="Comma 8 4 2 2 2" xfId="1970" xr:uid="{00000000-0005-0000-0000-00006F010000}"/>
    <cellStyle name="Comma 8 4 2 3" xfId="1969" xr:uid="{00000000-0005-0000-0000-00006E010000}"/>
    <cellStyle name="Comma 8 4 3" xfId="373" xr:uid="{00000000-0005-0000-0000-000070010000}"/>
    <cellStyle name="Comma 8 4 3 2" xfId="1971" xr:uid="{00000000-0005-0000-0000-000070010000}"/>
    <cellStyle name="Comma 8 4 4" xfId="1968" xr:uid="{00000000-0005-0000-0000-00006D010000}"/>
    <cellStyle name="Comma 8 5" xfId="374" xr:uid="{00000000-0005-0000-0000-000071010000}"/>
    <cellStyle name="Comma 8 5 2" xfId="375" xr:uid="{00000000-0005-0000-0000-000072010000}"/>
    <cellStyle name="Comma 8 5 2 2" xfId="1973" xr:uid="{00000000-0005-0000-0000-000072010000}"/>
    <cellStyle name="Comma 8 5 3" xfId="1972" xr:uid="{00000000-0005-0000-0000-000071010000}"/>
    <cellStyle name="Comma 8 6" xfId="1966" xr:uid="{00000000-0005-0000-0000-000068010000}"/>
    <cellStyle name="Comma 9" xfId="376" xr:uid="{00000000-0005-0000-0000-000073010000}"/>
    <cellStyle name="Comma 9 2" xfId="377" xr:uid="{00000000-0005-0000-0000-000074010000}"/>
    <cellStyle name="Comma 9 2 2" xfId="378" xr:uid="{00000000-0005-0000-0000-000075010000}"/>
    <cellStyle name="Comma 9 2 2 2" xfId="379" xr:uid="{00000000-0005-0000-0000-000076010000}"/>
    <cellStyle name="Comma 9 3" xfId="380" xr:uid="{00000000-0005-0000-0000-000077010000}"/>
    <cellStyle name="Comma 9 4" xfId="381" xr:uid="{00000000-0005-0000-0000-000078010000}"/>
    <cellStyle name="Comma 9 4 2" xfId="382" xr:uid="{00000000-0005-0000-0000-000079010000}"/>
    <cellStyle name="Comma 9 4 2 2" xfId="383" xr:uid="{00000000-0005-0000-0000-00007A010000}"/>
    <cellStyle name="Comma 9 4 2 2 2" xfId="1977" xr:uid="{00000000-0005-0000-0000-00007A010000}"/>
    <cellStyle name="Comma 9 4 2 3" xfId="1976" xr:uid="{00000000-0005-0000-0000-000079010000}"/>
    <cellStyle name="Comma 9 4 3" xfId="384" xr:uid="{00000000-0005-0000-0000-00007B010000}"/>
    <cellStyle name="Comma 9 4 3 2" xfId="1978" xr:uid="{00000000-0005-0000-0000-00007B010000}"/>
    <cellStyle name="Comma 9 4 4" xfId="1975" xr:uid="{00000000-0005-0000-0000-000078010000}"/>
    <cellStyle name="Comma 9 5" xfId="385" xr:uid="{00000000-0005-0000-0000-00007C010000}"/>
    <cellStyle name="Comma 9 5 2" xfId="386" xr:uid="{00000000-0005-0000-0000-00007D010000}"/>
    <cellStyle name="Comma 9 6" xfId="1974" xr:uid="{00000000-0005-0000-0000-000073010000}"/>
    <cellStyle name="Comma0" xfId="387" xr:uid="{00000000-0005-0000-0000-00007E010000}"/>
    <cellStyle name="Comma0 2" xfId="388" xr:uid="{00000000-0005-0000-0000-00007F010000}"/>
    <cellStyle name="Comma0 3" xfId="389" xr:uid="{00000000-0005-0000-0000-000080010000}"/>
    <cellStyle name="Comma0 4" xfId="390" xr:uid="{00000000-0005-0000-0000-000081010000}"/>
    <cellStyle name="Comma0 4 2" xfId="391" xr:uid="{00000000-0005-0000-0000-000082010000}"/>
    <cellStyle name="Comma0 4 3" xfId="392" xr:uid="{00000000-0005-0000-0000-000083010000}"/>
    <cellStyle name="Comma0 4 3 2" xfId="393" xr:uid="{00000000-0005-0000-0000-000084010000}"/>
    <cellStyle name="Comma0 4 4" xfId="394" xr:uid="{00000000-0005-0000-0000-000085010000}"/>
    <cellStyle name="Comma0 5" xfId="395" xr:uid="{00000000-0005-0000-0000-000086010000}"/>
    <cellStyle name="Comma0 5 2" xfId="396" xr:uid="{00000000-0005-0000-0000-000087010000}"/>
    <cellStyle name="Comma0 6" xfId="397" xr:uid="{00000000-0005-0000-0000-000088010000}"/>
    <cellStyle name="Comma0 6 2" xfId="398" xr:uid="{00000000-0005-0000-0000-000089010000}"/>
    <cellStyle name="Comma0 7" xfId="399" xr:uid="{00000000-0005-0000-0000-00008A010000}"/>
    <cellStyle name="Comma0 7 2" xfId="400" xr:uid="{00000000-0005-0000-0000-00008B010000}"/>
    <cellStyle name="Comma0 8" xfId="401" xr:uid="{00000000-0005-0000-0000-00008C010000}"/>
    <cellStyle name="Comma0 8 2" xfId="402" xr:uid="{00000000-0005-0000-0000-00008D010000}"/>
    <cellStyle name="Comma0 9" xfId="403" xr:uid="{00000000-0005-0000-0000-00008E010000}"/>
    <cellStyle name="Comma0 9 2" xfId="404" xr:uid="{00000000-0005-0000-0000-00008F010000}"/>
    <cellStyle name="Currency" xfId="2" builtinId="4"/>
    <cellStyle name="Currency 10" xfId="406" xr:uid="{00000000-0005-0000-0000-000091010000}"/>
    <cellStyle name="Currency 10 2" xfId="407" xr:uid="{00000000-0005-0000-0000-000092010000}"/>
    <cellStyle name="Currency 10 2 2" xfId="408" xr:uid="{00000000-0005-0000-0000-000093010000}"/>
    <cellStyle name="Currency 10 2 2 2" xfId="409" xr:uid="{00000000-0005-0000-0000-000094010000}"/>
    <cellStyle name="Currency 10 2 2 2 2" xfId="1982" xr:uid="{00000000-0005-0000-0000-000094010000}"/>
    <cellStyle name="Currency 10 2 2 3" xfId="1981" xr:uid="{00000000-0005-0000-0000-000093010000}"/>
    <cellStyle name="Currency 10 2 3" xfId="410" xr:uid="{00000000-0005-0000-0000-000095010000}"/>
    <cellStyle name="Currency 10 2 3 2" xfId="1983" xr:uid="{00000000-0005-0000-0000-000095010000}"/>
    <cellStyle name="Currency 10 2 4" xfId="1980" xr:uid="{00000000-0005-0000-0000-000092010000}"/>
    <cellStyle name="Currency 10 3" xfId="1979" xr:uid="{00000000-0005-0000-0000-000091010000}"/>
    <cellStyle name="Currency 11" xfId="411" xr:uid="{00000000-0005-0000-0000-000096010000}"/>
    <cellStyle name="Currency 11 2" xfId="1984" xr:uid="{00000000-0005-0000-0000-000096010000}"/>
    <cellStyle name="Currency 12" xfId="412" xr:uid="{00000000-0005-0000-0000-000097010000}"/>
    <cellStyle name="Currency 12 2" xfId="1985" xr:uid="{00000000-0005-0000-0000-000097010000}"/>
    <cellStyle name="Currency 13" xfId="413" xr:uid="{00000000-0005-0000-0000-000098010000}"/>
    <cellStyle name="Currency 13 2" xfId="1986" xr:uid="{00000000-0005-0000-0000-000098010000}"/>
    <cellStyle name="Currency 14" xfId="414" xr:uid="{00000000-0005-0000-0000-000099010000}"/>
    <cellStyle name="Currency 14 2" xfId="1987" xr:uid="{00000000-0005-0000-0000-000099010000}"/>
    <cellStyle name="Currency 15" xfId="415" xr:uid="{00000000-0005-0000-0000-00009A010000}"/>
    <cellStyle name="Currency 15 2" xfId="1988" xr:uid="{00000000-0005-0000-0000-00009A010000}"/>
    <cellStyle name="Currency 16" xfId="416" xr:uid="{00000000-0005-0000-0000-00009B010000}"/>
    <cellStyle name="Currency 16 2" xfId="1989" xr:uid="{00000000-0005-0000-0000-00009B010000}"/>
    <cellStyle name="Currency 17" xfId="417" xr:uid="{00000000-0005-0000-0000-00009C010000}"/>
    <cellStyle name="Currency 17 2" xfId="1990" xr:uid="{00000000-0005-0000-0000-00009C010000}"/>
    <cellStyle name="Currency 18" xfId="418" xr:uid="{00000000-0005-0000-0000-00009D010000}"/>
    <cellStyle name="Currency 18 2" xfId="1991" xr:uid="{00000000-0005-0000-0000-00009D010000}"/>
    <cellStyle name="Currency 19" xfId="419" xr:uid="{00000000-0005-0000-0000-00009E010000}"/>
    <cellStyle name="Currency 19 2" xfId="1992" xr:uid="{00000000-0005-0000-0000-00009E010000}"/>
    <cellStyle name="Currency 2" xfId="420" xr:uid="{00000000-0005-0000-0000-00009F010000}"/>
    <cellStyle name="Currency 2 10" xfId="421" xr:uid="{00000000-0005-0000-0000-0000A0010000}"/>
    <cellStyle name="Currency 2 10 2" xfId="422" xr:uid="{00000000-0005-0000-0000-0000A1010000}"/>
    <cellStyle name="Currency 2 10 2 2" xfId="423" xr:uid="{00000000-0005-0000-0000-0000A2010000}"/>
    <cellStyle name="Currency 2 10 2 2 2" xfId="1996" xr:uid="{00000000-0005-0000-0000-0000A2010000}"/>
    <cellStyle name="Currency 2 10 2 3" xfId="1995" xr:uid="{00000000-0005-0000-0000-0000A1010000}"/>
    <cellStyle name="Currency 2 10 3" xfId="1994" xr:uid="{00000000-0005-0000-0000-0000A0010000}"/>
    <cellStyle name="Currency 2 11" xfId="424" xr:uid="{00000000-0005-0000-0000-0000A3010000}"/>
    <cellStyle name="Currency 2 11 2" xfId="425" xr:uid="{00000000-0005-0000-0000-0000A4010000}"/>
    <cellStyle name="Currency 2 11 2 2" xfId="1998" xr:uid="{00000000-0005-0000-0000-0000A4010000}"/>
    <cellStyle name="Currency 2 11 3" xfId="1997" xr:uid="{00000000-0005-0000-0000-0000A3010000}"/>
    <cellStyle name="Currency 2 12" xfId="1993" xr:uid="{00000000-0005-0000-0000-00009F010000}"/>
    <cellStyle name="Currency 2 2" xfId="426" xr:uid="{00000000-0005-0000-0000-0000A5010000}"/>
    <cellStyle name="Currency 2 2 10" xfId="427" xr:uid="{00000000-0005-0000-0000-0000A6010000}"/>
    <cellStyle name="Currency 2 2 10 2" xfId="2000" xr:uid="{00000000-0005-0000-0000-0000A6010000}"/>
    <cellStyle name="Currency 2 2 11" xfId="1999" xr:uid="{00000000-0005-0000-0000-0000A5010000}"/>
    <cellStyle name="Currency 2 2 2" xfId="428" xr:uid="{00000000-0005-0000-0000-0000A7010000}"/>
    <cellStyle name="Currency 2 2 2 2" xfId="429" xr:uid="{00000000-0005-0000-0000-0000A8010000}"/>
    <cellStyle name="Currency 2 2 2 2 2" xfId="2001" xr:uid="{00000000-0005-0000-0000-0000A8010000}"/>
    <cellStyle name="Currency 2 2 2 3" xfId="430" xr:uid="{00000000-0005-0000-0000-0000A9010000}"/>
    <cellStyle name="Currency 2 2 2 3 2" xfId="2002" xr:uid="{00000000-0005-0000-0000-0000A9010000}"/>
    <cellStyle name="Currency 2 2 2 4" xfId="431" xr:uid="{00000000-0005-0000-0000-0000AA010000}"/>
    <cellStyle name="Currency 2 2 3" xfId="432" xr:uid="{00000000-0005-0000-0000-0000AB010000}"/>
    <cellStyle name="Currency 2 2 3 2" xfId="433" xr:uid="{00000000-0005-0000-0000-0000AC010000}"/>
    <cellStyle name="Currency 2 2 3 2 2" xfId="2004" xr:uid="{00000000-0005-0000-0000-0000AC010000}"/>
    <cellStyle name="Currency 2 2 3 3" xfId="2003" xr:uid="{00000000-0005-0000-0000-0000AB010000}"/>
    <cellStyle name="Currency 2 2 4" xfId="434" xr:uid="{00000000-0005-0000-0000-0000AD010000}"/>
    <cellStyle name="Currency 2 2 4 2" xfId="435" xr:uid="{00000000-0005-0000-0000-0000AE010000}"/>
    <cellStyle name="Currency 2 2 4 2 2" xfId="436" xr:uid="{00000000-0005-0000-0000-0000AF010000}"/>
    <cellStyle name="Currency 2 2 4 2 2 2" xfId="437" xr:uid="{00000000-0005-0000-0000-0000B0010000}"/>
    <cellStyle name="Currency 2 2 4 2 3" xfId="438" xr:uid="{00000000-0005-0000-0000-0000B1010000}"/>
    <cellStyle name="Currency 2 2 4 3" xfId="2005" xr:uid="{00000000-0005-0000-0000-0000AD010000}"/>
    <cellStyle name="Currency 2 2 5" xfId="439" xr:uid="{00000000-0005-0000-0000-0000B2010000}"/>
    <cellStyle name="Currency 2 2 5 2" xfId="2006" xr:uid="{00000000-0005-0000-0000-0000B2010000}"/>
    <cellStyle name="Currency 2 2 6" xfId="440" xr:uid="{00000000-0005-0000-0000-0000B3010000}"/>
    <cellStyle name="Currency 2 2 6 2" xfId="2007" xr:uid="{00000000-0005-0000-0000-0000B3010000}"/>
    <cellStyle name="Currency 2 2 7" xfId="441" xr:uid="{00000000-0005-0000-0000-0000B4010000}"/>
    <cellStyle name="Currency 2 2 7 2" xfId="2008" xr:uid="{00000000-0005-0000-0000-0000B4010000}"/>
    <cellStyle name="Currency 2 2 8" xfId="442" xr:uid="{00000000-0005-0000-0000-0000B5010000}"/>
    <cellStyle name="Currency 2 2 9" xfId="443" xr:uid="{00000000-0005-0000-0000-0000B6010000}"/>
    <cellStyle name="Currency 2 2 9 2" xfId="444" xr:uid="{00000000-0005-0000-0000-0000B7010000}"/>
    <cellStyle name="Currency 2 2 9 2 2" xfId="2009" xr:uid="{00000000-0005-0000-0000-0000B7010000}"/>
    <cellStyle name="Currency 2 2 9 3" xfId="445" xr:uid="{00000000-0005-0000-0000-0000B8010000}"/>
    <cellStyle name="Currency 2 2 9 3 2" xfId="446" xr:uid="{00000000-0005-0000-0000-0000B9010000}"/>
    <cellStyle name="Currency 2 2 9 4" xfId="447" xr:uid="{00000000-0005-0000-0000-0000BA010000}"/>
    <cellStyle name="Currency 2 3" xfId="448" xr:uid="{00000000-0005-0000-0000-0000BB010000}"/>
    <cellStyle name="Currency 2 3 2" xfId="449" xr:uid="{00000000-0005-0000-0000-0000BC010000}"/>
    <cellStyle name="Currency 2 3 2 2" xfId="450" xr:uid="{00000000-0005-0000-0000-0000BD010000}"/>
    <cellStyle name="Currency 2 3 2 2 2" xfId="2010" xr:uid="{00000000-0005-0000-0000-0000BD010000}"/>
    <cellStyle name="Currency 2 4" xfId="451" xr:uid="{00000000-0005-0000-0000-0000BE010000}"/>
    <cellStyle name="Currency 2 5" xfId="452" xr:uid="{00000000-0005-0000-0000-0000BF010000}"/>
    <cellStyle name="Currency 2 6" xfId="453" xr:uid="{00000000-0005-0000-0000-0000C0010000}"/>
    <cellStyle name="Currency 2 7" xfId="454" xr:uid="{00000000-0005-0000-0000-0000C1010000}"/>
    <cellStyle name="Currency 2 8" xfId="455" xr:uid="{00000000-0005-0000-0000-0000C2010000}"/>
    <cellStyle name="Currency 2 9" xfId="456" xr:uid="{00000000-0005-0000-0000-0000C3010000}"/>
    <cellStyle name="Currency 2 9 2" xfId="2011" xr:uid="{00000000-0005-0000-0000-0000C3010000}"/>
    <cellStyle name="Currency 2_2019 IRM Rates" xfId="457" xr:uid="{00000000-0005-0000-0000-0000C4010000}"/>
    <cellStyle name="Currency 20" xfId="458" xr:uid="{00000000-0005-0000-0000-0000C5010000}"/>
    <cellStyle name="Currency 20 2" xfId="2012" xr:uid="{00000000-0005-0000-0000-0000C5010000}"/>
    <cellStyle name="Currency 21" xfId="459" xr:uid="{00000000-0005-0000-0000-0000C6010000}"/>
    <cellStyle name="Currency 21 2" xfId="2013" xr:uid="{00000000-0005-0000-0000-0000C6010000}"/>
    <cellStyle name="Currency 22" xfId="460" xr:uid="{00000000-0005-0000-0000-0000C7010000}"/>
    <cellStyle name="Currency 22 2" xfId="2014" xr:uid="{00000000-0005-0000-0000-0000C7010000}"/>
    <cellStyle name="Currency 23" xfId="461" xr:uid="{00000000-0005-0000-0000-0000C8010000}"/>
    <cellStyle name="Currency 23 2" xfId="2015" xr:uid="{00000000-0005-0000-0000-0000C8010000}"/>
    <cellStyle name="Currency 24" xfId="462" xr:uid="{00000000-0005-0000-0000-0000C9010000}"/>
    <cellStyle name="Currency 24 2" xfId="463" xr:uid="{00000000-0005-0000-0000-0000CA010000}"/>
    <cellStyle name="Currency 24 2 2" xfId="2017" xr:uid="{00000000-0005-0000-0000-0000CA010000}"/>
    <cellStyle name="Currency 24 3" xfId="464" xr:uid="{00000000-0005-0000-0000-0000CB010000}"/>
    <cellStyle name="Currency 24 3 2" xfId="465" xr:uid="{00000000-0005-0000-0000-0000CC010000}"/>
    <cellStyle name="Currency 24 3 2 2" xfId="2019" xr:uid="{00000000-0005-0000-0000-0000CC010000}"/>
    <cellStyle name="Currency 24 3 3" xfId="2018" xr:uid="{00000000-0005-0000-0000-0000CB010000}"/>
    <cellStyle name="Currency 24 4" xfId="466" xr:uid="{00000000-0005-0000-0000-0000CD010000}"/>
    <cellStyle name="Currency 24 4 2" xfId="2020" xr:uid="{00000000-0005-0000-0000-0000CD010000}"/>
    <cellStyle name="Currency 24 5" xfId="2016" xr:uid="{00000000-0005-0000-0000-0000C9010000}"/>
    <cellStyle name="Currency 25" xfId="467" xr:uid="{00000000-0005-0000-0000-0000CE010000}"/>
    <cellStyle name="Currency 25 2" xfId="468" xr:uid="{00000000-0005-0000-0000-0000CF010000}"/>
    <cellStyle name="Currency 25 2 2" xfId="2022" xr:uid="{00000000-0005-0000-0000-0000CF010000}"/>
    <cellStyle name="Currency 25 3" xfId="2021" xr:uid="{00000000-0005-0000-0000-0000CE010000}"/>
    <cellStyle name="Currency 26" xfId="469" xr:uid="{00000000-0005-0000-0000-0000D0010000}"/>
    <cellStyle name="Currency 26 2" xfId="470" xr:uid="{00000000-0005-0000-0000-0000D1010000}"/>
    <cellStyle name="Currency 26 2 2" xfId="2024" xr:uid="{00000000-0005-0000-0000-0000D1010000}"/>
    <cellStyle name="Currency 26 3" xfId="2023" xr:uid="{00000000-0005-0000-0000-0000D0010000}"/>
    <cellStyle name="Currency 27" xfId="471" xr:uid="{00000000-0005-0000-0000-0000D2010000}"/>
    <cellStyle name="Currency 27 2" xfId="472" xr:uid="{00000000-0005-0000-0000-0000D3010000}"/>
    <cellStyle name="Currency 27 2 2" xfId="2026" xr:uid="{00000000-0005-0000-0000-0000D3010000}"/>
    <cellStyle name="Currency 27 3" xfId="2025" xr:uid="{00000000-0005-0000-0000-0000D2010000}"/>
    <cellStyle name="Currency 28" xfId="473" xr:uid="{00000000-0005-0000-0000-0000D4010000}"/>
    <cellStyle name="Currency 28 2" xfId="474" xr:uid="{00000000-0005-0000-0000-0000D5010000}"/>
    <cellStyle name="Currency 28 2 2" xfId="2028" xr:uid="{00000000-0005-0000-0000-0000D5010000}"/>
    <cellStyle name="Currency 28 3" xfId="2027" xr:uid="{00000000-0005-0000-0000-0000D4010000}"/>
    <cellStyle name="Currency 29" xfId="475" xr:uid="{00000000-0005-0000-0000-0000D6010000}"/>
    <cellStyle name="Currency 29 2" xfId="476" xr:uid="{00000000-0005-0000-0000-0000D7010000}"/>
    <cellStyle name="Currency 29 2 2" xfId="2030" xr:uid="{00000000-0005-0000-0000-0000D7010000}"/>
    <cellStyle name="Currency 29 3" xfId="2029" xr:uid="{00000000-0005-0000-0000-0000D6010000}"/>
    <cellStyle name="Currency 3" xfId="477" xr:uid="{00000000-0005-0000-0000-0000D8010000}"/>
    <cellStyle name="Currency 3 10" xfId="478" xr:uid="{00000000-0005-0000-0000-0000D9010000}"/>
    <cellStyle name="Currency 3 10 2" xfId="479" xr:uid="{00000000-0005-0000-0000-0000DA010000}"/>
    <cellStyle name="Currency 3 10 2 2" xfId="2033" xr:uid="{00000000-0005-0000-0000-0000DA010000}"/>
    <cellStyle name="Currency 3 10 3" xfId="2032" xr:uid="{00000000-0005-0000-0000-0000D9010000}"/>
    <cellStyle name="Currency 3 11" xfId="2031" xr:uid="{00000000-0005-0000-0000-0000D8010000}"/>
    <cellStyle name="Currency 3 2" xfId="480" xr:uid="{00000000-0005-0000-0000-0000DB010000}"/>
    <cellStyle name="Currency 3 2 2" xfId="481" xr:uid="{00000000-0005-0000-0000-0000DC010000}"/>
    <cellStyle name="Currency 3 2 2 2" xfId="482" xr:uid="{00000000-0005-0000-0000-0000DD010000}"/>
    <cellStyle name="Currency 3 2 2 3" xfId="483" xr:uid="{00000000-0005-0000-0000-0000DE010000}"/>
    <cellStyle name="Currency 3 2 2 4" xfId="484" xr:uid="{00000000-0005-0000-0000-0000DF010000}"/>
    <cellStyle name="Currency 3 2 2 4 2" xfId="485" xr:uid="{00000000-0005-0000-0000-0000E0010000}"/>
    <cellStyle name="Currency 3 2 2 4 2 2" xfId="2036" xr:uid="{00000000-0005-0000-0000-0000E0010000}"/>
    <cellStyle name="Currency 3 2 2 4 3" xfId="2035" xr:uid="{00000000-0005-0000-0000-0000DF010000}"/>
    <cellStyle name="Currency 3 2 2 5" xfId="2034" xr:uid="{00000000-0005-0000-0000-0000DC010000}"/>
    <cellStyle name="Currency 3 2 3" xfId="486" xr:uid="{00000000-0005-0000-0000-0000E1010000}"/>
    <cellStyle name="Currency 3 2 4" xfId="487" xr:uid="{00000000-0005-0000-0000-0000E2010000}"/>
    <cellStyle name="Currency 3 2 5" xfId="488" xr:uid="{00000000-0005-0000-0000-0000E3010000}"/>
    <cellStyle name="Currency 3 2 5 2" xfId="489" xr:uid="{00000000-0005-0000-0000-0000E4010000}"/>
    <cellStyle name="Currency 3 2 5 2 2" xfId="490" xr:uid="{00000000-0005-0000-0000-0000E5010000}"/>
    <cellStyle name="Currency 3 2 5 2 2 2" xfId="2039" xr:uid="{00000000-0005-0000-0000-0000E5010000}"/>
    <cellStyle name="Currency 3 2 5 2 3" xfId="2038" xr:uid="{00000000-0005-0000-0000-0000E4010000}"/>
    <cellStyle name="Currency 3 2 5 3" xfId="2037" xr:uid="{00000000-0005-0000-0000-0000E3010000}"/>
    <cellStyle name="Currency 3 2 6" xfId="491" xr:uid="{00000000-0005-0000-0000-0000E6010000}"/>
    <cellStyle name="Currency 3 2 6 2" xfId="492" xr:uid="{00000000-0005-0000-0000-0000E7010000}"/>
    <cellStyle name="Currency 3 2 6 2 2" xfId="493" xr:uid="{00000000-0005-0000-0000-0000E8010000}"/>
    <cellStyle name="Currency 3 2 6 3" xfId="494" xr:uid="{00000000-0005-0000-0000-0000E9010000}"/>
    <cellStyle name="Currency 3 3" xfId="495" xr:uid="{00000000-0005-0000-0000-0000EA010000}"/>
    <cellStyle name="Currency 3 3 2" xfId="496" xr:uid="{00000000-0005-0000-0000-0000EB010000}"/>
    <cellStyle name="Currency 3 3 2 2" xfId="497" xr:uid="{00000000-0005-0000-0000-0000EC010000}"/>
    <cellStyle name="Currency 3 3 2 2 2" xfId="498" xr:uid="{00000000-0005-0000-0000-0000ED010000}"/>
    <cellStyle name="Currency 3 3 2 2 2 2" xfId="2042" xr:uid="{00000000-0005-0000-0000-0000ED010000}"/>
    <cellStyle name="Currency 3 3 2 2 3" xfId="2041" xr:uid="{00000000-0005-0000-0000-0000EC010000}"/>
    <cellStyle name="Currency 3 3 2 3" xfId="2040" xr:uid="{00000000-0005-0000-0000-0000EB010000}"/>
    <cellStyle name="Currency 3 3 3" xfId="499" xr:uid="{00000000-0005-0000-0000-0000EE010000}"/>
    <cellStyle name="Currency 3 3 3 2" xfId="500" xr:uid="{00000000-0005-0000-0000-0000EF010000}"/>
    <cellStyle name="Currency 3 3 3 2 2" xfId="501" xr:uid="{00000000-0005-0000-0000-0000F0010000}"/>
    <cellStyle name="Currency 3 3 3 2 2 2" xfId="2045" xr:uid="{00000000-0005-0000-0000-0000F0010000}"/>
    <cellStyle name="Currency 3 3 3 2 3" xfId="2044" xr:uid="{00000000-0005-0000-0000-0000EF010000}"/>
    <cellStyle name="Currency 3 3 3 3" xfId="2043" xr:uid="{00000000-0005-0000-0000-0000EE010000}"/>
    <cellStyle name="Currency 3 3 4" xfId="502" xr:uid="{00000000-0005-0000-0000-0000F1010000}"/>
    <cellStyle name="Currency 3 3 4 2" xfId="503" xr:uid="{00000000-0005-0000-0000-0000F2010000}"/>
    <cellStyle name="Currency 3 3 4 2 2" xfId="504" xr:uid="{00000000-0005-0000-0000-0000F3010000}"/>
    <cellStyle name="Currency 3 3 4 3" xfId="505" xr:uid="{00000000-0005-0000-0000-0000F4010000}"/>
    <cellStyle name="Currency 3 4" xfId="506" xr:uid="{00000000-0005-0000-0000-0000F5010000}"/>
    <cellStyle name="Currency 3 4 2" xfId="507" xr:uid="{00000000-0005-0000-0000-0000F6010000}"/>
    <cellStyle name="Currency 3 4 2 2" xfId="508" xr:uid="{00000000-0005-0000-0000-0000F7010000}"/>
    <cellStyle name="Currency 3 4 2 2 2" xfId="509" xr:uid="{00000000-0005-0000-0000-0000F8010000}"/>
    <cellStyle name="Currency 3 4 2 3" xfId="510" xr:uid="{00000000-0005-0000-0000-0000F9010000}"/>
    <cellStyle name="Currency 3 4 3" xfId="511" xr:uid="{00000000-0005-0000-0000-0000FA010000}"/>
    <cellStyle name="Currency 3 4 3 2" xfId="512" xr:uid="{00000000-0005-0000-0000-0000FB010000}"/>
    <cellStyle name="Currency 3 4 3 2 2" xfId="2048" xr:uid="{00000000-0005-0000-0000-0000FB010000}"/>
    <cellStyle name="Currency 3 4 3 3" xfId="2047" xr:uid="{00000000-0005-0000-0000-0000FA010000}"/>
    <cellStyle name="Currency 3 4 4" xfId="2046" xr:uid="{00000000-0005-0000-0000-0000F5010000}"/>
    <cellStyle name="Currency 3 5" xfId="513" xr:uid="{00000000-0005-0000-0000-0000FC010000}"/>
    <cellStyle name="Currency 3 5 2" xfId="514" xr:uid="{00000000-0005-0000-0000-0000FD010000}"/>
    <cellStyle name="Currency 3 5 2 2" xfId="515" xr:uid="{00000000-0005-0000-0000-0000FE010000}"/>
    <cellStyle name="Currency 3 5 2 2 2" xfId="516" xr:uid="{00000000-0005-0000-0000-0000FF010000}"/>
    <cellStyle name="Currency 3 5 2 3" xfId="517" xr:uid="{00000000-0005-0000-0000-000000020000}"/>
    <cellStyle name="Currency 3 5 3" xfId="518" xr:uid="{00000000-0005-0000-0000-000001020000}"/>
    <cellStyle name="Currency 3 5 3 2" xfId="2049" xr:uid="{00000000-0005-0000-0000-000001020000}"/>
    <cellStyle name="Currency 3 6" xfId="519" xr:uid="{00000000-0005-0000-0000-000002020000}"/>
    <cellStyle name="Currency 3 7" xfId="520" xr:uid="{00000000-0005-0000-0000-000003020000}"/>
    <cellStyle name="Currency 3 7 2" xfId="2050" xr:uid="{00000000-0005-0000-0000-000003020000}"/>
    <cellStyle name="Currency 3 8" xfId="521" xr:uid="{00000000-0005-0000-0000-000004020000}"/>
    <cellStyle name="Currency 3 8 2" xfId="522" xr:uid="{00000000-0005-0000-0000-000005020000}"/>
    <cellStyle name="Currency 3 8 2 2" xfId="523" xr:uid="{00000000-0005-0000-0000-000006020000}"/>
    <cellStyle name="Currency 3 8 2 2 2" xfId="2052" xr:uid="{00000000-0005-0000-0000-000006020000}"/>
    <cellStyle name="Currency 3 8 2 3" xfId="2051" xr:uid="{00000000-0005-0000-0000-000005020000}"/>
    <cellStyle name="Currency 3 8 3" xfId="524" xr:uid="{00000000-0005-0000-0000-000007020000}"/>
    <cellStyle name="Currency 3 8 3 2" xfId="525" xr:uid="{00000000-0005-0000-0000-000008020000}"/>
    <cellStyle name="Currency 3 8 4" xfId="526" xr:uid="{00000000-0005-0000-0000-000009020000}"/>
    <cellStyle name="Currency 3 9" xfId="527" xr:uid="{00000000-0005-0000-0000-00000A020000}"/>
    <cellStyle name="Currency 3_2019 IRM Rates" xfId="528" xr:uid="{00000000-0005-0000-0000-00000B020000}"/>
    <cellStyle name="Currency 30" xfId="529" xr:uid="{00000000-0005-0000-0000-00000C020000}"/>
    <cellStyle name="Currency 31" xfId="405" xr:uid="{00000000-0005-0000-0000-0000C0010000}"/>
    <cellStyle name="Currency 32" xfId="1810" xr:uid="{00000000-0005-0000-0000-00003F070000}"/>
    <cellStyle name="Currency 33" xfId="1809" xr:uid="{00000000-0005-0000-0000-000042070000}"/>
    <cellStyle name="Currency 34" xfId="1815" xr:uid="{00000000-0005-0000-0000-000047070000}"/>
    <cellStyle name="Currency 35" xfId="1818" xr:uid="{00000000-0005-0000-0000-00004B070000}"/>
    <cellStyle name="Currency 4" xfId="530" xr:uid="{00000000-0005-0000-0000-00000D020000}"/>
    <cellStyle name="Currency 4 2" xfId="531" xr:uid="{00000000-0005-0000-0000-00000E020000}"/>
    <cellStyle name="Currency 4 2 2" xfId="532" xr:uid="{00000000-0005-0000-0000-00000F020000}"/>
    <cellStyle name="Currency 4 2_2019 IRM Rates" xfId="533" xr:uid="{00000000-0005-0000-0000-000010020000}"/>
    <cellStyle name="Currency 4 3" xfId="534" xr:uid="{00000000-0005-0000-0000-000011020000}"/>
    <cellStyle name="Currency 4 3 2" xfId="535" xr:uid="{00000000-0005-0000-0000-000012020000}"/>
    <cellStyle name="Currency 4 3 2 2" xfId="536" xr:uid="{00000000-0005-0000-0000-000013020000}"/>
    <cellStyle name="Currency 4 3 2 2 2" xfId="2056" xr:uid="{00000000-0005-0000-0000-000013020000}"/>
    <cellStyle name="Currency 4 3 2 3" xfId="2055" xr:uid="{00000000-0005-0000-0000-000012020000}"/>
    <cellStyle name="Currency 4 3 3" xfId="537" xr:uid="{00000000-0005-0000-0000-000014020000}"/>
    <cellStyle name="Currency 4 3 3 2" xfId="2057" xr:uid="{00000000-0005-0000-0000-000014020000}"/>
    <cellStyle name="Currency 4 3 4" xfId="2054" xr:uid="{00000000-0005-0000-0000-000011020000}"/>
    <cellStyle name="Currency 4 3_2019 IRM Rates" xfId="538" xr:uid="{00000000-0005-0000-0000-000015020000}"/>
    <cellStyle name="Currency 4 4" xfId="539" xr:uid="{00000000-0005-0000-0000-000016020000}"/>
    <cellStyle name="Currency 4 4 2" xfId="2058" xr:uid="{00000000-0005-0000-0000-000016020000}"/>
    <cellStyle name="Currency 4 5" xfId="2053" xr:uid="{00000000-0005-0000-0000-00000D020000}"/>
    <cellStyle name="Currency 4 6" xfId="2080" xr:uid="{00000000-0005-0000-0000-00000D020000}"/>
    <cellStyle name="Currency 4_2019 IRM Rates" xfId="540" xr:uid="{00000000-0005-0000-0000-000017020000}"/>
    <cellStyle name="Currency 5" xfId="541" xr:uid="{00000000-0005-0000-0000-000018020000}"/>
    <cellStyle name="Currency 5 2" xfId="542" xr:uid="{00000000-0005-0000-0000-000019020000}"/>
    <cellStyle name="Currency 5 3" xfId="543" xr:uid="{00000000-0005-0000-0000-00001A020000}"/>
    <cellStyle name="Currency 5 3 2" xfId="544" xr:uid="{00000000-0005-0000-0000-00001B020000}"/>
    <cellStyle name="Currency 5 3 2 2" xfId="545" xr:uid="{00000000-0005-0000-0000-00001C020000}"/>
    <cellStyle name="Currency 5 3 2 2 2" xfId="2062" xr:uid="{00000000-0005-0000-0000-00001C020000}"/>
    <cellStyle name="Currency 5 3 2 3" xfId="2061" xr:uid="{00000000-0005-0000-0000-00001B020000}"/>
    <cellStyle name="Currency 5 3 3" xfId="546" xr:uid="{00000000-0005-0000-0000-00001D020000}"/>
    <cellStyle name="Currency 5 3 3 2" xfId="2063" xr:uid="{00000000-0005-0000-0000-00001D020000}"/>
    <cellStyle name="Currency 5 3 4" xfId="2060" xr:uid="{00000000-0005-0000-0000-00001A020000}"/>
    <cellStyle name="Currency 5 4" xfId="2059" xr:uid="{00000000-0005-0000-0000-000018020000}"/>
    <cellStyle name="Currency 5_2019 IRM Rates" xfId="547" xr:uid="{00000000-0005-0000-0000-00001E020000}"/>
    <cellStyle name="Currency 6" xfId="548" xr:uid="{00000000-0005-0000-0000-00001F020000}"/>
    <cellStyle name="Currency 6 2" xfId="549" xr:uid="{00000000-0005-0000-0000-000020020000}"/>
    <cellStyle name="Currency 6 2 2" xfId="550" xr:uid="{00000000-0005-0000-0000-000021020000}"/>
    <cellStyle name="Currency 6 2 2 2" xfId="2066" xr:uid="{00000000-0005-0000-0000-000021020000}"/>
    <cellStyle name="Currency 6 2 3" xfId="2065" xr:uid="{00000000-0005-0000-0000-000020020000}"/>
    <cellStyle name="Currency 6 3" xfId="551" xr:uid="{00000000-0005-0000-0000-000022020000}"/>
    <cellStyle name="Currency 6 3 2" xfId="552" xr:uid="{00000000-0005-0000-0000-000023020000}"/>
    <cellStyle name="Currency 6 3 2 2" xfId="553" xr:uid="{00000000-0005-0000-0000-000024020000}"/>
    <cellStyle name="Currency 6 3 2 2 2" xfId="2069" xr:uid="{00000000-0005-0000-0000-000024020000}"/>
    <cellStyle name="Currency 6 3 2 3" xfId="2068" xr:uid="{00000000-0005-0000-0000-000023020000}"/>
    <cellStyle name="Currency 6 3 3" xfId="554" xr:uid="{00000000-0005-0000-0000-000025020000}"/>
    <cellStyle name="Currency 6 3 3 2" xfId="2070" xr:uid="{00000000-0005-0000-0000-000025020000}"/>
    <cellStyle name="Currency 6 3 4" xfId="2067" xr:uid="{00000000-0005-0000-0000-000022020000}"/>
    <cellStyle name="Currency 6 4" xfId="555" xr:uid="{00000000-0005-0000-0000-000026020000}"/>
    <cellStyle name="Currency 6 4 2" xfId="556" xr:uid="{00000000-0005-0000-0000-000027020000}"/>
    <cellStyle name="Currency 6 4 2 2" xfId="2072" xr:uid="{00000000-0005-0000-0000-000027020000}"/>
    <cellStyle name="Currency 6 4 3" xfId="2071" xr:uid="{00000000-0005-0000-0000-000026020000}"/>
    <cellStyle name="Currency 6 5" xfId="2064" xr:uid="{00000000-0005-0000-0000-00001F020000}"/>
    <cellStyle name="Currency 6_2019 IRM Rates" xfId="557" xr:uid="{00000000-0005-0000-0000-000028020000}"/>
    <cellStyle name="Currency 7" xfId="558" xr:uid="{00000000-0005-0000-0000-000029020000}"/>
    <cellStyle name="Currency 7 2" xfId="559" xr:uid="{00000000-0005-0000-0000-00002A020000}"/>
    <cellStyle name="Currency 7 2 2" xfId="560" xr:uid="{00000000-0005-0000-0000-00002B020000}"/>
    <cellStyle name="Currency 7 2 2 2" xfId="561" xr:uid="{00000000-0005-0000-0000-00002C020000}"/>
    <cellStyle name="Currency 7 3" xfId="562" xr:uid="{00000000-0005-0000-0000-00002D020000}"/>
    <cellStyle name="Currency 7 4" xfId="563" xr:uid="{00000000-0005-0000-0000-00002E020000}"/>
    <cellStyle name="Currency 7 4 2" xfId="564" xr:uid="{00000000-0005-0000-0000-00002F020000}"/>
    <cellStyle name="Currency 7 4 2 2" xfId="565" xr:uid="{00000000-0005-0000-0000-000030020000}"/>
    <cellStyle name="Currency 7 4 2 2 2" xfId="2076" xr:uid="{00000000-0005-0000-0000-000030020000}"/>
    <cellStyle name="Currency 7 4 2 3" xfId="2075" xr:uid="{00000000-0005-0000-0000-00002F020000}"/>
    <cellStyle name="Currency 7 4 3" xfId="566" xr:uid="{00000000-0005-0000-0000-000031020000}"/>
    <cellStyle name="Currency 7 4 3 2" xfId="2077" xr:uid="{00000000-0005-0000-0000-000031020000}"/>
    <cellStyle name="Currency 7 4 4" xfId="2074" xr:uid="{00000000-0005-0000-0000-00002E020000}"/>
    <cellStyle name="Currency 7 5" xfId="567" xr:uid="{00000000-0005-0000-0000-000032020000}"/>
    <cellStyle name="Currency 7 5 2" xfId="568" xr:uid="{00000000-0005-0000-0000-000033020000}"/>
    <cellStyle name="Currency 7 6" xfId="2073" xr:uid="{00000000-0005-0000-0000-000029020000}"/>
    <cellStyle name="Currency 8" xfId="569" xr:uid="{00000000-0005-0000-0000-000034020000}"/>
    <cellStyle name="Currency 8 2" xfId="2078" xr:uid="{00000000-0005-0000-0000-000034020000}"/>
    <cellStyle name="Currency 9" xfId="570" xr:uid="{00000000-0005-0000-0000-000035020000}"/>
    <cellStyle name="Currency 9 2" xfId="2079" xr:uid="{00000000-0005-0000-0000-000035020000}"/>
    <cellStyle name="Currency0" xfId="571" xr:uid="{00000000-0005-0000-0000-000037020000}"/>
    <cellStyle name="Currency0 2" xfId="572" xr:uid="{00000000-0005-0000-0000-000038020000}"/>
    <cellStyle name="Currency0 3" xfId="573" xr:uid="{00000000-0005-0000-0000-000039020000}"/>
    <cellStyle name="Currency0 4" xfId="574" xr:uid="{00000000-0005-0000-0000-00003A020000}"/>
    <cellStyle name="Currency0 4 2" xfId="575" xr:uid="{00000000-0005-0000-0000-00003B020000}"/>
    <cellStyle name="Currency0 4 3" xfId="576" xr:uid="{00000000-0005-0000-0000-00003C020000}"/>
    <cellStyle name="Currency0 4 3 2" xfId="577" xr:uid="{00000000-0005-0000-0000-00003D020000}"/>
    <cellStyle name="Currency0 4 4" xfId="578" xr:uid="{00000000-0005-0000-0000-00003E020000}"/>
    <cellStyle name="Currency0 5" xfId="579" xr:uid="{00000000-0005-0000-0000-00003F020000}"/>
    <cellStyle name="Currency0 5 2" xfId="580" xr:uid="{00000000-0005-0000-0000-000040020000}"/>
    <cellStyle name="Currency0 6" xfId="581" xr:uid="{00000000-0005-0000-0000-000041020000}"/>
    <cellStyle name="Currency0 6 2" xfId="582" xr:uid="{00000000-0005-0000-0000-000042020000}"/>
    <cellStyle name="Currency0 7" xfId="583" xr:uid="{00000000-0005-0000-0000-000043020000}"/>
    <cellStyle name="Currency0 7 2" xfId="584" xr:uid="{00000000-0005-0000-0000-000044020000}"/>
    <cellStyle name="Currency0 8" xfId="585" xr:uid="{00000000-0005-0000-0000-000045020000}"/>
    <cellStyle name="Currency0 8 2" xfId="586" xr:uid="{00000000-0005-0000-0000-000046020000}"/>
    <cellStyle name="Currency0 9" xfId="587" xr:uid="{00000000-0005-0000-0000-000047020000}"/>
    <cellStyle name="Currency0 9 2" xfId="588" xr:uid="{00000000-0005-0000-0000-000048020000}"/>
    <cellStyle name="Currʬncy" xfId="589" xr:uid="{00000000-0005-0000-0000-000049020000}"/>
    <cellStyle name="custom" xfId="590" xr:uid="{00000000-0005-0000-0000-00004A020000}"/>
    <cellStyle name="Custom - Style1" xfId="591" xr:uid="{00000000-0005-0000-0000-00004B020000}"/>
    <cellStyle name="custom 2" xfId="592" xr:uid="{00000000-0005-0000-0000-00004C020000}"/>
    <cellStyle name="Data   - Style2" xfId="593" xr:uid="{00000000-0005-0000-0000-00004D020000}"/>
    <cellStyle name="Data   - Style2 2" xfId="594" xr:uid="{00000000-0005-0000-0000-00004E020000}"/>
    <cellStyle name="Date" xfId="595" xr:uid="{00000000-0005-0000-0000-00004F020000}"/>
    <cellStyle name="Date 2" xfId="596" xr:uid="{00000000-0005-0000-0000-000050020000}"/>
    <cellStyle name="Date 3" xfId="597" xr:uid="{00000000-0005-0000-0000-000051020000}"/>
    <cellStyle name="Date 4" xfId="598" xr:uid="{00000000-0005-0000-0000-000052020000}"/>
    <cellStyle name="Date 4 2" xfId="599" xr:uid="{00000000-0005-0000-0000-000053020000}"/>
    <cellStyle name="Date 4 3" xfId="600" xr:uid="{00000000-0005-0000-0000-000054020000}"/>
    <cellStyle name="Date 4 3 2" xfId="601" xr:uid="{00000000-0005-0000-0000-000055020000}"/>
    <cellStyle name="Date 4 4" xfId="602" xr:uid="{00000000-0005-0000-0000-000056020000}"/>
    <cellStyle name="Date 5" xfId="603" xr:uid="{00000000-0005-0000-0000-000057020000}"/>
    <cellStyle name="Date 5 2" xfId="604" xr:uid="{00000000-0005-0000-0000-000058020000}"/>
    <cellStyle name="Date 6" xfId="605" xr:uid="{00000000-0005-0000-0000-000059020000}"/>
    <cellStyle name="Date 6 2" xfId="606" xr:uid="{00000000-0005-0000-0000-00005A020000}"/>
    <cellStyle name="Date 7" xfId="607" xr:uid="{00000000-0005-0000-0000-00005B020000}"/>
    <cellStyle name="Date 7 2" xfId="608" xr:uid="{00000000-0005-0000-0000-00005C020000}"/>
    <cellStyle name="Date 8" xfId="609" xr:uid="{00000000-0005-0000-0000-00005D020000}"/>
    <cellStyle name="Date 8 2" xfId="610" xr:uid="{00000000-0005-0000-0000-00005E020000}"/>
    <cellStyle name="Date 9" xfId="611" xr:uid="{00000000-0005-0000-0000-00005F020000}"/>
    <cellStyle name="Date 9 2" xfId="612" xr:uid="{00000000-0005-0000-0000-000060020000}"/>
    <cellStyle name="Explanatory Text 2" xfId="613" xr:uid="{00000000-0005-0000-0000-000061020000}"/>
    <cellStyle name="Fixed" xfId="614" xr:uid="{00000000-0005-0000-0000-000062020000}"/>
    <cellStyle name="Fixed 2" xfId="615" xr:uid="{00000000-0005-0000-0000-000063020000}"/>
    <cellStyle name="Fixed 3" xfId="616" xr:uid="{00000000-0005-0000-0000-000064020000}"/>
    <cellStyle name="Fixed 4" xfId="617" xr:uid="{00000000-0005-0000-0000-000065020000}"/>
    <cellStyle name="Fixed 4 2" xfId="618" xr:uid="{00000000-0005-0000-0000-000066020000}"/>
    <cellStyle name="Fixed 4 3" xfId="619" xr:uid="{00000000-0005-0000-0000-000067020000}"/>
    <cellStyle name="Fixed 4 3 2" xfId="620" xr:uid="{00000000-0005-0000-0000-000068020000}"/>
    <cellStyle name="Fixed 4 4" xfId="621" xr:uid="{00000000-0005-0000-0000-000069020000}"/>
    <cellStyle name="Fixed 5" xfId="622" xr:uid="{00000000-0005-0000-0000-00006A020000}"/>
    <cellStyle name="Fixed 5 2" xfId="623" xr:uid="{00000000-0005-0000-0000-00006B020000}"/>
    <cellStyle name="Fixed 6" xfId="624" xr:uid="{00000000-0005-0000-0000-00006C020000}"/>
    <cellStyle name="Fixed 6 2" xfId="625" xr:uid="{00000000-0005-0000-0000-00006D020000}"/>
    <cellStyle name="Fixed 7" xfId="626" xr:uid="{00000000-0005-0000-0000-00006E020000}"/>
    <cellStyle name="Fixed 7 2" xfId="627" xr:uid="{00000000-0005-0000-0000-00006F020000}"/>
    <cellStyle name="Fixed 8" xfId="628" xr:uid="{00000000-0005-0000-0000-000070020000}"/>
    <cellStyle name="Fixed 8 2" xfId="629" xr:uid="{00000000-0005-0000-0000-000071020000}"/>
    <cellStyle name="Fixed 9" xfId="630" xr:uid="{00000000-0005-0000-0000-000072020000}"/>
    <cellStyle name="Fixed 9 2" xfId="631" xr:uid="{00000000-0005-0000-0000-000073020000}"/>
    <cellStyle name="Good 2" xfId="632" xr:uid="{00000000-0005-0000-0000-000074020000}"/>
    <cellStyle name="Grey" xfId="633" xr:uid="{00000000-0005-0000-0000-000075020000}"/>
    <cellStyle name="header" xfId="634" xr:uid="{00000000-0005-0000-0000-000076020000}"/>
    <cellStyle name="Header1" xfId="635" xr:uid="{00000000-0005-0000-0000-000077020000}"/>
    <cellStyle name="Header2" xfId="636" xr:uid="{00000000-0005-0000-0000-000078020000}"/>
    <cellStyle name="Header2 2" xfId="637" xr:uid="{00000000-0005-0000-0000-000079020000}"/>
    <cellStyle name="headerStyle" xfId="638" xr:uid="{00000000-0005-0000-0000-00007A020000}"/>
    <cellStyle name="headerStyle 2" xfId="639" xr:uid="{00000000-0005-0000-0000-00007B020000}"/>
    <cellStyle name="Heading 1 2" xfId="641" xr:uid="{00000000-0005-0000-0000-00007D020000}"/>
    <cellStyle name="Heading 1 3" xfId="640" xr:uid="{00000000-0005-0000-0000-0000AC020000}"/>
    <cellStyle name="Heading 2 2" xfId="643" xr:uid="{00000000-0005-0000-0000-00007F020000}"/>
    <cellStyle name="Heading 2 2 2" xfId="644" xr:uid="{00000000-0005-0000-0000-000080020000}"/>
    <cellStyle name="Heading 2 2_2019 IRM Rates" xfId="645" xr:uid="{00000000-0005-0000-0000-000081020000}"/>
    <cellStyle name="Heading 2 3" xfId="642" xr:uid="{00000000-0005-0000-0000-0000AE020000}"/>
    <cellStyle name="Heading 3 2" xfId="646" xr:uid="{00000000-0005-0000-0000-000082020000}"/>
    <cellStyle name="Heading 4 2" xfId="647" xr:uid="{00000000-0005-0000-0000-000083020000}"/>
    <cellStyle name="Hyperlink 2" xfId="648" xr:uid="{00000000-0005-0000-0000-000084020000}"/>
    <cellStyle name="Hyperlink 2 2" xfId="649" xr:uid="{00000000-0005-0000-0000-000085020000}"/>
    <cellStyle name="Hyperlink 2_2019 IRM Rates" xfId="650" xr:uid="{00000000-0005-0000-0000-000086020000}"/>
    <cellStyle name="Hyperlink 3" xfId="651" xr:uid="{00000000-0005-0000-0000-000087020000}"/>
    <cellStyle name="Input [yellow]" xfId="652" xr:uid="{00000000-0005-0000-0000-000088020000}"/>
    <cellStyle name="Input [yellow] 2" xfId="653" xr:uid="{00000000-0005-0000-0000-000089020000}"/>
    <cellStyle name="Input 2" xfId="654" xr:uid="{00000000-0005-0000-0000-00008A020000}"/>
    <cellStyle name="Labels - Style3" xfId="655" xr:uid="{00000000-0005-0000-0000-00008B020000}"/>
    <cellStyle name="Labels - Style3 2" xfId="656" xr:uid="{00000000-0005-0000-0000-00008C020000}"/>
    <cellStyle name="Linked Cell 2" xfId="657" xr:uid="{00000000-0005-0000-0000-00008D020000}"/>
    <cellStyle name="M" xfId="658" xr:uid="{00000000-0005-0000-0000-00008E020000}"/>
    <cellStyle name="M 2" xfId="659" xr:uid="{00000000-0005-0000-0000-00008F020000}"/>
    <cellStyle name="M.00" xfId="660" xr:uid="{00000000-0005-0000-0000-000090020000}"/>
    <cellStyle name="M.00 2" xfId="661" xr:uid="{00000000-0005-0000-0000-000091020000}"/>
    <cellStyle name="M.00_2019 IRM Rates" xfId="662" xr:uid="{00000000-0005-0000-0000-000092020000}"/>
    <cellStyle name="M_2019 IRM Rates" xfId="663" xr:uid="{00000000-0005-0000-0000-000093020000}"/>
    <cellStyle name="M_9. Rev2Cost_GDPIPI" xfId="664" xr:uid="{00000000-0005-0000-0000-000094020000}"/>
    <cellStyle name="M_9. Rev2Cost_GDPIPI 2" xfId="665" xr:uid="{00000000-0005-0000-0000-000095020000}"/>
    <cellStyle name="M_9. Rev2Cost_GDPIPI_1. Information Sheet" xfId="666" xr:uid="{00000000-0005-0000-0000-000096020000}"/>
    <cellStyle name="M_lists" xfId="667" xr:uid="{00000000-0005-0000-0000-000097020000}"/>
    <cellStyle name="M_lists 2" xfId="668" xr:uid="{00000000-0005-0000-0000-000098020000}"/>
    <cellStyle name="M_lists_1. Information Sheet" xfId="669" xr:uid="{00000000-0005-0000-0000-000099020000}"/>
    <cellStyle name="M_lists_4. Current Monthly Fixed Charge" xfId="670" xr:uid="{00000000-0005-0000-0000-00009A020000}"/>
    <cellStyle name="M_Sheet4" xfId="671" xr:uid="{00000000-0005-0000-0000-00009B020000}"/>
    <cellStyle name="M_Sheet4 2" xfId="672" xr:uid="{00000000-0005-0000-0000-00009C020000}"/>
    <cellStyle name="M_Sheet4_1. Information Sheet" xfId="673" xr:uid="{00000000-0005-0000-0000-00009D020000}"/>
    <cellStyle name="Neutral 2" xfId="674" xr:uid="{00000000-0005-0000-0000-00009E020000}"/>
    <cellStyle name="no dec" xfId="675" xr:uid="{00000000-0005-0000-0000-00009F020000}"/>
    <cellStyle name="NorALL-HC" xfId="676" xr:uid="{00000000-0005-0000-0000-0000A0020000}"/>
    <cellStyle name="Normal" xfId="0" builtinId="0"/>
    <cellStyle name="Normal - Style1" xfId="677" xr:uid="{00000000-0005-0000-0000-0000A2020000}"/>
    <cellStyle name="Normal - Style1 2" xfId="678" xr:uid="{00000000-0005-0000-0000-0000A3020000}"/>
    <cellStyle name="Normal - Style1 2 2" xfId="679" xr:uid="{00000000-0005-0000-0000-0000A4020000}"/>
    <cellStyle name="Normal - Style1 3" xfId="680" xr:uid="{00000000-0005-0000-0000-0000A5020000}"/>
    <cellStyle name="Normal - Style1_2019 IRM Rates" xfId="681" xr:uid="{00000000-0005-0000-0000-0000A6020000}"/>
    <cellStyle name="Normal 10" xfId="682" xr:uid="{00000000-0005-0000-0000-0000A7020000}"/>
    <cellStyle name="Normal 10 12" xfId="683" xr:uid="{00000000-0005-0000-0000-0000A8020000}"/>
    <cellStyle name="Normal 10 2" xfId="684" xr:uid="{00000000-0005-0000-0000-0000A9020000}"/>
    <cellStyle name="Normal 10 2 2" xfId="685" xr:uid="{00000000-0005-0000-0000-0000AA020000}"/>
    <cellStyle name="Normal 10 2 3" xfId="686" xr:uid="{00000000-0005-0000-0000-0000AB020000}"/>
    <cellStyle name="Normal 10 2 3 2" xfId="687" xr:uid="{00000000-0005-0000-0000-0000AC020000}"/>
    <cellStyle name="Normal 10 2 4" xfId="688" xr:uid="{00000000-0005-0000-0000-0000AD020000}"/>
    <cellStyle name="Normal 10 2 5" xfId="689" xr:uid="{00000000-0005-0000-0000-0000AE020000}"/>
    <cellStyle name="Normal 10 3" xfId="690" xr:uid="{00000000-0005-0000-0000-0000AF020000}"/>
    <cellStyle name="Normal 10 3 2" xfId="691" xr:uid="{00000000-0005-0000-0000-0000B0020000}"/>
    <cellStyle name="Normal 10 3 2 2" xfId="692" xr:uid="{00000000-0005-0000-0000-0000B1020000}"/>
    <cellStyle name="Normal 10 3 3" xfId="693" xr:uid="{00000000-0005-0000-0000-0000B2020000}"/>
    <cellStyle name="Normal 10 3 4" xfId="694" xr:uid="{00000000-0005-0000-0000-0000B3020000}"/>
    <cellStyle name="Normal 10 4" xfId="695" xr:uid="{00000000-0005-0000-0000-0000B4020000}"/>
    <cellStyle name="Normal 10 4 2" xfId="696" xr:uid="{00000000-0005-0000-0000-0000B5020000}"/>
    <cellStyle name="Normal 10 5" xfId="697" xr:uid="{00000000-0005-0000-0000-0000B6020000}"/>
    <cellStyle name="Normal 10 6" xfId="698" xr:uid="{00000000-0005-0000-0000-0000B7020000}"/>
    <cellStyle name="Normal 10 7" xfId="699" xr:uid="{00000000-0005-0000-0000-0000B8020000}"/>
    <cellStyle name="Normal 100" xfId="700" xr:uid="{00000000-0005-0000-0000-0000B9020000}"/>
    <cellStyle name="Normal 101" xfId="701" xr:uid="{00000000-0005-0000-0000-0000BA020000}"/>
    <cellStyle name="Normal 102" xfId="702" xr:uid="{00000000-0005-0000-0000-0000BB020000}"/>
    <cellStyle name="Normal 103" xfId="703" xr:uid="{00000000-0005-0000-0000-0000BC020000}"/>
    <cellStyle name="Normal 104" xfId="704" xr:uid="{00000000-0005-0000-0000-0000BD020000}"/>
    <cellStyle name="Normal 105" xfId="705" xr:uid="{00000000-0005-0000-0000-0000BE020000}"/>
    <cellStyle name="Normal 106" xfId="706" xr:uid="{00000000-0005-0000-0000-0000BF020000}"/>
    <cellStyle name="Normal 107" xfId="707" xr:uid="{00000000-0005-0000-0000-0000C0020000}"/>
    <cellStyle name="Normal 108" xfId="708" xr:uid="{00000000-0005-0000-0000-0000C1020000}"/>
    <cellStyle name="Normal 109" xfId="709" xr:uid="{00000000-0005-0000-0000-0000C2020000}"/>
    <cellStyle name="Normal 11" xfId="710" xr:uid="{00000000-0005-0000-0000-0000C3020000}"/>
    <cellStyle name="Normal 11 2" xfId="711" xr:uid="{00000000-0005-0000-0000-0000C4020000}"/>
    <cellStyle name="Normal 11 2 2" xfId="712" xr:uid="{00000000-0005-0000-0000-0000C5020000}"/>
    <cellStyle name="Normal 11 2 3" xfId="713" xr:uid="{00000000-0005-0000-0000-0000C6020000}"/>
    <cellStyle name="Normal 11 2 4" xfId="714" xr:uid="{00000000-0005-0000-0000-0000C7020000}"/>
    <cellStyle name="Normal 11 3" xfId="715" xr:uid="{00000000-0005-0000-0000-0000C8020000}"/>
    <cellStyle name="Normal 11 4" xfId="716" xr:uid="{00000000-0005-0000-0000-0000C9020000}"/>
    <cellStyle name="Normal 11 5" xfId="717" xr:uid="{00000000-0005-0000-0000-0000CA020000}"/>
    <cellStyle name="Normal 11 6" xfId="718" xr:uid="{00000000-0005-0000-0000-0000CB020000}"/>
    <cellStyle name="Normal 11 6 2" xfId="719" xr:uid="{00000000-0005-0000-0000-0000CC020000}"/>
    <cellStyle name="Normal 11 6 3" xfId="720" xr:uid="{00000000-0005-0000-0000-0000CD020000}"/>
    <cellStyle name="Normal 11 7" xfId="721" xr:uid="{00000000-0005-0000-0000-0000CE020000}"/>
    <cellStyle name="Normal 11 8" xfId="722" xr:uid="{00000000-0005-0000-0000-0000CF020000}"/>
    <cellStyle name="Normal 110" xfId="723" xr:uid="{00000000-0005-0000-0000-0000D0020000}"/>
    <cellStyle name="Normal 111" xfId="724" xr:uid="{00000000-0005-0000-0000-0000D1020000}"/>
    <cellStyle name="Normal 112" xfId="725" xr:uid="{00000000-0005-0000-0000-0000D2020000}"/>
    <cellStyle name="Normal 113" xfId="726" xr:uid="{00000000-0005-0000-0000-0000D3020000}"/>
    <cellStyle name="Normal 114" xfId="727" xr:uid="{00000000-0005-0000-0000-0000D4020000}"/>
    <cellStyle name="Normal 115" xfId="728" xr:uid="{00000000-0005-0000-0000-0000D5020000}"/>
    <cellStyle name="Normal 116" xfId="729" xr:uid="{00000000-0005-0000-0000-0000D6020000}"/>
    <cellStyle name="Normal 117" xfId="730" xr:uid="{00000000-0005-0000-0000-0000D7020000}"/>
    <cellStyle name="Normal 118" xfId="731" xr:uid="{00000000-0005-0000-0000-0000D8020000}"/>
    <cellStyle name="Normal 119" xfId="732" xr:uid="{00000000-0005-0000-0000-0000D9020000}"/>
    <cellStyle name="Normal 12" xfId="733" xr:uid="{00000000-0005-0000-0000-0000DA020000}"/>
    <cellStyle name="Normal 12 2" xfId="734" xr:uid="{00000000-0005-0000-0000-0000DB020000}"/>
    <cellStyle name="Normal 12 2 2" xfId="735" xr:uid="{00000000-0005-0000-0000-0000DC020000}"/>
    <cellStyle name="Normal 12 2 3" xfId="736" xr:uid="{00000000-0005-0000-0000-0000DD020000}"/>
    <cellStyle name="Normal 12 2 4" xfId="737" xr:uid="{00000000-0005-0000-0000-0000DE020000}"/>
    <cellStyle name="Normal 12 3" xfId="738" xr:uid="{00000000-0005-0000-0000-0000DF020000}"/>
    <cellStyle name="Normal 12 3 2" xfId="739" xr:uid="{00000000-0005-0000-0000-0000E0020000}"/>
    <cellStyle name="Normal 12 3 2 2" xfId="740" xr:uid="{00000000-0005-0000-0000-0000E1020000}"/>
    <cellStyle name="Normal 12 3 3" xfId="741" xr:uid="{00000000-0005-0000-0000-0000E2020000}"/>
    <cellStyle name="Normal 12 3 4" xfId="742" xr:uid="{00000000-0005-0000-0000-0000E3020000}"/>
    <cellStyle name="Normal 12 3 5" xfId="743" xr:uid="{00000000-0005-0000-0000-0000E4020000}"/>
    <cellStyle name="Normal 12 4" xfId="744" xr:uid="{00000000-0005-0000-0000-0000E5020000}"/>
    <cellStyle name="Normal 12 5" xfId="745" xr:uid="{00000000-0005-0000-0000-0000E6020000}"/>
    <cellStyle name="Normal 12 6" xfId="746" xr:uid="{00000000-0005-0000-0000-0000E7020000}"/>
    <cellStyle name="Normal 12 7" xfId="747" xr:uid="{00000000-0005-0000-0000-0000E8020000}"/>
    <cellStyle name="Normal 120" xfId="748" xr:uid="{00000000-0005-0000-0000-0000E9020000}"/>
    <cellStyle name="Normal 121" xfId="749" xr:uid="{00000000-0005-0000-0000-0000EA020000}"/>
    <cellStyle name="Normal 122" xfId="750" xr:uid="{00000000-0005-0000-0000-0000EB020000}"/>
    <cellStyle name="Normal 123" xfId="751" xr:uid="{00000000-0005-0000-0000-0000EC020000}"/>
    <cellStyle name="Normal 123 2" xfId="752" xr:uid="{00000000-0005-0000-0000-0000ED020000}"/>
    <cellStyle name="Normal 123 2 2" xfId="753" xr:uid="{00000000-0005-0000-0000-0000EE020000}"/>
    <cellStyle name="Normal 124" xfId="754" xr:uid="{00000000-0005-0000-0000-0000EF020000}"/>
    <cellStyle name="Normal 125" xfId="755" xr:uid="{00000000-0005-0000-0000-0000F0020000}"/>
    <cellStyle name="Normal 126" xfId="756" xr:uid="{00000000-0005-0000-0000-0000F1020000}"/>
    <cellStyle name="Normal 127" xfId="757" xr:uid="{00000000-0005-0000-0000-0000F2020000}"/>
    <cellStyle name="Normal 128" xfId="758" xr:uid="{00000000-0005-0000-0000-0000F3020000}"/>
    <cellStyle name="Normal 129" xfId="759" xr:uid="{00000000-0005-0000-0000-0000F4020000}"/>
    <cellStyle name="Normal 13" xfId="760" xr:uid="{00000000-0005-0000-0000-0000F5020000}"/>
    <cellStyle name="Normal 13 2" xfId="761" xr:uid="{00000000-0005-0000-0000-0000F6020000}"/>
    <cellStyle name="Normal 13 2 2" xfId="762" xr:uid="{00000000-0005-0000-0000-0000F7020000}"/>
    <cellStyle name="Normal 13 2 3" xfId="763" xr:uid="{00000000-0005-0000-0000-0000F8020000}"/>
    <cellStyle name="Normal 13 3" xfId="764" xr:uid="{00000000-0005-0000-0000-0000F9020000}"/>
    <cellStyle name="Normal 13 3 2" xfId="765" xr:uid="{00000000-0005-0000-0000-0000FA020000}"/>
    <cellStyle name="Normal 13 3 3" xfId="766" xr:uid="{00000000-0005-0000-0000-0000FB020000}"/>
    <cellStyle name="Normal 13 4" xfId="767" xr:uid="{00000000-0005-0000-0000-0000FC020000}"/>
    <cellStyle name="Normal 13 5" xfId="768" xr:uid="{00000000-0005-0000-0000-0000FD020000}"/>
    <cellStyle name="Normal 130" xfId="769" xr:uid="{00000000-0005-0000-0000-0000FE020000}"/>
    <cellStyle name="Normal 131" xfId="770" xr:uid="{00000000-0005-0000-0000-0000FF020000}"/>
    <cellStyle name="Normal 132" xfId="771" xr:uid="{00000000-0005-0000-0000-000000030000}"/>
    <cellStyle name="Normal 133" xfId="772" xr:uid="{00000000-0005-0000-0000-000001030000}"/>
    <cellStyle name="Normal 134" xfId="773" xr:uid="{00000000-0005-0000-0000-000002030000}"/>
    <cellStyle name="Normal 135" xfId="774" xr:uid="{00000000-0005-0000-0000-000003030000}"/>
    <cellStyle name="Normal 136" xfId="775" xr:uid="{00000000-0005-0000-0000-000004030000}"/>
    <cellStyle name="Normal 137" xfId="776" xr:uid="{00000000-0005-0000-0000-000005030000}"/>
    <cellStyle name="Normal 138" xfId="777" xr:uid="{00000000-0005-0000-0000-000006030000}"/>
    <cellStyle name="Normal 139" xfId="778" xr:uid="{00000000-0005-0000-0000-000007030000}"/>
    <cellStyle name="Normal 14" xfId="779" xr:uid="{00000000-0005-0000-0000-000008030000}"/>
    <cellStyle name="Normal 14 2" xfId="780" xr:uid="{00000000-0005-0000-0000-000009030000}"/>
    <cellStyle name="Normal 14 2 2" xfId="781" xr:uid="{00000000-0005-0000-0000-00000A030000}"/>
    <cellStyle name="Normal 14 2 2 2" xfId="782" xr:uid="{00000000-0005-0000-0000-00000B030000}"/>
    <cellStyle name="Normal 14 2 2 3" xfId="783" xr:uid="{00000000-0005-0000-0000-00000C030000}"/>
    <cellStyle name="Normal 14 3" xfId="784" xr:uid="{00000000-0005-0000-0000-00000D030000}"/>
    <cellStyle name="Normal 14 3 2" xfId="785" xr:uid="{00000000-0005-0000-0000-00000E030000}"/>
    <cellStyle name="Normal 14 4" xfId="786" xr:uid="{00000000-0005-0000-0000-00000F030000}"/>
    <cellStyle name="Normal 14 4 2" xfId="787" xr:uid="{00000000-0005-0000-0000-000010030000}"/>
    <cellStyle name="Normal 14 4 3" xfId="788" xr:uid="{00000000-0005-0000-0000-000011030000}"/>
    <cellStyle name="Normal 14 5" xfId="789" xr:uid="{00000000-0005-0000-0000-000012030000}"/>
    <cellStyle name="Normal 14 5 2" xfId="790" xr:uid="{00000000-0005-0000-0000-000013030000}"/>
    <cellStyle name="Normal 14 6" xfId="791" xr:uid="{00000000-0005-0000-0000-000014030000}"/>
    <cellStyle name="Normal 14 7" xfId="792" xr:uid="{00000000-0005-0000-0000-000015030000}"/>
    <cellStyle name="Normal 140" xfId="793" xr:uid="{00000000-0005-0000-0000-000016030000}"/>
    <cellStyle name="Normal 141" xfId="794" xr:uid="{00000000-0005-0000-0000-000017030000}"/>
    <cellStyle name="Normal 142" xfId="795" xr:uid="{00000000-0005-0000-0000-000018030000}"/>
    <cellStyle name="Normal 143" xfId="796" xr:uid="{00000000-0005-0000-0000-000019030000}"/>
    <cellStyle name="Normal 144" xfId="797" xr:uid="{00000000-0005-0000-0000-00001A030000}"/>
    <cellStyle name="Normal 145" xfId="798" xr:uid="{00000000-0005-0000-0000-00001B030000}"/>
    <cellStyle name="Normal 146" xfId="799" xr:uid="{00000000-0005-0000-0000-00001C030000}"/>
    <cellStyle name="Normal 147" xfId="800" xr:uid="{00000000-0005-0000-0000-00001D030000}"/>
    <cellStyle name="Normal 148" xfId="801" xr:uid="{00000000-0005-0000-0000-00001E030000}"/>
    <cellStyle name="Normal 149" xfId="802" xr:uid="{00000000-0005-0000-0000-00001F030000}"/>
    <cellStyle name="Normal 15" xfId="803" xr:uid="{00000000-0005-0000-0000-000020030000}"/>
    <cellStyle name="Normal 15 2" xfId="804" xr:uid="{00000000-0005-0000-0000-000021030000}"/>
    <cellStyle name="Normal 15 2 2" xfId="805" xr:uid="{00000000-0005-0000-0000-000022030000}"/>
    <cellStyle name="Normal 15 2 2 2" xfId="806" xr:uid="{00000000-0005-0000-0000-000023030000}"/>
    <cellStyle name="Normal 15 3" xfId="807" xr:uid="{00000000-0005-0000-0000-000024030000}"/>
    <cellStyle name="Normal 15 3 2" xfId="808" xr:uid="{00000000-0005-0000-0000-000025030000}"/>
    <cellStyle name="Normal 15 3 3" xfId="809" xr:uid="{00000000-0005-0000-0000-000026030000}"/>
    <cellStyle name="Normal 15 4" xfId="810" xr:uid="{00000000-0005-0000-0000-000027030000}"/>
    <cellStyle name="Normal 15 5" xfId="811" xr:uid="{00000000-0005-0000-0000-000028030000}"/>
    <cellStyle name="Normal 150" xfId="812" xr:uid="{00000000-0005-0000-0000-000029030000}"/>
    <cellStyle name="Normal 151" xfId="813" xr:uid="{00000000-0005-0000-0000-00002A030000}"/>
    <cellStyle name="Normal 152" xfId="814" xr:uid="{00000000-0005-0000-0000-00002B030000}"/>
    <cellStyle name="Normal 153" xfId="815" xr:uid="{00000000-0005-0000-0000-00002C030000}"/>
    <cellStyle name="Normal 154" xfId="816" xr:uid="{00000000-0005-0000-0000-00002D030000}"/>
    <cellStyle name="Normal 155" xfId="817" xr:uid="{00000000-0005-0000-0000-00002E030000}"/>
    <cellStyle name="Normal 156" xfId="818" xr:uid="{00000000-0005-0000-0000-00002F030000}"/>
    <cellStyle name="Normal 157" xfId="819" xr:uid="{00000000-0005-0000-0000-000030030000}"/>
    <cellStyle name="Normal 158" xfId="820" xr:uid="{00000000-0005-0000-0000-000031030000}"/>
    <cellStyle name="Normal 159" xfId="821" xr:uid="{00000000-0005-0000-0000-000032030000}"/>
    <cellStyle name="Normal 16" xfId="822" xr:uid="{00000000-0005-0000-0000-000033030000}"/>
    <cellStyle name="Normal 16 2" xfId="823" xr:uid="{00000000-0005-0000-0000-000034030000}"/>
    <cellStyle name="Normal 16 2 2" xfId="824" xr:uid="{00000000-0005-0000-0000-000035030000}"/>
    <cellStyle name="Normal 16 2 3" xfId="825" xr:uid="{00000000-0005-0000-0000-000036030000}"/>
    <cellStyle name="Normal 16 3" xfId="826" xr:uid="{00000000-0005-0000-0000-000037030000}"/>
    <cellStyle name="Normal 16 3 2" xfId="827" xr:uid="{00000000-0005-0000-0000-000038030000}"/>
    <cellStyle name="Normal 16 3 3" xfId="828" xr:uid="{00000000-0005-0000-0000-000039030000}"/>
    <cellStyle name="Normal 16 4" xfId="829" xr:uid="{00000000-0005-0000-0000-00003A030000}"/>
    <cellStyle name="Normal 160" xfId="830" xr:uid="{00000000-0005-0000-0000-00003B030000}"/>
    <cellStyle name="Normal 161" xfId="831" xr:uid="{00000000-0005-0000-0000-00003C030000}"/>
    <cellStyle name="Normal 162" xfId="832" xr:uid="{00000000-0005-0000-0000-00003D030000}"/>
    <cellStyle name="Normal 163" xfId="833" xr:uid="{00000000-0005-0000-0000-00003E030000}"/>
    <cellStyle name="Normal 164" xfId="834" xr:uid="{00000000-0005-0000-0000-00003F030000}"/>
    <cellStyle name="Normal 165" xfId="835" xr:uid="{00000000-0005-0000-0000-000040030000}"/>
    <cellStyle name="Normal 166" xfId="836" xr:uid="{00000000-0005-0000-0000-000041030000}"/>
    <cellStyle name="Normal 167" xfId="837" xr:uid="{00000000-0005-0000-0000-000042030000}"/>
    <cellStyle name="Normal 167 2" xfId="838" xr:uid="{00000000-0005-0000-0000-000043030000}"/>
    <cellStyle name="Normal 167_1. Information Sheet" xfId="839" xr:uid="{00000000-0005-0000-0000-000044030000}"/>
    <cellStyle name="Normal 168" xfId="840" xr:uid="{00000000-0005-0000-0000-000045030000}"/>
    <cellStyle name="Normal 168 2" xfId="841" xr:uid="{00000000-0005-0000-0000-000046030000}"/>
    <cellStyle name="Normal 168_1. Information Sheet" xfId="842" xr:uid="{00000000-0005-0000-0000-000047030000}"/>
    <cellStyle name="Normal 169" xfId="843" xr:uid="{00000000-0005-0000-0000-000048030000}"/>
    <cellStyle name="Normal 169 2" xfId="844" xr:uid="{00000000-0005-0000-0000-000049030000}"/>
    <cellStyle name="Normal 169_1. Information Sheet" xfId="845" xr:uid="{00000000-0005-0000-0000-00004A030000}"/>
    <cellStyle name="Normal 17" xfId="846" xr:uid="{00000000-0005-0000-0000-00004B030000}"/>
    <cellStyle name="Normal 17 2" xfId="847" xr:uid="{00000000-0005-0000-0000-00004C030000}"/>
    <cellStyle name="Normal 17 2 2" xfId="848" xr:uid="{00000000-0005-0000-0000-00004D030000}"/>
    <cellStyle name="Normal 17 2 3" xfId="849" xr:uid="{00000000-0005-0000-0000-00004E030000}"/>
    <cellStyle name="Normal 17 3" xfId="850" xr:uid="{00000000-0005-0000-0000-00004F030000}"/>
    <cellStyle name="Normal 17 3 2" xfId="851" xr:uid="{00000000-0005-0000-0000-000050030000}"/>
    <cellStyle name="Normal 17 3 3" xfId="852" xr:uid="{00000000-0005-0000-0000-000051030000}"/>
    <cellStyle name="Normal 170" xfId="853" xr:uid="{00000000-0005-0000-0000-000052030000}"/>
    <cellStyle name="Normal 170 2" xfId="854" xr:uid="{00000000-0005-0000-0000-000053030000}"/>
    <cellStyle name="Normal 170_1. Information Sheet" xfId="855" xr:uid="{00000000-0005-0000-0000-000054030000}"/>
    <cellStyle name="Normal 171" xfId="856" xr:uid="{00000000-0005-0000-0000-000055030000}"/>
    <cellStyle name="Normal 171 2" xfId="857" xr:uid="{00000000-0005-0000-0000-000056030000}"/>
    <cellStyle name="Normal 171_1. Information Sheet" xfId="858" xr:uid="{00000000-0005-0000-0000-000057030000}"/>
    <cellStyle name="Normal 172" xfId="859" xr:uid="{00000000-0005-0000-0000-000058030000}"/>
    <cellStyle name="Normal 173" xfId="860" xr:uid="{00000000-0005-0000-0000-000059030000}"/>
    <cellStyle name="Normal 174" xfId="861" xr:uid="{00000000-0005-0000-0000-00005A030000}"/>
    <cellStyle name="Normal 175" xfId="862" xr:uid="{00000000-0005-0000-0000-00005B030000}"/>
    <cellStyle name="Normal 176" xfId="863" xr:uid="{00000000-0005-0000-0000-00005C030000}"/>
    <cellStyle name="Normal 177" xfId="864" xr:uid="{00000000-0005-0000-0000-00005D030000}"/>
    <cellStyle name="Normal 178" xfId="865" xr:uid="{00000000-0005-0000-0000-00005E030000}"/>
    <cellStyle name="Normal 179" xfId="866" xr:uid="{00000000-0005-0000-0000-00005F030000}"/>
    <cellStyle name="Normal 18" xfId="867" xr:uid="{00000000-0005-0000-0000-000060030000}"/>
    <cellStyle name="Normal 18 2" xfId="868" xr:uid="{00000000-0005-0000-0000-000061030000}"/>
    <cellStyle name="Normal 18 2 2" xfId="869" xr:uid="{00000000-0005-0000-0000-000062030000}"/>
    <cellStyle name="Normal 18 2 3" xfId="870" xr:uid="{00000000-0005-0000-0000-000063030000}"/>
    <cellStyle name="Normal 18 3" xfId="871" xr:uid="{00000000-0005-0000-0000-000064030000}"/>
    <cellStyle name="Normal 180" xfId="872" xr:uid="{00000000-0005-0000-0000-000065030000}"/>
    <cellStyle name="Normal 181" xfId="873" xr:uid="{00000000-0005-0000-0000-000066030000}"/>
    <cellStyle name="Normal 182" xfId="874" xr:uid="{00000000-0005-0000-0000-000067030000}"/>
    <cellStyle name="Normal 183" xfId="875" xr:uid="{00000000-0005-0000-0000-000068030000}"/>
    <cellStyle name="Normal 183 2" xfId="876" xr:uid="{00000000-0005-0000-0000-000069030000}"/>
    <cellStyle name="Normal 183 3" xfId="877" xr:uid="{00000000-0005-0000-0000-00006A030000}"/>
    <cellStyle name="Normal 184" xfId="878" xr:uid="{00000000-0005-0000-0000-00006B030000}"/>
    <cellStyle name="Normal 185" xfId="879" xr:uid="{00000000-0005-0000-0000-00006C030000}"/>
    <cellStyle name="Normal 186" xfId="880" xr:uid="{00000000-0005-0000-0000-00006D030000}"/>
    <cellStyle name="Normal 187" xfId="881" xr:uid="{00000000-0005-0000-0000-00006E030000}"/>
    <cellStyle name="Normal 188" xfId="882" xr:uid="{00000000-0005-0000-0000-00006F030000}"/>
    <cellStyle name="Normal 189" xfId="883" xr:uid="{00000000-0005-0000-0000-000070030000}"/>
    <cellStyle name="Normal 19" xfId="884" xr:uid="{00000000-0005-0000-0000-000071030000}"/>
    <cellStyle name="Normal 19 2" xfId="885" xr:uid="{00000000-0005-0000-0000-000072030000}"/>
    <cellStyle name="Normal 19 2 2" xfId="886" xr:uid="{00000000-0005-0000-0000-000073030000}"/>
    <cellStyle name="Normal 19 2 3" xfId="887" xr:uid="{00000000-0005-0000-0000-000074030000}"/>
    <cellStyle name="Normal 19 3" xfId="888" xr:uid="{00000000-0005-0000-0000-000075030000}"/>
    <cellStyle name="Normal 19_2019 IRM Rates" xfId="889" xr:uid="{00000000-0005-0000-0000-000076030000}"/>
    <cellStyle name="Normal 190" xfId="890" xr:uid="{00000000-0005-0000-0000-000077030000}"/>
    <cellStyle name="Normal 191" xfId="891" xr:uid="{00000000-0005-0000-0000-000078030000}"/>
    <cellStyle name="Normal 192" xfId="892" xr:uid="{00000000-0005-0000-0000-000079030000}"/>
    <cellStyle name="Normal 193" xfId="893" xr:uid="{00000000-0005-0000-0000-00007A030000}"/>
    <cellStyle name="Normal 194" xfId="894" xr:uid="{00000000-0005-0000-0000-00007B030000}"/>
    <cellStyle name="Normal 195" xfId="895" xr:uid="{00000000-0005-0000-0000-00007C030000}"/>
    <cellStyle name="Normal 196" xfId="896" xr:uid="{00000000-0005-0000-0000-00007D030000}"/>
    <cellStyle name="Normal 197" xfId="897" xr:uid="{00000000-0005-0000-0000-00007E030000}"/>
    <cellStyle name="Normal 198" xfId="898" xr:uid="{00000000-0005-0000-0000-00007F030000}"/>
    <cellStyle name="Normal 198 2" xfId="899" xr:uid="{00000000-0005-0000-0000-000080030000}"/>
    <cellStyle name="Normal 199" xfId="900" xr:uid="{00000000-0005-0000-0000-000081030000}"/>
    <cellStyle name="Normal 199 2" xfId="901" xr:uid="{00000000-0005-0000-0000-000082030000}"/>
    <cellStyle name="Normal 2" xfId="902" xr:uid="{00000000-0005-0000-0000-000083030000}"/>
    <cellStyle name="Normal 2 10" xfId="903" xr:uid="{00000000-0005-0000-0000-000084030000}"/>
    <cellStyle name="Normal 2 10 2" xfId="904" xr:uid="{00000000-0005-0000-0000-000085030000}"/>
    <cellStyle name="Normal 2 10 2 2" xfId="905" xr:uid="{00000000-0005-0000-0000-000086030000}"/>
    <cellStyle name="Normal 2 10 2 3" xfId="906" xr:uid="{00000000-0005-0000-0000-000087030000}"/>
    <cellStyle name="Normal 2 10 3" xfId="907" xr:uid="{00000000-0005-0000-0000-000088030000}"/>
    <cellStyle name="Normal 2 10 4" xfId="908" xr:uid="{00000000-0005-0000-0000-000089030000}"/>
    <cellStyle name="Normal 2 11" xfId="909" xr:uid="{00000000-0005-0000-0000-00008A030000}"/>
    <cellStyle name="Normal 2 11 2" xfId="910" xr:uid="{00000000-0005-0000-0000-00008B030000}"/>
    <cellStyle name="Normal 2 11 3" xfId="911" xr:uid="{00000000-0005-0000-0000-00008C030000}"/>
    <cellStyle name="Normal 2 11 4" xfId="912" xr:uid="{00000000-0005-0000-0000-00008D030000}"/>
    <cellStyle name="Normal 2 11 4 2" xfId="913" xr:uid="{00000000-0005-0000-0000-00008E030000}"/>
    <cellStyle name="Normal 2 11 4 3" xfId="914" xr:uid="{00000000-0005-0000-0000-00008F030000}"/>
    <cellStyle name="Normal 2 11 5" xfId="915" xr:uid="{00000000-0005-0000-0000-000090030000}"/>
    <cellStyle name="Normal 2 11 6" xfId="916" xr:uid="{00000000-0005-0000-0000-000091030000}"/>
    <cellStyle name="Normal 2 12" xfId="917" xr:uid="{00000000-0005-0000-0000-000092030000}"/>
    <cellStyle name="Normal 2 13" xfId="918" xr:uid="{00000000-0005-0000-0000-000093030000}"/>
    <cellStyle name="Normal 2 14" xfId="919" xr:uid="{00000000-0005-0000-0000-000094030000}"/>
    <cellStyle name="Normal 2 14 2" xfId="920" xr:uid="{00000000-0005-0000-0000-000095030000}"/>
    <cellStyle name="Normal 2 14 2 2" xfId="921" xr:uid="{00000000-0005-0000-0000-000096030000}"/>
    <cellStyle name="Normal 2 14 2 3" xfId="922" xr:uid="{00000000-0005-0000-0000-000097030000}"/>
    <cellStyle name="Normal 2 14 3" xfId="923" xr:uid="{00000000-0005-0000-0000-000098030000}"/>
    <cellStyle name="Normal 2 14 4" xfId="924" xr:uid="{00000000-0005-0000-0000-000099030000}"/>
    <cellStyle name="Normal 2 15" xfId="925" xr:uid="{00000000-0005-0000-0000-00009A030000}"/>
    <cellStyle name="Normal 2 16" xfId="926" xr:uid="{00000000-0005-0000-0000-00009B030000}"/>
    <cellStyle name="Normal 2 16 2" xfId="927" xr:uid="{00000000-0005-0000-0000-00009C030000}"/>
    <cellStyle name="Normal 2 2" xfId="928" xr:uid="{00000000-0005-0000-0000-00009D030000}"/>
    <cellStyle name="Normal 2 2 10" xfId="929" xr:uid="{00000000-0005-0000-0000-00009E030000}"/>
    <cellStyle name="Normal 2 2 11" xfId="930" xr:uid="{00000000-0005-0000-0000-00009F030000}"/>
    <cellStyle name="Normal 2 2 12" xfId="931" xr:uid="{00000000-0005-0000-0000-0000A0030000}"/>
    <cellStyle name="Normal 2 2 13" xfId="932" xr:uid="{00000000-0005-0000-0000-0000A1030000}"/>
    <cellStyle name="Normal 2 2 13 2" xfId="933" xr:uid="{00000000-0005-0000-0000-0000A2030000}"/>
    <cellStyle name="Normal 2 2 13 3" xfId="934" xr:uid="{00000000-0005-0000-0000-0000A3030000}"/>
    <cellStyle name="Normal 2 2 13 4" xfId="935" xr:uid="{00000000-0005-0000-0000-0000A4030000}"/>
    <cellStyle name="Normal 2 2 13 4 2" xfId="936" xr:uid="{00000000-0005-0000-0000-0000A5030000}"/>
    <cellStyle name="Normal 2 2 13 4 3" xfId="937" xr:uid="{00000000-0005-0000-0000-0000A6030000}"/>
    <cellStyle name="Normal 2 2 13 5" xfId="938" xr:uid="{00000000-0005-0000-0000-0000A7030000}"/>
    <cellStyle name="Normal 2 2 13 6" xfId="939" xr:uid="{00000000-0005-0000-0000-0000A8030000}"/>
    <cellStyle name="Normal 2 2 14" xfId="940" xr:uid="{00000000-0005-0000-0000-0000A9030000}"/>
    <cellStyle name="Normal 2 2 15" xfId="941" xr:uid="{00000000-0005-0000-0000-0000AA030000}"/>
    <cellStyle name="Normal 2 2 16" xfId="942" xr:uid="{00000000-0005-0000-0000-0000AB030000}"/>
    <cellStyle name="Normal 2 2 16 2" xfId="943" xr:uid="{00000000-0005-0000-0000-0000AC030000}"/>
    <cellStyle name="Normal 2 2 16 2 2" xfId="944" xr:uid="{00000000-0005-0000-0000-0000AD030000}"/>
    <cellStyle name="Normal 2 2 16 2 3" xfId="945" xr:uid="{00000000-0005-0000-0000-0000AE030000}"/>
    <cellStyle name="Normal 2 2 16 3" xfId="946" xr:uid="{00000000-0005-0000-0000-0000AF030000}"/>
    <cellStyle name="Normal 2 2 16 4" xfId="947" xr:uid="{00000000-0005-0000-0000-0000B0030000}"/>
    <cellStyle name="Normal 2 2 17" xfId="948" xr:uid="{00000000-0005-0000-0000-0000B1030000}"/>
    <cellStyle name="Normal 2 2 18" xfId="949" xr:uid="{00000000-0005-0000-0000-0000B2030000}"/>
    <cellStyle name="Normal 2 2 18 2" xfId="950" xr:uid="{00000000-0005-0000-0000-0000B3030000}"/>
    <cellStyle name="Normal 2 2 19" xfId="951" xr:uid="{00000000-0005-0000-0000-0000B4030000}"/>
    <cellStyle name="Normal 2 2 2" xfId="952" xr:uid="{00000000-0005-0000-0000-0000B5030000}"/>
    <cellStyle name="Normal 2 2 2 2" xfId="953" xr:uid="{00000000-0005-0000-0000-0000B6030000}"/>
    <cellStyle name="Normal 2 2 2 2 2" xfId="954" xr:uid="{00000000-0005-0000-0000-0000B7030000}"/>
    <cellStyle name="Normal 2 2 2 2 2 2" xfId="955" xr:uid="{00000000-0005-0000-0000-0000B8030000}"/>
    <cellStyle name="Normal 2 2 2 2 2 3" xfId="956" xr:uid="{00000000-0005-0000-0000-0000B9030000}"/>
    <cellStyle name="Normal 2 2 2 2 2 4" xfId="957" xr:uid="{00000000-0005-0000-0000-0000BA030000}"/>
    <cellStyle name="Normal 2 2 2 2 2 4 2" xfId="958" xr:uid="{00000000-0005-0000-0000-0000BB030000}"/>
    <cellStyle name="Normal 2 2 2 2 2 4 3" xfId="959" xr:uid="{00000000-0005-0000-0000-0000BC030000}"/>
    <cellStyle name="Normal 2 2 2 2 2 5" xfId="960" xr:uid="{00000000-0005-0000-0000-0000BD030000}"/>
    <cellStyle name="Normal 2 2 2 2 2 6" xfId="961" xr:uid="{00000000-0005-0000-0000-0000BE030000}"/>
    <cellStyle name="Normal 2 2 2 2 3" xfId="962" xr:uid="{00000000-0005-0000-0000-0000BF030000}"/>
    <cellStyle name="Normal 2 2 2 2 4" xfId="963" xr:uid="{00000000-0005-0000-0000-0000C0030000}"/>
    <cellStyle name="Normal 2 2 2 2 5" xfId="964" xr:uid="{00000000-0005-0000-0000-0000C1030000}"/>
    <cellStyle name="Normal 2 2 2 2 5 2" xfId="965" xr:uid="{00000000-0005-0000-0000-0000C2030000}"/>
    <cellStyle name="Normal 2 2 2 2 5 2 2" xfId="966" xr:uid="{00000000-0005-0000-0000-0000C3030000}"/>
    <cellStyle name="Normal 2 2 2 2 5 2 3" xfId="967" xr:uid="{00000000-0005-0000-0000-0000C4030000}"/>
    <cellStyle name="Normal 2 2 2 2 5 3" xfId="968" xr:uid="{00000000-0005-0000-0000-0000C5030000}"/>
    <cellStyle name="Normal 2 2 2 2 5 4" xfId="969" xr:uid="{00000000-0005-0000-0000-0000C6030000}"/>
    <cellStyle name="Normal 2 2 2 2 6" xfId="970" xr:uid="{00000000-0005-0000-0000-0000C7030000}"/>
    <cellStyle name="Normal 2 2 2 3" xfId="971" xr:uid="{00000000-0005-0000-0000-0000C8030000}"/>
    <cellStyle name="Normal 2 2 2 3 2" xfId="972" xr:uid="{00000000-0005-0000-0000-0000C9030000}"/>
    <cellStyle name="Normal 2 2 2 3 2 2" xfId="973" xr:uid="{00000000-0005-0000-0000-0000CA030000}"/>
    <cellStyle name="Normal 2 2 2 3 2 2 2" xfId="974" xr:uid="{00000000-0005-0000-0000-0000CB030000}"/>
    <cellStyle name="Normal 2 2 2 3 2 2 3" xfId="975" xr:uid="{00000000-0005-0000-0000-0000CC030000}"/>
    <cellStyle name="Normal 2 2 2 3 2 3" xfId="976" xr:uid="{00000000-0005-0000-0000-0000CD030000}"/>
    <cellStyle name="Normal 2 2 2 3 2 4" xfId="977" xr:uid="{00000000-0005-0000-0000-0000CE030000}"/>
    <cellStyle name="Normal 2 2 2 3 3" xfId="978" xr:uid="{00000000-0005-0000-0000-0000CF030000}"/>
    <cellStyle name="Normal 2 2 2 3 3 2" xfId="979" xr:uid="{00000000-0005-0000-0000-0000D0030000}"/>
    <cellStyle name="Normal 2 2 2 3 3 2 2" xfId="980" xr:uid="{00000000-0005-0000-0000-0000D1030000}"/>
    <cellStyle name="Normal 2 2 2 3 3 2 3" xfId="981" xr:uid="{00000000-0005-0000-0000-0000D2030000}"/>
    <cellStyle name="Normal 2 2 2 3 3 3" xfId="982" xr:uid="{00000000-0005-0000-0000-0000D3030000}"/>
    <cellStyle name="Normal 2 2 2 3 3 4" xfId="983" xr:uid="{00000000-0005-0000-0000-0000D4030000}"/>
    <cellStyle name="Normal 2 2 2 3 4" xfId="984" xr:uid="{00000000-0005-0000-0000-0000D5030000}"/>
    <cellStyle name="Normal 2 2 2 3 4 2" xfId="985" xr:uid="{00000000-0005-0000-0000-0000D6030000}"/>
    <cellStyle name="Normal 2 2 2 4" xfId="986" xr:uid="{00000000-0005-0000-0000-0000D7030000}"/>
    <cellStyle name="Normal 2 2 2 4 2" xfId="987" xr:uid="{00000000-0005-0000-0000-0000D8030000}"/>
    <cellStyle name="Normal 2 2 2 4 2 2" xfId="988" xr:uid="{00000000-0005-0000-0000-0000D9030000}"/>
    <cellStyle name="Normal 2 2 2 4 2 3" xfId="989" xr:uid="{00000000-0005-0000-0000-0000DA030000}"/>
    <cellStyle name="Normal 2 2 2 4 3" xfId="990" xr:uid="{00000000-0005-0000-0000-0000DB030000}"/>
    <cellStyle name="Normal 2 2 2 4 4" xfId="991" xr:uid="{00000000-0005-0000-0000-0000DC030000}"/>
    <cellStyle name="Normal 2 2 2 5" xfId="992" xr:uid="{00000000-0005-0000-0000-0000DD030000}"/>
    <cellStyle name="Normal 2 2 2 6" xfId="993" xr:uid="{00000000-0005-0000-0000-0000DE030000}"/>
    <cellStyle name="Normal 2 2 2 6 2" xfId="994" xr:uid="{00000000-0005-0000-0000-0000DF030000}"/>
    <cellStyle name="Normal 2 2 2 6 3" xfId="995" xr:uid="{00000000-0005-0000-0000-0000E0030000}"/>
    <cellStyle name="Normal 2 2 2 7" xfId="996" xr:uid="{00000000-0005-0000-0000-0000E1030000}"/>
    <cellStyle name="Normal 2 2 2 7 2" xfId="997" xr:uid="{00000000-0005-0000-0000-0000E2030000}"/>
    <cellStyle name="Normal 2 2 2 8" xfId="998" xr:uid="{00000000-0005-0000-0000-0000E3030000}"/>
    <cellStyle name="Normal 2 2 2 9" xfId="999" xr:uid="{00000000-0005-0000-0000-0000E4030000}"/>
    <cellStyle name="Normal 2 2 3" xfId="1000" xr:uid="{00000000-0005-0000-0000-0000E5030000}"/>
    <cellStyle name="Normal 2 2 3 2" xfId="1001" xr:uid="{00000000-0005-0000-0000-0000E6030000}"/>
    <cellStyle name="Normal 2 2 3 2 2" xfId="1002" xr:uid="{00000000-0005-0000-0000-0000E7030000}"/>
    <cellStyle name="Normal 2 2 4" xfId="1003" xr:uid="{00000000-0005-0000-0000-0000E8030000}"/>
    <cellStyle name="Normal 2 2 4 2" xfId="1004" xr:uid="{00000000-0005-0000-0000-0000E9030000}"/>
    <cellStyle name="Normal 2 2 5" xfId="1005" xr:uid="{00000000-0005-0000-0000-0000EA030000}"/>
    <cellStyle name="Normal 2 2 6" xfId="1006" xr:uid="{00000000-0005-0000-0000-0000EB030000}"/>
    <cellStyle name="Normal 2 2 7" xfId="1007" xr:uid="{00000000-0005-0000-0000-0000EC030000}"/>
    <cellStyle name="Normal 2 2 8" xfId="1008" xr:uid="{00000000-0005-0000-0000-0000ED030000}"/>
    <cellStyle name="Normal 2 2 9" xfId="1009" xr:uid="{00000000-0005-0000-0000-0000EE030000}"/>
    <cellStyle name="Normal 2 3" xfId="3" xr:uid="{89B39DE6-1043-47E0-8701-7CD6676372C2}"/>
    <cellStyle name="Normal 2 3 2" xfId="1011" xr:uid="{00000000-0005-0000-0000-0000F0030000}"/>
    <cellStyle name="Normal 2 3 2 2" xfId="1012" xr:uid="{00000000-0005-0000-0000-0000F1030000}"/>
    <cellStyle name="Normal 2 3 2 2 2" xfId="1013" xr:uid="{00000000-0005-0000-0000-0000F2030000}"/>
    <cellStyle name="Normal 2 3 2 2 3" xfId="1014" xr:uid="{00000000-0005-0000-0000-0000F3030000}"/>
    <cellStyle name="Normal 2 3 2 2 4" xfId="1015" xr:uid="{00000000-0005-0000-0000-0000F4030000}"/>
    <cellStyle name="Normal 2 3 2 2 4 2" xfId="1016" xr:uid="{00000000-0005-0000-0000-0000F5030000}"/>
    <cellStyle name="Normal 2 3 2 2 4 3" xfId="1017" xr:uid="{00000000-0005-0000-0000-0000F6030000}"/>
    <cellStyle name="Normal 2 3 2 2 5" xfId="1018" xr:uid="{00000000-0005-0000-0000-0000F7030000}"/>
    <cellStyle name="Normal 2 3 2 2 6" xfId="1019" xr:uid="{00000000-0005-0000-0000-0000F8030000}"/>
    <cellStyle name="Normal 2 3 2 3" xfId="1020" xr:uid="{00000000-0005-0000-0000-0000F9030000}"/>
    <cellStyle name="Normal 2 3 2 4" xfId="1021" xr:uid="{00000000-0005-0000-0000-0000FA030000}"/>
    <cellStyle name="Normal 2 3 2 5" xfId="1022" xr:uid="{00000000-0005-0000-0000-0000FB030000}"/>
    <cellStyle name="Normal 2 3 2 5 2" xfId="1023" xr:uid="{00000000-0005-0000-0000-0000FC030000}"/>
    <cellStyle name="Normal 2 3 2 5 2 2" xfId="1024" xr:uid="{00000000-0005-0000-0000-0000FD030000}"/>
    <cellStyle name="Normal 2 3 2 5 2 3" xfId="1025" xr:uid="{00000000-0005-0000-0000-0000FE030000}"/>
    <cellStyle name="Normal 2 3 2 5 3" xfId="1026" xr:uid="{00000000-0005-0000-0000-0000FF030000}"/>
    <cellStyle name="Normal 2 3 2 5 4" xfId="1027" xr:uid="{00000000-0005-0000-0000-000000040000}"/>
    <cellStyle name="Normal 2 3 2 6" xfId="1028" xr:uid="{00000000-0005-0000-0000-000001040000}"/>
    <cellStyle name="Normal 2 3 3" xfId="1029" xr:uid="{00000000-0005-0000-0000-000002040000}"/>
    <cellStyle name="Normal 2 3 3 2" xfId="1030" xr:uid="{00000000-0005-0000-0000-000003040000}"/>
    <cellStyle name="Normal 2 3 3 2 2" xfId="1031" xr:uid="{00000000-0005-0000-0000-000004040000}"/>
    <cellStyle name="Normal 2 3 3 2 2 2" xfId="1032" xr:uid="{00000000-0005-0000-0000-000005040000}"/>
    <cellStyle name="Normal 2 3 3 2 2 3" xfId="1033" xr:uid="{00000000-0005-0000-0000-000006040000}"/>
    <cellStyle name="Normal 2 3 3 2 3" xfId="1034" xr:uid="{00000000-0005-0000-0000-000007040000}"/>
    <cellStyle name="Normal 2 3 3 2 4" xfId="1035" xr:uid="{00000000-0005-0000-0000-000008040000}"/>
    <cellStyle name="Normal 2 3 3 3" xfId="1036" xr:uid="{00000000-0005-0000-0000-000009040000}"/>
    <cellStyle name="Normal 2 3 3 3 2" xfId="1037" xr:uid="{00000000-0005-0000-0000-00000A040000}"/>
    <cellStyle name="Normal 2 3 3 3 2 2" xfId="1038" xr:uid="{00000000-0005-0000-0000-00000B040000}"/>
    <cellStyle name="Normal 2 3 3 3 2 3" xfId="1039" xr:uid="{00000000-0005-0000-0000-00000C040000}"/>
    <cellStyle name="Normal 2 3 3 3 3" xfId="1040" xr:uid="{00000000-0005-0000-0000-00000D040000}"/>
    <cellStyle name="Normal 2 3 3 3 4" xfId="1041" xr:uid="{00000000-0005-0000-0000-00000E040000}"/>
    <cellStyle name="Normal 2 3 3 4" xfId="1042" xr:uid="{00000000-0005-0000-0000-00000F040000}"/>
    <cellStyle name="Normal 2 3 3 4 2" xfId="1043" xr:uid="{00000000-0005-0000-0000-000010040000}"/>
    <cellStyle name="Normal 2 3 4" xfId="1044" xr:uid="{00000000-0005-0000-0000-000011040000}"/>
    <cellStyle name="Normal 2 3 4 2" xfId="1045" xr:uid="{00000000-0005-0000-0000-000012040000}"/>
    <cellStyle name="Normal 2 3 4 2 2" xfId="1046" xr:uid="{00000000-0005-0000-0000-000013040000}"/>
    <cellStyle name="Normal 2 3 4 2 3" xfId="1047" xr:uid="{00000000-0005-0000-0000-000014040000}"/>
    <cellStyle name="Normal 2 3 4 3" xfId="1048" xr:uid="{00000000-0005-0000-0000-000015040000}"/>
    <cellStyle name="Normal 2 3 4 4" xfId="1049" xr:uid="{00000000-0005-0000-0000-000016040000}"/>
    <cellStyle name="Normal 2 3 5" xfId="1050" xr:uid="{00000000-0005-0000-0000-000017040000}"/>
    <cellStyle name="Normal 2 3 6" xfId="1051" xr:uid="{00000000-0005-0000-0000-000018040000}"/>
    <cellStyle name="Normal 2 3 7" xfId="1052" xr:uid="{00000000-0005-0000-0000-000019040000}"/>
    <cellStyle name="Normal 2 3 7 2" xfId="1053" xr:uid="{00000000-0005-0000-0000-00001A040000}"/>
    <cellStyle name="Normal 2 3 8" xfId="1010" xr:uid="{00000000-0005-0000-0000-0000EF030000}"/>
    <cellStyle name="Normal 2 4" xfId="1054" xr:uid="{00000000-0005-0000-0000-00001B040000}"/>
    <cellStyle name="Normal 2 4 2" xfId="1055" xr:uid="{00000000-0005-0000-0000-00001C040000}"/>
    <cellStyle name="Normal 2 4 2 2" xfId="1056" xr:uid="{00000000-0005-0000-0000-00001D040000}"/>
    <cellStyle name="Normal 2 4 2 3" xfId="1057" xr:uid="{00000000-0005-0000-0000-00001E040000}"/>
    <cellStyle name="Normal 2 4 2 4" xfId="1058" xr:uid="{00000000-0005-0000-0000-00001F040000}"/>
    <cellStyle name="Normal 2 4 3" xfId="1059" xr:uid="{00000000-0005-0000-0000-000020040000}"/>
    <cellStyle name="Normal 2 4 3 2" xfId="1060" xr:uid="{00000000-0005-0000-0000-000021040000}"/>
    <cellStyle name="Normal 2 4 3 3" xfId="1061" xr:uid="{00000000-0005-0000-0000-000022040000}"/>
    <cellStyle name="Normal 2 4 4" xfId="1062" xr:uid="{00000000-0005-0000-0000-000023040000}"/>
    <cellStyle name="Normal 2 4 5" xfId="1063" xr:uid="{00000000-0005-0000-0000-000024040000}"/>
    <cellStyle name="Normal 2 4 6" xfId="1064" xr:uid="{00000000-0005-0000-0000-000025040000}"/>
    <cellStyle name="Normal 2 5" xfId="1065" xr:uid="{00000000-0005-0000-0000-000026040000}"/>
    <cellStyle name="Normal 2 5 2" xfId="1066" xr:uid="{00000000-0005-0000-0000-000027040000}"/>
    <cellStyle name="Normal 2 5 2 2" xfId="1067" xr:uid="{00000000-0005-0000-0000-000028040000}"/>
    <cellStyle name="Normal 2 5 2 3" xfId="1068" xr:uid="{00000000-0005-0000-0000-000029040000}"/>
    <cellStyle name="Normal 2 5 3" xfId="1069" xr:uid="{00000000-0005-0000-0000-00002A040000}"/>
    <cellStyle name="Normal 2 5 4" xfId="1070" xr:uid="{00000000-0005-0000-0000-00002B040000}"/>
    <cellStyle name="Normal 2 5 5" xfId="1071" xr:uid="{00000000-0005-0000-0000-00002C040000}"/>
    <cellStyle name="Normal 2 5 6" xfId="1072" xr:uid="{00000000-0005-0000-0000-00002D040000}"/>
    <cellStyle name="Normal 2 6" xfId="1073" xr:uid="{00000000-0005-0000-0000-00002E040000}"/>
    <cellStyle name="Normal 2 6 2" xfId="1074" xr:uid="{00000000-0005-0000-0000-00002F040000}"/>
    <cellStyle name="Normal 2 6 2 2" xfId="1075" xr:uid="{00000000-0005-0000-0000-000030040000}"/>
    <cellStyle name="Normal 2 6 2 3" xfId="1076" xr:uid="{00000000-0005-0000-0000-000031040000}"/>
    <cellStyle name="Normal 2 6 3" xfId="1077" xr:uid="{00000000-0005-0000-0000-000032040000}"/>
    <cellStyle name="Normal 2 6 4" xfId="1078" xr:uid="{00000000-0005-0000-0000-000033040000}"/>
    <cellStyle name="Normal 2 7" xfId="1079" xr:uid="{00000000-0005-0000-0000-000034040000}"/>
    <cellStyle name="Normal 2 7 2" xfId="1080" xr:uid="{00000000-0005-0000-0000-000035040000}"/>
    <cellStyle name="Normal 2 7 2 2" xfId="1081" xr:uid="{00000000-0005-0000-0000-000036040000}"/>
    <cellStyle name="Normal 2 7 2 3" xfId="1082" xr:uid="{00000000-0005-0000-0000-000037040000}"/>
    <cellStyle name="Normal 2 7 3" xfId="1083" xr:uid="{00000000-0005-0000-0000-000038040000}"/>
    <cellStyle name="Normal 2 7 4" xfId="1084" xr:uid="{00000000-0005-0000-0000-000039040000}"/>
    <cellStyle name="Normal 2 8" xfId="1085" xr:uid="{00000000-0005-0000-0000-00003A040000}"/>
    <cellStyle name="Normal 2 8 2" xfId="1086" xr:uid="{00000000-0005-0000-0000-00003B040000}"/>
    <cellStyle name="Normal 2 8 2 2" xfId="1087" xr:uid="{00000000-0005-0000-0000-00003C040000}"/>
    <cellStyle name="Normal 2 8 2 3" xfId="1088" xr:uid="{00000000-0005-0000-0000-00003D040000}"/>
    <cellStyle name="Normal 2 8 3" xfId="1089" xr:uid="{00000000-0005-0000-0000-00003E040000}"/>
    <cellStyle name="Normal 2 8 4" xfId="1090" xr:uid="{00000000-0005-0000-0000-00003F040000}"/>
    <cellStyle name="Normal 2 9" xfId="1091" xr:uid="{00000000-0005-0000-0000-000040040000}"/>
    <cellStyle name="Normal 2 9 2" xfId="1092" xr:uid="{00000000-0005-0000-0000-000041040000}"/>
    <cellStyle name="Normal 2 9 2 2" xfId="1093" xr:uid="{00000000-0005-0000-0000-000042040000}"/>
    <cellStyle name="Normal 2 9 2 3" xfId="1094" xr:uid="{00000000-0005-0000-0000-000043040000}"/>
    <cellStyle name="Normal 2 9 3" xfId="1095" xr:uid="{00000000-0005-0000-0000-000044040000}"/>
    <cellStyle name="Normal 2 9 4" xfId="1096" xr:uid="{00000000-0005-0000-0000-000045040000}"/>
    <cellStyle name="Normal 20" xfId="1097" xr:uid="{00000000-0005-0000-0000-000046040000}"/>
    <cellStyle name="Normal 20 2" xfId="1098" xr:uid="{00000000-0005-0000-0000-000047040000}"/>
    <cellStyle name="Normal 20 2 2" xfId="1099" xr:uid="{00000000-0005-0000-0000-000048040000}"/>
    <cellStyle name="Normal 20 2 3" xfId="1100" xr:uid="{00000000-0005-0000-0000-000049040000}"/>
    <cellStyle name="Normal 20 3" xfId="1101" xr:uid="{00000000-0005-0000-0000-00004A040000}"/>
    <cellStyle name="Normal 200" xfId="1102" xr:uid="{00000000-0005-0000-0000-00004B040000}"/>
    <cellStyle name="Normal 200 2" xfId="1103" xr:uid="{00000000-0005-0000-0000-00004C040000}"/>
    <cellStyle name="Normal 201" xfId="1104" xr:uid="{00000000-0005-0000-0000-00004D040000}"/>
    <cellStyle name="Normal 202" xfId="1105" xr:uid="{00000000-0005-0000-0000-00004E040000}"/>
    <cellStyle name="Normal 203" xfId="1106" xr:uid="{00000000-0005-0000-0000-00004F040000}"/>
    <cellStyle name="Normal 204" xfId="1107" xr:uid="{00000000-0005-0000-0000-000050040000}"/>
    <cellStyle name="Normal 205" xfId="1108" xr:uid="{00000000-0005-0000-0000-000051040000}"/>
    <cellStyle name="Normal 206" xfId="1109" xr:uid="{00000000-0005-0000-0000-000052040000}"/>
    <cellStyle name="Normal 207" xfId="1110" xr:uid="{00000000-0005-0000-0000-000053040000}"/>
    <cellStyle name="Normal 208" xfId="1111" xr:uid="{00000000-0005-0000-0000-000054040000}"/>
    <cellStyle name="Normal 209" xfId="1112" xr:uid="{00000000-0005-0000-0000-000055040000}"/>
    <cellStyle name="Normal 21" xfId="1113" xr:uid="{00000000-0005-0000-0000-000056040000}"/>
    <cellStyle name="Normal 21 2" xfId="1114" xr:uid="{00000000-0005-0000-0000-000057040000}"/>
    <cellStyle name="Normal 21 2 2" xfId="1115" xr:uid="{00000000-0005-0000-0000-000058040000}"/>
    <cellStyle name="Normal 210" xfId="4" xr:uid="{00000000-0005-0000-0000-0000D1020000}"/>
    <cellStyle name="Normal 211" xfId="1808" xr:uid="{00000000-0005-0000-0000-000040070000}"/>
    <cellStyle name="Normal 212" xfId="1813" xr:uid="{00000000-0005-0000-0000-000043070000}"/>
    <cellStyle name="Normal 213" xfId="1812" xr:uid="{00000000-0005-0000-0000-000048070000}"/>
    <cellStyle name="Normal 214" xfId="1819" xr:uid="{00000000-0005-0000-0000-00004C080000}"/>
    <cellStyle name="Normal 215" xfId="2083" xr:uid="{00000000-0005-0000-0000-000052080000}"/>
    <cellStyle name="Normal 22" xfId="1116" xr:uid="{00000000-0005-0000-0000-000059040000}"/>
    <cellStyle name="Normal 22 2" xfId="1117" xr:uid="{00000000-0005-0000-0000-00005A040000}"/>
    <cellStyle name="Normal 22 2 2" xfId="1118" xr:uid="{00000000-0005-0000-0000-00005B040000}"/>
    <cellStyle name="Normal 23" xfId="1119" xr:uid="{00000000-0005-0000-0000-00005C040000}"/>
    <cellStyle name="Normal 23 2" xfId="1120" xr:uid="{00000000-0005-0000-0000-00005D040000}"/>
    <cellStyle name="Normal 23 2 2" xfId="1121" xr:uid="{00000000-0005-0000-0000-00005E040000}"/>
    <cellStyle name="Normal 24" xfId="1122" xr:uid="{00000000-0005-0000-0000-00005F040000}"/>
    <cellStyle name="Normal 24 2" xfId="1123" xr:uid="{00000000-0005-0000-0000-000060040000}"/>
    <cellStyle name="Normal 24 2 2" xfId="1124" xr:uid="{00000000-0005-0000-0000-000061040000}"/>
    <cellStyle name="Normal 25" xfId="1125" xr:uid="{00000000-0005-0000-0000-000062040000}"/>
    <cellStyle name="Normal 25 2" xfId="1126" xr:uid="{00000000-0005-0000-0000-000063040000}"/>
    <cellStyle name="Normal 25 2 2" xfId="1127" xr:uid="{00000000-0005-0000-0000-000064040000}"/>
    <cellStyle name="Normal 26" xfId="1128" xr:uid="{00000000-0005-0000-0000-000065040000}"/>
    <cellStyle name="Normal 26 2" xfId="1129" xr:uid="{00000000-0005-0000-0000-000066040000}"/>
    <cellStyle name="Normal 26 2 2" xfId="1130" xr:uid="{00000000-0005-0000-0000-000067040000}"/>
    <cellStyle name="Normal 27" xfId="1131" xr:uid="{00000000-0005-0000-0000-000068040000}"/>
    <cellStyle name="Normal 27 2" xfId="1132" xr:uid="{00000000-0005-0000-0000-000069040000}"/>
    <cellStyle name="Normal 27 2 2" xfId="1133" xr:uid="{00000000-0005-0000-0000-00006A040000}"/>
    <cellStyle name="Normal 28" xfId="1134" xr:uid="{00000000-0005-0000-0000-00006B040000}"/>
    <cellStyle name="Normal 28 2" xfId="1135" xr:uid="{00000000-0005-0000-0000-00006C040000}"/>
    <cellStyle name="Normal 28 2 2" xfId="1136" xr:uid="{00000000-0005-0000-0000-00006D040000}"/>
    <cellStyle name="Normal 29" xfId="1137" xr:uid="{00000000-0005-0000-0000-00006E040000}"/>
    <cellStyle name="Normal 29 2" xfId="1138" xr:uid="{00000000-0005-0000-0000-00006F040000}"/>
    <cellStyle name="Normal 29 2 2" xfId="1139" xr:uid="{00000000-0005-0000-0000-000070040000}"/>
    <cellStyle name="Normal 3" xfId="1140" xr:uid="{00000000-0005-0000-0000-000071040000}"/>
    <cellStyle name="Normal 3 2" xfId="1141" xr:uid="{00000000-0005-0000-0000-000072040000}"/>
    <cellStyle name="Normal 3 2 2" xfId="1142" xr:uid="{00000000-0005-0000-0000-000073040000}"/>
    <cellStyle name="Normal 3 2 3" xfId="1143" xr:uid="{00000000-0005-0000-0000-000074040000}"/>
    <cellStyle name="Normal 3 2 4" xfId="1144" xr:uid="{00000000-0005-0000-0000-000075040000}"/>
    <cellStyle name="Normal 3 2_2019 IRM Rates" xfId="1145" xr:uid="{00000000-0005-0000-0000-000076040000}"/>
    <cellStyle name="Normal 3 24" xfId="1146" xr:uid="{00000000-0005-0000-0000-000077040000}"/>
    <cellStyle name="Normal 3 3" xfId="1147" xr:uid="{00000000-0005-0000-0000-000078040000}"/>
    <cellStyle name="Normal 3 3 2" xfId="1148" xr:uid="{00000000-0005-0000-0000-000079040000}"/>
    <cellStyle name="Normal 3 3 2 2" xfId="1149" xr:uid="{00000000-0005-0000-0000-00007A040000}"/>
    <cellStyle name="Normal 3 3 2 3" xfId="1150" xr:uid="{00000000-0005-0000-0000-00007B040000}"/>
    <cellStyle name="Normal 3 3 2 4" xfId="1151" xr:uid="{00000000-0005-0000-0000-00007C040000}"/>
    <cellStyle name="Normal 3 3 3" xfId="1152" xr:uid="{00000000-0005-0000-0000-00007D040000}"/>
    <cellStyle name="Normal 3 3 3 2" xfId="1153" xr:uid="{00000000-0005-0000-0000-00007E040000}"/>
    <cellStyle name="Normal 3 3 3 3" xfId="1154" xr:uid="{00000000-0005-0000-0000-00007F040000}"/>
    <cellStyle name="Normal 3 3 4" xfId="1155" xr:uid="{00000000-0005-0000-0000-000080040000}"/>
    <cellStyle name="Normal 3 3 5" xfId="1156" xr:uid="{00000000-0005-0000-0000-000081040000}"/>
    <cellStyle name="Normal 3 3 6" xfId="1157" xr:uid="{00000000-0005-0000-0000-000082040000}"/>
    <cellStyle name="Normal 3 4" xfId="1158" xr:uid="{00000000-0005-0000-0000-000083040000}"/>
    <cellStyle name="Normal 3 4 2" xfId="1159" xr:uid="{00000000-0005-0000-0000-000084040000}"/>
    <cellStyle name="Normal 3 4 2 2" xfId="1160" xr:uid="{00000000-0005-0000-0000-000085040000}"/>
    <cellStyle name="Normal 3 4 2 3" xfId="1161" xr:uid="{00000000-0005-0000-0000-000086040000}"/>
    <cellStyle name="Normal 3 4 3" xfId="1162" xr:uid="{00000000-0005-0000-0000-000087040000}"/>
    <cellStyle name="Normal 3 4 3 2" xfId="1163" xr:uid="{00000000-0005-0000-0000-000088040000}"/>
    <cellStyle name="Normal 3 4 4" xfId="1164" xr:uid="{00000000-0005-0000-0000-000089040000}"/>
    <cellStyle name="Normal 3 4 5" xfId="1165" xr:uid="{00000000-0005-0000-0000-00008A040000}"/>
    <cellStyle name="Normal 3 5" xfId="1166" xr:uid="{00000000-0005-0000-0000-00008B040000}"/>
    <cellStyle name="Normal 3 5 2" xfId="1167" xr:uid="{00000000-0005-0000-0000-00008C040000}"/>
    <cellStyle name="Normal 3 5 2 2" xfId="1168" xr:uid="{00000000-0005-0000-0000-00008D040000}"/>
    <cellStyle name="Normal 3 5 2 3" xfId="1169" xr:uid="{00000000-0005-0000-0000-00008E040000}"/>
    <cellStyle name="Normal 3 5 3" xfId="1170" xr:uid="{00000000-0005-0000-0000-00008F040000}"/>
    <cellStyle name="Normal 3 5 4" xfId="1171" xr:uid="{00000000-0005-0000-0000-000090040000}"/>
    <cellStyle name="Normal 3 6" xfId="1172" xr:uid="{00000000-0005-0000-0000-000091040000}"/>
    <cellStyle name="Normal 3 7" xfId="1173" xr:uid="{00000000-0005-0000-0000-000092040000}"/>
    <cellStyle name="Normal 3 7 2" xfId="1174" xr:uid="{00000000-0005-0000-0000-000093040000}"/>
    <cellStyle name="Normal 3_1. Information Sheet" xfId="1175" xr:uid="{00000000-0005-0000-0000-000094040000}"/>
    <cellStyle name="Normal 30" xfId="1176" xr:uid="{00000000-0005-0000-0000-000095040000}"/>
    <cellStyle name="Normal 30 2" xfId="1177" xr:uid="{00000000-0005-0000-0000-000096040000}"/>
    <cellStyle name="Normal 30 2 2" xfId="1178" xr:uid="{00000000-0005-0000-0000-000097040000}"/>
    <cellStyle name="Normal 31" xfId="1179" xr:uid="{00000000-0005-0000-0000-000098040000}"/>
    <cellStyle name="Normal 31 2" xfId="1180" xr:uid="{00000000-0005-0000-0000-000099040000}"/>
    <cellStyle name="Normal 32" xfId="1181" xr:uid="{00000000-0005-0000-0000-00009A040000}"/>
    <cellStyle name="Normal 33" xfId="1182" xr:uid="{00000000-0005-0000-0000-00009B040000}"/>
    <cellStyle name="Normal 34" xfId="1183" xr:uid="{00000000-0005-0000-0000-00009C040000}"/>
    <cellStyle name="Normal 35" xfId="1184" xr:uid="{00000000-0005-0000-0000-00009D040000}"/>
    <cellStyle name="Normal 36" xfId="1185" xr:uid="{00000000-0005-0000-0000-00009E040000}"/>
    <cellStyle name="Normal 37" xfId="1186" xr:uid="{00000000-0005-0000-0000-00009F040000}"/>
    <cellStyle name="Normal 38" xfId="1187" xr:uid="{00000000-0005-0000-0000-0000A0040000}"/>
    <cellStyle name="Normal 39" xfId="1188" xr:uid="{00000000-0005-0000-0000-0000A1040000}"/>
    <cellStyle name="Normal 4" xfId="1189" xr:uid="{00000000-0005-0000-0000-0000A2040000}"/>
    <cellStyle name="Normal 4 2" xfId="1190" xr:uid="{00000000-0005-0000-0000-0000A3040000}"/>
    <cellStyle name="Normal 4 2 2" xfId="1191" xr:uid="{00000000-0005-0000-0000-0000A4040000}"/>
    <cellStyle name="Normal 4 2 2 2" xfId="1192" xr:uid="{00000000-0005-0000-0000-0000A5040000}"/>
    <cellStyle name="Normal 4 2 2 2 2" xfId="1193" xr:uid="{00000000-0005-0000-0000-0000A6040000}"/>
    <cellStyle name="Normal 4 2 2 3" xfId="1194" xr:uid="{00000000-0005-0000-0000-0000A7040000}"/>
    <cellStyle name="Normal 4 2 2 4" xfId="1195" xr:uid="{00000000-0005-0000-0000-0000A8040000}"/>
    <cellStyle name="Normal 4 2 3" xfId="1196" xr:uid="{00000000-0005-0000-0000-0000A9040000}"/>
    <cellStyle name="Normal 4 2 3 2" xfId="1197" xr:uid="{00000000-0005-0000-0000-0000AA040000}"/>
    <cellStyle name="Normal 4 2 3 3" xfId="1198" xr:uid="{00000000-0005-0000-0000-0000AB040000}"/>
    <cellStyle name="Normal 4 2 4" xfId="1199" xr:uid="{00000000-0005-0000-0000-0000AC040000}"/>
    <cellStyle name="Normal 4 2 4 2" xfId="1200" xr:uid="{00000000-0005-0000-0000-0000AD040000}"/>
    <cellStyle name="Normal 4 2 5" xfId="1201" xr:uid="{00000000-0005-0000-0000-0000AE040000}"/>
    <cellStyle name="Normal 4 2 5 2" xfId="1202" xr:uid="{00000000-0005-0000-0000-0000AF040000}"/>
    <cellStyle name="Normal 4 2 6" xfId="1203" xr:uid="{00000000-0005-0000-0000-0000B0040000}"/>
    <cellStyle name="Normal 4 2 6 2" xfId="1204" xr:uid="{00000000-0005-0000-0000-0000B1040000}"/>
    <cellStyle name="Normal 4 2 7" xfId="1205" xr:uid="{00000000-0005-0000-0000-0000B2040000}"/>
    <cellStyle name="Normal 4 2 8" xfId="1206" xr:uid="{00000000-0005-0000-0000-0000B3040000}"/>
    <cellStyle name="Normal 4 3" xfId="1207" xr:uid="{00000000-0005-0000-0000-0000B4040000}"/>
    <cellStyle name="Normal 4 3 2" xfId="1208" xr:uid="{00000000-0005-0000-0000-0000B5040000}"/>
    <cellStyle name="Normal 4 3 2 2" xfId="1209" xr:uid="{00000000-0005-0000-0000-0000B6040000}"/>
    <cellStyle name="Normal 4 3 3" xfId="1210" xr:uid="{00000000-0005-0000-0000-0000B7040000}"/>
    <cellStyle name="Normal 4 3 3 2" xfId="1211" xr:uid="{00000000-0005-0000-0000-0000B8040000}"/>
    <cellStyle name="Normal 4 4" xfId="1212" xr:uid="{00000000-0005-0000-0000-0000B9040000}"/>
    <cellStyle name="Normal 4 4 2" xfId="1213" xr:uid="{00000000-0005-0000-0000-0000BA040000}"/>
    <cellStyle name="Normal 4 4 3" xfId="1214" xr:uid="{00000000-0005-0000-0000-0000BB040000}"/>
    <cellStyle name="Normal 4 5" xfId="1215" xr:uid="{00000000-0005-0000-0000-0000BC040000}"/>
    <cellStyle name="Normal 4 5 2" xfId="1216" xr:uid="{00000000-0005-0000-0000-0000BD040000}"/>
    <cellStyle name="Normal 4 5 3" xfId="1217" xr:uid="{00000000-0005-0000-0000-0000BE040000}"/>
    <cellStyle name="Normal 4 5 4" xfId="1218" xr:uid="{00000000-0005-0000-0000-0000BF040000}"/>
    <cellStyle name="Normal 4 6" xfId="1219" xr:uid="{00000000-0005-0000-0000-0000C0040000}"/>
    <cellStyle name="Normal 4 6 2" xfId="1220" xr:uid="{00000000-0005-0000-0000-0000C1040000}"/>
    <cellStyle name="Normal 4 6 2 2" xfId="1221" xr:uid="{00000000-0005-0000-0000-0000C2040000}"/>
    <cellStyle name="Normal 4 6 3" xfId="1222" xr:uid="{00000000-0005-0000-0000-0000C3040000}"/>
    <cellStyle name="Normal 4 7" xfId="1223" xr:uid="{00000000-0005-0000-0000-0000C4040000}"/>
    <cellStyle name="Normal 4_1. Information Sheet" xfId="1224" xr:uid="{00000000-0005-0000-0000-0000C5040000}"/>
    <cellStyle name="Normal 40" xfId="1225" xr:uid="{00000000-0005-0000-0000-0000C6040000}"/>
    <cellStyle name="Normal 41" xfId="1226" xr:uid="{00000000-0005-0000-0000-0000C7040000}"/>
    <cellStyle name="Normal 42" xfId="1227" xr:uid="{00000000-0005-0000-0000-0000C8040000}"/>
    <cellStyle name="Normal 43" xfId="1228" xr:uid="{00000000-0005-0000-0000-0000C9040000}"/>
    <cellStyle name="Normal 44" xfId="1229" xr:uid="{00000000-0005-0000-0000-0000CA040000}"/>
    <cellStyle name="Normal 45" xfId="1230" xr:uid="{00000000-0005-0000-0000-0000CB040000}"/>
    <cellStyle name="Normal 46" xfId="1231" xr:uid="{00000000-0005-0000-0000-0000CC040000}"/>
    <cellStyle name="Normal 47" xfId="1232" xr:uid="{00000000-0005-0000-0000-0000CD040000}"/>
    <cellStyle name="Normal 48" xfId="1233" xr:uid="{00000000-0005-0000-0000-0000CE040000}"/>
    <cellStyle name="Normal 49" xfId="1234" xr:uid="{00000000-0005-0000-0000-0000CF040000}"/>
    <cellStyle name="Normal 5" xfId="1235" xr:uid="{00000000-0005-0000-0000-0000D0040000}"/>
    <cellStyle name="Normal 5 2" xfId="1236" xr:uid="{00000000-0005-0000-0000-0000D1040000}"/>
    <cellStyle name="Normal 5 2 2" xfId="1237" xr:uid="{00000000-0005-0000-0000-0000D2040000}"/>
    <cellStyle name="Normal 5 2 2 2" xfId="1238" xr:uid="{00000000-0005-0000-0000-0000D3040000}"/>
    <cellStyle name="Normal 5 2 2 3" xfId="1239" xr:uid="{00000000-0005-0000-0000-0000D4040000}"/>
    <cellStyle name="Normal 5 2 3" xfId="1240" xr:uid="{00000000-0005-0000-0000-0000D5040000}"/>
    <cellStyle name="Normal 5 2 4" xfId="1241" xr:uid="{00000000-0005-0000-0000-0000D6040000}"/>
    <cellStyle name="Normal 5 2 5" xfId="1242" xr:uid="{00000000-0005-0000-0000-0000D7040000}"/>
    <cellStyle name="Normal 5 2_1. Information Sheet" xfId="1243" xr:uid="{00000000-0005-0000-0000-0000D8040000}"/>
    <cellStyle name="Normal 5 3" xfId="1244" xr:uid="{00000000-0005-0000-0000-0000D9040000}"/>
    <cellStyle name="Normal 5 3 2" xfId="1245" xr:uid="{00000000-0005-0000-0000-0000DA040000}"/>
    <cellStyle name="Normal 5 3 2 2" xfId="1246" xr:uid="{00000000-0005-0000-0000-0000DB040000}"/>
    <cellStyle name="Normal 5 3 2 3" xfId="1247" xr:uid="{00000000-0005-0000-0000-0000DC040000}"/>
    <cellStyle name="Normal 5 3 3" xfId="1248" xr:uid="{00000000-0005-0000-0000-0000DD040000}"/>
    <cellStyle name="Normal 5 3 3 2" xfId="1249" xr:uid="{00000000-0005-0000-0000-0000DE040000}"/>
    <cellStyle name="Normal 5 3 4" xfId="1250" xr:uid="{00000000-0005-0000-0000-0000DF040000}"/>
    <cellStyle name="Normal 5 3 5" xfId="1251" xr:uid="{00000000-0005-0000-0000-0000E0040000}"/>
    <cellStyle name="Normal 5 4" xfId="1252" xr:uid="{00000000-0005-0000-0000-0000E1040000}"/>
    <cellStyle name="Normal 5 4 2" xfId="1253" xr:uid="{00000000-0005-0000-0000-0000E2040000}"/>
    <cellStyle name="Normal 5 4 2 2" xfId="1254" xr:uid="{00000000-0005-0000-0000-0000E3040000}"/>
    <cellStyle name="Normal 5 4 2 3" xfId="1255" xr:uid="{00000000-0005-0000-0000-0000E4040000}"/>
    <cellStyle name="Normal 5 4 3" xfId="1256" xr:uid="{00000000-0005-0000-0000-0000E5040000}"/>
    <cellStyle name="Normal 5 4 4" xfId="1257" xr:uid="{00000000-0005-0000-0000-0000E6040000}"/>
    <cellStyle name="Normal 5 5" xfId="1258" xr:uid="{00000000-0005-0000-0000-0000E7040000}"/>
    <cellStyle name="Normal 5 6" xfId="1259" xr:uid="{00000000-0005-0000-0000-0000E8040000}"/>
    <cellStyle name="Normal 5 6 2" xfId="1260" xr:uid="{00000000-0005-0000-0000-0000E9040000}"/>
    <cellStyle name="Normal 5 6 3" xfId="1261" xr:uid="{00000000-0005-0000-0000-0000EA040000}"/>
    <cellStyle name="Normal 5 7" xfId="1262" xr:uid="{00000000-0005-0000-0000-0000EB040000}"/>
    <cellStyle name="Normal 5 8" xfId="1263" xr:uid="{00000000-0005-0000-0000-0000EC040000}"/>
    <cellStyle name="Normal 5_1. Information Sheet" xfId="1264" xr:uid="{00000000-0005-0000-0000-0000ED040000}"/>
    <cellStyle name="Normal 50" xfId="1265" xr:uid="{00000000-0005-0000-0000-0000EE040000}"/>
    <cellStyle name="Normal 51" xfId="1266" xr:uid="{00000000-0005-0000-0000-0000EF040000}"/>
    <cellStyle name="Normal 52" xfId="1267" xr:uid="{00000000-0005-0000-0000-0000F0040000}"/>
    <cellStyle name="Normal 53" xfId="1268" xr:uid="{00000000-0005-0000-0000-0000F1040000}"/>
    <cellStyle name="Normal 54" xfId="1269" xr:uid="{00000000-0005-0000-0000-0000F2040000}"/>
    <cellStyle name="Normal 55" xfId="1270" xr:uid="{00000000-0005-0000-0000-0000F3040000}"/>
    <cellStyle name="Normal 56" xfId="1271" xr:uid="{00000000-0005-0000-0000-0000F4040000}"/>
    <cellStyle name="Normal 57" xfId="1272" xr:uid="{00000000-0005-0000-0000-0000F5040000}"/>
    <cellStyle name="Normal 58" xfId="1273" xr:uid="{00000000-0005-0000-0000-0000F6040000}"/>
    <cellStyle name="Normal 59" xfId="1274" xr:uid="{00000000-0005-0000-0000-0000F7040000}"/>
    <cellStyle name="Normal 6" xfId="1275" xr:uid="{00000000-0005-0000-0000-0000F8040000}"/>
    <cellStyle name="Normal 6 2" xfId="1276" xr:uid="{00000000-0005-0000-0000-0000F9040000}"/>
    <cellStyle name="Normal 6 2 2" xfId="1277" xr:uid="{00000000-0005-0000-0000-0000FA040000}"/>
    <cellStyle name="Normal 6 2 2 2" xfId="1278" xr:uid="{00000000-0005-0000-0000-0000FB040000}"/>
    <cellStyle name="Normal 6 2 2 3" xfId="1279" xr:uid="{00000000-0005-0000-0000-0000FC040000}"/>
    <cellStyle name="Normal 6 2 3" xfId="1280" xr:uid="{00000000-0005-0000-0000-0000FD040000}"/>
    <cellStyle name="Normal 6 2 4" xfId="1281" xr:uid="{00000000-0005-0000-0000-0000FE040000}"/>
    <cellStyle name="Normal 6 2 5" xfId="1282" xr:uid="{00000000-0005-0000-0000-0000FF040000}"/>
    <cellStyle name="Normal 6 3" xfId="1283" xr:uid="{00000000-0005-0000-0000-000000050000}"/>
    <cellStyle name="Normal 6 3 2" xfId="1284" xr:uid="{00000000-0005-0000-0000-000001050000}"/>
    <cellStyle name="Normal 6 3 2 2" xfId="1285" xr:uid="{00000000-0005-0000-0000-000002050000}"/>
    <cellStyle name="Normal 6 4" xfId="1286" xr:uid="{00000000-0005-0000-0000-000003050000}"/>
    <cellStyle name="Normal 6 4 2" xfId="1287" xr:uid="{00000000-0005-0000-0000-000004050000}"/>
    <cellStyle name="Normal 6 4 3" xfId="1288" xr:uid="{00000000-0005-0000-0000-000005050000}"/>
    <cellStyle name="Normal 6 5" xfId="1289" xr:uid="{00000000-0005-0000-0000-000006050000}"/>
    <cellStyle name="Normal 6 5 2" xfId="1290" xr:uid="{00000000-0005-0000-0000-000007050000}"/>
    <cellStyle name="Normal 6 5 3" xfId="1291" xr:uid="{00000000-0005-0000-0000-000008050000}"/>
    <cellStyle name="Normal 6 6" xfId="1292" xr:uid="{00000000-0005-0000-0000-000009050000}"/>
    <cellStyle name="Normal 6 7" xfId="1293" xr:uid="{00000000-0005-0000-0000-00000A050000}"/>
    <cellStyle name="Normal 6_1. Information Sheet" xfId="1294" xr:uid="{00000000-0005-0000-0000-00000B050000}"/>
    <cellStyle name="Normal 60" xfId="1295" xr:uid="{00000000-0005-0000-0000-00000C050000}"/>
    <cellStyle name="Normal 61" xfId="1296" xr:uid="{00000000-0005-0000-0000-00000D050000}"/>
    <cellStyle name="Normal 62" xfId="1297" xr:uid="{00000000-0005-0000-0000-00000E050000}"/>
    <cellStyle name="Normal 63" xfId="1298" xr:uid="{00000000-0005-0000-0000-00000F050000}"/>
    <cellStyle name="Normal 64" xfId="1299" xr:uid="{00000000-0005-0000-0000-000010050000}"/>
    <cellStyle name="Normal 65" xfId="1300" xr:uid="{00000000-0005-0000-0000-000011050000}"/>
    <cellStyle name="Normal 66" xfId="1301" xr:uid="{00000000-0005-0000-0000-000012050000}"/>
    <cellStyle name="Normal 67" xfId="1302" xr:uid="{00000000-0005-0000-0000-000013050000}"/>
    <cellStyle name="Normal 68" xfId="1303" xr:uid="{00000000-0005-0000-0000-000014050000}"/>
    <cellStyle name="Normal 69" xfId="1304" xr:uid="{00000000-0005-0000-0000-000015050000}"/>
    <cellStyle name="Normal 7" xfId="1305" xr:uid="{00000000-0005-0000-0000-000016050000}"/>
    <cellStyle name="Normal 7 2" xfId="1306" xr:uid="{00000000-0005-0000-0000-000017050000}"/>
    <cellStyle name="Normal 7 2 2" xfId="1307" xr:uid="{00000000-0005-0000-0000-000018050000}"/>
    <cellStyle name="Normal 7 2 2 2" xfId="1308" xr:uid="{00000000-0005-0000-0000-000019050000}"/>
    <cellStyle name="Normal 7 2 2 3" xfId="1309" xr:uid="{00000000-0005-0000-0000-00001A050000}"/>
    <cellStyle name="Normal 7 2 3" xfId="1310" xr:uid="{00000000-0005-0000-0000-00001B050000}"/>
    <cellStyle name="Normal 7 3" xfId="1311" xr:uid="{00000000-0005-0000-0000-00001C050000}"/>
    <cellStyle name="Normal 7 3 2" xfId="1312" xr:uid="{00000000-0005-0000-0000-00001D050000}"/>
    <cellStyle name="Normal 7 3 2 2" xfId="1313" xr:uid="{00000000-0005-0000-0000-00001E050000}"/>
    <cellStyle name="Normal 7 4" xfId="1314" xr:uid="{00000000-0005-0000-0000-00001F050000}"/>
    <cellStyle name="Normal 7 5" xfId="1315" xr:uid="{00000000-0005-0000-0000-000020050000}"/>
    <cellStyle name="Normal 7 6" xfId="1316" xr:uid="{00000000-0005-0000-0000-000021050000}"/>
    <cellStyle name="Normal 7 6 2" xfId="1317" xr:uid="{00000000-0005-0000-0000-000022050000}"/>
    <cellStyle name="Normal 7 6 3" xfId="1318" xr:uid="{00000000-0005-0000-0000-000023050000}"/>
    <cellStyle name="Normal 7 7" xfId="1319" xr:uid="{00000000-0005-0000-0000-000024050000}"/>
    <cellStyle name="Normal 7 8" xfId="1320" xr:uid="{00000000-0005-0000-0000-000025050000}"/>
    <cellStyle name="Normal 70" xfId="1321" xr:uid="{00000000-0005-0000-0000-000026050000}"/>
    <cellStyle name="Normal 71" xfId="1322" xr:uid="{00000000-0005-0000-0000-000027050000}"/>
    <cellStyle name="Normal 72" xfId="1323" xr:uid="{00000000-0005-0000-0000-000028050000}"/>
    <cellStyle name="Normal 73" xfId="1324" xr:uid="{00000000-0005-0000-0000-000029050000}"/>
    <cellStyle name="Normal 74" xfId="1325" xr:uid="{00000000-0005-0000-0000-00002A050000}"/>
    <cellStyle name="Normal 75" xfId="1326" xr:uid="{00000000-0005-0000-0000-00002B050000}"/>
    <cellStyle name="Normal 76" xfId="1327" xr:uid="{00000000-0005-0000-0000-00002C050000}"/>
    <cellStyle name="Normal 77" xfId="1328" xr:uid="{00000000-0005-0000-0000-00002D050000}"/>
    <cellStyle name="Normal 78" xfId="1329" xr:uid="{00000000-0005-0000-0000-00002E050000}"/>
    <cellStyle name="Normal 79" xfId="1330" xr:uid="{00000000-0005-0000-0000-00002F050000}"/>
    <cellStyle name="Normal 8" xfId="1331" xr:uid="{00000000-0005-0000-0000-000030050000}"/>
    <cellStyle name="Normal 8 2" xfId="1332" xr:uid="{00000000-0005-0000-0000-000031050000}"/>
    <cellStyle name="Normal 8 2 2" xfId="1333" xr:uid="{00000000-0005-0000-0000-000032050000}"/>
    <cellStyle name="Normal 8 2 2 2" xfId="1334" xr:uid="{00000000-0005-0000-0000-000033050000}"/>
    <cellStyle name="Normal 8 2 2 3" xfId="1335" xr:uid="{00000000-0005-0000-0000-000034050000}"/>
    <cellStyle name="Normal 8 3" xfId="1336" xr:uid="{00000000-0005-0000-0000-000035050000}"/>
    <cellStyle name="Normal 8 4" xfId="1337" xr:uid="{00000000-0005-0000-0000-000036050000}"/>
    <cellStyle name="Normal 8 5" xfId="1338" xr:uid="{00000000-0005-0000-0000-000037050000}"/>
    <cellStyle name="Normal 8 6" xfId="1339" xr:uid="{00000000-0005-0000-0000-000038050000}"/>
    <cellStyle name="Normal 8 6 2" xfId="1340" xr:uid="{00000000-0005-0000-0000-000039050000}"/>
    <cellStyle name="Normal 8 6 3" xfId="1341" xr:uid="{00000000-0005-0000-0000-00003A050000}"/>
    <cellStyle name="Normal 8 7" xfId="1342" xr:uid="{00000000-0005-0000-0000-00003B050000}"/>
    <cellStyle name="Normal 8 8" xfId="1343" xr:uid="{00000000-0005-0000-0000-00003C050000}"/>
    <cellStyle name="Normal 80" xfId="1344" xr:uid="{00000000-0005-0000-0000-00003D050000}"/>
    <cellStyle name="Normal 81" xfId="1345" xr:uid="{00000000-0005-0000-0000-00003E050000}"/>
    <cellStyle name="Normal 82" xfId="1346" xr:uid="{00000000-0005-0000-0000-00003F050000}"/>
    <cellStyle name="Normal 83" xfId="1347" xr:uid="{00000000-0005-0000-0000-000040050000}"/>
    <cellStyle name="Normal 84" xfId="1348" xr:uid="{00000000-0005-0000-0000-000041050000}"/>
    <cellStyle name="Normal 85" xfId="1349" xr:uid="{00000000-0005-0000-0000-000042050000}"/>
    <cellStyle name="Normal 86" xfId="1350" xr:uid="{00000000-0005-0000-0000-000043050000}"/>
    <cellStyle name="Normal 87" xfId="1351" xr:uid="{00000000-0005-0000-0000-000044050000}"/>
    <cellStyle name="Normal 88" xfId="1352" xr:uid="{00000000-0005-0000-0000-000045050000}"/>
    <cellStyle name="Normal 89" xfId="1353" xr:uid="{00000000-0005-0000-0000-000046050000}"/>
    <cellStyle name="Normal 9" xfId="1354" xr:uid="{00000000-0005-0000-0000-000047050000}"/>
    <cellStyle name="Normal 9 2" xfId="1355" xr:uid="{00000000-0005-0000-0000-000048050000}"/>
    <cellStyle name="Normal 9 2 2" xfId="1356" xr:uid="{00000000-0005-0000-0000-000049050000}"/>
    <cellStyle name="Normal 9 2 2 2" xfId="1357" xr:uid="{00000000-0005-0000-0000-00004A050000}"/>
    <cellStyle name="Normal 9 3" xfId="1358" xr:uid="{00000000-0005-0000-0000-00004B050000}"/>
    <cellStyle name="Normal 9 4" xfId="1359" xr:uid="{00000000-0005-0000-0000-00004C050000}"/>
    <cellStyle name="Normal 9 5" xfId="1360" xr:uid="{00000000-0005-0000-0000-00004D050000}"/>
    <cellStyle name="Normal 9 6" xfId="1361" xr:uid="{00000000-0005-0000-0000-00004E050000}"/>
    <cellStyle name="Normal 9 6 2" xfId="1362" xr:uid="{00000000-0005-0000-0000-00004F050000}"/>
    <cellStyle name="Normal 9 6 3" xfId="1363" xr:uid="{00000000-0005-0000-0000-000050050000}"/>
    <cellStyle name="Normal 9 7" xfId="1364" xr:uid="{00000000-0005-0000-0000-000051050000}"/>
    <cellStyle name="Normal 9 8" xfId="1365" xr:uid="{00000000-0005-0000-0000-000052050000}"/>
    <cellStyle name="Normal 90" xfId="1366" xr:uid="{00000000-0005-0000-0000-000053050000}"/>
    <cellStyle name="Normal 91" xfId="1367" xr:uid="{00000000-0005-0000-0000-000054050000}"/>
    <cellStyle name="Normal 92" xfId="1368" xr:uid="{00000000-0005-0000-0000-000055050000}"/>
    <cellStyle name="Normal 93" xfId="1369" xr:uid="{00000000-0005-0000-0000-000056050000}"/>
    <cellStyle name="Normal 94" xfId="1370" xr:uid="{00000000-0005-0000-0000-000057050000}"/>
    <cellStyle name="Normal 95" xfId="1371" xr:uid="{00000000-0005-0000-0000-000058050000}"/>
    <cellStyle name="Normal 96" xfId="1372" xr:uid="{00000000-0005-0000-0000-000059050000}"/>
    <cellStyle name="Normal 97" xfId="1373" xr:uid="{00000000-0005-0000-0000-00005A050000}"/>
    <cellStyle name="Normal 98" xfId="1374" xr:uid="{00000000-0005-0000-0000-00005B050000}"/>
    <cellStyle name="Normal 99" xfId="1375" xr:uid="{00000000-0005-0000-0000-00005C050000}"/>
    <cellStyle name="Note 2" xfId="1376" xr:uid="{00000000-0005-0000-0000-00005F050000}"/>
    <cellStyle name="Note 2 2" xfId="1377" xr:uid="{00000000-0005-0000-0000-000060050000}"/>
    <cellStyle name="Note 2 2 2" xfId="1378" xr:uid="{00000000-0005-0000-0000-000061050000}"/>
    <cellStyle name="Note 2 2 2 2" xfId="1379" xr:uid="{00000000-0005-0000-0000-000062050000}"/>
    <cellStyle name="Note 2 2 3" xfId="1380" xr:uid="{00000000-0005-0000-0000-000063050000}"/>
    <cellStyle name="Note 2 3" xfId="1381" xr:uid="{00000000-0005-0000-0000-000064050000}"/>
    <cellStyle name="Note 2 4" xfId="1382" xr:uid="{00000000-0005-0000-0000-000065050000}"/>
    <cellStyle name="Note 2 4 2" xfId="1383" xr:uid="{00000000-0005-0000-0000-000066050000}"/>
    <cellStyle name="Note 3" xfId="1384" xr:uid="{00000000-0005-0000-0000-000067050000}"/>
    <cellStyle name="Output 2" xfId="1385" xr:uid="{00000000-0005-0000-0000-000068050000}"/>
    <cellStyle name="Output Amounts" xfId="1386" xr:uid="{00000000-0005-0000-0000-000069050000}"/>
    <cellStyle name="Output Column Headings" xfId="1387" xr:uid="{00000000-0005-0000-0000-00006A050000}"/>
    <cellStyle name="Output Line Items" xfId="1388" xr:uid="{00000000-0005-0000-0000-00006B050000}"/>
    <cellStyle name="Output Line Items 2" xfId="1389" xr:uid="{00000000-0005-0000-0000-00006C050000}"/>
    <cellStyle name="Output Report Heading" xfId="1390" xr:uid="{00000000-0005-0000-0000-00006D050000}"/>
    <cellStyle name="Output Report Title" xfId="1391" xr:uid="{00000000-0005-0000-0000-00006E050000}"/>
    <cellStyle name="Percent" xfId="2084" builtinId="5"/>
    <cellStyle name="Percent [2]" xfId="1393" xr:uid="{00000000-0005-0000-0000-000070050000}"/>
    <cellStyle name="Percent [2] 2" xfId="1394" xr:uid="{00000000-0005-0000-0000-000071050000}"/>
    <cellStyle name="Percent 10" xfId="1395" xr:uid="{00000000-0005-0000-0000-000072050000}"/>
    <cellStyle name="Percent 100" xfId="1396" xr:uid="{00000000-0005-0000-0000-000073050000}"/>
    <cellStyle name="Percent 101" xfId="1397" xr:uid="{00000000-0005-0000-0000-000074050000}"/>
    <cellStyle name="Percent 102" xfId="1398" xr:uid="{00000000-0005-0000-0000-000075050000}"/>
    <cellStyle name="Percent 103" xfId="1399" xr:uid="{00000000-0005-0000-0000-000076050000}"/>
    <cellStyle name="Percent 104" xfId="1400" xr:uid="{00000000-0005-0000-0000-000077050000}"/>
    <cellStyle name="Percent 105" xfId="1401" xr:uid="{00000000-0005-0000-0000-000078050000}"/>
    <cellStyle name="Percent 106" xfId="1402" xr:uid="{00000000-0005-0000-0000-000079050000}"/>
    <cellStyle name="Percent 107" xfId="1403" xr:uid="{00000000-0005-0000-0000-00007A050000}"/>
    <cellStyle name="Percent 108" xfId="1404" xr:uid="{00000000-0005-0000-0000-00007B050000}"/>
    <cellStyle name="Percent 109" xfId="1405" xr:uid="{00000000-0005-0000-0000-00007C050000}"/>
    <cellStyle name="Percent 11" xfId="1406" xr:uid="{00000000-0005-0000-0000-00007D050000}"/>
    <cellStyle name="Percent 110" xfId="1407" xr:uid="{00000000-0005-0000-0000-00007E050000}"/>
    <cellStyle name="Percent 111" xfId="1408" xr:uid="{00000000-0005-0000-0000-00007F050000}"/>
    <cellStyle name="Percent 112" xfId="1409" xr:uid="{00000000-0005-0000-0000-000080050000}"/>
    <cellStyle name="Percent 113" xfId="1410" xr:uid="{00000000-0005-0000-0000-000081050000}"/>
    <cellStyle name="Percent 114" xfId="1411" xr:uid="{00000000-0005-0000-0000-000082050000}"/>
    <cellStyle name="Percent 115" xfId="1412" xr:uid="{00000000-0005-0000-0000-000083050000}"/>
    <cellStyle name="Percent 116" xfId="1413" xr:uid="{00000000-0005-0000-0000-000084050000}"/>
    <cellStyle name="Percent 117" xfId="1414" xr:uid="{00000000-0005-0000-0000-000085050000}"/>
    <cellStyle name="Percent 118" xfId="1415" xr:uid="{00000000-0005-0000-0000-000086050000}"/>
    <cellStyle name="Percent 119" xfId="1416" xr:uid="{00000000-0005-0000-0000-000087050000}"/>
    <cellStyle name="Percent 12" xfId="1417" xr:uid="{00000000-0005-0000-0000-000088050000}"/>
    <cellStyle name="Percent 120" xfId="1418" xr:uid="{00000000-0005-0000-0000-000089050000}"/>
    <cellStyle name="Percent 121" xfId="1419" xr:uid="{00000000-0005-0000-0000-00008A050000}"/>
    <cellStyle name="Percent 122" xfId="1420" xr:uid="{00000000-0005-0000-0000-00008B050000}"/>
    <cellStyle name="Percent 123" xfId="1421" xr:uid="{00000000-0005-0000-0000-00008C050000}"/>
    <cellStyle name="Percent 124" xfId="1422" xr:uid="{00000000-0005-0000-0000-00008D050000}"/>
    <cellStyle name="Percent 125" xfId="1423" xr:uid="{00000000-0005-0000-0000-00008E050000}"/>
    <cellStyle name="Percent 126" xfId="1424" xr:uid="{00000000-0005-0000-0000-00008F050000}"/>
    <cellStyle name="Percent 127" xfId="1425" xr:uid="{00000000-0005-0000-0000-000090050000}"/>
    <cellStyle name="Percent 128" xfId="1426" xr:uid="{00000000-0005-0000-0000-000091050000}"/>
    <cellStyle name="Percent 129" xfId="1427" xr:uid="{00000000-0005-0000-0000-000092050000}"/>
    <cellStyle name="Percent 13" xfId="1428" xr:uid="{00000000-0005-0000-0000-000093050000}"/>
    <cellStyle name="Percent 130" xfId="1429" xr:uid="{00000000-0005-0000-0000-000094050000}"/>
    <cellStyle name="Percent 131" xfId="1430" xr:uid="{00000000-0005-0000-0000-000095050000}"/>
    <cellStyle name="Percent 132" xfId="1431" xr:uid="{00000000-0005-0000-0000-000096050000}"/>
    <cellStyle name="Percent 133" xfId="1432" xr:uid="{00000000-0005-0000-0000-000097050000}"/>
    <cellStyle name="Percent 134" xfId="1433" xr:uid="{00000000-0005-0000-0000-000098050000}"/>
    <cellStyle name="Percent 135" xfId="1434" xr:uid="{00000000-0005-0000-0000-000099050000}"/>
    <cellStyle name="Percent 136" xfId="1435" xr:uid="{00000000-0005-0000-0000-00009A050000}"/>
    <cellStyle name="Percent 137" xfId="1436" xr:uid="{00000000-0005-0000-0000-00009B050000}"/>
    <cellStyle name="Percent 138" xfId="1437" xr:uid="{00000000-0005-0000-0000-00009C050000}"/>
    <cellStyle name="Percent 139" xfId="1438" xr:uid="{00000000-0005-0000-0000-00009D050000}"/>
    <cellStyle name="Percent 14" xfId="1439" xr:uid="{00000000-0005-0000-0000-00009E050000}"/>
    <cellStyle name="Percent 140" xfId="1440" xr:uid="{00000000-0005-0000-0000-00009F050000}"/>
    <cellStyle name="Percent 141" xfId="1441" xr:uid="{00000000-0005-0000-0000-0000A0050000}"/>
    <cellStyle name="Percent 142" xfId="1442" xr:uid="{00000000-0005-0000-0000-0000A1050000}"/>
    <cellStyle name="Percent 143" xfId="1443" xr:uid="{00000000-0005-0000-0000-0000A2050000}"/>
    <cellStyle name="Percent 144" xfId="1444" xr:uid="{00000000-0005-0000-0000-0000A3050000}"/>
    <cellStyle name="Percent 145" xfId="1445" xr:uid="{00000000-0005-0000-0000-0000A4050000}"/>
    <cellStyle name="Percent 146" xfId="1446" xr:uid="{00000000-0005-0000-0000-0000A5050000}"/>
    <cellStyle name="Percent 147" xfId="1447" xr:uid="{00000000-0005-0000-0000-0000A6050000}"/>
    <cellStyle name="Percent 148" xfId="1448" xr:uid="{00000000-0005-0000-0000-0000A7050000}"/>
    <cellStyle name="Percent 149" xfId="1449" xr:uid="{00000000-0005-0000-0000-0000A8050000}"/>
    <cellStyle name="Percent 15" xfId="1450" xr:uid="{00000000-0005-0000-0000-0000A9050000}"/>
    <cellStyle name="Percent 150" xfId="1451" xr:uid="{00000000-0005-0000-0000-0000AA050000}"/>
    <cellStyle name="Percent 151" xfId="1452" xr:uid="{00000000-0005-0000-0000-0000AB050000}"/>
    <cellStyle name="Percent 152" xfId="1453" xr:uid="{00000000-0005-0000-0000-0000AC050000}"/>
    <cellStyle name="Percent 153" xfId="1454" xr:uid="{00000000-0005-0000-0000-0000AD050000}"/>
    <cellStyle name="Percent 154" xfId="1455" xr:uid="{00000000-0005-0000-0000-0000AE050000}"/>
    <cellStyle name="Percent 155" xfId="1456" xr:uid="{00000000-0005-0000-0000-0000AF050000}"/>
    <cellStyle name="Percent 156" xfId="1457" xr:uid="{00000000-0005-0000-0000-0000B0050000}"/>
    <cellStyle name="Percent 156 2" xfId="1458" xr:uid="{00000000-0005-0000-0000-0000B1050000}"/>
    <cellStyle name="Percent 156 3" xfId="1459" xr:uid="{00000000-0005-0000-0000-0000B2050000}"/>
    <cellStyle name="Percent 156 3 2" xfId="1460" xr:uid="{00000000-0005-0000-0000-0000B3050000}"/>
    <cellStyle name="Percent 156 4" xfId="1461" xr:uid="{00000000-0005-0000-0000-0000B4050000}"/>
    <cellStyle name="Percent 157" xfId="1462" xr:uid="{00000000-0005-0000-0000-0000B5050000}"/>
    <cellStyle name="Percent 157 2" xfId="1463" xr:uid="{00000000-0005-0000-0000-0000B6050000}"/>
    <cellStyle name="Percent 157 3" xfId="1464" xr:uid="{00000000-0005-0000-0000-0000B7050000}"/>
    <cellStyle name="Percent 157 3 2" xfId="1465" xr:uid="{00000000-0005-0000-0000-0000B8050000}"/>
    <cellStyle name="Percent 157 4" xfId="1466" xr:uid="{00000000-0005-0000-0000-0000B9050000}"/>
    <cellStyle name="Percent 158" xfId="1467" xr:uid="{00000000-0005-0000-0000-0000BA050000}"/>
    <cellStyle name="Percent 158 2" xfId="1468" xr:uid="{00000000-0005-0000-0000-0000BB050000}"/>
    <cellStyle name="Percent 158 3" xfId="1469" xr:uid="{00000000-0005-0000-0000-0000BC050000}"/>
    <cellStyle name="Percent 158 3 2" xfId="1470" xr:uid="{00000000-0005-0000-0000-0000BD050000}"/>
    <cellStyle name="Percent 158 4" xfId="1471" xr:uid="{00000000-0005-0000-0000-0000BE050000}"/>
    <cellStyle name="Percent 159" xfId="1472" xr:uid="{00000000-0005-0000-0000-0000BF050000}"/>
    <cellStyle name="Percent 159 2" xfId="1473" xr:uid="{00000000-0005-0000-0000-0000C0050000}"/>
    <cellStyle name="Percent 159 3" xfId="1474" xr:uid="{00000000-0005-0000-0000-0000C1050000}"/>
    <cellStyle name="Percent 159 3 2" xfId="1475" xr:uid="{00000000-0005-0000-0000-0000C2050000}"/>
    <cellStyle name="Percent 159 4" xfId="1476" xr:uid="{00000000-0005-0000-0000-0000C3050000}"/>
    <cellStyle name="Percent 16" xfId="1477" xr:uid="{00000000-0005-0000-0000-0000C4050000}"/>
    <cellStyle name="Percent 160" xfId="1478" xr:uid="{00000000-0005-0000-0000-0000C5050000}"/>
    <cellStyle name="Percent 160 2" xfId="1479" xr:uid="{00000000-0005-0000-0000-0000C6050000}"/>
    <cellStyle name="Percent 160 3" xfId="1480" xr:uid="{00000000-0005-0000-0000-0000C7050000}"/>
    <cellStyle name="Percent 160 3 2" xfId="1481" xr:uid="{00000000-0005-0000-0000-0000C8050000}"/>
    <cellStyle name="Percent 160 4" xfId="1482" xr:uid="{00000000-0005-0000-0000-0000C9050000}"/>
    <cellStyle name="Percent 161" xfId="1483" xr:uid="{00000000-0005-0000-0000-0000CA050000}"/>
    <cellStyle name="Percent 161 2" xfId="1484" xr:uid="{00000000-0005-0000-0000-0000CB050000}"/>
    <cellStyle name="Percent 161 3" xfId="1485" xr:uid="{00000000-0005-0000-0000-0000CC050000}"/>
    <cellStyle name="Percent 161 3 2" xfId="1486" xr:uid="{00000000-0005-0000-0000-0000CD050000}"/>
    <cellStyle name="Percent 161 4" xfId="1487" xr:uid="{00000000-0005-0000-0000-0000CE050000}"/>
    <cellStyle name="Percent 162" xfId="1488" xr:uid="{00000000-0005-0000-0000-0000CF050000}"/>
    <cellStyle name="Percent 162 2" xfId="1489" xr:uid="{00000000-0005-0000-0000-0000D0050000}"/>
    <cellStyle name="Percent 162 3" xfId="1490" xr:uid="{00000000-0005-0000-0000-0000D1050000}"/>
    <cellStyle name="Percent 162 3 2" xfId="1491" xr:uid="{00000000-0005-0000-0000-0000D2050000}"/>
    <cellStyle name="Percent 162 4" xfId="1492" xr:uid="{00000000-0005-0000-0000-0000D3050000}"/>
    <cellStyle name="Percent 163" xfId="1493" xr:uid="{00000000-0005-0000-0000-0000D4050000}"/>
    <cellStyle name="Percent 163 2" xfId="1494" xr:uid="{00000000-0005-0000-0000-0000D5050000}"/>
    <cellStyle name="Percent 163 3" xfId="1495" xr:uid="{00000000-0005-0000-0000-0000D6050000}"/>
    <cellStyle name="Percent 163 3 2" xfId="1496" xr:uid="{00000000-0005-0000-0000-0000D7050000}"/>
    <cellStyle name="Percent 163 4" xfId="1497" xr:uid="{00000000-0005-0000-0000-0000D8050000}"/>
    <cellStyle name="Percent 164" xfId="1498" xr:uid="{00000000-0005-0000-0000-0000D9050000}"/>
    <cellStyle name="Percent 164 2" xfId="1499" xr:uid="{00000000-0005-0000-0000-0000DA050000}"/>
    <cellStyle name="Percent 164 3" xfId="1500" xr:uid="{00000000-0005-0000-0000-0000DB050000}"/>
    <cellStyle name="Percent 164 3 2" xfId="1501" xr:uid="{00000000-0005-0000-0000-0000DC050000}"/>
    <cellStyle name="Percent 164 4" xfId="1502" xr:uid="{00000000-0005-0000-0000-0000DD050000}"/>
    <cellStyle name="Percent 165" xfId="1503" xr:uid="{00000000-0005-0000-0000-0000DE050000}"/>
    <cellStyle name="Percent 165 2" xfId="1504" xr:uid="{00000000-0005-0000-0000-0000DF050000}"/>
    <cellStyle name="Percent 165 3" xfId="1505" xr:uid="{00000000-0005-0000-0000-0000E0050000}"/>
    <cellStyle name="Percent 165 3 2" xfId="1506" xr:uid="{00000000-0005-0000-0000-0000E1050000}"/>
    <cellStyle name="Percent 165 4" xfId="1507" xr:uid="{00000000-0005-0000-0000-0000E2050000}"/>
    <cellStyle name="Percent 166" xfId="1508" xr:uid="{00000000-0005-0000-0000-0000E3050000}"/>
    <cellStyle name="Percent 166 2" xfId="1509" xr:uid="{00000000-0005-0000-0000-0000E4050000}"/>
    <cellStyle name="Percent 167" xfId="1510" xr:uid="{00000000-0005-0000-0000-0000E5050000}"/>
    <cellStyle name="Percent 168" xfId="1511" xr:uid="{00000000-0005-0000-0000-0000E6050000}"/>
    <cellStyle name="Percent 169" xfId="1512" xr:uid="{00000000-0005-0000-0000-0000E7050000}"/>
    <cellStyle name="Percent 17" xfId="1513" xr:uid="{00000000-0005-0000-0000-0000E8050000}"/>
    <cellStyle name="Percent 170" xfId="1514" xr:uid="{00000000-0005-0000-0000-0000E9050000}"/>
    <cellStyle name="Percent 171" xfId="1515" xr:uid="{00000000-0005-0000-0000-0000EA050000}"/>
    <cellStyle name="Percent 172" xfId="1516" xr:uid="{00000000-0005-0000-0000-0000EB050000}"/>
    <cellStyle name="Percent 173" xfId="1517" xr:uid="{00000000-0005-0000-0000-0000EC050000}"/>
    <cellStyle name="Percent 174" xfId="1518" xr:uid="{00000000-0005-0000-0000-0000ED050000}"/>
    <cellStyle name="Percent 175" xfId="1519" xr:uid="{00000000-0005-0000-0000-0000EE050000}"/>
    <cellStyle name="Percent 176" xfId="1520" xr:uid="{00000000-0005-0000-0000-0000EF050000}"/>
    <cellStyle name="Percent 177" xfId="1521" xr:uid="{00000000-0005-0000-0000-0000F0050000}"/>
    <cellStyle name="Percent 178" xfId="1522" xr:uid="{00000000-0005-0000-0000-0000F1050000}"/>
    <cellStyle name="Percent 178 2" xfId="1523" xr:uid="{00000000-0005-0000-0000-0000F2050000}"/>
    <cellStyle name="Percent 179" xfId="1524" xr:uid="{00000000-0005-0000-0000-0000F3050000}"/>
    <cellStyle name="Percent 179 2" xfId="1525" xr:uid="{00000000-0005-0000-0000-0000F4050000}"/>
    <cellStyle name="Percent 18" xfId="1526" xr:uid="{00000000-0005-0000-0000-0000F5050000}"/>
    <cellStyle name="Percent 180" xfId="1527" xr:uid="{00000000-0005-0000-0000-0000F6050000}"/>
    <cellStyle name="Percent 180 2" xfId="1528" xr:uid="{00000000-0005-0000-0000-0000F7050000}"/>
    <cellStyle name="Percent 181" xfId="1529" xr:uid="{00000000-0005-0000-0000-0000F8050000}"/>
    <cellStyle name="Percent 181 2" xfId="1530" xr:uid="{00000000-0005-0000-0000-0000F9050000}"/>
    <cellStyle name="Percent 182" xfId="1531" xr:uid="{00000000-0005-0000-0000-0000FA050000}"/>
    <cellStyle name="Percent 182 2" xfId="1532" xr:uid="{00000000-0005-0000-0000-0000FB050000}"/>
    <cellStyle name="Percent 183" xfId="1533" xr:uid="{00000000-0005-0000-0000-0000FC050000}"/>
    <cellStyle name="Percent 183 2" xfId="1534" xr:uid="{00000000-0005-0000-0000-0000FD050000}"/>
    <cellStyle name="Percent 184" xfId="1535" xr:uid="{00000000-0005-0000-0000-0000FE050000}"/>
    <cellStyle name="Percent 184 2" xfId="1536" xr:uid="{00000000-0005-0000-0000-0000FF050000}"/>
    <cellStyle name="Percent 185" xfId="1537" xr:uid="{00000000-0005-0000-0000-000000060000}"/>
    <cellStyle name="Percent 185 2" xfId="1538" xr:uid="{00000000-0005-0000-0000-000001060000}"/>
    <cellStyle name="Percent 186" xfId="1539" xr:uid="{00000000-0005-0000-0000-000002060000}"/>
    <cellStyle name="Percent 186 2" xfId="1540" xr:uid="{00000000-0005-0000-0000-000003060000}"/>
    <cellStyle name="Percent 187" xfId="1541" xr:uid="{00000000-0005-0000-0000-000004060000}"/>
    <cellStyle name="Percent 187 2" xfId="1542" xr:uid="{00000000-0005-0000-0000-000005060000}"/>
    <cellStyle name="Percent 188" xfId="1543" xr:uid="{00000000-0005-0000-0000-000006060000}"/>
    <cellStyle name="Percent 188 2" xfId="1544" xr:uid="{00000000-0005-0000-0000-000007060000}"/>
    <cellStyle name="Percent 189" xfId="1545" xr:uid="{00000000-0005-0000-0000-000008060000}"/>
    <cellStyle name="Percent 189 2" xfId="1546" xr:uid="{00000000-0005-0000-0000-000009060000}"/>
    <cellStyle name="Percent 19" xfId="1547" xr:uid="{00000000-0005-0000-0000-00000A060000}"/>
    <cellStyle name="Percent 190" xfId="1548" xr:uid="{00000000-0005-0000-0000-00000B060000}"/>
    <cellStyle name="Percent 190 2" xfId="1549" xr:uid="{00000000-0005-0000-0000-00000C060000}"/>
    <cellStyle name="Percent 191" xfId="1550" xr:uid="{00000000-0005-0000-0000-00000D060000}"/>
    <cellStyle name="Percent 191 2" xfId="1551" xr:uid="{00000000-0005-0000-0000-00000E060000}"/>
    <cellStyle name="Percent 192" xfId="1552" xr:uid="{00000000-0005-0000-0000-00000F060000}"/>
    <cellStyle name="Percent 192 2" xfId="1553" xr:uid="{00000000-0005-0000-0000-000010060000}"/>
    <cellStyle name="Percent 193" xfId="1554" xr:uid="{00000000-0005-0000-0000-000011060000}"/>
    <cellStyle name="Percent 193 2" xfId="1555" xr:uid="{00000000-0005-0000-0000-000012060000}"/>
    <cellStyle name="Percent 194" xfId="1556" xr:uid="{00000000-0005-0000-0000-000013060000}"/>
    <cellStyle name="Percent 194 2" xfId="1557" xr:uid="{00000000-0005-0000-0000-000014060000}"/>
    <cellStyle name="Percent 195" xfId="1558" xr:uid="{00000000-0005-0000-0000-000015060000}"/>
    <cellStyle name="Percent 195 2" xfId="1559" xr:uid="{00000000-0005-0000-0000-000016060000}"/>
    <cellStyle name="Percent 196" xfId="1560" xr:uid="{00000000-0005-0000-0000-000017060000}"/>
    <cellStyle name="Percent 196 2" xfId="1561" xr:uid="{00000000-0005-0000-0000-000018060000}"/>
    <cellStyle name="Percent 197" xfId="1562" xr:uid="{00000000-0005-0000-0000-000019060000}"/>
    <cellStyle name="Percent 197 2" xfId="1563" xr:uid="{00000000-0005-0000-0000-00001A060000}"/>
    <cellStyle name="Percent 198" xfId="1564" xr:uid="{00000000-0005-0000-0000-00001B060000}"/>
    <cellStyle name="Percent 198 2" xfId="1565" xr:uid="{00000000-0005-0000-0000-00001C060000}"/>
    <cellStyle name="Percent 199" xfId="1566" xr:uid="{00000000-0005-0000-0000-00001D060000}"/>
    <cellStyle name="Percent 199 2" xfId="1567" xr:uid="{00000000-0005-0000-0000-00001E060000}"/>
    <cellStyle name="Percent 2" xfId="1568" xr:uid="{00000000-0005-0000-0000-00001F060000}"/>
    <cellStyle name="Percent 2 10" xfId="1569" xr:uid="{00000000-0005-0000-0000-000020060000}"/>
    <cellStyle name="Percent 2 11" xfId="1570" xr:uid="{00000000-0005-0000-0000-000021060000}"/>
    <cellStyle name="Percent 2 12" xfId="1571" xr:uid="{00000000-0005-0000-0000-000022060000}"/>
    <cellStyle name="Percent 2 13" xfId="1572" xr:uid="{00000000-0005-0000-0000-000023060000}"/>
    <cellStyle name="Percent 2 14" xfId="1573" xr:uid="{00000000-0005-0000-0000-000024060000}"/>
    <cellStyle name="Percent 2 2" xfId="1574" xr:uid="{00000000-0005-0000-0000-000025060000}"/>
    <cellStyle name="Percent 2 2 2" xfId="1575" xr:uid="{00000000-0005-0000-0000-000026060000}"/>
    <cellStyle name="Percent 2 2 2 2" xfId="1576" xr:uid="{00000000-0005-0000-0000-000027060000}"/>
    <cellStyle name="Percent 2 2 2 2 2" xfId="1577" xr:uid="{00000000-0005-0000-0000-000028060000}"/>
    <cellStyle name="Percent 2 2 3" xfId="1578" xr:uid="{00000000-0005-0000-0000-000029060000}"/>
    <cellStyle name="Percent 2 2 3 2" xfId="1579" xr:uid="{00000000-0005-0000-0000-00002A060000}"/>
    <cellStyle name="Percent 2 2 4" xfId="1580" xr:uid="{00000000-0005-0000-0000-00002B060000}"/>
    <cellStyle name="Percent 2 2 4 2" xfId="1581" xr:uid="{00000000-0005-0000-0000-00002C060000}"/>
    <cellStyle name="Percent 2 3" xfId="1582" xr:uid="{00000000-0005-0000-0000-00002D060000}"/>
    <cellStyle name="Percent 2 3 2" xfId="1583" xr:uid="{00000000-0005-0000-0000-00002E060000}"/>
    <cellStyle name="Percent 2 3 2 2" xfId="1584" xr:uid="{00000000-0005-0000-0000-00002F060000}"/>
    <cellStyle name="Percent 2 3 2 2 2" xfId="1585" xr:uid="{00000000-0005-0000-0000-000030060000}"/>
    <cellStyle name="Percent 2 3 3" xfId="1586" xr:uid="{00000000-0005-0000-0000-000031060000}"/>
    <cellStyle name="Percent 2 3 3 2" xfId="1587" xr:uid="{00000000-0005-0000-0000-000032060000}"/>
    <cellStyle name="Percent 2 3 4" xfId="1588" xr:uid="{00000000-0005-0000-0000-000033060000}"/>
    <cellStyle name="Percent 2 3 4 2" xfId="1589" xr:uid="{00000000-0005-0000-0000-000034060000}"/>
    <cellStyle name="Percent 2 4" xfId="1590" xr:uid="{00000000-0005-0000-0000-000035060000}"/>
    <cellStyle name="Percent 2 4 2" xfId="1591" xr:uid="{00000000-0005-0000-0000-000036060000}"/>
    <cellStyle name="Percent 2 4 2 2" xfId="1592" xr:uid="{00000000-0005-0000-0000-000037060000}"/>
    <cellStyle name="Percent 2 4 2 2 2" xfId="1593" xr:uid="{00000000-0005-0000-0000-000038060000}"/>
    <cellStyle name="Percent 2 4 3" xfId="1594" xr:uid="{00000000-0005-0000-0000-000039060000}"/>
    <cellStyle name="Percent 2 4 3 2" xfId="1595" xr:uid="{00000000-0005-0000-0000-00003A060000}"/>
    <cellStyle name="Percent 2 5" xfId="1596" xr:uid="{00000000-0005-0000-0000-00003B060000}"/>
    <cellStyle name="Percent 2 5 2" xfId="1597" xr:uid="{00000000-0005-0000-0000-00003C060000}"/>
    <cellStyle name="Percent 2 5 2 2" xfId="1598" xr:uid="{00000000-0005-0000-0000-00003D060000}"/>
    <cellStyle name="Percent 2 5 2 2 2" xfId="1599" xr:uid="{00000000-0005-0000-0000-00003E060000}"/>
    <cellStyle name="Percent 2 5 3" xfId="1600" xr:uid="{00000000-0005-0000-0000-00003F060000}"/>
    <cellStyle name="Percent 2 5 3 2" xfId="1601" xr:uid="{00000000-0005-0000-0000-000040060000}"/>
    <cellStyle name="Percent 2 6" xfId="1602" xr:uid="{00000000-0005-0000-0000-000041060000}"/>
    <cellStyle name="Percent 2 6 2" xfId="1603" xr:uid="{00000000-0005-0000-0000-000042060000}"/>
    <cellStyle name="Percent 2 6 2 2" xfId="1604" xr:uid="{00000000-0005-0000-0000-000043060000}"/>
    <cellStyle name="Percent 2 6 2 2 2" xfId="1605" xr:uid="{00000000-0005-0000-0000-000044060000}"/>
    <cellStyle name="Percent 2 6 3" xfId="1606" xr:uid="{00000000-0005-0000-0000-000045060000}"/>
    <cellStyle name="Percent 2 6 3 2" xfId="1607" xr:uid="{00000000-0005-0000-0000-000046060000}"/>
    <cellStyle name="Percent 2 7" xfId="1608" xr:uid="{00000000-0005-0000-0000-000047060000}"/>
    <cellStyle name="Percent 2 7 2" xfId="1609" xr:uid="{00000000-0005-0000-0000-000048060000}"/>
    <cellStyle name="Percent 2 7 2 2" xfId="1610" xr:uid="{00000000-0005-0000-0000-000049060000}"/>
    <cellStyle name="Percent 2 7 2 2 2" xfId="1611" xr:uid="{00000000-0005-0000-0000-00004A060000}"/>
    <cellStyle name="Percent 2 7 3" xfId="1612" xr:uid="{00000000-0005-0000-0000-00004B060000}"/>
    <cellStyle name="Percent 2 7 3 2" xfId="1613" xr:uid="{00000000-0005-0000-0000-00004C060000}"/>
    <cellStyle name="Percent 2 8" xfId="1614" xr:uid="{00000000-0005-0000-0000-00004D060000}"/>
    <cellStyle name="Percent 2 8 2" xfId="1615" xr:uid="{00000000-0005-0000-0000-00004E060000}"/>
    <cellStyle name="Percent 2 8 2 2" xfId="1616" xr:uid="{00000000-0005-0000-0000-00004F060000}"/>
    <cellStyle name="Percent 2 8 2 2 2" xfId="1617" xr:uid="{00000000-0005-0000-0000-000050060000}"/>
    <cellStyle name="Percent 2 8 3" xfId="1618" xr:uid="{00000000-0005-0000-0000-000051060000}"/>
    <cellStyle name="Percent 2 8 3 2" xfId="1619" xr:uid="{00000000-0005-0000-0000-000052060000}"/>
    <cellStyle name="Percent 2 9" xfId="1620" xr:uid="{00000000-0005-0000-0000-000053060000}"/>
    <cellStyle name="Percent 2 9 2" xfId="1621" xr:uid="{00000000-0005-0000-0000-000054060000}"/>
    <cellStyle name="Percent 2 9 2 2" xfId="1622" xr:uid="{00000000-0005-0000-0000-000055060000}"/>
    <cellStyle name="Percent 2 9 2 2 2" xfId="1623" xr:uid="{00000000-0005-0000-0000-000056060000}"/>
    <cellStyle name="Percent 2 9 3" xfId="1624" xr:uid="{00000000-0005-0000-0000-000057060000}"/>
    <cellStyle name="Percent 2 9 3 2" xfId="1625" xr:uid="{00000000-0005-0000-0000-000058060000}"/>
    <cellStyle name="Percent 20" xfId="1626" xr:uid="{00000000-0005-0000-0000-000059060000}"/>
    <cellStyle name="Percent 200" xfId="1627" xr:uid="{00000000-0005-0000-0000-00005A060000}"/>
    <cellStyle name="Percent 200 2" xfId="1628" xr:uid="{00000000-0005-0000-0000-00005B060000}"/>
    <cellStyle name="Percent 200 3" xfId="1629" xr:uid="{00000000-0005-0000-0000-00005C060000}"/>
    <cellStyle name="Percent 200 3 2" xfId="1630" xr:uid="{00000000-0005-0000-0000-00005D060000}"/>
    <cellStyle name="Percent 200 4" xfId="1631" xr:uid="{00000000-0005-0000-0000-00005E060000}"/>
    <cellStyle name="Percent 201" xfId="1632" xr:uid="{00000000-0005-0000-0000-00005F060000}"/>
    <cellStyle name="Percent 201 2" xfId="1633" xr:uid="{00000000-0005-0000-0000-000060060000}"/>
    <cellStyle name="Percent 202" xfId="1634" xr:uid="{00000000-0005-0000-0000-000061060000}"/>
    <cellStyle name="Percent 202 2" xfId="1635" xr:uid="{00000000-0005-0000-0000-000062060000}"/>
    <cellStyle name="Percent 203" xfId="1636" xr:uid="{00000000-0005-0000-0000-000063060000}"/>
    <cellStyle name="Percent 204" xfId="1637" xr:uid="{00000000-0005-0000-0000-000064060000}"/>
    <cellStyle name="Percent 205" xfId="1638" xr:uid="{00000000-0005-0000-0000-000065060000}"/>
    <cellStyle name="Percent 206" xfId="1639" xr:uid="{00000000-0005-0000-0000-000066060000}"/>
    <cellStyle name="Percent 207" xfId="1640" xr:uid="{00000000-0005-0000-0000-000067060000}"/>
    <cellStyle name="Percent 208" xfId="1641" xr:uid="{00000000-0005-0000-0000-000068060000}"/>
    <cellStyle name="Percent 209" xfId="1642" xr:uid="{00000000-0005-0000-0000-000069060000}"/>
    <cellStyle name="Percent 21" xfId="1643" xr:uid="{00000000-0005-0000-0000-00006A060000}"/>
    <cellStyle name="Percent 210" xfId="1644" xr:uid="{00000000-0005-0000-0000-00006B060000}"/>
    <cellStyle name="Percent 211" xfId="1645" xr:uid="{00000000-0005-0000-0000-00006C060000}"/>
    <cellStyle name="Percent 212" xfId="1646" xr:uid="{00000000-0005-0000-0000-00006D060000}"/>
    <cellStyle name="Percent 213" xfId="1647" xr:uid="{00000000-0005-0000-0000-00006E060000}"/>
    <cellStyle name="Percent 213 2" xfId="1648" xr:uid="{00000000-0005-0000-0000-00006F060000}"/>
    <cellStyle name="Percent 214" xfId="1649" xr:uid="{00000000-0005-0000-0000-000070060000}"/>
    <cellStyle name="Percent 214 2" xfId="1650" xr:uid="{00000000-0005-0000-0000-000071060000}"/>
    <cellStyle name="Percent 215" xfId="1651" xr:uid="{00000000-0005-0000-0000-000072060000}"/>
    <cellStyle name="Percent 216" xfId="1652" xr:uid="{00000000-0005-0000-0000-000073060000}"/>
    <cellStyle name="Percent 217" xfId="1653" xr:uid="{00000000-0005-0000-0000-000074060000}"/>
    <cellStyle name="Percent 218" xfId="1654" xr:uid="{00000000-0005-0000-0000-000075060000}"/>
    <cellStyle name="Percent 219" xfId="1655" xr:uid="{00000000-0005-0000-0000-000076060000}"/>
    <cellStyle name="Percent 22" xfId="1656" xr:uid="{00000000-0005-0000-0000-000077060000}"/>
    <cellStyle name="Percent 220" xfId="1657" xr:uid="{00000000-0005-0000-0000-000078060000}"/>
    <cellStyle name="Percent 221" xfId="1658" xr:uid="{00000000-0005-0000-0000-000079060000}"/>
    <cellStyle name="Percent 222" xfId="1659" xr:uid="{00000000-0005-0000-0000-00007A060000}"/>
    <cellStyle name="Percent 223" xfId="1660" xr:uid="{00000000-0005-0000-0000-00007B060000}"/>
    <cellStyle name="Percent 224" xfId="1661" xr:uid="{00000000-0005-0000-0000-00007C060000}"/>
    <cellStyle name="Percent 225" xfId="1662" xr:uid="{00000000-0005-0000-0000-00007D060000}"/>
    <cellStyle name="Percent 226" xfId="1392" xr:uid="{00000000-0005-0000-0000-00009F050000}"/>
    <cellStyle name="Percent 227" xfId="1811" xr:uid="{00000000-0005-0000-0000-000041070000}"/>
    <cellStyle name="Percent 228" xfId="1814" xr:uid="{00000000-0005-0000-0000-000044070000}"/>
    <cellStyle name="Percent 229" xfId="1816" xr:uid="{00000000-0005-0000-0000-000049070000}"/>
    <cellStyle name="Percent 23" xfId="1663" xr:uid="{00000000-0005-0000-0000-00007E060000}"/>
    <cellStyle name="Percent 230" xfId="2081" xr:uid="{00000000-0005-0000-0000-00004F080000}"/>
    <cellStyle name="Percent 231" xfId="1864" xr:uid="{00000000-0005-0000-0000-000053080000}"/>
    <cellStyle name="Percent 24" xfId="1664" xr:uid="{00000000-0005-0000-0000-00007F060000}"/>
    <cellStyle name="Percent 25" xfId="1665" xr:uid="{00000000-0005-0000-0000-000080060000}"/>
    <cellStyle name="Percent 26" xfId="1666" xr:uid="{00000000-0005-0000-0000-000081060000}"/>
    <cellStyle name="Percent 27" xfId="1667" xr:uid="{00000000-0005-0000-0000-000082060000}"/>
    <cellStyle name="Percent 28" xfId="1668" xr:uid="{00000000-0005-0000-0000-000083060000}"/>
    <cellStyle name="Percent 29" xfId="1669" xr:uid="{00000000-0005-0000-0000-000084060000}"/>
    <cellStyle name="Percent 3" xfId="1670" xr:uid="{00000000-0005-0000-0000-000085060000}"/>
    <cellStyle name="Percent 3 2" xfId="1671" xr:uid="{00000000-0005-0000-0000-000086060000}"/>
    <cellStyle name="Percent 3 2 2" xfId="1672" xr:uid="{00000000-0005-0000-0000-000087060000}"/>
    <cellStyle name="Percent 3 2 2 2" xfId="1673" xr:uid="{00000000-0005-0000-0000-000088060000}"/>
    <cellStyle name="Percent 3 2 2 2 2" xfId="1674" xr:uid="{00000000-0005-0000-0000-000089060000}"/>
    <cellStyle name="Percent 3 2 2 3" xfId="1675" xr:uid="{00000000-0005-0000-0000-00008A060000}"/>
    <cellStyle name="Percent 3 3" xfId="1676" xr:uid="{00000000-0005-0000-0000-00008B060000}"/>
    <cellStyle name="Percent 3 4" xfId="1677" xr:uid="{00000000-0005-0000-0000-00008C060000}"/>
    <cellStyle name="Percent 3_2019 IRM Rates" xfId="1678" xr:uid="{00000000-0005-0000-0000-00008D060000}"/>
    <cellStyle name="Percent 30" xfId="1679" xr:uid="{00000000-0005-0000-0000-00008E060000}"/>
    <cellStyle name="Percent 31" xfId="1680" xr:uid="{00000000-0005-0000-0000-00008F060000}"/>
    <cellStyle name="Percent 32" xfId="1681" xr:uid="{00000000-0005-0000-0000-000090060000}"/>
    <cellStyle name="Percent 33" xfId="1682" xr:uid="{00000000-0005-0000-0000-000091060000}"/>
    <cellStyle name="Percent 34" xfId="1683" xr:uid="{00000000-0005-0000-0000-000092060000}"/>
    <cellStyle name="Percent 35" xfId="1684" xr:uid="{00000000-0005-0000-0000-000093060000}"/>
    <cellStyle name="Percent 36" xfId="1685" xr:uid="{00000000-0005-0000-0000-000094060000}"/>
    <cellStyle name="Percent 37" xfId="1686" xr:uid="{00000000-0005-0000-0000-000095060000}"/>
    <cellStyle name="Percent 38" xfId="1687" xr:uid="{00000000-0005-0000-0000-000096060000}"/>
    <cellStyle name="Percent 39" xfId="1688" xr:uid="{00000000-0005-0000-0000-000097060000}"/>
    <cellStyle name="Percent 4" xfId="1689" xr:uid="{00000000-0005-0000-0000-000098060000}"/>
    <cellStyle name="Percent 4 2" xfId="1690" xr:uid="{00000000-0005-0000-0000-000099060000}"/>
    <cellStyle name="Percent 4 2 2" xfId="1691" xr:uid="{00000000-0005-0000-0000-00009A060000}"/>
    <cellStyle name="Percent 4 2 3" xfId="1692" xr:uid="{00000000-0005-0000-0000-00009B060000}"/>
    <cellStyle name="Percent 4 2 3 2" xfId="1693" xr:uid="{00000000-0005-0000-0000-00009C060000}"/>
    <cellStyle name="Percent 4 3" xfId="1694" xr:uid="{00000000-0005-0000-0000-00009D060000}"/>
    <cellStyle name="Percent 4 3 2" xfId="1695" xr:uid="{00000000-0005-0000-0000-00009E060000}"/>
    <cellStyle name="Percent 4 3 3" xfId="1696" xr:uid="{00000000-0005-0000-0000-00009F060000}"/>
    <cellStyle name="Percent 4 3 3 2" xfId="1697" xr:uid="{00000000-0005-0000-0000-0000A0060000}"/>
    <cellStyle name="Percent 4 3 4" xfId="1698" xr:uid="{00000000-0005-0000-0000-0000A1060000}"/>
    <cellStyle name="Percent 4 4" xfId="1699" xr:uid="{00000000-0005-0000-0000-0000A2060000}"/>
    <cellStyle name="Percent 4 4 2" xfId="1700" xr:uid="{00000000-0005-0000-0000-0000A3060000}"/>
    <cellStyle name="Percent 40" xfId="1701" xr:uid="{00000000-0005-0000-0000-0000A4060000}"/>
    <cellStyle name="Percent 41" xfId="1702" xr:uid="{00000000-0005-0000-0000-0000A5060000}"/>
    <cellStyle name="Percent 42" xfId="1703" xr:uid="{00000000-0005-0000-0000-0000A6060000}"/>
    <cellStyle name="Percent 43" xfId="1704" xr:uid="{00000000-0005-0000-0000-0000A7060000}"/>
    <cellStyle name="Percent 44" xfId="1705" xr:uid="{00000000-0005-0000-0000-0000A8060000}"/>
    <cellStyle name="Percent 45" xfId="1706" xr:uid="{00000000-0005-0000-0000-0000A9060000}"/>
    <cellStyle name="Percent 46" xfId="1707" xr:uid="{00000000-0005-0000-0000-0000AA060000}"/>
    <cellStyle name="Percent 47" xfId="1708" xr:uid="{00000000-0005-0000-0000-0000AB060000}"/>
    <cellStyle name="Percent 48" xfId="1709" xr:uid="{00000000-0005-0000-0000-0000AC060000}"/>
    <cellStyle name="Percent 49" xfId="1710" xr:uid="{00000000-0005-0000-0000-0000AD060000}"/>
    <cellStyle name="Percent 5" xfId="1711" xr:uid="{00000000-0005-0000-0000-0000AE060000}"/>
    <cellStyle name="Percent 5 2" xfId="1712" xr:uid="{00000000-0005-0000-0000-0000AF060000}"/>
    <cellStyle name="Percent 5 2 2" xfId="1713" xr:uid="{00000000-0005-0000-0000-0000B0060000}"/>
    <cellStyle name="Percent 5 2 2 2" xfId="1714" xr:uid="{00000000-0005-0000-0000-0000B1060000}"/>
    <cellStyle name="Percent 5 2 3" xfId="1715" xr:uid="{00000000-0005-0000-0000-0000B2060000}"/>
    <cellStyle name="Percent 50" xfId="1716" xr:uid="{00000000-0005-0000-0000-0000B3060000}"/>
    <cellStyle name="Percent 51" xfId="1717" xr:uid="{00000000-0005-0000-0000-0000B4060000}"/>
    <cellStyle name="Percent 52" xfId="1718" xr:uid="{00000000-0005-0000-0000-0000B5060000}"/>
    <cellStyle name="Percent 53" xfId="1719" xr:uid="{00000000-0005-0000-0000-0000B6060000}"/>
    <cellStyle name="Percent 54" xfId="1720" xr:uid="{00000000-0005-0000-0000-0000B7060000}"/>
    <cellStyle name="Percent 55" xfId="1721" xr:uid="{00000000-0005-0000-0000-0000B8060000}"/>
    <cellStyle name="Percent 56" xfId="1722" xr:uid="{00000000-0005-0000-0000-0000B9060000}"/>
    <cellStyle name="Percent 57" xfId="1723" xr:uid="{00000000-0005-0000-0000-0000BA060000}"/>
    <cellStyle name="Percent 58" xfId="1724" xr:uid="{00000000-0005-0000-0000-0000BB060000}"/>
    <cellStyle name="Percent 59" xfId="1725" xr:uid="{00000000-0005-0000-0000-0000BC060000}"/>
    <cellStyle name="Percent 6" xfId="1726" xr:uid="{00000000-0005-0000-0000-0000BD060000}"/>
    <cellStyle name="Percent 6 2" xfId="1727" xr:uid="{00000000-0005-0000-0000-0000BE060000}"/>
    <cellStyle name="Percent 6 2 2" xfId="1728" xr:uid="{00000000-0005-0000-0000-0000BF060000}"/>
    <cellStyle name="Percent 6 2 2 2" xfId="1729" xr:uid="{00000000-0005-0000-0000-0000C0060000}"/>
    <cellStyle name="Percent 6 2 3" xfId="1730" xr:uid="{00000000-0005-0000-0000-0000C1060000}"/>
    <cellStyle name="Percent 60" xfId="1731" xr:uid="{00000000-0005-0000-0000-0000C2060000}"/>
    <cellStyle name="Percent 61" xfId="1732" xr:uid="{00000000-0005-0000-0000-0000C3060000}"/>
    <cellStyle name="Percent 62" xfId="1733" xr:uid="{00000000-0005-0000-0000-0000C4060000}"/>
    <cellStyle name="Percent 63" xfId="1734" xr:uid="{00000000-0005-0000-0000-0000C5060000}"/>
    <cellStyle name="Percent 64" xfId="1735" xr:uid="{00000000-0005-0000-0000-0000C6060000}"/>
    <cellStyle name="Percent 65" xfId="1736" xr:uid="{00000000-0005-0000-0000-0000C7060000}"/>
    <cellStyle name="Percent 66" xfId="1737" xr:uid="{00000000-0005-0000-0000-0000C8060000}"/>
    <cellStyle name="Percent 67" xfId="1738" xr:uid="{00000000-0005-0000-0000-0000C9060000}"/>
    <cellStyle name="Percent 68" xfId="1739" xr:uid="{00000000-0005-0000-0000-0000CA060000}"/>
    <cellStyle name="Percent 69" xfId="1740" xr:uid="{00000000-0005-0000-0000-0000CB060000}"/>
    <cellStyle name="Percent 7" xfId="1741" xr:uid="{00000000-0005-0000-0000-0000CC060000}"/>
    <cellStyle name="Percent 70" xfId="1742" xr:uid="{00000000-0005-0000-0000-0000CD060000}"/>
    <cellStyle name="Percent 71" xfId="1743" xr:uid="{00000000-0005-0000-0000-0000CE060000}"/>
    <cellStyle name="Percent 72" xfId="1744" xr:uid="{00000000-0005-0000-0000-0000CF060000}"/>
    <cellStyle name="Percent 73" xfId="1745" xr:uid="{00000000-0005-0000-0000-0000D0060000}"/>
    <cellStyle name="Percent 74" xfId="1746" xr:uid="{00000000-0005-0000-0000-0000D1060000}"/>
    <cellStyle name="Percent 75" xfId="1747" xr:uid="{00000000-0005-0000-0000-0000D2060000}"/>
    <cellStyle name="Percent 76" xfId="1748" xr:uid="{00000000-0005-0000-0000-0000D3060000}"/>
    <cellStyle name="Percent 77" xfId="1749" xr:uid="{00000000-0005-0000-0000-0000D4060000}"/>
    <cellStyle name="Percent 78" xfId="1750" xr:uid="{00000000-0005-0000-0000-0000D5060000}"/>
    <cellStyle name="Percent 79" xfId="1751" xr:uid="{00000000-0005-0000-0000-0000D6060000}"/>
    <cellStyle name="Percent 8" xfId="1752" xr:uid="{00000000-0005-0000-0000-0000D7060000}"/>
    <cellStyle name="Percent 80" xfId="1753" xr:uid="{00000000-0005-0000-0000-0000D8060000}"/>
    <cellStyle name="Percent 81" xfId="1754" xr:uid="{00000000-0005-0000-0000-0000D9060000}"/>
    <cellStyle name="Percent 82" xfId="1755" xr:uid="{00000000-0005-0000-0000-0000DA060000}"/>
    <cellStyle name="Percent 83" xfId="1756" xr:uid="{00000000-0005-0000-0000-0000DB060000}"/>
    <cellStyle name="Percent 84" xfId="1757" xr:uid="{00000000-0005-0000-0000-0000DC060000}"/>
    <cellStyle name="Percent 85" xfId="1758" xr:uid="{00000000-0005-0000-0000-0000DD060000}"/>
    <cellStyle name="Percent 86" xfId="1759" xr:uid="{00000000-0005-0000-0000-0000DE060000}"/>
    <cellStyle name="Percent 87" xfId="1760" xr:uid="{00000000-0005-0000-0000-0000DF060000}"/>
    <cellStyle name="Percent 88" xfId="1761" xr:uid="{00000000-0005-0000-0000-0000E0060000}"/>
    <cellStyle name="Percent 89" xfId="1762" xr:uid="{00000000-0005-0000-0000-0000E1060000}"/>
    <cellStyle name="Percent 9" xfId="1763" xr:uid="{00000000-0005-0000-0000-0000E2060000}"/>
    <cellStyle name="Percent 90" xfId="1764" xr:uid="{00000000-0005-0000-0000-0000E3060000}"/>
    <cellStyle name="Percent 91" xfId="1765" xr:uid="{00000000-0005-0000-0000-0000E4060000}"/>
    <cellStyle name="Percent 92" xfId="1766" xr:uid="{00000000-0005-0000-0000-0000E5060000}"/>
    <cellStyle name="Percent 93" xfId="1767" xr:uid="{00000000-0005-0000-0000-0000E6060000}"/>
    <cellStyle name="Percent 94" xfId="1768" xr:uid="{00000000-0005-0000-0000-0000E7060000}"/>
    <cellStyle name="Percent 95" xfId="1769" xr:uid="{00000000-0005-0000-0000-0000E8060000}"/>
    <cellStyle name="Percent 96" xfId="1770" xr:uid="{00000000-0005-0000-0000-0000E9060000}"/>
    <cellStyle name="Percent 97" xfId="1771" xr:uid="{00000000-0005-0000-0000-0000EA060000}"/>
    <cellStyle name="Percent 98" xfId="1772" xr:uid="{00000000-0005-0000-0000-0000EB060000}"/>
    <cellStyle name="Percent 99" xfId="1773" xr:uid="{00000000-0005-0000-0000-0000EC060000}"/>
    <cellStyle name="Reset  - Style4" xfId="1774" xr:uid="{00000000-0005-0000-0000-0000ED060000}"/>
    <cellStyle name="S" xfId="1775" xr:uid="{00000000-0005-0000-0000-0000EE060000}"/>
    <cellStyle name="S by Region Pg 2" xfId="1776" xr:uid="{00000000-0005-0000-0000-0000EF060000}"/>
    <cellStyle name="Style 1" xfId="1777" xr:uid="{00000000-0005-0000-0000-0000F0060000}"/>
    <cellStyle name="SUBSC98" xfId="1778" xr:uid="{00000000-0005-0000-0000-0000F1060000}"/>
    <cellStyle name="Table  - Style5" xfId="1779" xr:uid="{00000000-0005-0000-0000-0000F2060000}"/>
    <cellStyle name="Table  - Style5 2" xfId="1780" xr:uid="{00000000-0005-0000-0000-0000F3060000}"/>
    <cellStyle name="Title  - Style6" xfId="1781" xr:uid="{00000000-0005-0000-0000-0000F4060000}"/>
    <cellStyle name="Title 2" xfId="1782" xr:uid="{00000000-0005-0000-0000-0000F5060000}"/>
    <cellStyle name="Total 10" xfId="1783" xr:uid="{00000000-0005-0000-0000-000026070000}"/>
    <cellStyle name="Total 2" xfId="1784" xr:uid="{00000000-0005-0000-0000-0000F7060000}"/>
    <cellStyle name="Total 2 2" xfId="1785" xr:uid="{00000000-0005-0000-0000-0000F8060000}"/>
    <cellStyle name="Total 2_2019 IRM Rates" xfId="1786" xr:uid="{00000000-0005-0000-0000-0000F9060000}"/>
    <cellStyle name="Total 3" xfId="1787" xr:uid="{00000000-0005-0000-0000-0000FA060000}"/>
    <cellStyle name="Total 4" xfId="1788" xr:uid="{00000000-0005-0000-0000-0000FB060000}"/>
    <cellStyle name="Total 4 2" xfId="1789" xr:uid="{00000000-0005-0000-0000-0000FC060000}"/>
    <cellStyle name="Total 4 3" xfId="1790" xr:uid="{00000000-0005-0000-0000-0000FD060000}"/>
    <cellStyle name="Total 4 3 2" xfId="1791" xr:uid="{00000000-0005-0000-0000-0000FE060000}"/>
    <cellStyle name="Total 4 4" xfId="1792" xr:uid="{00000000-0005-0000-0000-0000FF060000}"/>
    <cellStyle name="Total 5" xfId="1793" xr:uid="{00000000-0005-0000-0000-000000070000}"/>
    <cellStyle name="Total 5 2" xfId="1794" xr:uid="{00000000-0005-0000-0000-000001070000}"/>
    <cellStyle name="Total 6" xfId="1795" xr:uid="{00000000-0005-0000-0000-000002070000}"/>
    <cellStyle name="Total 6 2" xfId="1796" xr:uid="{00000000-0005-0000-0000-000003070000}"/>
    <cellStyle name="Total 7" xfId="1797" xr:uid="{00000000-0005-0000-0000-000004070000}"/>
    <cellStyle name="Total 7 2" xfId="1798" xr:uid="{00000000-0005-0000-0000-000005070000}"/>
    <cellStyle name="Total 8" xfId="1799" xr:uid="{00000000-0005-0000-0000-000006070000}"/>
    <cellStyle name="Total 8 2" xfId="1800" xr:uid="{00000000-0005-0000-0000-000007070000}"/>
    <cellStyle name="Total 9" xfId="1801" xr:uid="{00000000-0005-0000-0000-000008070000}"/>
    <cellStyle name="Total 9 2" xfId="1802" xr:uid="{00000000-0005-0000-0000-000009070000}"/>
    <cellStyle name="TotCol - Style7" xfId="1803" xr:uid="{00000000-0005-0000-0000-00000A070000}"/>
    <cellStyle name="TotRow - Style8" xfId="1804" xr:uid="{00000000-0005-0000-0000-00000B070000}"/>
    <cellStyle name="TotRow - Style8 2" xfId="1805" xr:uid="{00000000-0005-0000-0000-00000C070000}"/>
    <cellStyle name="Warning Text 2" xfId="1806" xr:uid="{00000000-0005-0000-0000-00000D070000}"/>
    <cellStyle name="Обычный_Centr_0" xfId="1807" xr:uid="{00000000-0005-0000-0000-00000E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FAC1-2728-476D-A4BA-FA966B76DD87}">
  <sheetPr>
    <pageSetUpPr fitToPage="1"/>
  </sheetPr>
  <dimension ref="A1:Q52"/>
  <sheetViews>
    <sheetView showGridLines="0" tabSelected="1" topLeftCell="A19" zoomScale="85" zoomScaleNormal="85" zoomScaleSheetLayoutView="55" workbookViewId="0">
      <selection activeCell="I8" sqref="I8"/>
    </sheetView>
  </sheetViews>
  <sheetFormatPr defaultRowHeight="15" x14ac:dyDescent="0.25"/>
  <cols>
    <col min="1" max="1" width="6.5703125" customWidth="1"/>
    <col min="2" max="2" width="34.5703125" customWidth="1"/>
    <col min="3" max="3" width="13.5703125" bestFit="1" customWidth="1"/>
    <col min="4" max="4" width="15.28515625" bestFit="1" customWidth="1"/>
    <col min="5" max="6" width="16.5703125" customWidth="1"/>
    <col min="7" max="8" width="12.85546875" customWidth="1"/>
    <col min="9" max="9" width="14" customWidth="1"/>
    <col min="10" max="10" width="16.5703125" customWidth="1"/>
    <col min="11" max="11" width="15.7109375" customWidth="1"/>
  </cols>
  <sheetData>
    <row r="1" spans="2:17" ht="15.75" x14ac:dyDescent="0.25">
      <c r="B1" s="9"/>
    </row>
    <row r="2" spans="2:17" ht="38.25" x14ac:dyDescent="0.25">
      <c r="B2" s="28" t="s">
        <v>17</v>
      </c>
      <c r="C2" s="12"/>
      <c r="D2" s="11" t="s">
        <v>0</v>
      </c>
      <c r="E2" s="11" t="s">
        <v>15</v>
      </c>
      <c r="F2" s="11" t="s">
        <v>18</v>
      </c>
      <c r="G2" s="11" t="s">
        <v>1</v>
      </c>
      <c r="H2" s="11" t="s">
        <v>20</v>
      </c>
      <c r="I2" s="11" t="s">
        <v>2</v>
      </c>
      <c r="J2" s="24" t="s">
        <v>19</v>
      </c>
      <c r="K2" s="11" t="s">
        <v>10</v>
      </c>
    </row>
    <row r="3" spans="2:17" ht="15.75" x14ac:dyDescent="0.25">
      <c r="B3" s="28"/>
      <c r="C3" s="29"/>
      <c r="D3" s="30"/>
      <c r="E3" s="30"/>
      <c r="F3" s="30"/>
      <c r="G3" s="30"/>
      <c r="H3" s="30"/>
      <c r="I3" s="30"/>
      <c r="J3" s="33"/>
      <c r="K3" s="25"/>
    </row>
    <row r="4" spans="2:17" ht="15.6" customHeight="1" x14ac:dyDescent="0.25">
      <c r="B4" s="31" t="s">
        <v>11</v>
      </c>
      <c r="C4" s="32"/>
      <c r="D4" s="30"/>
      <c r="E4" s="30"/>
      <c r="F4" s="30"/>
      <c r="G4" s="30"/>
      <c r="H4" s="30"/>
      <c r="I4" s="30"/>
      <c r="J4" s="30"/>
      <c r="K4" s="11"/>
    </row>
    <row r="5" spans="2:17" ht="15.6" customHeight="1" x14ac:dyDescent="0.25">
      <c r="B5" s="34" t="s">
        <v>21</v>
      </c>
      <c r="C5" s="32"/>
      <c r="D5" s="30"/>
      <c r="E5" s="30"/>
      <c r="F5" s="30"/>
      <c r="G5" s="30"/>
      <c r="H5" s="30"/>
      <c r="I5" s="30"/>
      <c r="J5" s="42"/>
      <c r="K5" s="43"/>
    </row>
    <row r="6" spans="2:17" x14ac:dyDescent="0.25">
      <c r="B6" s="19" t="s">
        <v>4</v>
      </c>
      <c r="C6" s="1" t="s">
        <v>16</v>
      </c>
      <c r="D6" s="2">
        <v>18.16</v>
      </c>
      <c r="E6" s="2">
        <v>17.78</v>
      </c>
      <c r="F6" s="2">
        <v>179.82</v>
      </c>
      <c r="G6" s="2">
        <v>0</v>
      </c>
      <c r="H6" s="2">
        <v>0</v>
      </c>
      <c r="I6" s="2">
        <v>0</v>
      </c>
      <c r="J6" s="2">
        <v>1422.16</v>
      </c>
      <c r="K6" s="26"/>
    </row>
    <row r="7" spans="2:17" x14ac:dyDescent="0.25">
      <c r="B7" s="18" t="s">
        <v>3</v>
      </c>
      <c r="C7" s="13" t="s">
        <v>25</v>
      </c>
      <c r="D7" s="14">
        <v>0</v>
      </c>
      <c r="E7" s="14">
        <v>0</v>
      </c>
      <c r="F7" s="14">
        <v>0</v>
      </c>
      <c r="G7" s="15">
        <v>1.17</v>
      </c>
      <c r="H7" s="15">
        <v>3.39</v>
      </c>
      <c r="I7" s="15">
        <v>7.22</v>
      </c>
      <c r="J7" s="14">
        <v>0</v>
      </c>
      <c r="K7" s="26"/>
    </row>
    <row r="8" spans="2:17" ht="15" customHeight="1" x14ac:dyDescent="0.25">
      <c r="B8" s="19" t="s">
        <v>5</v>
      </c>
      <c r="C8" s="1" t="s">
        <v>26</v>
      </c>
      <c r="D8" s="16"/>
      <c r="E8" s="16">
        <v>6.1000000000000004E-3</v>
      </c>
      <c r="F8" s="17">
        <v>1.6094999999999999</v>
      </c>
      <c r="G8" s="17">
        <v>11.3604</v>
      </c>
      <c r="H8" s="17">
        <v>6.3780999999999999</v>
      </c>
      <c r="I8" s="16">
        <v>2E-3</v>
      </c>
      <c r="J8" s="16"/>
      <c r="K8" s="26"/>
    </row>
    <row r="9" spans="2:17" ht="15.6" customHeight="1" x14ac:dyDescent="0.25">
      <c r="B9" s="34" t="s">
        <v>48</v>
      </c>
      <c r="C9" s="32"/>
      <c r="D9" s="30"/>
      <c r="E9" s="30"/>
      <c r="F9" s="30"/>
      <c r="G9" s="30"/>
      <c r="H9" s="30"/>
      <c r="I9" s="30"/>
      <c r="J9" s="30"/>
      <c r="K9" s="35"/>
    </row>
    <row r="10" spans="2:17" x14ac:dyDescent="0.25">
      <c r="B10" s="19" t="s">
        <v>4</v>
      </c>
      <c r="C10" s="1" t="s">
        <v>16</v>
      </c>
      <c r="D10" s="2">
        <v>19.100000000000001</v>
      </c>
      <c r="E10" s="2">
        <v>16.48</v>
      </c>
      <c r="F10" s="2">
        <v>195.44</v>
      </c>
      <c r="G10" s="2">
        <v>0</v>
      </c>
      <c r="H10" s="2">
        <v>0</v>
      </c>
      <c r="I10" s="2">
        <v>0</v>
      </c>
      <c r="J10" s="2">
        <v>1932.35</v>
      </c>
      <c r="K10" s="26"/>
    </row>
    <row r="11" spans="2:17" x14ac:dyDescent="0.25">
      <c r="B11" s="18" t="s">
        <v>3</v>
      </c>
      <c r="C11" s="13" t="s">
        <v>25</v>
      </c>
      <c r="D11" s="14">
        <v>0</v>
      </c>
      <c r="E11" s="14">
        <v>0</v>
      </c>
      <c r="F11" s="14">
        <v>0</v>
      </c>
      <c r="G11" s="15">
        <v>1.23</v>
      </c>
      <c r="H11" s="15">
        <v>3.27</v>
      </c>
      <c r="I11" s="15">
        <v>6.7</v>
      </c>
      <c r="J11" s="14">
        <v>0</v>
      </c>
      <c r="K11" s="26"/>
    </row>
    <row r="12" spans="2:17" ht="15.6" customHeight="1" x14ac:dyDescent="0.25">
      <c r="B12" s="19" t="s">
        <v>5</v>
      </c>
      <c r="C12" s="1" t="s">
        <v>26</v>
      </c>
      <c r="D12" s="16">
        <v>0</v>
      </c>
      <c r="E12" s="17">
        <v>5.1999999999999998E-3</v>
      </c>
      <c r="F12" s="17">
        <v>1.6534</v>
      </c>
      <c r="G12" s="17">
        <v>11.949400000000001</v>
      </c>
      <c r="H12" s="17">
        <v>6.1531000000000002</v>
      </c>
      <c r="I12" s="17">
        <v>1.9E-3</v>
      </c>
      <c r="J12" s="17">
        <v>0.28739999999999999</v>
      </c>
      <c r="K12" s="26"/>
    </row>
    <row r="13" spans="2:17" ht="15.6" customHeight="1" x14ac:dyDescent="0.25">
      <c r="B13" s="31" t="s">
        <v>57</v>
      </c>
      <c r="C13" s="32"/>
      <c r="D13" s="30"/>
      <c r="E13" s="30"/>
      <c r="F13" s="30"/>
      <c r="G13" s="30"/>
      <c r="H13" s="30"/>
      <c r="I13" s="30"/>
      <c r="J13" s="30"/>
      <c r="K13" s="35"/>
    </row>
    <row r="14" spans="2:17" x14ac:dyDescent="0.25">
      <c r="B14" s="19" t="s">
        <v>4</v>
      </c>
      <c r="C14" s="1" t="s">
        <v>16</v>
      </c>
      <c r="D14" s="2">
        <f>D6-D10</f>
        <v>-0.94000000000000128</v>
      </c>
      <c r="E14" s="2">
        <f t="shared" ref="E14:J16" si="0">E6-E10</f>
        <v>1.3000000000000007</v>
      </c>
      <c r="F14" s="2">
        <f t="shared" si="0"/>
        <v>-15.620000000000005</v>
      </c>
      <c r="G14" s="2">
        <f t="shared" si="0"/>
        <v>0</v>
      </c>
      <c r="H14" s="2">
        <f t="shared" ref="H14" si="1">H6-H10</f>
        <v>0</v>
      </c>
      <c r="I14" s="2">
        <f t="shared" si="0"/>
        <v>0</v>
      </c>
      <c r="J14" s="2">
        <f t="shared" si="0"/>
        <v>-510.18999999999983</v>
      </c>
      <c r="K14" s="26"/>
      <c r="L14" s="36"/>
    </row>
    <row r="15" spans="2:17" ht="18.75" x14ac:dyDescent="0.3">
      <c r="B15" s="18" t="s">
        <v>3</v>
      </c>
      <c r="C15" s="13" t="s">
        <v>25</v>
      </c>
      <c r="D15" s="2">
        <f>D7-D11</f>
        <v>0</v>
      </c>
      <c r="E15" s="2">
        <f t="shared" si="0"/>
        <v>0</v>
      </c>
      <c r="F15" s="2">
        <f t="shared" si="0"/>
        <v>0</v>
      </c>
      <c r="G15" s="2">
        <f t="shared" si="0"/>
        <v>-6.0000000000000053E-2</v>
      </c>
      <c r="H15" s="2">
        <f t="shared" ref="H15" si="2">H7-H11</f>
        <v>0.12000000000000011</v>
      </c>
      <c r="I15" s="2">
        <f t="shared" si="0"/>
        <v>0.51999999999999957</v>
      </c>
      <c r="J15" s="2">
        <f t="shared" si="0"/>
        <v>0</v>
      </c>
      <c r="K15" s="26"/>
      <c r="L15" s="36"/>
      <c r="Q15" s="10"/>
    </row>
    <row r="16" spans="2:17" x14ac:dyDescent="0.25">
      <c r="B16" s="19" t="s">
        <v>5</v>
      </c>
      <c r="C16" s="1" t="s">
        <v>26</v>
      </c>
      <c r="D16" s="16">
        <f>D8-D12</f>
        <v>0</v>
      </c>
      <c r="E16" s="16">
        <f t="shared" si="0"/>
        <v>9.0000000000000063E-4</v>
      </c>
      <c r="F16" s="16">
        <f t="shared" si="0"/>
        <v>-4.390000000000005E-2</v>
      </c>
      <c r="G16" s="16">
        <f t="shared" si="0"/>
        <v>-0.58900000000000041</v>
      </c>
      <c r="H16" s="16">
        <f t="shared" ref="H16" si="3">H8-H12</f>
        <v>0.22499999999999964</v>
      </c>
      <c r="I16" s="16">
        <f t="shared" si="0"/>
        <v>1.0000000000000005E-4</v>
      </c>
      <c r="J16" s="16">
        <f t="shared" si="0"/>
        <v>-0.28739999999999999</v>
      </c>
      <c r="K16" s="26"/>
      <c r="L16" s="36"/>
    </row>
    <row r="17" spans="1:17" ht="15.6" customHeight="1" x14ac:dyDescent="0.25">
      <c r="B17" s="47" t="s">
        <v>12</v>
      </c>
      <c r="C17" s="32"/>
      <c r="D17" s="30"/>
      <c r="E17" s="30"/>
      <c r="F17" s="30"/>
      <c r="G17" s="30"/>
      <c r="H17" s="30"/>
      <c r="I17" s="30"/>
      <c r="J17" s="30"/>
      <c r="K17" s="35"/>
      <c r="L17" s="7"/>
      <c r="M17" s="6"/>
      <c r="N17" s="7"/>
      <c r="O17" s="7"/>
      <c r="P17" s="7"/>
      <c r="Q17" s="6"/>
    </row>
    <row r="18" spans="1:17" x14ac:dyDescent="0.25">
      <c r="B18" s="49">
        <v>44682</v>
      </c>
      <c r="C18" s="69" t="s">
        <v>6</v>
      </c>
      <c r="D18" s="5">
        <f>'Load Forecast'!J16</f>
        <v>7478345.9409442479</v>
      </c>
      <c r="E18" s="5">
        <f>'Load Forecast'!K16</f>
        <v>1969645.5613201607</v>
      </c>
      <c r="F18" s="5">
        <f>'Load Forecast'!L16</f>
        <v>4490839.2088137809</v>
      </c>
      <c r="G18" s="5">
        <f>'Load Forecast'!M16</f>
        <v>108642.95388823486</v>
      </c>
      <c r="H18" s="5">
        <f>'Load Forecast'!N16</f>
        <v>11696.172602739725</v>
      </c>
      <c r="I18" s="5">
        <f>'Load Forecast'!O16</f>
        <v>21077.706849315069</v>
      </c>
      <c r="J18" s="5">
        <f>'Load Forecast'!P16</f>
        <v>4319571.3397260271</v>
      </c>
      <c r="K18" s="127">
        <f>SUM(D18:J18)</f>
        <v>18399818.884144507</v>
      </c>
      <c r="L18" s="5"/>
      <c r="M18" s="5"/>
      <c r="N18" s="5"/>
      <c r="O18" s="5"/>
      <c r="P18" s="5"/>
      <c r="Q18" s="6"/>
    </row>
    <row r="19" spans="1:17" x14ac:dyDescent="0.25">
      <c r="B19" s="59">
        <v>44713</v>
      </c>
      <c r="C19" s="70" t="s">
        <v>6</v>
      </c>
      <c r="D19" s="61">
        <f>'Load Forecast'!J17</f>
        <v>9554510.5716197267</v>
      </c>
      <c r="E19" s="61">
        <f>'Load Forecast'!K17</f>
        <v>2516465.4706520811</v>
      </c>
      <c r="F19" s="61">
        <f>'Load Forecast'!L17</f>
        <v>5315076.3561815582</v>
      </c>
      <c r="G19" s="61">
        <f>'Load Forecast'!M17</f>
        <v>105138.34247248534</v>
      </c>
      <c r="H19" s="61">
        <f>'Load Forecast'!N17</f>
        <v>11318.876712328767</v>
      </c>
      <c r="I19" s="61">
        <f>'Load Forecast'!O17</f>
        <v>20397.780821917808</v>
      </c>
      <c r="J19" s="61">
        <f>'Load Forecast'!P17</f>
        <v>4180230.3287671232</v>
      </c>
      <c r="K19" s="128">
        <f>SUM(D19:J19)</f>
        <v>21703137.727227226</v>
      </c>
      <c r="L19" s="5"/>
      <c r="M19" s="5"/>
      <c r="N19" s="5"/>
      <c r="O19" s="5"/>
      <c r="P19" s="5"/>
      <c r="Q19" s="6"/>
    </row>
    <row r="20" spans="1:17" x14ac:dyDescent="0.25">
      <c r="B20" s="49">
        <v>44682</v>
      </c>
      <c r="C20" s="69" t="s">
        <v>22</v>
      </c>
      <c r="D20" s="6"/>
      <c r="E20" s="6"/>
      <c r="F20" s="5">
        <f>'Load Forecast'!S16</f>
        <v>16560.768339673115</v>
      </c>
      <c r="G20" s="5">
        <f>'Load Forecast'!T16</f>
        <v>307.40981280388132</v>
      </c>
      <c r="H20" s="5">
        <f>'Load Forecast'!U16</f>
        <v>30.567456499794289</v>
      </c>
      <c r="I20" s="5"/>
      <c r="J20" s="5">
        <f>'Load Forecast'!V16</f>
        <v>10378.574052662187</v>
      </c>
      <c r="K20" s="27">
        <f>SUM(D20:J20)</f>
        <v>27277.319661638976</v>
      </c>
      <c r="L20" s="5"/>
      <c r="M20" s="5"/>
      <c r="N20" s="5"/>
      <c r="O20" s="5"/>
      <c r="P20" s="5"/>
      <c r="Q20" s="6"/>
    </row>
    <row r="21" spans="1:17" x14ac:dyDescent="0.25">
      <c r="B21" s="49">
        <v>44713</v>
      </c>
      <c r="C21" s="69" t="s">
        <v>22</v>
      </c>
      <c r="D21" s="5"/>
      <c r="E21" s="5"/>
      <c r="F21" s="5">
        <f>'Load Forecast'!S17</f>
        <v>19600.289422441139</v>
      </c>
      <c r="G21" s="5">
        <f>'Load Forecast'!T17</f>
        <v>297.49336722956252</v>
      </c>
      <c r="H21" s="5">
        <f>'Load Forecast'!U17</f>
        <v>29.581409515929955</v>
      </c>
      <c r="I21" s="5"/>
      <c r="J21" s="5">
        <f>'Load Forecast'!V17</f>
        <v>10043.781341285987</v>
      </c>
      <c r="K21" s="129">
        <f>SUM(D21:J21)</f>
        <v>29971.145540472618</v>
      </c>
      <c r="L21" s="5"/>
      <c r="M21" s="5"/>
      <c r="N21" s="5"/>
      <c r="O21" s="5"/>
      <c r="P21" s="5"/>
      <c r="Q21" s="6"/>
    </row>
    <row r="22" spans="1:17" ht="15.6" customHeight="1" x14ac:dyDescent="0.25">
      <c r="B22" s="48" t="s">
        <v>14</v>
      </c>
      <c r="C22" s="32"/>
      <c r="D22" s="30"/>
      <c r="E22" s="30"/>
      <c r="F22" s="30"/>
      <c r="G22" s="30"/>
      <c r="H22" s="30"/>
      <c r="I22" s="30"/>
      <c r="J22" s="30"/>
      <c r="K22" s="35"/>
      <c r="L22" s="36"/>
    </row>
    <row r="23" spans="1:17" x14ac:dyDescent="0.25">
      <c r="B23" s="49">
        <v>44682</v>
      </c>
      <c r="C23" s="6" t="s">
        <v>7</v>
      </c>
      <c r="D23" s="5">
        <f>11007+85</f>
        <v>11092</v>
      </c>
      <c r="E23" s="5">
        <v>1201</v>
      </c>
      <c r="F23" s="5">
        <v>102</v>
      </c>
      <c r="G23" s="5"/>
      <c r="H23" s="5"/>
      <c r="I23" s="5"/>
      <c r="J23" s="5">
        <v>6</v>
      </c>
      <c r="K23" s="27"/>
      <c r="L23" s="36"/>
      <c r="M23" s="4"/>
      <c r="O23" s="4"/>
    </row>
    <row r="24" spans="1:17" x14ac:dyDescent="0.25">
      <c r="B24" s="59">
        <v>44713</v>
      </c>
      <c r="C24" s="60" t="s">
        <v>7</v>
      </c>
      <c r="D24" s="61">
        <f>11016+85</f>
        <v>11101</v>
      </c>
      <c r="E24" s="61">
        <v>1201</v>
      </c>
      <c r="F24" s="61">
        <v>102</v>
      </c>
      <c r="G24" s="61"/>
      <c r="H24" s="61"/>
      <c r="I24" s="61"/>
      <c r="J24" s="62">
        <v>6</v>
      </c>
      <c r="K24" s="27"/>
      <c r="L24" s="36"/>
      <c r="M24" s="4"/>
      <c r="O24" s="4"/>
    </row>
    <row r="25" spans="1:17" x14ac:dyDescent="0.25">
      <c r="B25" s="49">
        <v>44682</v>
      </c>
      <c r="C25" s="6" t="s">
        <v>24</v>
      </c>
      <c r="D25" s="6"/>
      <c r="E25" s="6"/>
      <c r="F25" s="6"/>
      <c r="G25" s="5">
        <v>3117</v>
      </c>
      <c r="H25" s="5">
        <v>30</v>
      </c>
      <c r="I25" s="5">
        <v>17</v>
      </c>
      <c r="J25" s="6"/>
      <c r="K25" s="26"/>
      <c r="L25" s="6"/>
      <c r="M25" s="3"/>
      <c r="N25" s="3"/>
      <c r="O25" s="3"/>
      <c r="P25" s="3"/>
      <c r="Q25" s="8"/>
    </row>
    <row r="26" spans="1:17" s="8" customFormat="1" x14ac:dyDescent="0.25">
      <c r="A26"/>
      <c r="B26" s="49">
        <v>44713</v>
      </c>
      <c r="C26" s="37" t="s">
        <v>24</v>
      </c>
      <c r="D26" s="37"/>
      <c r="E26" s="37"/>
      <c r="F26" s="37"/>
      <c r="G26" s="38">
        <v>3120</v>
      </c>
      <c r="H26" s="38">
        <v>30</v>
      </c>
      <c r="I26" s="38">
        <v>17</v>
      </c>
      <c r="J26" s="37"/>
      <c r="K26" s="26"/>
      <c r="L26" s="6"/>
    </row>
    <row r="27" spans="1:17" s="8" customFormat="1" ht="15.6" customHeight="1" x14ac:dyDescent="0.25">
      <c r="A27"/>
      <c r="B27" s="31" t="s">
        <v>8</v>
      </c>
      <c r="C27" s="32"/>
      <c r="D27" s="32"/>
      <c r="E27" s="32"/>
      <c r="F27" s="32"/>
      <c r="G27" s="32"/>
      <c r="H27" s="32"/>
      <c r="I27" s="32"/>
      <c r="J27" s="32"/>
      <c r="K27" s="35"/>
      <c r="L27" s="40"/>
    </row>
    <row r="28" spans="1:17" s="8" customFormat="1" x14ac:dyDescent="0.25">
      <c r="A28"/>
      <c r="B28" s="23" t="s">
        <v>4</v>
      </c>
      <c r="C28" s="20"/>
      <c r="D28" s="21">
        <f>+D$14*D23+D$14*D24</f>
        <v>-20861.420000000027</v>
      </c>
      <c r="E28" s="21">
        <f t="shared" ref="E28:J28" si="4">+E$14*E23+E$14*E24</f>
        <v>3122.6000000000017</v>
      </c>
      <c r="F28" s="21">
        <f t="shared" si="4"/>
        <v>-3186.4800000000009</v>
      </c>
      <c r="I28" s="21"/>
      <c r="J28" s="21">
        <f t="shared" si="4"/>
        <v>-6122.2799999999979</v>
      </c>
      <c r="K28" s="39">
        <f>SUM(D28:J28)</f>
        <v>-27047.580000000024</v>
      </c>
      <c r="L28" s="40"/>
    </row>
    <row r="29" spans="1:17" s="8" customFormat="1" x14ac:dyDescent="0.25">
      <c r="A29"/>
      <c r="B29" s="23" t="s">
        <v>3</v>
      </c>
      <c r="C29" s="20"/>
      <c r="D29" s="41"/>
      <c r="E29" s="41"/>
      <c r="F29" s="41"/>
      <c r="G29" s="21">
        <f>+G$15*G25+G$15*G26</f>
        <v>-374.22000000000031</v>
      </c>
      <c r="H29" s="21">
        <f t="shared" ref="H29:I29" si="5">+H$15*H25+H$15*H26</f>
        <v>7.2000000000000064</v>
      </c>
      <c r="I29" s="21">
        <f t="shared" si="5"/>
        <v>17.679999999999986</v>
      </c>
      <c r="J29" s="41"/>
      <c r="K29" s="39">
        <f>SUM(D29:J29)</f>
        <v>-349.34000000000032</v>
      </c>
      <c r="L29" s="40"/>
    </row>
    <row r="30" spans="1:17" s="8" customFormat="1" x14ac:dyDescent="0.25">
      <c r="A30"/>
      <c r="B30" s="23" t="s">
        <v>9</v>
      </c>
      <c r="C30" s="20"/>
      <c r="D30" s="22">
        <f>+D$16*D18+D$16*D19</f>
        <v>0</v>
      </c>
      <c r="E30" s="22">
        <f>+E$16*E18+E$16*E19</f>
        <v>4037.4999287750206</v>
      </c>
      <c r="F30" s="22">
        <f>+F$16*F20+F$16*F21</f>
        <v>-1587.4704357568176</v>
      </c>
      <c r="G30" s="22">
        <f>+G$16*G20+G$16*G21</f>
        <v>-356.28797303969867</v>
      </c>
      <c r="H30" s="22">
        <f>+H$16*H20+H$16*H21</f>
        <v>13.533494853537935</v>
      </c>
      <c r="I30" s="22">
        <f>+I$16*I18+I$16*I19</f>
        <v>4.1475487671232898</v>
      </c>
      <c r="J30" s="22">
        <f>+J$16*J20+J$16*J21</f>
        <v>-5869.3849402207052</v>
      </c>
      <c r="K30" s="39">
        <f>SUM(D30:J30)</f>
        <v>-3757.9623766215395</v>
      </c>
      <c r="L30" s="40"/>
    </row>
    <row r="31" spans="1:17" s="8" customFormat="1" x14ac:dyDescent="0.25">
      <c r="A31"/>
      <c r="B31" s="31" t="s">
        <v>13</v>
      </c>
      <c r="C31" s="44"/>
      <c r="D31" s="45">
        <f>SUM(D28:D30)</f>
        <v>-20861.420000000027</v>
      </c>
      <c r="E31" s="45">
        <f t="shared" ref="E31:I31" si="6">SUM(E28:E30)</f>
        <v>7160.0999287750219</v>
      </c>
      <c r="F31" s="45">
        <f t="shared" si="6"/>
        <v>-4773.9504357568185</v>
      </c>
      <c r="G31" s="45">
        <f>SUM(G29:G30)</f>
        <v>-730.50797303969898</v>
      </c>
      <c r="H31" s="45">
        <f>SUM(H29:H30)</f>
        <v>20.733494853537941</v>
      </c>
      <c r="I31" s="45">
        <f t="shared" si="6"/>
        <v>21.827548767123275</v>
      </c>
      <c r="J31" s="45">
        <f>SUM(J28:J30)</f>
        <v>-11991.664940220704</v>
      </c>
      <c r="K31" s="46">
        <f>SUM(D31:J31)</f>
        <v>-31154.882376621565</v>
      </c>
      <c r="L31" s="6"/>
    </row>
    <row r="32" spans="1:17" s="8" customFormat="1" x14ac:dyDescent="0.25">
      <c r="A3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6"/>
    </row>
    <row r="33" spans="1:11" s="8" customFormat="1" x14ac:dyDescent="0.25">
      <c r="A33"/>
      <c r="B33"/>
      <c r="C33"/>
      <c r="D33"/>
      <c r="E33"/>
      <c r="F33"/>
      <c r="G33"/>
      <c r="H33"/>
      <c r="I33"/>
      <c r="J33"/>
      <c r="K33"/>
    </row>
    <row r="34" spans="1:11" ht="38.25" x14ac:dyDescent="0.25">
      <c r="B34" s="28" t="s">
        <v>53</v>
      </c>
      <c r="C34" s="29"/>
      <c r="D34" s="11" t="str">
        <f>D2</f>
        <v>Residential</v>
      </c>
      <c r="E34" s="11" t="str">
        <f t="shared" ref="E34:J34" si="7">E2</f>
        <v>GS &lt;50 kW</v>
      </c>
      <c r="F34" s="11" t="str">
        <f t="shared" si="7"/>
        <v>GS - 50 to 4999 kW</v>
      </c>
      <c r="G34" s="11" t="str">
        <f t="shared" si="7"/>
        <v>Street Light</v>
      </c>
      <c r="H34" s="11" t="str">
        <f t="shared" si="7"/>
        <v>Sentinel Light</v>
      </c>
      <c r="I34" s="11" t="str">
        <f t="shared" si="7"/>
        <v>Unmetered Scattered Load</v>
      </c>
      <c r="J34" s="24" t="str">
        <f t="shared" si="7"/>
        <v>Embedded Distributor</v>
      </c>
      <c r="K34" s="50"/>
    </row>
    <row r="35" spans="1:11" x14ac:dyDescent="0.25">
      <c r="B35" s="48" t="s">
        <v>63</v>
      </c>
      <c r="C35" s="32"/>
      <c r="D35" s="30"/>
      <c r="E35" s="30"/>
      <c r="F35" s="30"/>
      <c r="G35" s="30"/>
      <c r="H35" s="30"/>
      <c r="I35" s="30"/>
      <c r="J35" s="30"/>
      <c r="K35" s="35"/>
    </row>
    <row r="36" spans="1:11" x14ac:dyDescent="0.25">
      <c r="B36" s="49"/>
      <c r="C36" s="6" t="s">
        <v>50</v>
      </c>
      <c r="D36" s="5">
        <v>11107.255282547578</v>
      </c>
      <c r="E36" s="5">
        <v>1201.1211073293689</v>
      </c>
      <c r="F36" s="5">
        <v>102.11147413793219</v>
      </c>
      <c r="G36" s="5"/>
      <c r="H36" s="5"/>
      <c r="I36" s="5"/>
      <c r="J36" s="5">
        <v>6</v>
      </c>
      <c r="K36" s="27"/>
    </row>
    <row r="37" spans="1:11" x14ac:dyDescent="0.25">
      <c r="B37" s="59"/>
      <c r="C37" s="60" t="s">
        <v>24</v>
      </c>
      <c r="D37" s="61"/>
      <c r="E37" s="61"/>
      <c r="F37" s="61"/>
      <c r="G37" s="61">
        <v>3126.9233061767768</v>
      </c>
      <c r="H37" s="61">
        <v>17</v>
      </c>
      <c r="I37" s="61">
        <v>30.916666666666657</v>
      </c>
      <c r="J37" s="62"/>
      <c r="K37" s="27"/>
    </row>
    <row r="38" spans="1:11" x14ac:dyDescent="0.25">
      <c r="B38" s="49"/>
      <c r="C38" s="6" t="s">
        <v>6</v>
      </c>
      <c r="D38" s="5">
        <v>104794355.85497116</v>
      </c>
      <c r="E38" s="5">
        <v>27600720.733051222</v>
      </c>
      <c r="F38" s="5">
        <v>59877626.807052396</v>
      </c>
      <c r="G38" s="5">
        <v>1279183.1667485717</v>
      </c>
      <c r="H38" s="5">
        <v>137713</v>
      </c>
      <c r="I38" s="5">
        <v>248173</v>
      </c>
      <c r="J38" s="5">
        <v>50859469</v>
      </c>
      <c r="K38" s="26"/>
    </row>
    <row r="39" spans="1:11" x14ac:dyDescent="0.25">
      <c r="B39" s="49"/>
      <c r="C39" s="37" t="s">
        <v>22</v>
      </c>
      <c r="D39" s="38"/>
      <c r="E39" s="38"/>
      <c r="F39" s="38">
        <v>220809.39890585031</v>
      </c>
      <c r="G39" s="38">
        <v>3619.5026346263444</v>
      </c>
      <c r="H39" s="38">
        <v>359.90714911048116</v>
      </c>
      <c r="I39" s="38"/>
      <c r="J39" s="38">
        <v>122199.33965231285</v>
      </c>
      <c r="K39" s="26"/>
    </row>
    <row r="40" spans="1:11" x14ac:dyDescent="0.25">
      <c r="B40" s="31" t="s">
        <v>53</v>
      </c>
      <c r="C40" s="32"/>
      <c r="D40" s="32"/>
      <c r="E40" s="32"/>
      <c r="F40" s="32"/>
      <c r="G40" s="32"/>
      <c r="H40" s="32"/>
      <c r="I40" s="32"/>
      <c r="J40" s="32"/>
      <c r="K40" s="35"/>
    </row>
    <row r="41" spans="1:11" x14ac:dyDescent="0.25">
      <c r="B41" s="111"/>
      <c r="C41" s="112" t="s">
        <v>51</v>
      </c>
      <c r="D41" s="113">
        <f>D28/D36/12</f>
        <v>-0.15651496453838007</v>
      </c>
      <c r="E41" s="113">
        <f>E28/E36/12</f>
        <v>0.21664482047546829</v>
      </c>
      <c r="F41" s="113">
        <f>F28/F36/12</f>
        <v>-2.6004912987673512</v>
      </c>
      <c r="G41" s="113">
        <f>G29/G37/12</f>
        <v>-9.9730619994416389E-3</v>
      </c>
      <c r="H41" s="113">
        <f>H29/H37/12</f>
        <v>3.5294117647058858E-2</v>
      </c>
      <c r="I41" s="113">
        <f>I29/I37/12</f>
        <v>4.765498652291103E-2</v>
      </c>
      <c r="J41" s="126">
        <f>J31/J36/12</f>
        <v>-166.55090194750977</v>
      </c>
      <c r="K41" s="117"/>
    </row>
    <row r="42" spans="1:11" x14ac:dyDescent="0.25">
      <c r="B42" s="114"/>
      <c r="C42" s="115" t="s">
        <v>52</v>
      </c>
      <c r="D42" s="116"/>
      <c r="E42" s="116">
        <f>E30/E38</f>
        <v>1.4628240935535457E-4</v>
      </c>
      <c r="F42" s="116">
        <f>F30/F39</f>
        <v>-7.1893245650910464E-3</v>
      </c>
      <c r="G42" s="116">
        <f>G30/G39</f>
        <v>-9.843561643835623E-2</v>
      </c>
      <c r="H42" s="116">
        <f>H30/H39</f>
        <v>3.7602739726027339E-2</v>
      </c>
      <c r="I42" s="116">
        <f>I30/I38</f>
        <v>1.6712328767123296E-5</v>
      </c>
      <c r="J42" s="116"/>
      <c r="K42" s="118"/>
    </row>
    <row r="43" spans="1:11" x14ac:dyDescent="0.25">
      <c r="J43" s="63" t="s">
        <v>58</v>
      </c>
    </row>
    <row r="45" spans="1:11" x14ac:dyDescent="0.25">
      <c r="C45" s="71" t="s">
        <v>54</v>
      </c>
      <c r="D45" s="71" t="s">
        <v>55</v>
      </c>
      <c r="E45" s="71" t="s">
        <v>56</v>
      </c>
    </row>
    <row r="46" spans="1:11" x14ac:dyDescent="0.25">
      <c r="C46" s="119" t="str">
        <f ca="1">OFFSET($D$34,0,ROW()-ROW($D$46))</f>
        <v>Residential</v>
      </c>
      <c r="D46" s="123">
        <f ca="1">OFFSET($D$41,0,ROW()-ROW($D$46))</f>
        <v>-0.15651496453838007</v>
      </c>
      <c r="E46" s="121">
        <f ca="1">OFFSET($D$42,0,ROW()-ROW($D$46))</f>
        <v>0</v>
      </c>
    </row>
    <row r="47" spans="1:11" x14ac:dyDescent="0.25">
      <c r="C47" s="111" t="str">
        <f t="shared" ref="C47:C52" ca="1" si="8">OFFSET($D$34,0,ROW()-ROW($D$46))</f>
        <v>GS &lt;50 kW</v>
      </c>
      <c r="D47" s="124">
        <f t="shared" ref="D47:D52" ca="1" si="9">OFFSET($D$41,0,ROW()-ROW($D$46))</f>
        <v>0.21664482047546829</v>
      </c>
      <c r="E47" s="122">
        <f t="shared" ref="E47:E52" ca="1" si="10">OFFSET($D$42,0,ROW()-ROW($D$46))</f>
        <v>1.4628240935535457E-4</v>
      </c>
    </row>
    <row r="48" spans="1:11" x14ac:dyDescent="0.25">
      <c r="C48" s="111" t="str">
        <f t="shared" ca="1" si="8"/>
        <v>GS - 50 to 4999 kW</v>
      </c>
      <c r="D48" s="124">
        <f t="shared" ca="1" si="9"/>
        <v>-2.6004912987673512</v>
      </c>
      <c r="E48" s="122">
        <f t="shared" ca="1" si="10"/>
        <v>-7.1893245650910464E-3</v>
      </c>
    </row>
    <row r="49" spans="3:5" x14ac:dyDescent="0.25">
      <c r="C49" s="111" t="str">
        <f t="shared" ca="1" si="8"/>
        <v>Street Light</v>
      </c>
      <c r="D49" s="124">
        <f t="shared" ca="1" si="9"/>
        <v>-9.9730619994416389E-3</v>
      </c>
      <c r="E49" s="122">
        <f t="shared" ca="1" si="10"/>
        <v>-9.843561643835623E-2</v>
      </c>
    </row>
    <row r="50" spans="3:5" x14ac:dyDescent="0.25">
      <c r="C50" s="111" t="str">
        <f t="shared" ca="1" si="8"/>
        <v>Sentinel Light</v>
      </c>
      <c r="D50" s="124">
        <f t="shared" ca="1" si="9"/>
        <v>3.5294117647058858E-2</v>
      </c>
      <c r="E50" s="122">
        <f t="shared" ca="1" si="10"/>
        <v>3.7602739726027339E-2</v>
      </c>
    </row>
    <row r="51" spans="3:5" x14ac:dyDescent="0.25">
      <c r="C51" s="111" t="str">
        <f t="shared" ca="1" si="8"/>
        <v>Unmetered Scattered Load</v>
      </c>
      <c r="D51" s="124">
        <f t="shared" ca="1" si="9"/>
        <v>4.765498652291103E-2</v>
      </c>
      <c r="E51" s="122">
        <f t="shared" ca="1" si="10"/>
        <v>1.6712328767123296E-5</v>
      </c>
    </row>
    <row r="52" spans="3:5" x14ac:dyDescent="0.25">
      <c r="C52" s="114" t="str">
        <f t="shared" ca="1" si="8"/>
        <v>Embedded Distributor</v>
      </c>
      <c r="D52" s="125">
        <f t="shared" ca="1" si="9"/>
        <v>-166.55090194750977</v>
      </c>
      <c r="E52" s="120">
        <f t="shared" ca="1" si="10"/>
        <v>0</v>
      </c>
    </row>
  </sheetData>
  <printOptions horizontalCentered="1"/>
  <pageMargins left="0.70866141732283472" right="0.70866141732283472" top="1.7322834645669292" bottom="0.55118110236220474" header="0.70866141732283472" footer="0.51181102362204722"/>
  <pageSetup scale="60" orientation="landscape" r:id="rId1"/>
  <headerFooter scaleWithDoc="0">
    <oddHeader>&amp;R&amp;7Toronto Hydro-Electric System Limited
EB-2018-0165
Draft Rate Order
&amp;"-,Bold"Schedule 12&amp;"-,Regular"
UPDATED:  February 12, 2020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AB4A-BBEB-4C86-9658-D7070C647C75}">
  <dimension ref="A1:V24"/>
  <sheetViews>
    <sheetView workbookViewId="0">
      <selection activeCell="T29" sqref="T29"/>
    </sheetView>
  </sheetViews>
  <sheetFormatPr defaultRowHeight="15" x14ac:dyDescent="0.25"/>
  <cols>
    <col min="1" max="1" width="12" style="72" customWidth="1"/>
    <col min="2" max="2" width="13.5703125" style="72" customWidth="1"/>
    <col min="3" max="3" width="14.7109375" style="72" customWidth="1"/>
    <col min="4" max="4" width="6.7109375" style="72" customWidth="1"/>
    <col min="5" max="5" width="18" style="72" customWidth="1"/>
    <col min="6" max="7" width="12.7109375" style="72" customWidth="1"/>
    <col min="8" max="8" width="4.140625" style="72" customWidth="1"/>
    <col min="9" max="9" width="5.85546875" style="72" customWidth="1"/>
    <col min="10" max="10" width="13.140625" style="72" customWidth="1"/>
    <col min="11" max="16" width="12" style="72" customWidth="1"/>
    <col min="17" max="17" width="12.7109375" style="72" customWidth="1"/>
    <col min="18" max="18" width="7.28515625" style="72" customWidth="1"/>
    <col min="19" max="19" width="9" style="72" bestFit="1" customWidth="1"/>
    <col min="20" max="20" width="11.140625" style="72" customWidth="1"/>
    <col min="21" max="21" width="9.28515625" style="72" customWidth="1"/>
    <col min="22" max="22" width="12.140625" style="72" customWidth="1"/>
    <col min="23" max="16384" width="9.140625" style="72"/>
  </cols>
  <sheetData>
    <row r="1" spans="1:22" ht="15.75" thickBot="1" x14ac:dyDescent="0.3"/>
    <row r="2" spans="1:22" ht="30" x14ac:dyDescent="0.25">
      <c r="B2" s="72" t="s">
        <v>49</v>
      </c>
      <c r="F2" s="85"/>
      <c r="G2" s="86"/>
      <c r="H2" s="86"/>
      <c r="I2" s="86"/>
      <c r="J2" s="105" t="s">
        <v>0</v>
      </c>
      <c r="K2" s="87" t="s">
        <v>59</v>
      </c>
      <c r="L2" s="87" t="s">
        <v>60</v>
      </c>
      <c r="M2" s="87" t="s">
        <v>61</v>
      </c>
      <c r="N2" s="87" t="s">
        <v>62</v>
      </c>
      <c r="O2" s="87" t="s">
        <v>31</v>
      </c>
      <c r="P2" s="106" t="s">
        <v>19</v>
      </c>
      <c r="Q2" s="101" t="s">
        <v>13</v>
      </c>
      <c r="R2" s="73"/>
    </row>
    <row r="3" spans="1:22" x14ac:dyDescent="0.25">
      <c r="F3" s="89"/>
      <c r="G3" s="84"/>
      <c r="H3" s="84"/>
      <c r="I3" s="84" t="s">
        <v>6</v>
      </c>
      <c r="J3" s="107">
        <v>104794355.85497116</v>
      </c>
      <c r="K3" s="83">
        <v>27600720.733051222</v>
      </c>
      <c r="L3" s="83">
        <v>59877626.807052396</v>
      </c>
      <c r="M3" s="83">
        <v>1279183.1667485717</v>
      </c>
      <c r="N3" s="83">
        <v>137713</v>
      </c>
      <c r="O3" s="83">
        <v>248173</v>
      </c>
      <c r="P3" s="90">
        <v>50859469</v>
      </c>
      <c r="Q3" s="102">
        <f t="shared" ref="Q3:Q8" si="0">SUM(J3:P3)</f>
        <v>244797241.56182337</v>
      </c>
    </row>
    <row r="4" spans="1:22" ht="15.75" thickBot="1" x14ac:dyDescent="0.3">
      <c r="F4" s="91"/>
      <c r="G4" s="92"/>
      <c r="H4" s="92"/>
      <c r="I4" s="92" t="s">
        <v>22</v>
      </c>
      <c r="J4" s="108"/>
      <c r="K4" s="93"/>
      <c r="L4" s="93">
        <v>220809.39890585031</v>
      </c>
      <c r="M4" s="93">
        <v>3619.5026346263444</v>
      </c>
      <c r="N4" s="93">
        <v>359.90714911048116</v>
      </c>
      <c r="O4" s="93"/>
      <c r="P4" s="94">
        <v>122199.33965231285</v>
      </c>
      <c r="Q4" s="103">
        <f t="shared" si="0"/>
        <v>346988.14834189997</v>
      </c>
    </row>
    <row r="5" spans="1:22" x14ac:dyDescent="0.25">
      <c r="F5" s="85"/>
      <c r="G5" s="86"/>
      <c r="H5" s="86"/>
      <c r="I5" s="99" t="s">
        <v>27</v>
      </c>
      <c r="J5" s="109">
        <v>80145057.281184763</v>
      </c>
      <c r="K5" s="98">
        <v>21108592.405622769</v>
      </c>
      <c r="L5" s="98">
        <v>33515472.595097974</v>
      </c>
      <c r="M5" s="98"/>
      <c r="N5" s="98"/>
      <c r="O5" s="98"/>
      <c r="P5" s="88"/>
      <c r="Q5" s="101">
        <f t="shared" si="0"/>
        <v>134769122.2819055</v>
      </c>
    </row>
    <row r="6" spans="1:22" ht="15.75" thickBot="1" x14ac:dyDescent="0.3">
      <c r="F6" s="91"/>
      <c r="G6" s="92"/>
      <c r="H6" s="92"/>
      <c r="I6" s="100" t="s">
        <v>28</v>
      </c>
      <c r="J6" s="108">
        <f>J3-J5</f>
        <v>24649298.573786393</v>
      </c>
      <c r="K6" s="93">
        <f t="shared" ref="K6:P6" si="1">K3-K5</f>
        <v>6492128.3274284527</v>
      </c>
      <c r="L6" s="93">
        <f t="shared" si="1"/>
        <v>26362154.211954422</v>
      </c>
      <c r="M6" s="93">
        <f t="shared" si="1"/>
        <v>1279183.1667485717</v>
      </c>
      <c r="N6" s="93">
        <f t="shared" si="1"/>
        <v>137713</v>
      </c>
      <c r="O6" s="93">
        <f t="shared" si="1"/>
        <v>248173</v>
      </c>
      <c r="P6" s="94">
        <f t="shared" si="1"/>
        <v>50859469</v>
      </c>
      <c r="Q6" s="103">
        <f>SUM(J6:P6)</f>
        <v>110028119.27991784</v>
      </c>
      <c r="R6" s="73"/>
    </row>
    <row r="7" spans="1:22" x14ac:dyDescent="0.25">
      <c r="F7" s="95"/>
      <c r="G7" s="81"/>
      <c r="H7" s="81"/>
      <c r="I7" s="82" t="s">
        <v>29</v>
      </c>
      <c r="J7" s="110"/>
      <c r="K7" s="96"/>
      <c r="L7" s="96">
        <f>L5/L3*L4</f>
        <v>123594.26637959952</v>
      </c>
      <c r="M7" s="96"/>
      <c r="N7" s="96"/>
      <c r="O7" s="96"/>
      <c r="P7" s="97"/>
      <c r="Q7" s="104">
        <f t="shared" si="0"/>
        <v>123594.26637959952</v>
      </c>
    </row>
    <row r="8" spans="1:22" ht="15.75" thickBot="1" x14ac:dyDescent="0.3">
      <c r="F8" s="91"/>
      <c r="G8" s="92"/>
      <c r="H8" s="92"/>
      <c r="I8" s="100" t="s">
        <v>30</v>
      </c>
      <c r="J8" s="108"/>
      <c r="K8" s="93"/>
      <c r="L8" s="93">
        <f>L6/L3*L4</f>
        <v>97215.132526250803</v>
      </c>
      <c r="M8" s="93">
        <f>M4</f>
        <v>3619.5026346263444</v>
      </c>
      <c r="N8" s="93">
        <f>N4</f>
        <v>359.90714911048116</v>
      </c>
      <c r="O8" s="93"/>
      <c r="P8" s="94">
        <f>P4</f>
        <v>122199.33965231285</v>
      </c>
      <c r="Q8" s="103">
        <f t="shared" si="0"/>
        <v>223393.88196230048</v>
      </c>
    </row>
    <row r="9" spans="1:22" x14ac:dyDescent="0.25">
      <c r="I9" s="74"/>
      <c r="J9" s="73"/>
      <c r="K9" s="73"/>
      <c r="L9" s="73"/>
      <c r="M9" s="73"/>
      <c r="N9" s="73"/>
      <c r="O9" s="73"/>
      <c r="P9" s="73"/>
    </row>
    <row r="10" spans="1:22" x14ac:dyDescent="0.25">
      <c r="J10" s="131" t="s">
        <v>6</v>
      </c>
      <c r="K10" s="131"/>
      <c r="L10" s="131"/>
      <c r="M10" s="131"/>
      <c r="N10" s="131"/>
      <c r="O10" s="131"/>
      <c r="P10" s="131"/>
      <c r="S10" s="130" t="s">
        <v>22</v>
      </c>
      <c r="T10" s="130"/>
      <c r="U10" s="130"/>
      <c r="V10" s="130"/>
    </row>
    <row r="11" spans="1:22" ht="30" x14ac:dyDescent="0.25">
      <c r="B11" s="75" t="s">
        <v>23</v>
      </c>
      <c r="C11" s="75" t="s">
        <v>45</v>
      </c>
      <c r="D11" s="75"/>
      <c r="E11" s="75" t="s">
        <v>32</v>
      </c>
      <c r="F11" s="75" t="s">
        <v>46</v>
      </c>
      <c r="G11" s="75" t="s">
        <v>47</v>
      </c>
      <c r="J11" s="76" t="str">
        <f>J2</f>
        <v>Residential</v>
      </c>
      <c r="K11" s="76" t="str">
        <f>K2</f>
        <v>GS&lt;50</v>
      </c>
      <c r="L11" s="76" t="str">
        <f t="shared" ref="L11:P11" si="2">L2</f>
        <v>GS&gt;50</v>
      </c>
      <c r="M11" s="76" t="str">
        <f t="shared" si="2"/>
        <v>Streetlights</v>
      </c>
      <c r="N11" s="76" t="str">
        <f t="shared" si="2"/>
        <v>Sentinel Lights</v>
      </c>
      <c r="O11" s="76" t="str">
        <f t="shared" si="2"/>
        <v>USL</v>
      </c>
      <c r="P11" s="76" t="str">
        <f t="shared" si="2"/>
        <v>Embedded Distributor</v>
      </c>
      <c r="S11" s="76" t="str">
        <f>L2</f>
        <v>GS&gt;50</v>
      </c>
      <c r="T11" s="76" t="str">
        <f>M2</f>
        <v>Streetlights</v>
      </c>
      <c r="U11" s="76" t="str">
        <f>N2</f>
        <v>Sentinel Lights</v>
      </c>
      <c r="V11" s="76" t="str">
        <f>P2</f>
        <v>Embedded Distributor</v>
      </c>
    </row>
    <row r="12" spans="1:22" x14ac:dyDescent="0.25">
      <c r="A12" s="77">
        <v>44563</v>
      </c>
      <c r="B12" s="80">
        <v>22723736.070454787</v>
      </c>
      <c r="C12" s="80">
        <f>B12/1.0417</f>
        <v>21814088.576802138</v>
      </c>
      <c r="D12" s="78">
        <v>31</v>
      </c>
      <c r="E12" s="80">
        <f t="shared" ref="E12:E23" si="3">$Q$6*D12/$D$24</f>
        <v>9344853.9662395976</v>
      </c>
      <c r="F12" s="79">
        <f>C12-E12</f>
        <v>12469234.610562541</v>
      </c>
      <c r="G12" s="54">
        <f>F12/$F$24</f>
        <v>9.2522934032914575E-2</v>
      </c>
      <c r="H12" s="66"/>
      <c r="I12" s="52" t="s">
        <v>33</v>
      </c>
      <c r="J12" s="64">
        <f t="shared" ref="J12:P24" si="4">J$6*($D12/$D$24)+J$5*$G12</f>
        <v>9508757.9185415693</v>
      </c>
      <c r="K12" s="64">
        <f t="shared" si="4"/>
        <v>2504415.1441807393</v>
      </c>
      <c r="L12" s="64">
        <f t="shared" si="4"/>
        <v>5339927.3410135135</v>
      </c>
      <c r="M12" s="64">
        <f t="shared" si="4"/>
        <v>108642.95388823486</v>
      </c>
      <c r="N12" s="64">
        <f t="shared" si="4"/>
        <v>11696.172602739725</v>
      </c>
      <c r="O12" s="64">
        <f t="shared" si="4"/>
        <v>21077.706849315069</v>
      </c>
      <c r="P12" s="64">
        <f t="shared" si="4"/>
        <v>4319571.3397260271</v>
      </c>
      <c r="R12" s="52" t="s">
        <v>33</v>
      </c>
      <c r="S12" s="64">
        <f t="shared" ref="S12:S24" si="5">L$8*($D12/$D$24)+L$7*$G12</f>
        <v>19691.931849096502</v>
      </c>
      <c r="T12" s="64">
        <f t="shared" ref="T12:T24" si="6">M$8*($D12/$D$24)+M$7*$G12</f>
        <v>307.40981280388132</v>
      </c>
      <c r="U12" s="64">
        <f t="shared" ref="U12:U24" si="7">N$8*($D12/$D$24)+N$7*$G12</f>
        <v>30.567456499794289</v>
      </c>
      <c r="V12" s="64">
        <f t="shared" ref="V12:V24" si="8">P$8*($D12/$D$24)+P$7*$G12</f>
        <v>10378.574052662187</v>
      </c>
    </row>
    <row r="13" spans="1:22" x14ac:dyDescent="0.25">
      <c r="A13" s="77">
        <v>44594</v>
      </c>
      <c r="B13" s="80">
        <v>20656291.649988059</v>
      </c>
      <c r="C13" s="80">
        <f t="shared" ref="C13:C23" si="9">B13/1.0417</f>
        <v>19829405.443014357</v>
      </c>
      <c r="D13" s="78">
        <v>28</v>
      </c>
      <c r="E13" s="80">
        <f t="shared" si="3"/>
        <v>8440513.2598293126</v>
      </c>
      <c r="F13" s="79">
        <f t="shared" ref="F13:F23" si="10">C13-E13</f>
        <v>11388892.183185045</v>
      </c>
      <c r="G13" s="54">
        <f t="shared" ref="G13:G23" si="11">F13/$F$24</f>
        <v>8.450668810740003E-2</v>
      </c>
      <c r="H13" s="66"/>
      <c r="I13" s="52" t="s">
        <v>34</v>
      </c>
      <c r="J13" s="64">
        <f t="shared" si="4"/>
        <v>8663698.4550820757</v>
      </c>
      <c r="K13" s="64">
        <f t="shared" si="4"/>
        <v>2281843.5174602419</v>
      </c>
      <c r="L13" s="64">
        <f t="shared" si="4"/>
        <v>4854583.8302831091</v>
      </c>
      <c r="M13" s="64">
        <f t="shared" si="4"/>
        <v>98129.119640986319</v>
      </c>
      <c r="N13" s="64">
        <f t="shared" si="4"/>
        <v>10564.284931506851</v>
      </c>
      <c r="O13" s="64">
        <f t="shared" si="4"/>
        <v>19037.928767123289</v>
      </c>
      <c r="P13" s="64">
        <f t="shared" si="4"/>
        <v>3901548.3068493153</v>
      </c>
      <c r="R13" s="52" t="s">
        <v>34</v>
      </c>
      <c r="S13" s="64">
        <f t="shared" si="5"/>
        <v>17902.141328296944</v>
      </c>
      <c r="T13" s="64">
        <f t="shared" si="6"/>
        <v>277.66047608092504</v>
      </c>
      <c r="U13" s="64">
        <f t="shared" si="7"/>
        <v>27.609315548201295</v>
      </c>
      <c r="V13" s="64">
        <f t="shared" si="8"/>
        <v>9374.1959185335891</v>
      </c>
    </row>
    <row r="14" spans="1:22" x14ac:dyDescent="0.25">
      <c r="A14" s="77">
        <v>44622</v>
      </c>
      <c r="B14" s="80">
        <v>20329156.004292287</v>
      </c>
      <c r="C14" s="80">
        <f t="shared" si="9"/>
        <v>19515365.272431877</v>
      </c>
      <c r="D14" s="78">
        <v>31</v>
      </c>
      <c r="E14" s="80">
        <f t="shared" si="3"/>
        <v>9344853.9662395976</v>
      </c>
      <c r="F14" s="79">
        <f t="shared" si="10"/>
        <v>10170511.306192279</v>
      </c>
      <c r="G14" s="54">
        <f t="shared" si="11"/>
        <v>7.5466183454975286E-2</v>
      </c>
      <c r="H14" s="66"/>
      <c r="I14" s="52" t="s">
        <v>35</v>
      </c>
      <c r="J14" s="64">
        <f t="shared" si="4"/>
        <v>8141743.6664417433</v>
      </c>
      <c r="K14" s="64">
        <f t="shared" si="4"/>
        <v>2144371.1484666476</v>
      </c>
      <c r="L14" s="64">
        <f t="shared" si="4"/>
        <v>4768262.2844571676</v>
      </c>
      <c r="M14" s="64">
        <f t="shared" si="4"/>
        <v>108642.95388823486</v>
      </c>
      <c r="N14" s="64">
        <f t="shared" si="4"/>
        <v>11696.172602739725</v>
      </c>
      <c r="O14" s="64">
        <f t="shared" si="4"/>
        <v>21077.706849315069</v>
      </c>
      <c r="P14" s="64">
        <f t="shared" si="4"/>
        <v>4319571.3397260271</v>
      </c>
      <c r="R14" s="52" t="s">
        <v>35</v>
      </c>
      <c r="S14" s="64">
        <f t="shared" si="5"/>
        <v>17583.815274596283</v>
      </c>
      <c r="T14" s="64">
        <f t="shared" si="6"/>
        <v>307.40981280388132</v>
      </c>
      <c r="U14" s="64">
        <f t="shared" si="7"/>
        <v>30.567456499794289</v>
      </c>
      <c r="V14" s="64">
        <f t="shared" si="8"/>
        <v>10378.574052662187</v>
      </c>
    </row>
    <row r="15" spans="1:22" x14ac:dyDescent="0.25">
      <c r="A15" s="77">
        <v>44653</v>
      </c>
      <c r="B15" s="80">
        <v>17911421.178930189</v>
      </c>
      <c r="C15" s="80">
        <f t="shared" si="9"/>
        <v>17194414.110521443</v>
      </c>
      <c r="D15" s="78">
        <v>30</v>
      </c>
      <c r="E15" s="80">
        <f t="shared" si="3"/>
        <v>9043407.064102836</v>
      </c>
      <c r="F15" s="79">
        <f t="shared" si="10"/>
        <v>8151007.0464186072</v>
      </c>
      <c r="G15" s="54">
        <f t="shared" si="11"/>
        <v>6.0481265355194685E-2</v>
      </c>
      <c r="H15" s="66"/>
      <c r="I15" s="52" t="s">
        <v>36</v>
      </c>
      <c r="J15" s="64">
        <f t="shared" si="4"/>
        <v>6873244.222121276</v>
      </c>
      <c r="K15" s="64">
        <f t="shared" si="4"/>
        <v>1810273.9671148814</v>
      </c>
      <c r="L15" s="64">
        <f t="shared" si="4"/>
        <v>4193810.5925114313</v>
      </c>
      <c r="M15" s="64">
        <f t="shared" si="4"/>
        <v>105138.34247248534</v>
      </c>
      <c r="N15" s="64">
        <f t="shared" si="4"/>
        <v>11318.876712328767</v>
      </c>
      <c r="O15" s="64">
        <f t="shared" si="4"/>
        <v>20397.780821917808</v>
      </c>
      <c r="P15" s="64">
        <f t="shared" si="4"/>
        <v>4180230.3287671232</v>
      </c>
      <c r="R15" s="52" t="s">
        <v>36</v>
      </c>
      <c r="S15" s="64">
        <f t="shared" si="5"/>
        <v>15465.422486456475</v>
      </c>
      <c r="T15" s="64">
        <f t="shared" si="6"/>
        <v>297.49336722956252</v>
      </c>
      <c r="U15" s="64">
        <f t="shared" si="7"/>
        <v>29.581409515929955</v>
      </c>
      <c r="V15" s="64">
        <f t="shared" si="8"/>
        <v>10043.781341285987</v>
      </c>
    </row>
    <row r="16" spans="1:22" x14ac:dyDescent="0.25">
      <c r="A16" s="77">
        <v>44683</v>
      </c>
      <c r="B16" s="80">
        <v>19167091.331613336</v>
      </c>
      <c r="C16" s="80">
        <f t="shared" si="9"/>
        <v>18399818.884144507</v>
      </c>
      <c r="D16" s="78">
        <v>31</v>
      </c>
      <c r="E16" s="80">
        <f t="shared" si="3"/>
        <v>9344853.9662395976</v>
      </c>
      <c r="F16" s="79">
        <f t="shared" si="10"/>
        <v>9054964.9179049097</v>
      </c>
      <c r="G16" s="54">
        <f t="shared" si="11"/>
        <v>6.7188720714260047E-2</v>
      </c>
      <c r="H16" s="66"/>
      <c r="I16" s="53" t="s">
        <v>37</v>
      </c>
      <c r="J16" s="68">
        <f t="shared" si="4"/>
        <v>7478345.9409442479</v>
      </c>
      <c r="K16" s="68">
        <f t="shared" si="4"/>
        <v>1969645.5613201607</v>
      </c>
      <c r="L16" s="64">
        <f t="shared" si="4"/>
        <v>4490839.2088137809</v>
      </c>
      <c r="M16" s="64">
        <f t="shared" si="4"/>
        <v>108642.95388823486</v>
      </c>
      <c r="N16" s="64">
        <f t="shared" si="4"/>
        <v>11696.172602739725</v>
      </c>
      <c r="O16" s="68">
        <f t="shared" si="4"/>
        <v>21077.706849315069</v>
      </c>
      <c r="P16" s="64">
        <f t="shared" si="4"/>
        <v>4319571.3397260271</v>
      </c>
      <c r="Q16" s="51"/>
      <c r="R16" s="53" t="s">
        <v>37</v>
      </c>
      <c r="S16" s="68">
        <f t="shared" si="5"/>
        <v>16560.768339673115</v>
      </c>
      <c r="T16" s="68">
        <f t="shared" si="6"/>
        <v>307.40981280388132</v>
      </c>
      <c r="U16" s="68">
        <f t="shared" si="7"/>
        <v>30.567456499794289</v>
      </c>
      <c r="V16" s="68">
        <f t="shared" si="8"/>
        <v>10378.574052662187</v>
      </c>
    </row>
    <row r="17" spans="1:22" x14ac:dyDescent="0.25">
      <c r="A17" s="77">
        <v>44714</v>
      </c>
      <c r="B17" s="80">
        <v>22608158.570452597</v>
      </c>
      <c r="C17" s="80">
        <f t="shared" si="9"/>
        <v>21703137.727227222</v>
      </c>
      <c r="D17" s="78">
        <v>30</v>
      </c>
      <c r="E17" s="80">
        <f t="shared" si="3"/>
        <v>9043407.064102836</v>
      </c>
      <c r="F17" s="79">
        <f t="shared" si="10"/>
        <v>12659730.663124386</v>
      </c>
      <c r="G17" s="54">
        <f t="shared" si="11"/>
        <v>9.393643327767015E-2</v>
      </c>
      <c r="H17" s="66"/>
      <c r="I17" s="53" t="s">
        <v>38</v>
      </c>
      <c r="J17" s="68">
        <f t="shared" si="4"/>
        <v>9554510.5716197267</v>
      </c>
      <c r="K17" s="68">
        <f t="shared" si="4"/>
        <v>2516465.4706520811</v>
      </c>
      <c r="L17" s="64">
        <f t="shared" si="4"/>
        <v>5315076.3561815582</v>
      </c>
      <c r="M17" s="64">
        <f t="shared" si="4"/>
        <v>105138.34247248534</v>
      </c>
      <c r="N17" s="64">
        <f t="shared" si="4"/>
        <v>11318.876712328767</v>
      </c>
      <c r="O17" s="68">
        <f t="shared" si="4"/>
        <v>20397.780821917808</v>
      </c>
      <c r="P17" s="64">
        <f t="shared" si="4"/>
        <v>4180230.3287671232</v>
      </c>
      <c r="Q17" s="51"/>
      <c r="R17" s="53" t="s">
        <v>38</v>
      </c>
      <c r="S17" s="68">
        <f t="shared" si="5"/>
        <v>19600.289422441139</v>
      </c>
      <c r="T17" s="68">
        <f t="shared" si="6"/>
        <v>297.49336722956252</v>
      </c>
      <c r="U17" s="68">
        <f t="shared" si="7"/>
        <v>29.581409515929955</v>
      </c>
      <c r="V17" s="68">
        <f t="shared" si="8"/>
        <v>10043.781341285987</v>
      </c>
    </row>
    <row r="18" spans="1:22" x14ac:dyDescent="0.25">
      <c r="A18" s="77">
        <v>44744</v>
      </c>
      <c r="B18" s="80">
        <v>26204108.987716876</v>
      </c>
      <c r="C18" s="80">
        <f t="shared" si="9"/>
        <v>25155139.663738959</v>
      </c>
      <c r="D18" s="78">
        <v>31</v>
      </c>
      <c r="E18" s="80">
        <f t="shared" si="3"/>
        <v>9344853.9662395976</v>
      </c>
      <c r="F18" s="79">
        <f t="shared" si="10"/>
        <v>15810285.697499361</v>
      </c>
      <c r="G18" s="54">
        <f t="shared" si="11"/>
        <v>0.11731385817314992</v>
      </c>
      <c r="H18" s="66"/>
      <c r="I18" s="52" t="s">
        <v>39</v>
      </c>
      <c r="J18" s="64">
        <f t="shared" si="4"/>
        <v>11495627.953814238</v>
      </c>
      <c r="K18" s="64">
        <f t="shared" si="4"/>
        <v>3027716.6572156809</v>
      </c>
      <c r="L18" s="64">
        <f t="shared" si="4"/>
        <v>6170806.8796427231</v>
      </c>
      <c r="M18" s="64">
        <f t="shared" si="4"/>
        <v>108642.95388823486</v>
      </c>
      <c r="N18" s="64">
        <f t="shared" si="4"/>
        <v>11696.172602739725</v>
      </c>
      <c r="O18" s="64">
        <f t="shared" si="4"/>
        <v>21077.706849315069</v>
      </c>
      <c r="P18" s="64">
        <f t="shared" si="4"/>
        <v>4319571.3397260271</v>
      </c>
      <c r="R18" s="52" t="s">
        <v>39</v>
      </c>
      <c r="S18" s="64">
        <f t="shared" si="5"/>
        <v>22755.947931081191</v>
      </c>
      <c r="T18" s="64">
        <f t="shared" si="6"/>
        <v>307.40981280388132</v>
      </c>
      <c r="U18" s="64">
        <f t="shared" si="7"/>
        <v>30.567456499794289</v>
      </c>
      <c r="V18" s="64">
        <f t="shared" si="8"/>
        <v>10378.574052662187</v>
      </c>
    </row>
    <row r="19" spans="1:22" x14ac:dyDescent="0.25">
      <c r="A19" s="77">
        <v>44775</v>
      </c>
      <c r="B19" s="80">
        <v>24757650.690422345</v>
      </c>
      <c r="C19" s="80">
        <f t="shared" si="9"/>
        <v>23766584.132113222</v>
      </c>
      <c r="D19" s="78">
        <v>31</v>
      </c>
      <c r="E19" s="80">
        <f t="shared" si="3"/>
        <v>9344853.9662395976</v>
      </c>
      <c r="F19" s="79">
        <f t="shared" si="10"/>
        <v>14421730.165873624</v>
      </c>
      <c r="G19" s="54">
        <f t="shared" si="11"/>
        <v>0.10701064102581848</v>
      </c>
      <c r="H19" s="66"/>
      <c r="I19" s="52" t="s">
        <v>40</v>
      </c>
      <c r="J19" s="64">
        <f t="shared" si="4"/>
        <v>10669876.025360875</v>
      </c>
      <c r="K19" s="64">
        <f t="shared" si="4"/>
        <v>2810230.2459860384</v>
      </c>
      <c r="L19" s="64">
        <f t="shared" si="4"/>
        <v>5825489.6876999931</v>
      </c>
      <c r="M19" s="64">
        <f t="shared" si="4"/>
        <v>108642.95388823486</v>
      </c>
      <c r="N19" s="64">
        <f t="shared" si="4"/>
        <v>11696.172602739725</v>
      </c>
      <c r="O19" s="64">
        <f t="shared" si="4"/>
        <v>21077.706849315069</v>
      </c>
      <c r="P19" s="64">
        <f t="shared" si="4"/>
        <v>4319571.3397260271</v>
      </c>
      <c r="R19" s="52" t="s">
        <v>40</v>
      </c>
      <c r="S19" s="64">
        <f t="shared" si="5"/>
        <v>21482.529366407049</v>
      </c>
      <c r="T19" s="64">
        <f t="shared" si="6"/>
        <v>307.40981280388132</v>
      </c>
      <c r="U19" s="64">
        <f t="shared" si="7"/>
        <v>30.567456499794289</v>
      </c>
      <c r="V19" s="64">
        <f t="shared" si="8"/>
        <v>10378.574052662187</v>
      </c>
    </row>
    <row r="20" spans="1:22" x14ac:dyDescent="0.25">
      <c r="A20" s="77">
        <v>44806</v>
      </c>
      <c r="B20" s="80">
        <v>20094789.584161002</v>
      </c>
      <c r="C20" s="80">
        <f t="shared" si="9"/>
        <v>19290380.708611887</v>
      </c>
      <c r="D20" s="78">
        <v>30</v>
      </c>
      <c r="E20" s="80">
        <f t="shared" si="3"/>
        <v>9043407.064102836</v>
      </c>
      <c r="F20" s="79">
        <f t="shared" si="10"/>
        <v>10246973.644509051</v>
      </c>
      <c r="G20" s="54">
        <f t="shared" si="11"/>
        <v>7.6033541444862851E-2</v>
      </c>
      <c r="H20" s="66"/>
      <c r="I20" s="52" t="s">
        <v>41</v>
      </c>
      <c r="J20" s="64">
        <f t="shared" si="4"/>
        <v>8119682.2801805316</v>
      </c>
      <c r="K20" s="64">
        <f t="shared" si="4"/>
        <v>2138560.6240713992</v>
      </c>
      <c r="L20" s="64">
        <f t="shared" si="4"/>
        <v>4715052.4755861014</v>
      </c>
      <c r="M20" s="64">
        <f t="shared" si="4"/>
        <v>105138.34247248534</v>
      </c>
      <c r="N20" s="64">
        <f t="shared" si="4"/>
        <v>11318.876712328767</v>
      </c>
      <c r="O20" s="64">
        <f t="shared" si="4"/>
        <v>20397.780821917808</v>
      </c>
      <c r="P20" s="64">
        <f t="shared" si="4"/>
        <v>4180230.3287671232</v>
      </c>
      <c r="R20" s="52" t="s">
        <v>41</v>
      </c>
      <c r="S20" s="64">
        <f t="shared" si="5"/>
        <v>17387.594640291998</v>
      </c>
      <c r="T20" s="64">
        <f t="shared" si="6"/>
        <v>297.49336722956252</v>
      </c>
      <c r="U20" s="64">
        <f t="shared" si="7"/>
        <v>29.581409515929955</v>
      </c>
      <c r="V20" s="64">
        <f t="shared" si="8"/>
        <v>10043.781341285987</v>
      </c>
    </row>
    <row r="21" spans="1:22" x14ac:dyDescent="0.25">
      <c r="A21" s="77">
        <v>44836</v>
      </c>
      <c r="B21" s="80">
        <v>18950140.533466876</v>
      </c>
      <c r="C21" s="80">
        <f t="shared" si="9"/>
        <v>18191552.782439161</v>
      </c>
      <c r="D21" s="78">
        <v>31</v>
      </c>
      <c r="E21" s="80">
        <f t="shared" si="3"/>
        <v>9344853.9662395976</v>
      </c>
      <c r="F21" s="79">
        <f t="shared" si="10"/>
        <v>8846698.8161995634</v>
      </c>
      <c r="G21" s="54">
        <f t="shared" si="11"/>
        <v>6.5643365975882356E-2</v>
      </c>
      <c r="H21" s="66"/>
      <c r="I21" s="52" t="s">
        <v>42</v>
      </c>
      <c r="J21" s="64">
        <f t="shared" si="4"/>
        <v>7354493.3969172174</v>
      </c>
      <c r="K21" s="64">
        <f t="shared" si="4"/>
        <v>1937025.2980256483</v>
      </c>
      <c r="L21" s="64">
        <f t="shared" si="4"/>
        <v>4439045.9144299794</v>
      </c>
      <c r="M21" s="64">
        <f t="shared" si="4"/>
        <v>108642.95388823486</v>
      </c>
      <c r="N21" s="64">
        <f t="shared" si="4"/>
        <v>11696.172602739725</v>
      </c>
      <c r="O21" s="64">
        <f t="shared" si="4"/>
        <v>21077.706849315069</v>
      </c>
      <c r="P21" s="64">
        <f t="shared" si="4"/>
        <v>4319571.3397260271</v>
      </c>
      <c r="R21" s="52" t="s">
        <v>42</v>
      </c>
      <c r="S21" s="64">
        <f t="shared" si="5"/>
        <v>16369.771354487086</v>
      </c>
      <c r="T21" s="64">
        <f t="shared" si="6"/>
        <v>307.40981280388132</v>
      </c>
      <c r="U21" s="64">
        <f t="shared" si="7"/>
        <v>30.567456499794289</v>
      </c>
      <c r="V21" s="64">
        <f t="shared" si="8"/>
        <v>10378.574052662187</v>
      </c>
    </row>
    <row r="22" spans="1:22" x14ac:dyDescent="0.25">
      <c r="A22" s="77">
        <v>44867</v>
      </c>
      <c r="B22" s="80">
        <v>19839329.621215753</v>
      </c>
      <c r="C22" s="80">
        <f t="shared" si="9"/>
        <v>19045146.991663389</v>
      </c>
      <c r="D22" s="78">
        <v>30</v>
      </c>
      <c r="E22" s="80">
        <f t="shared" si="3"/>
        <v>9043407.064102836</v>
      </c>
      <c r="F22" s="79">
        <f t="shared" si="10"/>
        <v>10001739.927560553</v>
      </c>
      <c r="G22" s="54">
        <f t="shared" si="11"/>
        <v>7.4213883404532763E-2</v>
      </c>
      <c r="H22" s="66"/>
      <c r="I22" s="52" t="s">
        <v>43</v>
      </c>
      <c r="J22" s="64">
        <f t="shared" si="4"/>
        <v>7973845.6823061081</v>
      </c>
      <c r="K22" s="64">
        <f t="shared" si="4"/>
        <v>2100150.2041804572</v>
      </c>
      <c r="L22" s="64">
        <f t="shared" si="4"/>
        <v>4654065.7764029689</v>
      </c>
      <c r="M22" s="64">
        <f t="shared" si="4"/>
        <v>105138.34247248534</v>
      </c>
      <c r="N22" s="64">
        <f t="shared" si="4"/>
        <v>11318.876712328767</v>
      </c>
      <c r="O22" s="64">
        <f t="shared" si="4"/>
        <v>20397.780821917808</v>
      </c>
      <c r="P22" s="64">
        <f t="shared" si="4"/>
        <v>4180230.3287671232</v>
      </c>
      <c r="R22" s="52" t="s">
        <v>43</v>
      </c>
      <c r="S22" s="64">
        <f t="shared" si="5"/>
        <v>17162.695339735659</v>
      </c>
      <c r="T22" s="64">
        <f t="shared" si="6"/>
        <v>297.49336722956252</v>
      </c>
      <c r="U22" s="64">
        <f t="shared" si="7"/>
        <v>29.581409515929955</v>
      </c>
      <c r="V22" s="64">
        <f t="shared" si="8"/>
        <v>10043.781341285987</v>
      </c>
    </row>
    <row r="23" spans="1:22" x14ac:dyDescent="0.25">
      <c r="A23" s="77">
        <v>44897</v>
      </c>
      <c r="B23" s="80">
        <v>21763412.312237252</v>
      </c>
      <c r="C23" s="80">
        <f t="shared" si="9"/>
        <v>20892207.26911515</v>
      </c>
      <c r="D23" s="78">
        <v>31</v>
      </c>
      <c r="E23" s="80">
        <f t="shared" si="3"/>
        <v>9344853.9662395976</v>
      </c>
      <c r="F23" s="79">
        <f t="shared" si="10"/>
        <v>11547353.302875552</v>
      </c>
      <c r="G23" s="54">
        <f t="shared" si="11"/>
        <v>8.568248503333864E-2</v>
      </c>
      <c r="H23" s="66"/>
      <c r="I23" s="52" t="s">
        <v>44</v>
      </c>
      <c r="J23" s="64">
        <f t="shared" si="4"/>
        <v>8960529.7416415326</v>
      </c>
      <c r="K23" s="64">
        <f t="shared" si="4"/>
        <v>2360022.8943772404</v>
      </c>
      <c r="L23" s="64">
        <f t="shared" si="4"/>
        <v>5110666.4600300603</v>
      </c>
      <c r="M23" s="64">
        <f t="shared" si="4"/>
        <v>108642.95388823486</v>
      </c>
      <c r="N23" s="64">
        <f t="shared" si="4"/>
        <v>11696.172602739725</v>
      </c>
      <c r="O23" s="64">
        <f t="shared" si="4"/>
        <v>21077.706849315069</v>
      </c>
      <c r="P23" s="64">
        <f t="shared" si="4"/>
        <v>4319571.3397260271</v>
      </c>
      <c r="R23" s="52" t="s">
        <v>44</v>
      </c>
      <c r="S23" s="64">
        <f t="shared" si="5"/>
        <v>18846.491573286847</v>
      </c>
      <c r="T23" s="64">
        <f t="shared" si="6"/>
        <v>307.40981280388132</v>
      </c>
      <c r="U23" s="64">
        <f t="shared" si="7"/>
        <v>30.567456499794289</v>
      </c>
      <c r="V23" s="64">
        <f t="shared" si="8"/>
        <v>10378.574052662187</v>
      </c>
    </row>
    <row r="24" spans="1:22" x14ac:dyDescent="0.25">
      <c r="A24" s="55" t="s">
        <v>13</v>
      </c>
      <c r="B24" s="56">
        <f>SUM(B12:B23)</f>
        <v>255005286.53495139</v>
      </c>
      <c r="C24" s="56">
        <f>SUM(C12:C23)</f>
        <v>244797241.56182331</v>
      </c>
      <c r="D24" s="71">
        <f>SUM(D12:D23)</f>
        <v>365</v>
      </c>
      <c r="E24" s="57">
        <f>SUM(E12:E23)</f>
        <v>110028119.27991784</v>
      </c>
      <c r="F24" s="57">
        <f>SUM(F12:F23)</f>
        <v>134769122.2819055</v>
      </c>
      <c r="G24" s="58">
        <f>F24/$F$24</f>
        <v>1</v>
      </c>
      <c r="H24" s="67"/>
      <c r="I24" s="53"/>
      <c r="J24" s="65">
        <f t="shared" si="4"/>
        <v>104794355.85497116</v>
      </c>
      <c r="K24" s="65">
        <f t="shared" si="4"/>
        <v>27600720.733051222</v>
      </c>
      <c r="L24" s="65">
        <f t="shared" si="4"/>
        <v>59877626.807052396</v>
      </c>
      <c r="M24" s="65">
        <f t="shared" si="4"/>
        <v>1279183.1667485717</v>
      </c>
      <c r="N24" s="65">
        <f t="shared" si="4"/>
        <v>137713</v>
      </c>
      <c r="O24" s="65">
        <f t="shared" si="4"/>
        <v>248173</v>
      </c>
      <c r="P24" s="65">
        <f t="shared" si="4"/>
        <v>50859469</v>
      </c>
      <c r="S24" s="65">
        <f t="shared" si="5"/>
        <v>220809.39890585031</v>
      </c>
      <c r="T24" s="65">
        <f t="shared" si="6"/>
        <v>3619.5026346263444</v>
      </c>
      <c r="U24" s="65">
        <f t="shared" si="7"/>
        <v>359.90714911048116</v>
      </c>
      <c r="V24" s="65">
        <f t="shared" si="8"/>
        <v>122199.33965231285</v>
      </c>
    </row>
  </sheetData>
  <mergeCells count="2">
    <mergeCell ref="S10:V10"/>
    <mergeCell ref="J10:P10"/>
  </mergeCells>
  <phoneticPr fontId="6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F023EA-776C-481B-85CC-6BAA0BD1A78C}">
  <ds:schemaRefs>
    <ds:schemaRef ds:uri="12f68b52-648b-46a0-8463-d3282342a499"/>
    <ds:schemaRef ds:uri="http://purl.org/dc/elements/1.1/"/>
    <ds:schemaRef ds:uri="http://schemas.microsoft.com/office/2006/documentManagement/types"/>
    <ds:schemaRef ds:uri="http://purl.org/dc/terms/"/>
    <ds:schemaRef ds:uri="http://schemas.microsoft.com/sharepoint/v3/field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E26DF0-B024-4E7A-A4CD-C5A2CACB0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AD293-4EC0-4A0F-AEA0-00E12799A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Foregone Revenue</vt:lpstr>
      <vt:lpstr>Load Forecast</vt:lpstr>
      <vt:lpstr>'Foregone Revenue'!Print_Area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Ekaterina Dolzhenkova</dc:creator>
  <cp:lastModifiedBy>Andrew Blair</cp:lastModifiedBy>
  <cp:lastPrinted>2020-02-08T17:11:06Z</cp:lastPrinted>
  <dcterms:created xsi:type="dcterms:W3CDTF">2020-01-09T06:26:14Z</dcterms:created>
  <dcterms:modified xsi:type="dcterms:W3CDTF">2022-06-08T17:39:53Z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