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RPortbl\TorysAtWork\GBARKER\"/>
    </mc:Choice>
  </mc:AlternateContent>
  <xr:revisionPtr revIDLastSave="0" documentId="13_ncr:1_{AB42E388-0E24-440D-88AE-85D62C4F2BB0}" xr6:coauthVersionLast="46" xr6:coauthVersionMax="47" xr10:uidLastSave="{00000000-0000-0000-0000-000000000000}"/>
  <bookViews>
    <workbookView xWindow="28680" yWindow="-120" windowWidth="29040" windowHeight="15840" activeTab="1" xr2:uid="{CB57BE20-A57A-4E80-8684-206FF961327B}"/>
  </bookViews>
  <sheets>
    <sheet name="Tax Calculations" sheetId="1" r:id="rId1"/>
    <sheet name="CCA" sheetId="5" r:id="rId2"/>
  </sheets>
  <definedNames>
    <definedName name="_xlnm.Print_Area" localSheetId="1">CCA!$A$1:$M$14</definedName>
    <definedName name="_xlnm.Print_Titles" localSheetId="0">'Tax Calculations'!$1:$1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0" i="1" l="1"/>
  <c r="D10" i="5" l="1"/>
  <c r="E10" i="5"/>
  <c r="F10" i="5" l="1"/>
  <c r="G10" i="5" l="1"/>
  <c r="H10" i="5"/>
  <c r="J10" i="5" l="1"/>
  <c r="L10" i="5" l="1"/>
  <c r="K10" i="5"/>
  <c r="J12" i="5" s="1"/>
  <c r="E37" i="1"/>
  <c r="E70" i="1" s="1"/>
  <c r="E23" i="1" l="1"/>
  <c r="E53" i="1" l="1"/>
  <c r="E55" i="1" s="1"/>
  <c r="E82" i="1"/>
  <c r="E25" i="1"/>
  <c r="E29" i="1" l="1"/>
  <c r="E67" i="1" s="1"/>
  <c r="E28" i="1"/>
  <c r="E46" i="1" l="1"/>
  <c r="E48" i="1" s="1"/>
  <c r="E58" i="1" s="1"/>
  <c r="E6" i="1" s="1"/>
  <c r="E30" i="1"/>
  <c r="E68" i="1"/>
  <c r="E69" i="1" s="1"/>
  <c r="E71" i="1" s="1"/>
  <c r="E76" i="1"/>
  <c r="E83" i="1" l="1"/>
  <c r="E84" i="1" s="1"/>
  <c r="E88" i="1" s="1"/>
  <c r="E89" i="1" s="1"/>
  <c r="E92" i="1" l="1"/>
  <c r="E7" i="1" s="1"/>
  <c r="E8" i="1" s="1"/>
</calcChain>
</file>

<file path=xl/sharedStrings.xml><?xml version="1.0" encoding="utf-8"?>
<sst xmlns="http://schemas.openxmlformats.org/spreadsheetml/2006/main" count="91" uniqueCount="60">
  <si>
    <t>Line No.</t>
  </si>
  <si>
    <t>Particulars</t>
  </si>
  <si>
    <t>Determination of Taxable Income</t>
  </si>
  <si>
    <t>Regulatory Net Income (before tax)</t>
  </si>
  <si>
    <t>Book to Tax Adjustments:</t>
  </si>
  <si>
    <t>Depreciation and amortization</t>
  </si>
  <si>
    <t>Capital Cost Allowance</t>
  </si>
  <si>
    <t>Other</t>
  </si>
  <si>
    <t>Total Adjustments</t>
  </si>
  <si>
    <t>Allocation of Taxable Income</t>
  </si>
  <si>
    <t>First Nation LP (51%)</t>
  </si>
  <si>
    <t>Fortis (WP) LP (49%)</t>
  </si>
  <si>
    <t>Total</t>
  </si>
  <si>
    <t>Tax Rates</t>
  </si>
  <si>
    <t>WPLP</t>
  </si>
  <si>
    <t>Federal Tax</t>
  </si>
  <si>
    <t>Provincial Tax</t>
  </si>
  <si>
    <t>Total Tax Rate</t>
  </si>
  <si>
    <t>SUMMARY OF TAX EXPENSE</t>
  </si>
  <si>
    <t>First Nation LP</t>
  </si>
  <si>
    <t>Fortis (WP) LP</t>
  </si>
  <si>
    <t>%</t>
  </si>
  <si>
    <t>Regulatory Taxable Income/(Loss) before Loss Carry Forward</t>
  </si>
  <si>
    <t>Allocation of Taxable Income from WPLP</t>
  </si>
  <si>
    <t>Tax Rate</t>
  </si>
  <si>
    <t>Income Tax Expense</t>
  </si>
  <si>
    <t>$</t>
  </si>
  <si>
    <t>Determination of Corporate Minimum Tax</t>
  </si>
  <si>
    <t>Allocation of Accounting Income from WPLP</t>
  </si>
  <si>
    <t>Total Taxes Expense for First Nation LP</t>
  </si>
  <si>
    <t>Total Taxes Expense for Fortis (WP) LP</t>
  </si>
  <si>
    <t>Loss Carryforward</t>
  </si>
  <si>
    <t>Taxable Income after Loss Carryforward</t>
  </si>
  <si>
    <t>Loss Continuity Schedule</t>
  </si>
  <si>
    <t>Opening Losses Carryforward</t>
  </si>
  <si>
    <t>Losses (Incurred)/Utilized during the year</t>
  </si>
  <si>
    <t>Closing Losses Carryforward</t>
  </si>
  <si>
    <t>Corporate Minimum Tax Rate</t>
  </si>
  <si>
    <t>Corporate Minimum Tax Payable (Utilized)</t>
  </si>
  <si>
    <t>Corporate Minimum Tax Potentially Applicable</t>
  </si>
  <si>
    <t>Ontario Income Tax</t>
  </si>
  <si>
    <t>Opening CMT Credit Carryforward</t>
  </si>
  <si>
    <t>CMT Credit Incurred/(Utilized)</t>
  </si>
  <si>
    <t>Closing CMT Credit Carryforward</t>
  </si>
  <si>
    <t>CCA Class</t>
  </si>
  <si>
    <t>Opening UCC</t>
  </si>
  <si>
    <t>Net Additions</t>
  </si>
  <si>
    <t>UCC pre-1/2 yr</t>
  </si>
  <si>
    <t>50% net additions</t>
  </si>
  <si>
    <t>UCC for CCA</t>
  </si>
  <si>
    <t>CCA Rate</t>
  </si>
  <si>
    <t>CCA</t>
  </si>
  <si>
    <t>Accelerated CCA Initiative</t>
  </si>
  <si>
    <t>Closing UCC</t>
  </si>
  <si>
    <t>UCC</t>
  </si>
  <si>
    <t>TOTAL CCA</t>
  </si>
  <si>
    <t>WPLP
Calculationn of Utility Income Taxes
2023 Test Year
($000's)</t>
  </si>
  <si>
    <t>WPLP
Calculation of Utility Income Taxes
2023 Test Year
($000's)</t>
  </si>
  <si>
    <t>(1)</t>
  </si>
  <si>
    <t xml:space="preserve">The regulated income of $29,258,914 provided in G-2-1 Table 1 has been grossed up for tax purposes.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</si>
</sst>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_(* #,##0.00_);_(* \(#,##0.00\);_(* &quot;-&quot;_);_(@_)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4" fillId="0" borderId="0" xfId="0" applyFont="1" applyBorder="1"/>
    <xf numFmtId="0" fontId="3" fillId="0" borderId="0" xfId="0" applyFont="1" applyBorder="1"/>
    <xf numFmtId="0" fontId="3" fillId="0" borderId="9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0" fontId="5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left" indent="1"/>
    </xf>
    <xf numFmtId="3" fontId="3" fillId="0" borderId="2" xfId="0" applyNumberFormat="1" applyFont="1" applyBorder="1"/>
    <xf numFmtId="0" fontId="3" fillId="0" borderId="0" xfId="0" applyFont="1" applyAlignment="1">
      <alignment horizontal="left"/>
    </xf>
    <xf numFmtId="3" fontId="3" fillId="0" borderId="3" xfId="0" applyNumberFormat="1" applyFont="1" applyBorder="1"/>
    <xf numFmtId="3" fontId="3" fillId="0" borderId="4" xfId="0" applyNumberFormat="1" applyFont="1" applyBorder="1"/>
    <xf numFmtId="2" fontId="3" fillId="0" borderId="0" xfId="0" applyNumberFormat="1" applyFont="1"/>
    <xf numFmtId="0" fontId="3" fillId="0" borderId="3" xfId="0" applyFont="1" applyBorder="1"/>
    <xf numFmtId="0" fontId="4" fillId="0" borderId="0" xfId="0" applyFont="1" applyAlignment="1">
      <alignment horizontal="left"/>
    </xf>
    <xf numFmtId="4" fontId="3" fillId="0" borderId="0" xfId="0" applyNumberFormat="1" applyFont="1"/>
    <xf numFmtId="3" fontId="4" fillId="0" borderId="3" xfId="0" applyNumberFormat="1" applyFont="1" applyBorder="1"/>
    <xf numFmtId="4" fontId="4" fillId="0" borderId="0" xfId="0" applyNumberFormat="1" applyFont="1" applyBorder="1"/>
    <xf numFmtId="0" fontId="4" fillId="0" borderId="0" xfId="0" applyFont="1"/>
    <xf numFmtId="0" fontId="3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5" fillId="0" borderId="0" xfId="0" applyFont="1" applyAlignment="1">
      <alignment horizontal="left"/>
    </xf>
    <xf numFmtId="3" fontId="3" fillId="0" borderId="0" xfId="0" applyNumberFormat="1" applyFont="1" applyBorder="1"/>
    <xf numFmtId="3" fontId="4" fillId="0" borderId="4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41" fontId="0" fillId="0" borderId="4" xfId="0" applyNumberFormat="1" applyBorder="1"/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center" wrapText="1"/>
    </xf>
    <xf numFmtId="41" fontId="0" fillId="0" borderId="0" xfId="0" applyNumberFormat="1" applyBorder="1"/>
    <xf numFmtId="164" fontId="0" fillId="0" borderId="0" xfId="0" applyNumberFormat="1" applyBorder="1"/>
    <xf numFmtId="0" fontId="0" fillId="0" borderId="0" xfId="0" applyBorder="1" applyAlignment="1">
      <alignment horizontal="right"/>
    </xf>
    <xf numFmtId="0" fontId="3" fillId="0" borderId="5" xfId="0" applyFont="1" applyBorder="1" applyAlignment="1"/>
    <xf numFmtId="3" fontId="3" fillId="0" borderId="0" xfId="0" applyNumberFormat="1" applyFont="1" applyFill="1"/>
    <xf numFmtId="49" fontId="3" fillId="0" borderId="0" xfId="0" applyNumberFormat="1" applyFont="1"/>
    <xf numFmtId="0" fontId="2" fillId="0" borderId="0" xfId="0" applyFont="1" applyFill="1" applyBorder="1" applyAlignment="1">
      <alignment horizontal="center" wrapText="1"/>
    </xf>
    <xf numFmtId="41" fontId="0" fillId="0" borderId="0" xfId="0" applyNumberFormat="1" applyFill="1" applyBorder="1"/>
    <xf numFmtId="165" fontId="0" fillId="0" borderId="0" xfId="0" applyNumberFormat="1" applyFill="1" applyBorder="1"/>
    <xf numFmtId="0" fontId="0" fillId="0" borderId="0" xfId="0" applyFill="1" applyBorder="1"/>
    <xf numFmtId="49" fontId="3" fillId="0" borderId="0" xfId="0" quotePrefix="1" applyNumberFormat="1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center" wrapText="1"/>
    </xf>
    <xf numFmtId="3" fontId="1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9874-764A-479C-AAA0-6187C4FEAC7C}">
  <dimension ref="A1:F96"/>
  <sheetViews>
    <sheetView tabSelected="1" view="pageBreakPreview" topLeftCell="A79" zoomScale="115" zoomScaleNormal="100" zoomScaleSheetLayoutView="115" workbookViewId="0">
      <selection activeCell="I93" sqref="I93"/>
    </sheetView>
  </sheetViews>
  <sheetFormatPr defaultColWidth="9.21875" defaultRowHeight="13.8" x14ac:dyDescent="0.25"/>
  <cols>
    <col min="1" max="1" width="7" style="10" customWidth="1"/>
    <col min="2" max="2" width="3.21875" style="9" customWidth="1"/>
    <col min="3" max="3" width="64.21875" style="9" customWidth="1"/>
    <col min="4" max="4" width="2.77734375" style="10" customWidth="1"/>
    <col min="5" max="5" width="9.21875" style="9"/>
    <col min="6" max="6" width="4.109375" style="9" customWidth="1"/>
    <col min="7" max="16384" width="9.21875" style="9"/>
  </cols>
  <sheetData>
    <row r="1" spans="1:6" ht="61.5" customHeight="1" x14ac:dyDescent="0.25">
      <c r="A1" s="61" t="s">
        <v>57</v>
      </c>
      <c r="B1" s="61"/>
      <c r="C1" s="61"/>
      <c r="D1" s="61"/>
      <c r="E1" s="61"/>
      <c r="F1" s="61"/>
    </row>
    <row r="2" spans="1:6" ht="14.4" thickBot="1" x14ac:dyDescent="0.3"/>
    <row r="3" spans="1:6" x14ac:dyDescent="0.25">
      <c r="B3" s="11"/>
      <c r="C3" s="12"/>
      <c r="D3" s="40"/>
      <c r="E3" s="12"/>
      <c r="F3" s="13"/>
    </row>
    <row r="4" spans="1:6" x14ac:dyDescent="0.25">
      <c r="B4" s="14"/>
      <c r="C4" s="15" t="s">
        <v>18</v>
      </c>
      <c r="D4" s="19"/>
      <c r="E4" s="16"/>
      <c r="F4" s="17"/>
    </row>
    <row r="5" spans="1:6" x14ac:dyDescent="0.25">
      <c r="B5" s="14"/>
      <c r="C5" s="16"/>
      <c r="D5" s="19"/>
      <c r="E5" s="18">
        <v>2023</v>
      </c>
      <c r="F5" s="17"/>
    </row>
    <row r="6" spans="1:6" x14ac:dyDescent="0.25">
      <c r="B6" s="14"/>
      <c r="C6" s="16" t="s">
        <v>19</v>
      </c>
      <c r="D6" s="19"/>
      <c r="E6" s="45">
        <f>E58</f>
        <v>0</v>
      </c>
      <c r="F6" s="17"/>
    </row>
    <row r="7" spans="1:6" x14ac:dyDescent="0.25">
      <c r="B7" s="14"/>
      <c r="C7" s="16" t="s">
        <v>20</v>
      </c>
      <c r="D7" s="19"/>
      <c r="E7" s="45">
        <f>E92</f>
        <v>392.28536503945151</v>
      </c>
      <c r="F7" s="17"/>
    </row>
    <row r="8" spans="1:6" x14ac:dyDescent="0.25">
      <c r="B8" s="14"/>
      <c r="C8" s="15" t="s">
        <v>12</v>
      </c>
      <c r="D8" s="19"/>
      <c r="E8" s="46">
        <f>E6+E7</f>
        <v>392.28536503945151</v>
      </c>
      <c r="F8" s="17"/>
    </row>
    <row r="9" spans="1:6" ht="14.4" thickBot="1" x14ac:dyDescent="0.3">
      <c r="B9" s="20"/>
      <c r="C9" s="21"/>
      <c r="D9" s="41"/>
      <c r="E9" s="21"/>
      <c r="F9" s="22"/>
    </row>
    <row r="11" spans="1:6" x14ac:dyDescent="0.25">
      <c r="A11" s="35" t="s">
        <v>14</v>
      </c>
    </row>
    <row r="13" spans="1:6" ht="27.6" x14ac:dyDescent="0.25">
      <c r="A13" s="24" t="s">
        <v>0</v>
      </c>
      <c r="C13" s="25" t="s">
        <v>1</v>
      </c>
      <c r="E13" s="18">
        <v>2023</v>
      </c>
    </row>
    <row r="15" spans="1:6" x14ac:dyDescent="0.25">
      <c r="C15" s="26" t="s">
        <v>2</v>
      </c>
    </row>
    <row r="17" spans="1:6" x14ac:dyDescent="0.25">
      <c r="A17" s="10">
        <v>1</v>
      </c>
      <c r="C17" s="9" t="s">
        <v>3</v>
      </c>
      <c r="E17" s="27">
        <v>29651.199171538283</v>
      </c>
      <c r="F17" s="9" t="s">
        <v>58</v>
      </c>
    </row>
    <row r="18" spans="1:6" x14ac:dyDescent="0.25">
      <c r="E18" s="27"/>
    </row>
    <row r="19" spans="1:6" x14ac:dyDescent="0.25">
      <c r="A19" s="10">
        <v>2</v>
      </c>
      <c r="C19" s="9" t="s">
        <v>4</v>
      </c>
      <c r="E19" s="27"/>
    </row>
    <row r="20" spans="1:6" x14ac:dyDescent="0.25">
      <c r="A20" s="10">
        <v>3</v>
      </c>
      <c r="C20" s="28" t="s">
        <v>5</v>
      </c>
      <c r="E20" s="27">
        <v>17049.606243364262</v>
      </c>
    </row>
    <row r="21" spans="1:6" x14ac:dyDescent="0.25">
      <c r="A21" s="10">
        <v>4</v>
      </c>
      <c r="C21" s="28" t="s">
        <v>6</v>
      </c>
      <c r="E21" s="54">
        <v>-114920.71077854509</v>
      </c>
    </row>
    <row r="22" spans="1:6" x14ac:dyDescent="0.25">
      <c r="A22" s="10">
        <v>5</v>
      </c>
      <c r="C22" s="28" t="s">
        <v>7</v>
      </c>
      <c r="E22" s="27">
        <v>-3120.9580000000001</v>
      </c>
    </row>
    <row r="23" spans="1:6" x14ac:dyDescent="0.25">
      <c r="A23" s="10">
        <v>6</v>
      </c>
      <c r="C23" s="9" t="s">
        <v>8</v>
      </c>
      <c r="D23" s="10" t="s">
        <v>26</v>
      </c>
      <c r="E23" s="29">
        <f>SUM(E19:E22)</f>
        <v>-100992.06253518083</v>
      </c>
    </row>
    <row r="24" spans="1:6" x14ac:dyDescent="0.25">
      <c r="E24" s="27"/>
    </row>
    <row r="25" spans="1:6" x14ac:dyDescent="0.25">
      <c r="A25" s="10">
        <v>7</v>
      </c>
      <c r="C25" s="30" t="s">
        <v>22</v>
      </c>
      <c r="D25" s="10" t="s">
        <v>26</v>
      </c>
      <c r="E25" s="31">
        <f>E17+E23</f>
        <v>-71340.863363642537</v>
      </c>
    </row>
    <row r="26" spans="1:6" x14ac:dyDescent="0.25">
      <c r="E26" s="27"/>
    </row>
    <row r="27" spans="1:6" x14ac:dyDescent="0.25">
      <c r="C27" s="26" t="s">
        <v>9</v>
      </c>
      <c r="E27" s="27"/>
    </row>
    <row r="28" spans="1:6" x14ac:dyDescent="0.25">
      <c r="A28" s="10">
        <v>8</v>
      </c>
      <c r="C28" s="28" t="s">
        <v>10</v>
      </c>
      <c r="E28" s="27">
        <f>E25*51%</f>
        <v>-36383.840315457695</v>
      </c>
    </row>
    <row r="29" spans="1:6" x14ac:dyDescent="0.25">
      <c r="A29" s="10">
        <v>9</v>
      </c>
      <c r="C29" s="28" t="s">
        <v>11</v>
      </c>
      <c r="E29" s="27">
        <f>E25*49%</f>
        <v>-34957.023048184841</v>
      </c>
    </row>
    <row r="30" spans="1:6" ht="14.4" thickBot="1" x14ac:dyDescent="0.3">
      <c r="A30" s="10">
        <v>10</v>
      </c>
      <c r="C30" s="9" t="s">
        <v>12</v>
      </c>
      <c r="D30" s="10" t="s">
        <v>26</v>
      </c>
      <c r="E30" s="32">
        <f>E28+E29</f>
        <v>-71340.863363642537</v>
      </c>
    </row>
    <row r="31" spans="1:6" ht="14.4" thickTop="1" x14ac:dyDescent="0.25"/>
    <row r="33" spans="1:6" x14ac:dyDescent="0.25">
      <c r="C33" s="26" t="s">
        <v>13</v>
      </c>
    </row>
    <row r="35" spans="1:6" x14ac:dyDescent="0.25">
      <c r="A35" s="10">
        <v>11</v>
      </c>
      <c r="C35" s="9" t="s">
        <v>15</v>
      </c>
      <c r="E35" s="33">
        <v>15</v>
      </c>
      <c r="F35" s="10" t="s">
        <v>21</v>
      </c>
    </row>
    <row r="36" spans="1:6" x14ac:dyDescent="0.25">
      <c r="A36" s="10">
        <v>12</v>
      </c>
      <c r="C36" s="9" t="s">
        <v>16</v>
      </c>
      <c r="E36" s="33">
        <v>11.5</v>
      </c>
      <c r="F36" s="10" t="s">
        <v>21</v>
      </c>
    </row>
    <row r="37" spans="1:6" x14ac:dyDescent="0.25">
      <c r="A37" s="10">
        <v>13</v>
      </c>
      <c r="C37" s="9" t="s">
        <v>17</v>
      </c>
      <c r="E37" s="34">
        <f>E35+E36</f>
        <v>26.5</v>
      </c>
      <c r="F37" s="10" t="s">
        <v>21</v>
      </c>
    </row>
    <row r="40" spans="1:6" x14ac:dyDescent="0.25">
      <c r="A40" s="35" t="s">
        <v>19</v>
      </c>
    </row>
    <row r="42" spans="1:6" ht="27.6" x14ac:dyDescent="0.25">
      <c r="A42" s="24" t="s">
        <v>0</v>
      </c>
      <c r="C42" s="25" t="s">
        <v>1</v>
      </c>
      <c r="E42" s="18">
        <v>2023</v>
      </c>
    </row>
    <row r="44" spans="1:6" x14ac:dyDescent="0.25">
      <c r="C44" s="26" t="s">
        <v>2</v>
      </c>
    </row>
    <row r="46" spans="1:6" x14ac:dyDescent="0.25">
      <c r="A46" s="10">
        <v>1</v>
      </c>
      <c r="C46" s="9" t="s">
        <v>23</v>
      </c>
      <c r="E46" s="27">
        <f>E28</f>
        <v>-36383.840315457695</v>
      </c>
    </row>
    <row r="47" spans="1:6" x14ac:dyDescent="0.25">
      <c r="A47" s="10">
        <v>4</v>
      </c>
      <c r="C47" s="9" t="s">
        <v>24</v>
      </c>
      <c r="E47" s="36">
        <v>0</v>
      </c>
      <c r="F47" s="9" t="s">
        <v>21</v>
      </c>
    </row>
    <row r="48" spans="1:6" x14ac:dyDescent="0.25">
      <c r="A48" s="10">
        <v>5</v>
      </c>
      <c r="C48" s="35" t="s">
        <v>25</v>
      </c>
      <c r="D48" s="23" t="s">
        <v>26</v>
      </c>
      <c r="E48" s="37">
        <f>E46*E47/100</f>
        <v>0</v>
      </c>
    </row>
    <row r="49" spans="1:6" x14ac:dyDescent="0.25">
      <c r="C49" s="30"/>
      <c r="E49" s="38"/>
    </row>
    <row r="50" spans="1:6" x14ac:dyDescent="0.25">
      <c r="E50" s="27"/>
    </row>
    <row r="51" spans="1:6" x14ac:dyDescent="0.25">
      <c r="C51" s="26" t="s">
        <v>27</v>
      </c>
      <c r="E51" s="27"/>
    </row>
    <row r="52" spans="1:6" x14ac:dyDescent="0.25">
      <c r="C52" s="26"/>
      <c r="E52" s="27"/>
    </row>
    <row r="53" spans="1:6" x14ac:dyDescent="0.25">
      <c r="C53" s="9" t="s">
        <v>28</v>
      </c>
      <c r="E53" s="27">
        <f>E17*0.51</f>
        <v>15122.111577484524</v>
      </c>
    </row>
    <row r="54" spans="1:6" x14ac:dyDescent="0.25">
      <c r="C54" s="9" t="s">
        <v>37</v>
      </c>
      <c r="E54" s="36">
        <v>0</v>
      </c>
      <c r="F54" s="9" t="s">
        <v>21</v>
      </c>
    </row>
    <row r="55" spans="1:6" x14ac:dyDescent="0.25">
      <c r="C55" s="35" t="s">
        <v>38</v>
      </c>
      <c r="D55" s="23" t="s">
        <v>26</v>
      </c>
      <c r="E55" s="37">
        <f>E53*E54/100</f>
        <v>0</v>
      </c>
    </row>
    <row r="58" spans="1:6" ht="14.4" thickBot="1" x14ac:dyDescent="0.3">
      <c r="C58" s="39" t="s">
        <v>29</v>
      </c>
      <c r="D58" s="23" t="s">
        <v>26</v>
      </c>
      <c r="E58" s="44">
        <f>E48+E55</f>
        <v>0</v>
      </c>
    </row>
    <row r="59" spans="1:6" ht="14.4" thickTop="1" x14ac:dyDescent="0.25"/>
    <row r="61" spans="1:6" x14ac:dyDescent="0.25">
      <c r="A61" s="35" t="s">
        <v>20</v>
      </c>
    </row>
    <row r="63" spans="1:6" ht="27.6" x14ac:dyDescent="0.25">
      <c r="A63" s="24" t="s">
        <v>0</v>
      </c>
      <c r="C63" s="25" t="s">
        <v>1</v>
      </c>
      <c r="E63" s="18">
        <v>2023</v>
      </c>
    </row>
    <row r="65" spans="1:6" x14ac:dyDescent="0.25">
      <c r="C65" s="26" t="s">
        <v>2</v>
      </c>
    </row>
    <row r="67" spans="1:6" x14ac:dyDescent="0.25">
      <c r="A67" s="10">
        <v>1</v>
      </c>
      <c r="C67" s="9" t="s">
        <v>23</v>
      </c>
      <c r="E67" s="27">
        <f>E29</f>
        <v>-34957.023048184841</v>
      </c>
    </row>
    <row r="68" spans="1:6" x14ac:dyDescent="0.25">
      <c r="A68" s="10">
        <v>2</v>
      </c>
      <c r="C68" s="9" t="s">
        <v>31</v>
      </c>
      <c r="E68" s="27">
        <f>-E67</f>
        <v>34957.023048184841</v>
      </c>
    </row>
    <row r="69" spans="1:6" x14ac:dyDescent="0.25">
      <c r="A69" s="10">
        <v>3</v>
      </c>
      <c r="C69" s="9" t="s">
        <v>32</v>
      </c>
      <c r="E69" s="29">
        <f>E67+E68</f>
        <v>0</v>
      </c>
    </row>
    <row r="70" spans="1:6" x14ac:dyDescent="0.25">
      <c r="A70" s="10">
        <v>4</v>
      </c>
      <c r="C70" s="9" t="s">
        <v>24</v>
      </c>
      <c r="E70" s="36">
        <f>E37</f>
        <v>26.5</v>
      </c>
      <c r="F70" s="9" t="s">
        <v>21</v>
      </c>
    </row>
    <row r="71" spans="1:6" x14ac:dyDescent="0.25">
      <c r="A71" s="10">
        <v>5</v>
      </c>
      <c r="C71" s="35" t="s">
        <v>25</v>
      </c>
      <c r="D71" s="23" t="s">
        <v>26</v>
      </c>
      <c r="E71" s="37">
        <f>E69*E70/100</f>
        <v>0</v>
      </c>
    </row>
    <row r="72" spans="1:6" x14ac:dyDescent="0.25">
      <c r="C72" s="30"/>
      <c r="E72" s="38"/>
    </row>
    <row r="73" spans="1:6" x14ac:dyDescent="0.25">
      <c r="C73" s="42" t="s">
        <v>33</v>
      </c>
      <c r="E73" s="38"/>
    </row>
    <row r="74" spans="1:6" x14ac:dyDescent="0.25">
      <c r="A74" s="10">
        <v>6</v>
      </c>
      <c r="C74" s="30" t="s">
        <v>34</v>
      </c>
      <c r="E74" s="43">
        <v>-37388</v>
      </c>
      <c r="F74" s="55"/>
    </row>
    <row r="75" spans="1:6" x14ac:dyDescent="0.25">
      <c r="A75" s="10">
        <v>7</v>
      </c>
      <c r="C75" s="30" t="s">
        <v>35</v>
      </c>
      <c r="E75" s="43">
        <v>-33794.755451406301</v>
      </c>
    </row>
    <row r="76" spans="1:6" x14ac:dyDescent="0.25">
      <c r="A76" s="10">
        <v>8</v>
      </c>
      <c r="C76" s="30" t="s">
        <v>36</v>
      </c>
      <c r="E76" s="29">
        <f>E74+E75</f>
        <v>-71182.755451406294</v>
      </c>
    </row>
    <row r="77" spans="1:6" x14ac:dyDescent="0.25">
      <c r="E77" s="27"/>
    </row>
    <row r="78" spans="1:6" x14ac:dyDescent="0.25">
      <c r="C78" s="26" t="s">
        <v>27</v>
      </c>
      <c r="E78" s="27"/>
    </row>
    <row r="79" spans="1:6" x14ac:dyDescent="0.25">
      <c r="C79" s="26"/>
      <c r="E79" s="27"/>
    </row>
    <row r="80" spans="1:6" x14ac:dyDescent="0.25">
      <c r="A80" s="10">
        <v>9</v>
      </c>
      <c r="C80" s="9" t="s">
        <v>28</v>
      </c>
      <c r="E80" s="27">
        <f>E17*49%</f>
        <v>14529.087594053759</v>
      </c>
    </row>
    <row r="81" spans="1:6" x14ac:dyDescent="0.25">
      <c r="A81" s="10">
        <v>10</v>
      </c>
      <c r="C81" s="9" t="s">
        <v>37</v>
      </c>
      <c r="E81" s="36">
        <v>2.7</v>
      </c>
      <c r="F81" s="9" t="s">
        <v>21</v>
      </c>
    </row>
    <row r="82" spans="1:6" x14ac:dyDescent="0.25">
      <c r="A82" s="10">
        <v>11</v>
      </c>
      <c r="C82" s="9" t="s">
        <v>39</v>
      </c>
      <c r="E82" s="29">
        <f>E80*E81/100</f>
        <v>392.28536503945151</v>
      </c>
    </row>
    <row r="83" spans="1:6" x14ac:dyDescent="0.25">
      <c r="A83" s="10">
        <v>12</v>
      </c>
      <c r="C83" s="9" t="s">
        <v>40</v>
      </c>
      <c r="E83" s="27">
        <f>E71*(E36/E37)</f>
        <v>0</v>
      </c>
    </row>
    <row r="84" spans="1:6" x14ac:dyDescent="0.25">
      <c r="A84" s="10">
        <v>13</v>
      </c>
      <c r="C84" s="35" t="s">
        <v>38</v>
      </c>
      <c r="D84" s="23" t="s">
        <v>26</v>
      </c>
      <c r="E84" s="37">
        <f>E82-E83</f>
        <v>392.28536503945151</v>
      </c>
    </row>
    <row r="87" spans="1:6" x14ac:dyDescent="0.25">
      <c r="A87" s="10">
        <v>14</v>
      </c>
      <c r="C87" s="9" t="s">
        <v>41</v>
      </c>
      <c r="E87" s="9">
        <v>143</v>
      </c>
    </row>
    <row r="88" spans="1:6" x14ac:dyDescent="0.25">
      <c r="A88" s="10">
        <v>15</v>
      </c>
      <c r="C88" s="9" t="s">
        <v>42</v>
      </c>
      <c r="E88" s="27">
        <f>E84</f>
        <v>392.28536503945151</v>
      </c>
    </row>
    <row r="89" spans="1:6" x14ac:dyDescent="0.25">
      <c r="A89" s="10">
        <v>16</v>
      </c>
      <c r="C89" s="9" t="s">
        <v>43</v>
      </c>
      <c r="E89" s="29">
        <f>E87+E88</f>
        <v>535.28536503945156</v>
      </c>
    </row>
    <row r="92" spans="1:6" ht="14.4" thickBot="1" x14ac:dyDescent="0.3">
      <c r="A92" s="10">
        <v>17</v>
      </c>
      <c r="C92" s="39" t="s">
        <v>30</v>
      </c>
      <c r="D92" s="23" t="s">
        <v>26</v>
      </c>
      <c r="E92" s="44">
        <f>E71+E84</f>
        <v>392.28536503945151</v>
      </c>
    </row>
    <row r="93" spans="1:6" ht="14.4" thickTop="1" x14ac:dyDescent="0.25"/>
    <row r="94" spans="1:6" x14ac:dyDescent="0.25">
      <c r="B94" s="60" t="s">
        <v>58</v>
      </c>
      <c r="C94" s="62" t="s">
        <v>59</v>
      </c>
      <c r="D94" s="62"/>
      <c r="E94" s="62"/>
    </row>
    <row r="95" spans="1:6" x14ac:dyDescent="0.25">
      <c r="C95" s="62"/>
      <c r="D95" s="62"/>
      <c r="E95" s="62"/>
    </row>
    <row r="96" spans="1:6" x14ac:dyDescent="0.25">
      <c r="C96" s="62"/>
      <c r="D96" s="62"/>
      <c r="E96" s="62"/>
    </row>
  </sheetData>
  <mergeCells count="2">
    <mergeCell ref="A1:F1"/>
    <mergeCell ref="C94:E96"/>
  </mergeCells>
  <pageMargins left="0.7" right="0.7" top="0.75" bottom="0.75" header="0.3" footer="0.3"/>
  <pageSetup scale="99" orientation="portrait" r:id="rId1"/>
  <headerFooter>
    <oddFooter>&amp;A&amp;RPage &amp;P</oddFooter>
  </headerFooter>
  <rowBreaks count="2" manualBreakCount="2">
    <brk id="38" max="16383" man="1"/>
    <brk id="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B125-C333-4204-A19C-1315F91AFB62}">
  <sheetPr>
    <pageSetUpPr fitToPage="1"/>
  </sheetPr>
  <dimension ref="B1:M87"/>
  <sheetViews>
    <sheetView showGridLines="0" tabSelected="1" view="pageBreakPreview" zoomScale="115" zoomScaleNormal="100" zoomScaleSheetLayoutView="115" workbookViewId="0">
      <selection activeCell="I93" sqref="I93"/>
    </sheetView>
  </sheetViews>
  <sheetFormatPr defaultRowHeight="14.4" x14ac:dyDescent="0.3"/>
  <cols>
    <col min="1" max="1" width="2.77734375" customWidth="1"/>
    <col min="2" max="2" width="3.21875" customWidth="1"/>
    <col min="3" max="5" width="12.77734375" customWidth="1"/>
    <col min="6" max="6" width="9.109375" bestFit="1" customWidth="1"/>
    <col min="7" max="8" width="12.77734375" customWidth="1"/>
    <col min="9" max="9" width="10.21875" bestFit="1" customWidth="1"/>
    <col min="10" max="12" width="12.77734375" customWidth="1"/>
    <col min="13" max="13" width="2.77734375" customWidth="1"/>
  </cols>
  <sheetData>
    <row r="1" spans="2:13" ht="15" thickBot="1" x14ac:dyDescent="0.35"/>
    <row r="2" spans="2:13" ht="61.5" customHeight="1" x14ac:dyDescent="0.3">
      <c r="B2" s="53"/>
      <c r="C2" s="63" t="s">
        <v>56</v>
      </c>
      <c r="D2" s="63"/>
      <c r="E2" s="63"/>
      <c r="F2" s="63"/>
      <c r="G2" s="63"/>
      <c r="H2" s="63"/>
      <c r="I2" s="63"/>
      <c r="J2" s="63"/>
      <c r="K2" s="63"/>
      <c r="L2" s="63"/>
      <c r="M2" s="1"/>
    </row>
    <row r="3" spans="2:13" x14ac:dyDescent="0.3">
      <c r="B3" s="2"/>
      <c r="C3" s="48"/>
      <c r="D3" s="3"/>
      <c r="E3" s="3"/>
      <c r="F3" s="3"/>
      <c r="G3" s="3"/>
      <c r="H3" s="3"/>
      <c r="I3" s="3"/>
      <c r="J3" s="3"/>
      <c r="K3" s="3"/>
      <c r="L3" s="3"/>
      <c r="M3" s="4"/>
    </row>
    <row r="4" spans="2:13" ht="28.8" x14ac:dyDescent="0.3">
      <c r="B4" s="2"/>
      <c r="C4" s="49" t="s">
        <v>44</v>
      </c>
      <c r="D4" s="49" t="s">
        <v>45</v>
      </c>
      <c r="E4" s="49" t="s">
        <v>46</v>
      </c>
      <c r="F4" s="49" t="s">
        <v>47</v>
      </c>
      <c r="G4" s="49" t="s">
        <v>48</v>
      </c>
      <c r="H4" s="49" t="s">
        <v>49</v>
      </c>
      <c r="I4" s="49" t="s">
        <v>50</v>
      </c>
      <c r="J4" s="49" t="s">
        <v>51</v>
      </c>
      <c r="K4" s="56" t="s">
        <v>52</v>
      </c>
      <c r="L4" s="49" t="s">
        <v>53</v>
      </c>
      <c r="M4" s="4"/>
    </row>
    <row r="5" spans="2:13" x14ac:dyDescent="0.3">
      <c r="B5" s="2"/>
      <c r="C5" s="3">
        <v>1</v>
      </c>
      <c r="D5" s="50">
        <v>0</v>
      </c>
      <c r="E5" s="50">
        <v>5000</v>
      </c>
      <c r="F5" s="50">
        <v>5000</v>
      </c>
      <c r="G5" s="50">
        <v>-2500</v>
      </c>
      <c r="H5" s="50">
        <v>2500</v>
      </c>
      <c r="I5" s="51">
        <v>0.04</v>
      </c>
      <c r="J5" s="50">
        <v>100</v>
      </c>
      <c r="K5" s="57">
        <v>200</v>
      </c>
      <c r="L5" s="50">
        <v>4700</v>
      </c>
      <c r="M5" s="4"/>
    </row>
    <row r="6" spans="2:13" x14ac:dyDescent="0.3">
      <c r="B6" s="2"/>
      <c r="C6" s="3">
        <v>8</v>
      </c>
      <c r="D6" s="50">
        <v>0</v>
      </c>
      <c r="E6" s="50">
        <v>151.42000000000002</v>
      </c>
      <c r="F6" s="50">
        <v>151.42000000000002</v>
      </c>
      <c r="G6" s="50">
        <v>-75.710000000000008</v>
      </c>
      <c r="H6" s="50">
        <v>75.710000000000008</v>
      </c>
      <c r="I6" s="51">
        <v>0.2</v>
      </c>
      <c r="J6" s="50">
        <v>15.142000000000003</v>
      </c>
      <c r="K6" s="57">
        <v>30.284000000000006</v>
      </c>
      <c r="L6" s="50">
        <v>105.99400000000001</v>
      </c>
      <c r="M6" s="4"/>
    </row>
    <row r="7" spans="2:13" x14ac:dyDescent="0.3">
      <c r="B7" s="2"/>
      <c r="C7" s="3">
        <v>10.1</v>
      </c>
      <c r="D7" s="50">
        <v>121</v>
      </c>
      <c r="E7" s="50">
        <v>50</v>
      </c>
      <c r="F7" s="50">
        <v>171</v>
      </c>
      <c r="G7" s="50">
        <v>-25</v>
      </c>
      <c r="H7" s="50">
        <v>146</v>
      </c>
      <c r="I7" s="51">
        <v>0.3</v>
      </c>
      <c r="J7" s="50">
        <v>43.8</v>
      </c>
      <c r="K7" s="58">
        <v>33.150000000000006</v>
      </c>
      <c r="L7" s="50">
        <v>94.05</v>
      </c>
      <c r="M7" s="4"/>
    </row>
    <row r="8" spans="2:13" x14ac:dyDescent="0.3">
      <c r="B8" s="2"/>
      <c r="C8" s="59">
        <v>12</v>
      </c>
      <c r="D8" s="50">
        <v>0</v>
      </c>
      <c r="E8" s="50">
        <v>500</v>
      </c>
      <c r="F8" s="50">
        <v>500</v>
      </c>
      <c r="G8" s="50">
        <v>-250</v>
      </c>
      <c r="H8" s="50">
        <v>250</v>
      </c>
      <c r="I8" s="51">
        <v>1</v>
      </c>
      <c r="J8" s="50">
        <v>250</v>
      </c>
      <c r="K8" s="58">
        <v>500</v>
      </c>
      <c r="L8" s="50">
        <v>-250</v>
      </c>
      <c r="M8" s="4"/>
    </row>
    <row r="9" spans="2:13" x14ac:dyDescent="0.3">
      <c r="B9" s="2"/>
      <c r="C9" s="3">
        <v>47</v>
      </c>
      <c r="D9" s="50">
        <v>598663.19627059321</v>
      </c>
      <c r="E9" s="50">
        <v>349239.593550616</v>
      </c>
      <c r="F9" s="50">
        <v>947902.78982120915</v>
      </c>
      <c r="G9" s="50">
        <v>-174619.796775308</v>
      </c>
      <c r="H9" s="50">
        <v>773282.99304590118</v>
      </c>
      <c r="I9" s="51">
        <v>0.08</v>
      </c>
      <c r="J9" s="50">
        <v>61862.639443672095</v>
      </c>
      <c r="K9" s="58">
        <v>51885.695334872995</v>
      </c>
      <c r="L9" s="50">
        <v>834154.45504266396</v>
      </c>
      <c r="M9" s="4"/>
    </row>
    <row r="10" spans="2:13" ht="15" thickBot="1" x14ac:dyDescent="0.35">
      <c r="B10" s="2"/>
      <c r="C10" s="52" t="s">
        <v>54</v>
      </c>
      <c r="D10" s="47">
        <f>SUM(D5:D9)</f>
        <v>598784.19627059321</v>
      </c>
      <c r="E10" s="47">
        <f t="shared" ref="E10:H10" si="0">SUM(E5:E9)</f>
        <v>354941.01355061599</v>
      </c>
      <c r="F10" s="47">
        <f t="shared" si="0"/>
        <v>953725.2098212092</v>
      </c>
      <c r="G10" s="47">
        <f t="shared" si="0"/>
        <v>-177470.50677530799</v>
      </c>
      <c r="H10" s="47">
        <f t="shared" si="0"/>
        <v>776254.70304590114</v>
      </c>
      <c r="I10" s="47"/>
      <c r="J10" s="47">
        <f>SUM(J5:J9)</f>
        <v>62271.581443672098</v>
      </c>
      <c r="K10" s="47">
        <f t="shared" ref="K10:L10" si="1">SUM(K5:K9)</f>
        <v>52649.129334872996</v>
      </c>
      <c r="L10" s="47">
        <f t="shared" si="1"/>
        <v>838804.49904266396</v>
      </c>
      <c r="M10" s="4"/>
    </row>
    <row r="11" spans="2:13" ht="15" thickTop="1" x14ac:dyDescent="0.3">
      <c r="B11" s="2"/>
      <c r="C11" s="3"/>
      <c r="D11" s="3"/>
      <c r="E11" s="3"/>
      <c r="F11" s="3"/>
      <c r="G11" s="3"/>
      <c r="H11" s="3"/>
      <c r="I11" s="3"/>
      <c r="J11" s="3"/>
      <c r="K11" s="59"/>
      <c r="L11" s="3"/>
      <c r="M11" s="4"/>
    </row>
    <row r="12" spans="2:13" x14ac:dyDescent="0.3">
      <c r="B12" s="2"/>
      <c r="C12" s="3"/>
      <c r="D12" s="3"/>
      <c r="E12" s="3"/>
      <c r="F12" s="3"/>
      <c r="G12" s="3"/>
      <c r="H12" s="3"/>
      <c r="I12" s="8" t="s">
        <v>55</v>
      </c>
      <c r="J12" s="64">
        <f>J10+K10</f>
        <v>114920.71077854509</v>
      </c>
      <c r="K12" s="64"/>
      <c r="L12" s="3"/>
      <c r="M12" s="4"/>
    </row>
    <row r="13" spans="2:13" ht="15" thickBot="1" x14ac:dyDescent="0.35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</row>
    <row r="87" spans="5:5" x14ac:dyDescent="0.3">
      <c r="E87">
        <v>143</v>
      </c>
    </row>
  </sheetData>
  <mergeCells count="2">
    <mergeCell ref="C2:L2"/>
    <mergeCell ref="J12:K12"/>
  </mergeCells>
  <pageMargins left="0.7" right="0.7" top="0.75" bottom="0.75" header="0.3" footer="0.3"/>
  <pageSetup scale="94" orientation="landscape" r:id="rId1"/>
  <headerFooter>
    <oddFooter>&amp;A&amp;RPage &amp;P</oddFooter>
  </headerFooter>
  <colBreaks count="1" manualBreakCount="1">
    <brk id="13" max="1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Tax Calculations</vt:lpstr>
      <vt:lpstr>CCA</vt:lpstr>
      <vt:lpstr>CCA!Print_Area</vt:lpstr>
      <vt:lpstr>'Tax Calculations'!Print_Titles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Beharriell, Greg</dc:creator>
  <cp:lastModifiedBy>Georgia Barker</cp:lastModifiedBy>
  <cp:lastPrinted>2022-06-29T23:27:50Z</cp:lastPrinted>
  <dcterms:created xsi:type="dcterms:W3CDTF">2021-03-24T18:22:45Z</dcterms:created>
  <dcterms:modified xsi:type="dcterms:W3CDTF">2022-06-29T23:28:22Z</dcterms:modified>
</cp:coreProperties>
</file>