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inance\Rates\_Alectra\Rate Applications\EDR Rate Applications\2023 EDR Application\0. Application and Adjudication Process\C. Interrogatories\6. Final for Filing (FFF)\OEB STAFF\"/>
    </mc:Choice>
  </mc:AlternateContent>
  <xr:revisionPtr revIDLastSave="0" documentId="13_ncr:1_{5BADA3A3-4C9B-490A-B614-10C588EBF7B8}" xr6:coauthVersionLast="47" xr6:coauthVersionMax="47" xr10:uidLastSave="{00000000-0000-0000-0000-000000000000}"/>
  <bookViews>
    <workbookView xWindow="-120" yWindow="-120" windowWidth="25440" windowHeight="15390" xr2:uid="{52E14DE7-10AA-4E4D-9A4F-5DDCB1082F1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" i="1" l="1"/>
  <c r="D27" i="1" s="1"/>
  <c r="B27" i="1"/>
  <c r="C28" i="1"/>
  <c r="B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B29" i="1"/>
  <c r="B30" i="1"/>
  <c r="B31" i="1"/>
  <c r="B32" i="1"/>
  <c r="B33" i="1"/>
  <c r="B34" i="1"/>
  <c r="B35" i="1"/>
  <c r="B36" i="1"/>
  <c r="D36" i="1" s="1"/>
  <c r="B37" i="1"/>
  <c r="D37" i="1" s="1"/>
  <c r="B38" i="1"/>
  <c r="B39" i="1"/>
  <c r="B40" i="1"/>
  <c r="B41" i="1"/>
  <c r="B42" i="1"/>
  <c r="D35" i="1" l="1"/>
  <c r="D29" i="1"/>
  <c r="D42" i="1"/>
  <c r="D34" i="1"/>
  <c r="D41" i="1"/>
  <c r="D33" i="1"/>
  <c r="D40" i="1"/>
  <c r="D32" i="1"/>
  <c r="D39" i="1"/>
  <c r="D31" i="1"/>
  <c r="D38" i="1"/>
  <c r="D30" i="1"/>
  <c r="D28" i="1"/>
  <c r="I28" i="1" l="1"/>
  <c r="L28" i="1" s="1"/>
  <c r="I27" i="1"/>
  <c r="L27" i="1" s="1"/>
</calcChain>
</file>

<file path=xl/sharedStrings.xml><?xml version="1.0" encoding="utf-8"?>
<sst xmlns="http://schemas.openxmlformats.org/spreadsheetml/2006/main" count="27" uniqueCount="14">
  <si>
    <t>Year</t>
  </si>
  <si>
    <t>XLPE cable Replacement (km)</t>
  </si>
  <si>
    <t>XLPE cable Injection 
(km)</t>
  </si>
  <si>
    <t>Total km</t>
  </si>
  <si>
    <t>UG Cable (XLPE) 
Replace</t>
  </si>
  <si>
    <t>UG Cable (XLPE) 
Inject</t>
  </si>
  <si>
    <t>UG Cable (XLPE) Total</t>
  </si>
  <si>
    <t>Variance</t>
  </si>
  <si>
    <t>Sum = $180.03</t>
  </si>
  <si>
    <t>Cost XLPE cable Replacement per km ($MM)</t>
  </si>
  <si>
    <t>Cost XLPE cable Injection km ($MM)</t>
  </si>
  <si>
    <t>Plan with ICM</t>
  </si>
  <si>
    <t>Variance from 2027 onwards</t>
  </si>
  <si>
    <t>Base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</si>
</sst>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$&quot;* #,##0_);_(&quot;$&quot;* \(#,##0\);_(&quot;$&quot;* &quot;-&quot;??_);_(@_)"/>
  </numFmts>
  <fonts count="4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1" xfId="0" applyFont="1" applyBorder="1" applyAlignment="1">
      <alignment horizontal="center" vertical="center"/>
    </xf>
    <xf numFmtId="1" fontId="0" fillId="0" borderId="1" xfId="0" applyNumberFormat="1" applyBorder="1"/>
    <xf numFmtId="1" fontId="0" fillId="0" borderId="1" xfId="0" applyNumberFormat="1" applyFill="1" applyBorder="1"/>
    <xf numFmtId="0" fontId="0" fillId="0" borderId="1" xfId="0" applyBorder="1" applyAlignment="1">
      <alignment horizontal="center" vertical="center"/>
    </xf>
    <xf numFmtId="166" fontId="0" fillId="0" borderId="1" xfId="1" applyNumberFormat="1" applyFont="1" applyBorder="1" applyAlignment="1">
      <alignment horizontal="center" vertical="center"/>
    </xf>
    <xf numFmtId="164" fontId="0" fillId="0" borderId="0" xfId="0" applyNumberFormat="1"/>
    <xf numFmtId="4" fontId="0" fillId="0" borderId="0" xfId="1" applyNumberFormat="1" applyFont="1" applyBorder="1" applyAlignment="1">
      <alignment horizontal="center" vertical="center"/>
    </xf>
    <xf numFmtId="165" fontId="0" fillId="0" borderId="1" xfId="0" applyNumberFormat="1" applyBorder="1"/>
    <xf numFmtId="164" fontId="0" fillId="0" borderId="1" xfId="1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166" fontId="0" fillId="0" borderId="1" xfId="1" applyNumberFormat="1" applyFont="1" applyBorder="1"/>
    <xf numFmtId="1" fontId="0" fillId="0" borderId="0" xfId="0" applyNumberFormat="1"/>
    <xf numFmtId="166" fontId="0" fillId="0" borderId="1" xfId="1" applyNumberFormat="1" applyFont="1" applyFill="1" applyBorder="1"/>
    <xf numFmtId="166" fontId="0" fillId="0" borderId="1" xfId="1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2" fillId="2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865FB-743E-4C95-B5A0-7386EEA0A2A1}">
  <sheetPr>
    <pageSetUpPr fitToPage="1"/>
  </sheetPr>
  <dimension ref="A2:M44"/>
  <sheetViews>
    <sheetView tabSelected="1" view="pageBreakPreview" zoomScale="60" zoomScaleNormal="100" workbookViewId="0">
      <selection activeCell="A33" sqref="A33"/>
    </sheetView>
  </sheetViews>
  <sheetFormatPr defaultRowHeight="14.25" x14ac:dyDescent="0.2"/>
  <cols>
    <col min="2" max="2" width="15.75" bestFit="1" customWidth="1"/>
    <col min="3" max="3" width="10.875" customWidth="1"/>
    <col min="4" max="4" width="13.75" bestFit="1" customWidth="1"/>
    <col min="5" max="5" width="9.875" bestFit="1" customWidth="1"/>
    <col min="7" max="7" width="14.75" bestFit="1" customWidth="1"/>
    <col min="8" max="8" width="13.75" bestFit="1" customWidth="1"/>
    <col min="9" max="9" width="14.75" bestFit="1" customWidth="1"/>
    <col min="10" max="10" width="15.75" bestFit="1" customWidth="1"/>
    <col min="12" max="12" width="15.375" bestFit="1" customWidth="1"/>
    <col min="13" max="13" width="18.125" customWidth="1"/>
  </cols>
  <sheetData>
    <row r="2" spans="1:13" ht="15" x14ac:dyDescent="0.25">
      <c r="A2" s="24" t="s">
        <v>13</v>
      </c>
      <c r="B2" s="24"/>
      <c r="C2" s="24"/>
      <c r="D2" s="24"/>
      <c r="F2" s="24" t="s">
        <v>11</v>
      </c>
      <c r="G2" s="24"/>
      <c r="H2" s="24"/>
      <c r="I2" s="24"/>
      <c r="L2" s="23"/>
      <c r="M2" s="23"/>
    </row>
    <row r="3" spans="1:13" ht="60" x14ac:dyDescent="0.2">
      <c r="A3" s="10" t="s">
        <v>0</v>
      </c>
      <c r="B3" s="11" t="s">
        <v>1</v>
      </c>
      <c r="C3" s="11" t="s">
        <v>2</v>
      </c>
      <c r="D3" s="12" t="s">
        <v>3</v>
      </c>
      <c r="F3" s="10" t="s">
        <v>0</v>
      </c>
      <c r="G3" s="11" t="s">
        <v>1</v>
      </c>
      <c r="H3" s="11" t="s">
        <v>2</v>
      </c>
      <c r="I3" s="12" t="s">
        <v>3</v>
      </c>
      <c r="K3" s="14" t="s">
        <v>0</v>
      </c>
      <c r="L3" s="15" t="s">
        <v>9</v>
      </c>
      <c r="M3" s="15" t="s">
        <v>10</v>
      </c>
    </row>
    <row r="4" spans="1:13" ht="15" x14ac:dyDescent="0.2">
      <c r="A4" s="1">
        <v>2021</v>
      </c>
      <c r="B4" s="2">
        <v>56.606999999999999</v>
      </c>
      <c r="C4" s="2">
        <v>173.54000000000002</v>
      </c>
      <c r="D4" s="2">
        <v>230.14700000000002</v>
      </c>
      <c r="E4" s="17"/>
      <c r="F4" s="1">
        <v>2021</v>
      </c>
      <c r="G4" s="2">
        <v>56.606999999999999</v>
      </c>
      <c r="H4" s="2">
        <v>173.54000000000002</v>
      </c>
      <c r="I4" s="2">
        <v>230.14700000000002</v>
      </c>
      <c r="J4" s="17"/>
      <c r="K4" s="4">
        <v>2021</v>
      </c>
      <c r="L4" s="9">
        <v>0.53842388644150752</v>
      </c>
      <c r="M4" s="9">
        <v>8.8105726872246687E-2</v>
      </c>
    </row>
    <row r="5" spans="1:13" ht="15" x14ac:dyDescent="0.2">
      <c r="A5" s="1">
        <v>2022</v>
      </c>
      <c r="B5" s="2">
        <v>35.095852291527279</v>
      </c>
      <c r="C5" s="2">
        <v>166.23248718427774</v>
      </c>
      <c r="D5" s="2">
        <v>201.32833947580502</v>
      </c>
      <c r="E5" s="17"/>
      <c r="F5" s="1">
        <v>2022</v>
      </c>
      <c r="G5" s="2">
        <v>35.095852291527279</v>
      </c>
      <c r="H5" s="2">
        <v>166.23248718427774</v>
      </c>
      <c r="I5" s="2">
        <v>201.32833947580502</v>
      </c>
      <c r="J5" s="17"/>
      <c r="K5" s="4">
        <v>2022</v>
      </c>
      <c r="L5" s="9">
        <v>0.55000000000000004</v>
      </c>
      <c r="M5" s="9">
        <v>0.09</v>
      </c>
    </row>
    <row r="6" spans="1:13" ht="15" x14ac:dyDescent="0.2">
      <c r="A6" s="1">
        <v>2023</v>
      </c>
      <c r="B6" s="2">
        <v>37.267760745223185</v>
      </c>
      <c r="C6" s="2">
        <v>154</v>
      </c>
      <c r="D6" s="2">
        <v>183.19299999999998</v>
      </c>
      <c r="E6" s="17"/>
      <c r="F6" s="1">
        <v>2023</v>
      </c>
      <c r="G6" s="3">
        <v>70.107760745223189</v>
      </c>
      <c r="H6" s="3">
        <v>247</v>
      </c>
      <c r="I6" s="2">
        <v>287.69760415597511</v>
      </c>
      <c r="J6" s="17"/>
      <c r="K6" s="4">
        <v>2023</v>
      </c>
      <c r="L6" s="9">
        <v>0.57398000000000005</v>
      </c>
      <c r="M6" s="9">
        <v>9.3924000000000021E-2</v>
      </c>
    </row>
    <row r="7" spans="1:13" ht="15" x14ac:dyDescent="0.2">
      <c r="A7" s="1">
        <v>2024</v>
      </c>
      <c r="B7" s="2">
        <v>43.589701445147043</v>
      </c>
      <c r="C7" s="2">
        <v>154</v>
      </c>
      <c r="D7" s="2">
        <v>308.39400000000001</v>
      </c>
      <c r="E7" s="17"/>
      <c r="F7" s="1">
        <v>2024</v>
      </c>
      <c r="G7" s="3">
        <v>72.249701445147039</v>
      </c>
      <c r="H7" s="3">
        <v>287.96000000000004</v>
      </c>
      <c r="I7" s="2">
        <v>329.64506243164794</v>
      </c>
      <c r="J7" s="17"/>
      <c r="K7" s="4">
        <v>2024</v>
      </c>
      <c r="L7" s="9">
        <v>0.59171598199999997</v>
      </c>
      <c r="M7" s="9">
        <v>9.682625160000001E-2</v>
      </c>
    </row>
    <row r="8" spans="1:13" ht="15" x14ac:dyDescent="0.2">
      <c r="A8" s="1">
        <v>2025</v>
      </c>
      <c r="B8" s="2">
        <v>43.065815802171535</v>
      </c>
      <c r="C8" s="2">
        <v>190.35431384981629</v>
      </c>
      <c r="D8" s="2">
        <v>233.42012965198782</v>
      </c>
      <c r="E8" s="17"/>
      <c r="F8" s="1">
        <v>2025</v>
      </c>
      <c r="G8" s="2">
        <v>43.065815802171535</v>
      </c>
      <c r="H8" s="2">
        <v>190.35431384981629</v>
      </c>
      <c r="I8" s="2">
        <v>233.42012965198782</v>
      </c>
      <c r="J8" s="17"/>
      <c r="K8" s="4">
        <v>2025</v>
      </c>
      <c r="L8" s="9">
        <v>0.60781065671040002</v>
      </c>
      <c r="M8" s="9">
        <v>9.9459925643520006E-2</v>
      </c>
    </row>
    <row r="9" spans="1:13" ht="15" x14ac:dyDescent="0.2">
      <c r="A9" s="1">
        <v>2026</v>
      </c>
      <c r="B9" s="2">
        <v>51.97194540668206</v>
      </c>
      <c r="C9" s="2">
        <v>187.71384569059342</v>
      </c>
      <c r="D9" s="2">
        <v>239.68579109727548</v>
      </c>
      <c r="E9" s="17"/>
      <c r="F9" s="1">
        <v>2026</v>
      </c>
      <c r="G9" s="2">
        <v>51.97194540668206</v>
      </c>
      <c r="H9" s="2">
        <v>187.71384569059342</v>
      </c>
      <c r="I9" s="2">
        <v>239.68579109727548</v>
      </c>
      <c r="J9" s="17"/>
      <c r="K9" s="4">
        <v>2026</v>
      </c>
      <c r="L9" s="9">
        <v>0.62343139058785735</v>
      </c>
      <c r="M9" s="9">
        <v>0.10201604573255847</v>
      </c>
    </row>
    <row r="10" spans="1:13" ht="15" x14ac:dyDescent="0.2">
      <c r="A10" s="1">
        <v>2027</v>
      </c>
      <c r="B10" s="2">
        <v>97.488123578557662</v>
      </c>
      <c r="C10" s="2">
        <v>134.12354776893901</v>
      </c>
      <c r="D10" s="2">
        <v>231.61167134749667</v>
      </c>
      <c r="E10" s="17"/>
      <c r="F10" s="1">
        <v>2027</v>
      </c>
      <c r="G10" s="2">
        <v>97.488123578557662</v>
      </c>
      <c r="H10" s="2">
        <v>134.12354776893901</v>
      </c>
      <c r="I10" s="2">
        <v>231.61167134749667</v>
      </c>
      <c r="J10" s="17"/>
      <c r="K10" s="4">
        <v>2027</v>
      </c>
      <c r="L10" s="9">
        <v>0.63683516548549624</v>
      </c>
      <c r="M10" s="9">
        <v>0.10420939071580849</v>
      </c>
    </row>
    <row r="11" spans="1:13" ht="15" x14ac:dyDescent="0.2">
      <c r="A11" s="1">
        <v>2028</v>
      </c>
      <c r="B11" s="2">
        <v>190</v>
      </c>
      <c r="C11" s="2">
        <v>0</v>
      </c>
      <c r="D11" s="2">
        <v>190</v>
      </c>
      <c r="E11" s="17"/>
      <c r="F11" s="1">
        <v>2028</v>
      </c>
      <c r="G11" s="2">
        <v>195</v>
      </c>
      <c r="H11" s="2">
        <v>0</v>
      </c>
      <c r="I11" s="2">
        <v>195</v>
      </c>
      <c r="J11" s="17"/>
      <c r="K11" s="4">
        <v>2028</v>
      </c>
      <c r="L11" s="9">
        <v>0.65052712154343439</v>
      </c>
      <c r="M11" s="9">
        <v>0.10644989261619839</v>
      </c>
    </row>
    <row r="12" spans="1:13" ht="15" x14ac:dyDescent="0.2">
      <c r="A12" s="1">
        <v>2029</v>
      </c>
      <c r="B12" s="2">
        <v>280</v>
      </c>
      <c r="C12" s="2">
        <v>0</v>
      </c>
      <c r="D12" s="2">
        <v>280</v>
      </c>
      <c r="E12" s="17"/>
      <c r="F12" s="1">
        <v>2029</v>
      </c>
      <c r="G12" s="2">
        <v>290</v>
      </c>
      <c r="H12" s="2">
        <v>0</v>
      </c>
      <c r="I12" s="2">
        <v>290</v>
      </c>
      <c r="J12" s="17"/>
      <c r="K12" s="4">
        <v>2029</v>
      </c>
      <c r="L12" s="9">
        <v>0.66451345465661826</v>
      </c>
      <c r="M12" s="9">
        <v>0.10873856530744665</v>
      </c>
    </row>
    <row r="13" spans="1:13" ht="15" x14ac:dyDescent="0.2">
      <c r="A13" s="1">
        <v>2030</v>
      </c>
      <c r="B13" s="2">
        <v>440</v>
      </c>
      <c r="C13" s="2">
        <v>0</v>
      </c>
      <c r="D13" s="2">
        <v>440</v>
      </c>
      <c r="E13" s="17"/>
      <c r="F13" s="1">
        <v>2030</v>
      </c>
      <c r="G13" s="2">
        <v>450.15717170000005</v>
      </c>
      <c r="H13" s="2">
        <v>0</v>
      </c>
      <c r="I13" s="2">
        <v>450.15717170000005</v>
      </c>
      <c r="J13" s="17"/>
      <c r="K13" s="4">
        <v>2030</v>
      </c>
      <c r="L13" s="9">
        <v>0.67880049393173558</v>
      </c>
      <c r="M13" s="9">
        <v>0.11107644446155676</v>
      </c>
    </row>
    <row r="14" spans="1:13" ht="15" x14ac:dyDescent="0.2">
      <c r="A14" s="1">
        <v>2031</v>
      </c>
      <c r="B14" s="2">
        <v>722</v>
      </c>
      <c r="C14" s="2">
        <v>0</v>
      </c>
      <c r="D14" s="2">
        <v>722</v>
      </c>
      <c r="E14" s="17"/>
      <c r="F14" s="1">
        <v>2031</v>
      </c>
      <c r="G14" s="2">
        <v>699.80500000000006</v>
      </c>
      <c r="H14" s="2">
        <v>0</v>
      </c>
      <c r="I14" s="2">
        <v>699.80500000000006</v>
      </c>
      <c r="J14" s="17"/>
      <c r="K14" s="4">
        <v>2031</v>
      </c>
      <c r="L14" s="9">
        <v>0.69339470455126806</v>
      </c>
      <c r="M14" s="9">
        <v>0.11346458801748024</v>
      </c>
    </row>
    <row r="15" spans="1:13" ht="15" x14ac:dyDescent="0.2">
      <c r="A15" s="1">
        <v>2032</v>
      </c>
      <c r="B15" s="2">
        <v>847</v>
      </c>
      <c r="C15" s="2">
        <v>0</v>
      </c>
      <c r="D15" s="2">
        <v>847</v>
      </c>
      <c r="E15" s="17"/>
      <c r="F15" s="1">
        <v>2032</v>
      </c>
      <c r="G15" s="2">
        <v>818.1</v>
      </c>
      <c r="H15" s="2">
        <v>0</v>
      </c>
      <c r="I15" s="2">
        <v>818.1</v>
      </c>
      <c r="J15" s="17"/>
      <c r="K15" s="4">
        <v>2032</v>
      </c>
      <c r="L15" s="9">
        <v>0.70830269069912033</v>
      </c>
      <c r="M15" s="9">
        <v>0.11590407665985607</v>
      </c>
    </row>
    <row r="16" spans="1:13" ht="15" x14ac:dyDescent="0.2">
      <c r="A16" s="1">
        <v>2033</v>
      </c>
      <c r="B16" s="2">
        <v>907</v>
      </c>
      <c r="C16" s="2">
        <v>0</v>
      </c>
      <c r="D16" s="2">
        <v>907</v>
      </c>
      <c r="E16" s="17"/>
      <c r="F16" s="1">
        <v>2033</v>
      </c>
      <c r="G16" s="2">
        <v>878.1</v>
      </c>
      <c r="H16" s="2">
        <v>0</v>
      </c>
      <c r="I16" s="2">
        <v>878.1</v>
      </c>
      <c r="J16" s="17"/>
      <c r="K16" s="4">
        <v>2033</v>
      </c>
      <c r="L16" s="9">
        <v>0.72353119854915138</v>
      </c>
      <c r="M16" s="9">
        <v>0.11839601430804299</v>
      </c>
    </row>
    <row r="17" spans="1:13" ht="15" x14ac:dyDescent="0.2">
      <c r="A17" s="1">
        <v>2034</v>
      </c>
      <c r="B17" s="2">
        <v>927</v>
      </c>
      <c r="C17" s="2">
        <v>0</v>
      </c>
      <c r="D17" s="2">
        <v>927</v>
      </c>
      <c r="E17" s="17"/>
      <c r="F17" s="1">
        <v>2034</v>
      </c>
      <c r="G17" s="2">
        <v>877.1</v>
      </c>
      <c r="H17" s="2">
        <v>0</v>
      </c>
      <c r="I17" s="2">
        <v>877.1</v>
      </c>
      <c r="J17" s="17"/>
      <c r="K17" s="4">
        <v>2034</v>
      </c>
      <c r="L17" s="9">
        <v>0.73908711931795823</v>
      </c>
      <c r="M17" s="9">
        <v>0.12094152861566591</v>
      </c>
    </row>
    <row r="18" spans="1:13" ht="15" x14ac:dyDescent="0.2">
      <c r="A18" s="1">
        <v>2035</v>
      </c>
      <c r="B18" s="2">
        <v>922</v>
      </c>
      <c r="C18" s="2">
        <v>0</v>
      </c>
      <c r="D18" s="2">
        <v>922</v>
      </c>
      <c r="E18" s="17"/>
      <c r="F18" s="1">
        <v>2035</v>
      </c>
      <c r="G18" s="2">
        <v>877.1</v>
      </c>
      <c r="H18" s="2">
        <v>0</v>
      </c>
      <c r="I18" s="2">
        <v>877.1</v>
      </c>
      <c r="J18" s="17"/>
      <c r="K18" s="4">
        <v>2035</v>
      </c>
      <c r="L18" s="9">
        <v>0.75497749238329437</v>
      </c>
      <c r="M18" s="9">
        <v>0.12354177148090274</v>
      </c>
    </row>
    <row r="19" spans="1:13" ht="15" x14ac:dyDescent="0.2">
      <c r="A19" s="1">
        <v>2036</v>
      </c>
      <c r="B19" s="2">
        <v>905</v>
      </c>
      <c r="C19" s="2">
        <v>0</v>
      </c>
      <c r="D19" s="2">
        <v>905</v>
      </c>
      <c r="E19" s="17"/>
      <c r="F19" s="1">
        <v>2036</v>
      </c>
      <c r="G19" s="2">
        <v>876.08100000000002</v>
      </c>
      <c r="H19" s="2">
        <v>0</v>
      </c>
      <c r="I19" s="2">
        <v>876.08100000000002</v>
      </c>
      <c r="J19" s="17"/>
      <c r="K19" s="4">
        <v>2036</v>
      </c>
      <c r="L19" s="9">
        <v>0.77120950846953529</v>
      </c>
      <c r="M19" s="9">
        <v>0.12619791956774215</v>
      </c>
    </row>
    <row r="20" spans="1:13" ht="15" x14ac:dyDescent="0.2">
      <c r="A20" s="1">
        <v>2037</v>
      </c>
      <c r="B20" s="2">
        <v>884</v>
      </c>
      <c r="C20" s="2">
        <v>0</v>
      </c>
      <c r="D20" s="2">
        <v>884</v>
      </c>
      <c r="E20" s="17"/>
      <c r="F20" s="1">
        <v>2037</v>
      </c>
      <c r="G20" s="2">
        <v>854.9212301</v>
      </c>
      <c r="H20" s="2">
        <v>0</v>
      </c>
      <c r="I20" s="2">
        <v>854.9212301</v>
      </c>
      <c r="J20" s="17"/>
      <c r="K20" s="4">
        <v>2037</v>
      </c>
      <c r="L20" s="9">
        <v>0.78779051290163038</v>
      </c>
      <c r="M20" s="9">
        <v>0.12891117483844861</v>
      </c>
    </row>
    <row r="21" spans="1:13" ht="15" x14ac:dyDescent="0.2">
      <c r="A21" s="1">
        <v>2038</v>
      </c>
      <c r="B21" s="2">
        <v>855</v>
      </c>
      <c r="C21" s="2">
        <v>0</v>
      </c>
      <c r="D21" s="2">
        <v>855</v>
      </c>
      <c r="E21" s="17"/>
      <c r="F21" s="1">
        <v>2038</v>
      </c>
      <c r="G21" s="2">
        <v>825.1</v>
      </c>
      <c r="H21" s="2">
        <v>0</v>
      </c>
      <c r="I21" s="2">
        <v>825.1</v>
      </c>
      <c r="J21" s="17"/>
      <c r="K21" s="4">
        <v>2038</v>
      </c>
      <c r="L21" s="9">
        <v>0.80472800892901553</v>
      </c>
      <c r="M21" s="9">
        <v>0.13168276509747526</v>
      </c>
    </row>
    <row r="23" spans="1:13" ht="15" x14ac:dyDescent="0.25">
      <c r="A23" s="24" t="s">
        <v>13</v>
      </c>
      <c r="B23" s="24"/>
      <c r="C23" s="24"/>
      <c r="D23" s="24"/>
      <c r="F23" s="24" t="s">
        <v>11</v>
      </c>
      <c r="G23" s="24"/>
      <c r="H23" s="24"/>
      <c r="I23" s="24"/>
    </row>
    <row r="24" spans="1:13" ht="45" x14ac:dyDescent="0.2">
      <c r="A24" s="13" t="s">
        <v>0</v>
      </c>
      <c r="B24" s="10" t="s">
        <v>4</v>
      </c>
      <c r="C24" s="10" t="s">
        <v>5</v>
      </c>
      <c r="D24" s="10" t="s">
        <v>6</v>
      </c>
      <c r="F24" s="13" t="s">
        <v>0</v>
      </c>
      <c r="G24" s="10" t="s">
        <v>4</v>
      </c>
      <c r="H24" s="10" t="s">
        <v>5</v>
      </c>
      <c r="I24" s="10" t="s">
        <v>6</v>
      </c>
      <c r="K24" s="10" t="s">
        <v>0</v>
      </c>
      <c r="L24" s="10" t="s">
        <v>7</v>
      </c>
    </row>
    <row r="25" spans="1:13" ht="15" x14ac:dyDescent="0.2">
      <c r="A25" s="1">
        <v>2021</v>
      </c>
      <c r="B25" s="16">
        <v>30.478560939794413</v>
      </c>
      <c r="C25" s="5">
        <v>15.289867841409691</v>
      </c>
      <c r="D25" s="5">
        <v>45.768428781204108</v>
      </c>
      <c r="E25" s="7"/>
      <c r="F25" s="1">
        <v>2021</v>
      </c>
      <c r="G25" s="5">
        <v>30.478560939794413</v>
      </c>
      <c r="H25" s="5">
        <v>15.289867841409691</v>
      </c>
      <c r="I25" s="5">
        <v>45.768428781204108</v>
      </c>
      <c r="J25" s="6"/>
      <c r="K25" s="1">
        <v>2021</v>
      </c>
      <c r="L25" s="8">
        <v>0</v>
      </c>
    </row>
    <row r="26" spans="1:13" ht="15" x14ac:dyDescent="0.2">
      <c r="A26" s="1">
        <v>2022</v>
      </c>
      <c r="B26" s="16">
        <v>19.302718760340007</v>
      </c>
      <c r="C26" s="5">
        <v>14.960923846584997</v>
      </c>
      <c r="D26" s="5">
        <v>34.263642606924996</v>
      </c>
      <c r="E26" s="7"/>
      <c r="F26" s="1">
        <v>2022</v>
      </c>
      <c r="G26" s="5">
        <v>19.302718760339999</v>
      </c>
      <c r="H26" s="5">
        <v>14.960923846585001</v>
      </c>
      <c r="I26" s="5">
        <v>34.263642606924996</v>
      </c>
      <c r="J26" s="6"/>
      <c r="K26" s="1">
        <v>2022</v>
      </c>
      <c r="L26" s="8">
        <v>0</v>
      </c>
    </row>
    <row r="27" spans="1:13" ht="15" x14ac:dyDescent="0.2">
      <c r="A27" s="1">
        <v>2023</v>
      </c>
      <c r="B27" s="18">
        <f>G27-16.523</f>
        <v>20.941109000000001</v>
      </c>
      <c r="C27" s="18">
        <f>H27-8.839</f>
        <v>14.144874</v>
      </c>
      <c r="D27" s="5">
        <f>B27+C27</f>
        <v>35.085982999999999</v>
      </c>
      <c r="E27" s="7"/>
      <c r="F27" s="1">
        <v>2023</v>
      </c>
      <c r="G27" s="19">
        <v>37.464109000000001</v>
      </c>
      <c r="H27" s="19">
        <v>22.983874</v>
      </c>
      <c r="I27" s="5">
        <f>G27+H27</f>
        <v>60.447983000000001</v>
      </c>
      <c r="J27" s="6"/>
      <c r="K27" s="1">
        <v>2023</v>
      </c>
      <c r="L27" s="8">
        <f>I27-D27</f>
        <v>25.362000000000002</v>
      </c>
    </row>
    <row r="28" spans="1:13" ht="15" x14ac:dyDescent="0.2">
      <c r="A28" s="1">
        <v>2024</v>
      </c>
      <c r="B28" s="18">
        <f>G28-13.985</f>
        <v>24.715502000000001</v>
      </c>
      <c r="C28" s="18">
        <f>H28-12.946</f>
        <v>14.271991999999999</v>
      </c>
      <c r="D28" s="5">
        <f>B28+C28</f>
        <v>38.987493999999998</v>
      </c>
      <c r="E28" s="7"/>
      <c r="F28" s="1">
        <v>2024</v>
      </c>
      <c r="G28" s="19">
        <v>38.700502</v>
      </c>
      <c r="H28" s="19">
        <v>27.217991999999999</v>
      </c>
      <c r="I28" s="5">
        <f>G28+H28</f>
        <v>65.918493999999995</v>
      </c>
      <c r="J28" s="6"/>
      <c r="K28" s="1">
        <v>2024</v>
      </c>
      <c r="L28" s="8">
        <f>I28-D28</f>
        <v>26.930999999999997</v>
      </c>
    </row>
    <row r="29" spans="1:13" ht="15" x14ac:dyDescent="0.2">
      <c r="A29" s="1">
        <v>2025</v>
      </c>
      <c r="B29" s="16">
        <f t="shared" ref="B29:C42" si="0">B8*L8</f>
        <v>26.175861784487005</v>
      </c>
      <c r="C29" s="16">
        <f t="shared" si="0"/>
        <v>18.932625901426</v>
      </c>
      <c r="D29" s="5">
        <f t="shared" ref="D29:D42" si="1">B29+C29</f>
        <v>45.108487685913005</v>
      </c>
      <c r="E29" s="7"/>
      <c r="F29" s="1">
        <v>2025</v>
      </c>
      <c r="G29" s="5">
        <v>26.175861784487001</v>
      </c>
      <c r="H29" s="5">
        <v>18.932625901426004</v>
      </c>
      <c r="I29" s="5">
        <v>45.108487685913005</v>
      </c>
      <c r="J29" s="6"/>
      <c r="K29" s="1">
        <v>2025</v>
      </c>
      <c r="L29" s="8">
        <v>0</v>
      </c>
    </row>
    <row r="30" spans="1:13" ht="15" x14ac:dyDescent="0.2">
      <c r="A30" s="1">
        <v>2026</v>
      </c>
      <c r="B30" s="16">
        <f t="shared" si="0"/>
        <v>32.400942196443999</v>
      </c>
      <c r="C30" s="16">
        <f t="shared" si="0"/>
        <v>19.149824266606004</v>
      </c>
      <c r="D30" s="5">
        <f t="shared" si="1"/>
        <v>51.550766463050003</v>
      </c>
      <c r="E30" s="7"/>
      <c r="F30" s="1">
        <v>2026</v>
      </c>
      <c r="G30" s="5">
        <v>32.400942196444007</v>
      </c>
      <c r="H30" s="5">
        <v>19.149824266606</v>
      </c>
      <c r="I30" s="5">
        <v>51.55076646305001</v>
      </c>
      <c r="J30" s="6"/>
      <c r="K30" s="1">
        <v>2026</v>
      </c>
      <c r="L30" s="8">
        <v>0</v>
      </c>
    </row>
    <row r="31" spans="1:13" ht="30" x14ac:dyDescent="0.2">
      <c r="A31" s="1">
        <v>2027</v>
      </c>
      <c r="B31" s="16">
        <f t="shared" si="0"/>
        <v>62.083865312021274</v>
      </c>
      <c r="C31" s="16">
        <f t="shared" si="0"/>
        <v>13.97693319364377</v>
      </c>
      <c r="D31" s="5">
        <f t="shared" si="1"/>
        <v>76.060798505665048</v>
      </c>
      <c r="E31" s="7"/>
      <c r="F31" s="1">
        <v>2027</v>
      </c>
      <c r="G31" s="5">
        <v>62.083865312021281</v>
      </c>
      <c r="H31" s="5">
        <v>13.976933193643768</v>
      </c>
      <c r="I31" s="5">
        <v>76.060798505665048</v>
      </c>
      <c r="J31" s="6"/>
      <c r="K31" s="1">
        <v>2027</v>
      </c>
      <c r="L31" s="8">
        <v>0</v>
      </c>
      <c r="M31" s="10" t="s">
        <v>12</v>
      </c>
    </row>
    <row r="32" spans="1:13" ht="15" x14ac:dyDescent="0.2">
      <c r="A32" s="1">
        <v>2028</v>
      </c>
      <c r="B32" s="16">
        <f t="shared" si="0"/>
        <v>123.60015309325253</v>
      </c>
      <c r="C32" s="16">
        <f t="shared" si="0"/>
        <v>0</v>
      </c>
      <c r="D32" s="5">
        <f t="shared" si="1"/>
        <v>123.60015309325253</v>
      </c>
      <c r="E32" s="7"/>
      <c r="F32" s="1">
        <v>2028</v>
      </c>
      <c r="G32" s="5">
        <v>126.85278870096971</v>
      </c>
      <c r="H32" s="5">
        <v>0</v>
      </c>
      <c r="I32" s="5">
        <v>126.85278870096971</v>
      </c>
      <c r="J32" s="6"/>
      <c r="K32" s="1">
        <v>2028</v>
      </c>
      <c r="L32" s="8">
        <v>3.252635607717167</v>
      </c>
      <c r="M32" s="22" t="s">
        <v>8</v>
      </c>
    </row>
    <row r="33" spans="1:13" ht="15" x14ac:dyDescent="0.2">
      <c r="A33" s="1">
        <v>2029</v>
      </c>
      <c r="B33" s="16">
        <f t="shared" si="0"/>
        <v>186.06376730385313</v>
      </c>
      <c r="C33" s="16">
        <f t="shared" si="0"/>
        <v>0</v>
      </c>
      <c r="D33" s="5">
        <f t="shared" si="1"/>
        <v>186.06376730385313</v>
      </c>
      <c r="E33" s="7"/>
      <c r="F33" s="1">
        <v>2029</v>
      </c>
      <c r="G33" s="5">
        <v>192.70890185041932</v>
      </c>
      <c r="H33" s="5">
        <v>0</v>
      </c>
      <c r="I33" s="5">
        <v>192.70890185041932</v>
      </c>
      <c r="J33" s="6"/>
      <c r="K33" s="1">
        <v>2029</v>
      </c>
      <c r="L33" s="8">
        <v>6.6451345465661973</v>
      </c>
      <c r="M33" s="22"/>
    </row>
    <row r="34" spans="1:13" ht="15" x14ac:dyDescent="0.2">
      <c r="A34" s="1">
        <v>2030</v>
      </c>
      <c r="B34" s="16">
        <f t="shared" si="0"/>
        <v>298.67221732996364</v>
      </c>
      <c r="C34" s="16">
        <f t="shared" si="0"/>
        <v>0</v>
      </c>
      <c r="D34" s="5">
        <f t="shared" si="1"/>
        <v>298.67221732996364</v>
      </c>
      <c r="E34" s="7"/>
      <c r="F34" s="1">
        <v>2030</v>
      </c>
      <c r="G34" s="5">
        <v>305.56691049687316</v>
      </c>
      <c r="H34" s="5">
        <v>0</v>
      </c>
      <c r="I34" s="5">
        <v>305.56691049687316</v>
      </c>
      <c r="J34" s="6"/>
      <c r="K34" s="1">
        <v>2030</v>
      </c>
      <c r="L34" s="8">
        <v>6.8946931669094624</v>
      </c>
      <c r="M34" s="22"/>
    </row>
    <row r="35" spans="1:13" ht="15" x14ac:dyDescent="0.2">
      <c r="A35" s="1">
        <v>2031</v>
      </c>
      <c r="B35" s="16">
        <f t="shared" si="0"/>
        <v>500.63097668601552</v>
      </c>
      <c r="C35" s="16">
        <f t="shared" si="0"/>
        <v>0</v>
      </c>
      <c r="D35" s="5">
        <f t="shared" si="1"/>
        <v>500.63097668601552</v>
      </c>
      <c r="E35" s="7"/>
      <c r="F35" s="1">
        <v>2031</v>
      </c>
      <c r="G35" s="5">
        <v>485.24108121850014</v>
      </c>
      <c r="H35" s="5">
        <v>0</v>
      </c>
      <c r="I35" s="5">
        <v>485.24108121850014</v>
      </c>
      <c r="J35" s="6"/>
      <c r="K35" s="1">
        <v>2031</v>
      </c>
      <c r="L35" s="8">
        <v>-15.389895467515373</v>
      </c>
      <c r="M35" s="22"/>
    </row>
    <row r="36" spans="1:13" ht="15" x14ac:dyDescent="0.2">
      <c r="A36" s="1">
        <v>2032</v>
      </c>
      <c r="B36" s="16">
        <f t="shared" si="0"/>
        <v>599.93237902215492</v>
      </c>
      <c r="C36" s="16">
        <f t="shared" si="0"/>
        <v>0</v>
      </c>
      <c r="D36" s="5">
        <f t="shared" si="1"/>
        <v>599.93237902215492</v>
      </c>
      <c r="E36" s="7"/>
      <c r="F36" s="1">
        <v>2032</v>
      </c>
      <c r="G36" s="5">
        <v>579.46243126095032</v>
      </c>
      <c r="H36" s="5">
        <v>0</v>
      </c>
      <c r="I36" s="5">
        <v>579.46243126095032</v>
      </c>
      <c r="J36" s="6"/>
      <c r="K36" s="1">
        <v>2032</v>
      </c>
      <c r="L36" s="8">
        <v>-20.469947761204594</v>
      </c>
      <c r="M36" s="22"/>
    </row>
    <row r="37" spans="1:13" ht="15" x14ac:dyDescent="0.2">
      <c r="A37" s="1">
        <v>2033</v>
      </c>
      <c r="B37" s="16">
        <f t="shared" si="0"/>
        <v>656.24279708408028</v>
      </c>
      <c r="C37" s="16">
        <f t="shared" si="0"/>
        <v>0</v>
      </c>
      <c r="D37" s="5">
        <f t="shared" si="1"/>
        <v>656.24279708408028</v>
      </c>
      <c r="E37" s="7"/>
      <c r="F37" s="1">
        <v>2033</v>
      </c>
      <c r="G37" s="5">
        <v>635.33274544600988</v>
      </c>
      <c r="H37" s="5">
        <v>0</v>
      </c>
      <c r="I37" s="5">
        <v>635.33274544600988</v>
      </c>
      <c r="J37" s="6"/>
      <c r="K37" s="1">
        <v>2033</v>
      </c>
      <c r="L37" s="8">
        <v>-20.910051638070513</v>
      </c>
      <c r="M37" s="22"/>
    </row>
    <row r="38" spans="1:13" ht="15" x14ac:dyDescent="0.2">
      <c r="A38" s="1">
        <v>2034</v>
      </c>
      <c r="B38" s="16">
        <f t="shared" si="0"/>
        <v>685.13375960774727</v>
      </c>
      <c r="C38" s="16">
        <f t="shared" si="0"/>
        <v>0</v>
      </c>
      <c r="D38" s="5">
        <f t="shared" si="1"/>
        <v>685.13375960774727</v>
      </c>
      <c r="E38" s="7"/>
      <c r="F38" s="1">
        <v>2034</v>
      </c>
      <c r="G38" s="5">
        <v>648.25331235378121</v>
      </c>
      <c r="H38" s="5">
        <v>0</v>
      </c>
      <c r="I38" s="5">
        <v>648.25331235378121</v>
      </c>
      <c r="J38" s="6"/>
      <c r="K38" s="1">
        <v>2034</v>
      </c>
      <c r="L38" s="8">
        <v>-36.880447253966054</v>
      </c>
      <c r="M38" s="22"/>
    </row>
    <row r="39" spans="1:13" ht="15" x14ac:dyDescent="0.2">
      <c r="A39" s="1">
        <v>2035</v>
      </c>
      <c r="B39" s="16">
        <f t="shared" si="0"/>
        <v>696.08924797739746</v>
      </c>
      <c r="C39" s="16">
        <f t="shared" si="0"/>
        <v>0</v>
      </c>
      <c r="D39" s="5">
        <f t="shared" si="1"/>
        <v>696.08924797739746</v>
      </c>
      <c r="E39" s="7"/>
      <c r="F39" s="1">
        <v>2035</v>
      </c>
      <c r="G39" s="5">
        <v>662.19075856938753</v>
      </c>
      <c r="H39" s="5">
        <v>0</v>
      </c>
      <c r="I39" s="5">
        <v>662.19075856938753</v>
      </c>
      <c r="J39" s="6"/>
      <c r="K39" s="1">
        <v>2035</v>
      </c>
      <c r="L39" s="8">
        <v>-33.898489408009937</v>
      </c>
      <c r="M39" s="22"/>
    </row>
    <row r="40" spans="1:13" ht="15" x14ac:dyDescent="0.2">
      <c r="A40" s="1">
        <v>2036</v>
      </c>
      <c r="B40" s="16">
        <f t="shared" si="0"/>
        <v>697.94460516492938</v>
      </c>
      <c r="C40" s="16">
        <f t="shared" si="0"/>
        <v>0</v>
      </c>
      <c r="D40" s="5">
        <f t="shared" si="1"/>
        <v>697.94460516492938</v>
      </c>
      <c r="E40" s="7"/>
      <c r="F40" s="1">
        <v>2036</v>
      </c>
      <c r="G40" s="5">
        <v>675.6419973894989</v>
      </c>
      <c r="H40" s="5">
        <v>0</v>
      </c>
      <c r="I40" s="5">
        <v>675.6419973894989</v>
      </c>
      <c r="J40" s="6"/>
      <c r="K40" s="1">
        <v>2036</v>
      </c>
      <c r="L40" s="8">
        <v>-22.302607775430488</v>
      </c>
      <c r="M40" s="22"/>
    </row>
    <row r="41" spans="1:13" ht="15" x14ac:dyDescent="0.2">
      <c r="A41" s="1">
        <v>2037</v>
      </c>
      <c r="B41" s="16">
        <f t="shared" si="0"/>
        <v>696.40681340504125</v>
      </c>
      <c r="C41" s="16">
        <f t="shared" si="0"/>
        <v>0</v>
      </c>
      <c r="D41" s="5">
        <f t="shared" si="1"/>
        <v>696.40681340504125</v>
      </c>
      <c r="E41" s="7"/>
      <c r="F41" s="1">
        <v>2037</v>
      </c>
      <c r="G41" s="5">
        <v>673.49883435097172</v>
      </c>
      <c r="H41" s="5">
        <v>0</v>
      </c>
      <c r="I41" s="5">
        <v>673.49883435097172</v>
      </c>
      <c r="J41" s="6"/>
      <c r="K41" s="1">
        <v>2037</v>
      </c>
      <c r="L41" s="8">
        <v>-22.907979054069529</v>
      </c>
      <c r="M41" s="22"/>
    </row>
    <row r="42" spans="1:13" ht="15" x14ac:dyDescent="0.2">
      <c r="A42" s="1">
        <v>2038</v>
      </c>
      <c r="B42" s="16">
        <f t="shared" si="0"/>
        <v>688.04244763430825</v>
      </c>
      <c r="C42" s="16">
        <f t="shared" si="0"/>
        <v>0</v>
      </c>
      <c r="D42" s="5">
        <f t="shared" si="1"/>
        <v>688.04244763430825</v>
      </c>
      <c r="E42" s="7"/>
      <c r="F42" s="1">
        <v>2038</v>
      </c>
      <c r="G42" s="5">
        <v>663.98108016733079</v>
      </c>
      <c r="H42" s="5">
        <v>0</v>
      </c>
      <c r="I42" s="5">
        <v>663.98108016733079</v>
      </c>
      <c r="J42" s="6"/>
      <c r="K42" s="1">
        <v>2038</v>
      </c>
      <c r="L42" s="8">
        <v>-24.061367466977458</v>
      </c>
      <c r="M42" s="22"/>
    </row>
    <row r="43" spans="1:13" x14ac:dyDescent="0.2">
      <c r="F43" s="20"/>
      <c r="G43" s="20"/>
      <c r="H43" s="20"/>
      <c r="I43" s="20"/>
    </row>
    <row r="44" spans="1:13" x14ac:dyDescent="0.2">
      <c r="F44" s="21"/>
      <c r="G44" s="21"/>
      <c r="H44" s="21"/>
      <c r="I44" s="21"/>
    </row>
  </sheetData>
  <mergeCells count="7">
    <mergeCell ref="F43:I44"/>
    <mergeCell ref="M32:M42"/>
    <mergeCell ref="L2:M2"/>
    <mergeCell ref="F2:I2"/>
    <mergeCell ref="A2:D2"/>
    <mergeCell ref="F23:I23"/>
    <mergeCell ref="A23:D23"/>
  </mergeCells>
  <pageMargins left="0.7" right="0.7" top="0.75" bottom="0.75" header="0.3" footer="0.3"/>
  <pageSetup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Bassindale</dc:creator>
  <cp:lastModifiedBy>Sharon du Quesnay</cp:lastModifiedBy>
  <cp:lastPrinted>2022-08-02T17:06:08Z</cp:lastPrinted>
  <dcterms:created xsi:type="dcterms:W3CDTF">2022-07-26T13:24:08Z</dcterms:created>
  <dcterms:modified xsi:type="dcterms:W3CDTF">2022-08-02T17:06:19Z</dcterms:modified>
</cp:coreProperties>
</file>