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G:\BoardSec\8- Janet's Active Cases\EB-2022 CASES\EB-2022-0032 Festival deferral\APPL\"/>
    </mc:Choice>
  </mc:AlternateContent>
  <xr:revisionPtr revIDLastSave="0" documentId="8_{FF9B38AA-7622-47E3-8725-FBA7F9A39248}" xr6:coauthVersionLast="47" xr6:coauthVersionMax="47" xr10:uidLastSave="{00000000-0000-0000-0000-000000000000}"/>
  <bookViews>
    <workbookView xWindow="1240" yWindow="900" windowWidth="17960" windowHeight="6550" xr2:uid="{00000000-000D-0000-FFFF-FFFF00000000}"/>
  </bookViews>
  <sheets>
    <sheet name="Sheet1" sheetId="1" r:id="rId1"/>
    <sheet name="Sheet2" sheetId="2" r:id="rId2"/>
    <sheet name="Sheet3" sheetId="3" r:id="rId3"/>
  </sheets>
  <externalReferences>
    <externalReference r:id="rId4"/>
  </externalReferences>
  <definedNames>
    <definedName name="EBNUMBER" localSheetId="0">'[1]LDC Info'!$E$16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16" i="1" l="1"/>
  <c r="D116" i="1"/>
  <c r="C116" i="1"/>
  <c r="G116" i="1" s="1"/>
  <c r="E114" i="1"/>
  <c r="D114" i="1"/>
  <c r="C114" i="1"/>
  <c r="B114" i="1"/>
  <c r="F87" i="1"/>
  <c r="B120" i="1" s="1"/>
  <c r="D87" i="1"/>
  <c r="C87" i="1"/>
  <c r="E87" i="1" s="1"/>
  <c r="H69" i="1"/>
  <c r="D57" i="1" s="1"/>
  <c r="D69" i="1"/>
  <c r="C69" i="1"/>
  <c r="A68" i="1"/>
  <c r="A67" i="1"/>
  <c r="A66" i="1"/>
  <c r="D65" i="1"/>
  <c r="E66" i="1" s="1"/>
  <c r="A65" i="1"/>
  <c r="H64" i="1"/>
  <c r="A64" i="1"/>
  <c r="B63" i="1"/>
  <c r="H63" i="1" s="1"/>
  <c r="A63" i="1"/>
  <c r="C56" i="1"/>
  <c r="C61" i="1" s="1"/>
  <c r="E45" i="1"/>
  <c r="D45" i="1"/>
  <c r="C45" i="1"/>
  <c r="B45" i="1"/>
  <c r="F44" i="1"/>
  <c r="F43" i="1"/>
  <c r="F42" i="1"/>
  <c r="F41" i="1"/>
  <c r="F45" i="1" s="1"/>
  <c r="J38" i="1"/>
  <c r="E38" i="1"/>
  <c r="F38" i="1" s="1"/>
  <c r="J37" i="1"/>
  <c r="E37" i="1"/>
  <c r="D37" i="1"/>
  <c r="C37" i="1"/>
  <c r="F37" i="1" s="1"/>
  <c r="J36" i="1"/>
  <c r="E36" i="1"/>
  <c r="D36" i="1"/>
  <c r="C36" i="1"/>
  <c r="B36" i="1"/>
  <c r="K35" i="1"/>
  <c r="J35" i="1"/>
  <c r="E35" i="1"/>
  <c r="E39" i="1" s="1"/>
  <c r="D35" i="1"/>
  <c r="C35" i="1"/>
  <c r="B35" i="1"/>
  <c r="N34" i="1"/>
  <c r="M34" i="1"/>
  <c r="L34" i="1"/>
  <c r="K34" i="1"/>
  <c r="H1" i="1"/>
  <c r="E120" i="1" l="1"/>
  <c r="E123" i="1" s="1"/>
  <c r="F35" i="1"/>
  <c r="G114" i="1"/>
  <c r="C39" i="1"/>
  <c r="C120" i="1"/>
  <c r="C123" i="1" s="1"/>
  <c r="D39" i="1"/>
  <c r="F36" i="1"/>
  <c r="B39" i="1"/>
  <c r="F39" i="1" s="1"/>
  <c r="H65" i="1"/>
  <c r="D120" i="1"/>
  <c r="D123" i="1" s="1"/>
  <c r="H57" i="1"/>
  <c r="D61" i="1"/>
  <c r="B123" i="1"/>
  <c r="H66" i="1"/>
  <c r="E58" i="1"/>
  <c r="E69" i="1"/>
  <c r="F67" i="1"/>
  <c r="H56" i="1"/>
  <c r="B55" i="1"/>
  <c r="B69" i="1"/>
  <c r="F118" i="1"/>
  <c r="E61" i="1" l="1"/>
  <c r="H58" i="1"/>
  <c r="F69" i="1"/>
  <c r="H67" i="1"/>
  <c r="F59" i="1"/>
  <c r="G68" i="1"/>
  <c r="H55" i="1"/>
  <c r="B61" i="1"/>
  <c r="H118" i="1"/>
  <c r="F120" i="1"/>
  <c r="F123" i="1" l="1"/>
  <c r="H123" i="1" s="1"/>
  <c r="H120" i="1"/>
  <c r="G69" i="1"/>
  <c r="H68" i="1"/>
  <c r="G60" i="1"/>
  <c r="H59" i="1"/>
  <c r="F61" i="1"/>
  <c r="G61" i="1" l="1"/>
  <c r="H61" i="1" s="1"/>
  <c r="H60" i="1"/>
</calcChain>
</file>

<file path=xl/sharedStrings.xml><?xml version="1.0" encoding="utf-8"?>
<sst xmlns="http://schemas.openxmlformats.org/spreadsheetml/2006/main" count="94" uniqueCount="81">
  <si>
    <t>File Number:</t>
  </si>
  <si>
    <t>Exhibit:</t>
  </si>
  <si>
    <t>Tab:</t>
  </si>
  <si>
    <t>Schedule:</t>
  </si>
  <si>
    <t>Page:</t>
  </si>
  <si>
    <t>Date:</t>
  </si>
  <si>
    <t>Appendix 2-I</t>
  </si>
  <si>
    <t>Load Forecast CDM Adjustment Work Form (2015)</t>
  </si>
  <si>
    <r>
      <t>The 2014 bridge year is the last year of the current four year (2011-2014) CDM program, and 2015 is the first year of a new six year (2015-2020) CDM program, per the Ministirial directives of March 31</t>
    </r>
    <r>
      <rPr>
        <sz val="10"/>
        <rFont val="Arial"/>
        <family val="2"/>
      </rPr>
      <t xml:space="preserve">, 2014.  Thus, with 2015, there is a need to recognize the final year of the current 2011-2014 CDM program, as well as to estimate reasonable impacts each year for the new 2015-2020 CDM program.  These are combined to estimate the adjustment for CDM program impacts on the 2015 load forecast.  </t>
    </r>
  </si>
  <si>
    <t>Appendix 2-I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</si>
  <si>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It is assumed that the new six year (2015-2020) CDM program will work similar to the existing 2011-2014 CDM program, meaning that distributors will offer programs each year that, cumulatively over the six years (from January 1, 2015 to December 31, 2020) will cumulatively achieve the new six year CDM target.  This is the approach contemplated in the Ministerial directive letters of March 31, 2014 to the Board and to the OPA.  Thus, distributors will be able to offer programs on a basis so that cumulatively over the period, the impacts, including persistence, of the CDM programs will accumulate towards achieving each distributor's 2015-2020 CDM target.</t>
  </si>
  <si>
    <t xml:space="preserve">With this approach, it is necessary to account for estimated savings for the last year of the current program, particularly the estimated savings for new CDM programs offered in 2014, as well as the estimated savings for new CDM programs that the distributor will offer in 2015 towards achievement of the new six year (2015-2020) CDM program.   This necessitates expansion of this Appendix 2-I to deal with both the 2011-2014 and 2015-2020 CDM plans.  It is expected that this approach will be updated each year. </t>
  </si>
  <si>
    <t>2011-2014 CDM Program - 2014, last year of the current CDM plan</t>
  </si>
  <si>
    <t>Input the 2011-2014 CDM target in Cell B21.</t>
  </si>
  <si>
    <t>Input the measured results for 2011 CDM programs for each of the years 2011 and persistence into 2012, 2013 and 2014 into cells B31 to E31.  These results are taken from the final 2011 CDM Report issued by the OPA for that distributor in the fall of 2012.</t>
  </si>
  <si>
    <t>Measured results for 2012 CDM programs for each of the years 2012 and persistence into 2013 and 2014 are input into cells C32 to E32.  These results are taken from the final 2012 CDM Report issued by the OPA for that distributor in the fall of 2013.</t>
  </si>
  <si>
    <t>Measured results for 2013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t>
  </si>
  <si>
    <t xml:space="preserve">	Based on these inputs, the residual kWh to achieve the 4 year CDM target icalculated for 2014 CDM under the assumption that the distributor will at least  achieve the 2011-2014 CDM target that is currently a condition of the utility's Distribution Licence.   If the distributor has met its cumulative kWh savings target by the end of 2013, the incremental savings for 2014 are assumed to be zero.  Any further savings for 2014 CDM savings and any further compensation for meeting or exceeding the four-year (2011-2014) targets will be dealt with through the disposition of the 2011-2014 LRAMVA balance, which will occur in the next cost of service application filed after the final 2014 CDM Reports issued by the OPA in the fall of 2015._x000D_
</t>
  </si>
  <si>
    <t>4 Year (2011-2014) kWh Target:</t>
  </si>
  <si>
    <t>Total</t>
  </si>
  <si>
    <t>2011 CDM Programs</t>
  </si>
  <si>
    <t>2012 CDM Programs</t>
  </si>
  <si>
    <t>2013 CDM Programs</t>
  </si>
  <si>
    <t>2014 CDM Programs</t>
  </si>
  <si>
    <t>Total in Year</t>
  </si>
  <si>
    <t>kWh</t>
  </si>
  <si>
    <t>2015-2020 CDM Program - 2015, first year of the current CDM plan</t>
  </si>
  <si>
    <t>For the first year of the new 2015-2020 CDM plan, it is assumed that each year's program will achieve an equal amount of new CDM savings.  The new targets for 2015-2020 do not take into account persistence beyond the first year, but the OPA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OPA.</t>
  </si>
  <si>
    <t>6 Year (2015-2020) kWh Target:</t>
  </si>
  <si>
    <t>%</t>
  </si>
  <si>
    <t>2015 CDM Programs</t>
  </si>
  <si>
    <t>2016 CDM Programs</t>
  </si>
  <si>
    <t>2017 CDM Programs</t>
  </si>
  <si>
    <t>2018 CDM Programs</t>
  </si>
  <si>
    <t>2019 CDM Programs</t>
  </si>
  <si>
    <t>2020 CDM Programs</t>
  </si>
  <si>
    <t>Determination of 2015 Load Forecast Adjustment</t>
  </si>
  <si>
    <t>The Board has determined that the "net" number should be used in its Decision and Order with respect to Centre Wellington Hydro Ltd.'s 2013 Cost of Service rates (EB-2012-0113).  This approach has also been used in Settlement Agreements accepted by the Board in other 2013 and 2-14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</si>
  <si>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From each of the 2006-2010 CDM Final Report,  and the 2011, 2012 and 2013 CDM Final Reports, issued by the OPA for the distributor, the distributor should input the "gross" and "net" results of the cumulative CDM savings for 2014 into cells D31 to E33.  The model will calculate the cumulative savings for all programs from 2006 to 2012 and determine the "net" to "gross" factor "g".</t>
  </si>
  <si>
    <t>Net-to-Gross Conversion</t>
  </si>
  <si>
    <t>Is CDM adjustment being done on a "net" or "gross" basis?</t>
  </si>
  <si>
    <t>net</t>
  </si>
  <si>
    <t>"Gross"</t>
  </si>
  <si>
    <t>"Net"</t>
  </si>
  <si>
    <t>Difference</t>
  </si>
  <si>
    <t>"Net-to-Gross" Conversion Factor</t>
  </si>
  <si>
    <t>Persistence of Historical CDM programs to 2014</t>
  </si>
  <si>
    <t>('g')</t>
  </si>
  <si>
    <t>2006-2010 CDM programs</t>
  </si>
  <si>
    <t>2011 CDM program</t>
  </si>
  <si>
    <t>2012 CDM program</t>
  </si>
  <si>
    <t>2013 CDM program</t>
  </si>
  <si>
    <t>2006 to 2013 OPA CDM programs:  Persistence to 2015</t>
  </si>
  <si>
    <t>The default values represent the factor that each year's CDM program is factored into the manual CDM adjustment.  Distributors can choose alternative weights of "0", "0.5" or "1" from the drop-down menu for each cell, but must support its alternatives.</t>
  </si>
  <si>
    <t>These factors do not mean that CDM programs are excluded, but also reflect the assumption that impacts of 2011 and 2012 programs are already implicitly reflected in the actual data for those years that are the basis for the load forecast prior to any manual CDM adjustment.</t>
  </si>
  <si>
    <t>Weight Factor for Inclusion in CDM Adjustment to 2014 Load Forecast</t>
  </si>
  <si>
    <t>Weight Factor for each year's CDM program impact on 2014 load forecast</t>
  </si>
  <si>
    <t>Distributor can select "0", "0.5", or "1" from drop-down list</t>
  </si>
  <si>
    <t xml:space="preserve">Default Value selection rationale.  </t>
  </si>
  <si>
    <t>Full year persistence of 2011 CDM programs on 2015 load forecast.  Full impact assumed because of 50% impact in 2011 (first year) but full year persistence impact on 2012 and 2013, and thus reflected in base forecast before the CDM adjustment.</t>
  </si>
  <si>
    <t>Full year persistence of 2012 CDM programs on 2015 load forecast.  Full impact assumed because of 50% impact in 2012 (first year) but full year persistence impact on 2013, and thus reflected in base forecast before the CDM adjustment.</t>
  </si>
  <si>
    <t>Default is 0, but one option is for full year impact of persistence of 2013 CDM programs on 2015 load forecast, but 50% impact in base forecast (first year impact of 2013 CDM programs on 2013 load forecast, which is part of the data for the load forecast.</t>
  </si>
  <si>
    <t>Full year impact of persistence of 2014 programs on 2015 load forecast.  2014 CDM programs not in base forecast.</t>
  </si>
  <si>
    <t>Only 50% of 2015 CDM programs are assumed to impact the 2015 load forecast based on the "half-year" rule.</t>
  </si>
  <si>
    <t>2011-2014 and 2015-2020 LRAMVA and 2015 CDM adjustment to Load Forecast</t>
  </si>
  <si>
    <t>One manual adjustment for CDM impacts to the 2015 load forecast is made.  However, the distributor will have two associated annualized CDM impacts, one for the 2011-2014 CDM program and the second for the 2015-2020 CDM plan.  In addition, the distributor needs to reflect the CDM adjustment that was explicitly factored into its 2011 load forecast in its 2011 cost of service application (assuming that it rebased in that year).  this amount, and equal persistence for 2012, 2013 and 2014 is used as an offset to determine what the net balance of the 2011-2014 LRAMVA balance should be for disposition.</t>
  </si>
  <si>
    <t>The Amount used for the CDM threshold of the LRAMVA is the kWh that will be used to determine the base amount for the LRAMVA balance for 2014, for assessing performance against the four-year target.  The base amount for 2011-2013 is 0 (zero) for 2014 Cost of Service applications, as the utility rebased prior to the 2011-2014 CDM programs, and there was no adjustment to reflect the impacts of the 2011-2014 programs on the load forecast used to determine their last cost of service-based rates.</t>
  </si>
  <si>
    <t xml:space="preserve">The proposed loss factor should correspond with the loss factor calculated in Appendix 2-R </t>
  </si>
  <si>
    <t xml:space="preserve">The Manual Adjustment for the 2015 Load Forecast is the amount manually subtracted from the load forecast derived from the base forecast from historical data, and is intended to reflect the further CDM savings that the distributor needs to achieve assuming that they meet 100% of the 2011-2014 CDM target that is a condition of their target. </t>
  </si>
  <si>
    <t>If the distributor has developed their load forecast on a system purchased basis, then the manual adjustment should be on system purchased basis, including the adjustment for losses.  If the load forecast has been developed on a billed basis, either on a system basis or on a class-specific basis, the manual adjustment should be on a billed basis, excluding losses.</t>
  </si>
  <si>
    <t>The distributor should determine the allocation of the savings to all customer classes in a reasonable manner (e.g. taking into account what programs and what OPA-measured impacts were directed at specific customer classes), for both the LRAMVA and for the load forecast adjustment.</t>
  </si>
  <si>
    <t>Total for 2014</t>
  </si>
  <si>
    <t>Total for 2015</t>
  </si>
  <si>
    <t>Amount used for CDM threshold for LRAMVA (2014)</t>
  </si>
  <si>
    <t>2011 CDM adjustment (per Board Decision in 2011 Cost of Service Application) (enter as negative)</t>
  </si>
  <si>
    <t>Amount used for CDM threshold for LRAMVA (2015)</t>
  </si>
  <si>
    <t>Manual Adjustment for 2015 Load Forecast (billed basis)</t>
  </si>
  <si>
    <t>Proposed Loss Factor (TLF)</t>
  </si>
  <si>
    <t xml:space="preserve"> Format: X.XX%</t>
  </si>
  <si>
    <t>Manual Adjustment for 2015 Load Forecast (system purchased basis)</t>
  </si>
  <si>
    <t>Manual adjustment uses "gross" versus "net" (i.e. numbers multiplied by (1 + g).  The Weight factor is also used calculate the impact of each year's program on the CDM adjustment to the 2014 load forecast.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</si>
</sst>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0_ ;\-#,##0\ "/>
  </numFmts>
  <fonts count="15"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0"/>
      <name val="Arial"/>
      <family val="2"/>
    </font>
    <font>
      <b/>
      <sz val="10"/>
      <name val="Arial"/>
      <family val="2"/>
    </font>
    <font>
      <sz val="8"/>
      <name val="Arial"/>
      <family val="2"/>
    </font>
    <font>
      <b/>
      <sz val="14"/>
      <name val="Arial"/>
      <family val="2"/>
    </font>
    <font>
      <b/>
      <sz val="14"/>
      <color theme="1"/>
      <name val="Calibri"/>
      <family val="2"/>
      <scheme val="minor"/>
    </font>
    <font>
      <sz val="11"/>
      <name val="Calibri"/>
      <family val="2"/>
      <scheme val="minor"/>
    </font>
    <font>
      <sz val="10"/>
      <name val="Calibri"/>
      <family val="2"/>
      <scheme val="minor"/>
    </font>
    <font>
      <b/>
      <i/>
      <sz val="14"/>
      <color theme="1"/>
      <name val="Calibri"/>
      <family val="2"/>
      <scheme val="minor"/>
    </font>
    <font>
      <b/>
      <sz val="11"/>
      <name val="Calibri"/>
      <family val="2"/>
      <scheme val="minor"/>
    </font>
    <font>
      <b/>
      <i/>
      <sz val="11"/>
      <color theme="1"/>
      <name val="Calibri"/>
      <family val="2"/>
      <scheme val="minor"/>
    </font>
    <font>
      <i/>
      <sz val="11"/>
      <color theme="1"/>
      <name val="Calibri"/>
      <family val="2"/>
      <scheme val="minor"/>
    </font>
  </fonts>
  <fills count="9">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bgColor indexed="64"/>
      </patternFill>
    </fill>
  </fills>
  <borders count="51">
    <border>
      <left/>
      <right/>
      <top/>
      <bottom/>
      <diagonal/>
    </border>
    <border>
      <left/>
      <right/>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double">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theme="0"/>
      </top>
      <bottom/>
      <diagonal/>
    </border>
    <border>
      <left/>
      <right style="double">
        <color indexed="64"/>
      </right>
      <top style="thin">
        <color theme="0"/>
      </top>
      <bottom/>
      <diagonal/>
    </border>
    <border>
      <left/>
      <right style="double">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right style="medium">
        <color indexed="64"/>
      </right>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right/>
      <top style="thin">
        <color indexed="64"/>
      </top>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medium">
        <color indexed="64"/>
      </right>
      <top style="thin">
        <color indexed="64"/>
      </top>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s>
  <cellStyleXfs count="6">
    <xf numFmtId="0" fontId="0" fillId="0" borderId="0"/>
    <xf numFmtId="43" fontId="1" fillId="0" borderId="0" applyFont="0" applyFill="0" applyBorder="0" applyAlignment="0" applyProtection="0"/>
    <xf numFmtId="0" fontId="4" fillId="0" borderId="0"/>
    <xf numFmtId="0" fontId="1" fillId="0" borderId="0"/>
    <xf numFmtId="164" fontId="1" fillId="0" borderId="0" applyFont="0" applyFill="0" applyBorder="0" applyAlignment="0" applyProtection="0"/>
    <xf numFmtId="9" fontId="1" fillId="0" borderId="0" applyFont="0" applyFill="0" applyBorder="0" applyAlignment="0" applyProtection="0"/>
  </cellStyleXfs>
  <cellXfs count="193">
    <xf numFmtId="0" fontId="0" fillId="0" borderId="0" xfId="0"/>
    <xf numFmtId="0" fontId="4" fillId="0" borderId="0" xfId="2"/>
    <xf numFmtId="0" fontId="5" fillId="0" borderId="0" xfId="2" applyFont="1" applyAlignment="1">
      <alignment horizontal="left"/>
    </xf>
    <xf numFmtId="0" fontId="6" fillId="0" borderId="0" xfId="2" applyFont="1" applyAlignment="1">
      <alignment horizontal="right" vertical="top"/>
    </xf>
    <xf numFmtId="0" fontId="1" fillId="0" borderId="0" xfId="3"/>
    <xf numFmtId="0" fontId="6" fillId="2" borderId="1" xfId="2" applyFont="1" applyFill="1" applyBorder="1" applyAlignment="1">
      <alignment horizontal="right" vertical="top"/>
    </xf>
    <xf numFmtId="0" fontId="6" fillId="0" borderId="1" xfId="2" applyFont="1" applyFill="1" applyBorder="1" applyAlignment="1">
      <alignment horizontal="right" vertical="top"/>
    </xf>
    <xf numFmtId="0" fontId="6" fillId="2" borderId="0" xfId="2" applyFont="1" applyFill="1" applyAlignment="1">
      <alignment horizontal="right" vertical="top"/>
    </xf>
    <xf numFmtId="0" fontId="6" fillId="0" borderId="0" xfId="2" applyFont="1" applyFill="1" applyAlignment="1">
      <alignment horizontal="right" vertical="top"/>
    </xf>
    <xf numFmtId="15" fontId="6" fillId="2" borderId="0" xfId="2" applyNumberFormat="1" applyFont="1" applyFill="1" applyAlignment="1">
      <alignment horizontal="right" vertical="top"/>
    </xf>
    <xf numFmtId="0" fontId="4" fillId="0" borderId="0" xfId="2" applyAlignment="1">
      <alignment horizontal="left"/>
    </xf>
    <xf numFmtId="0" fontId="1" fillId="0" borderId="0" xfId="3" applyFont="1"/>
    <xf numFmtId="49" fontId="9" fillId="0" borderId="0" xfId="4" applyNumberFormat="1" applyFont="1" applyBorder="1" applyAlignment="1">
      <alignment vertical="top" wrapText="1"/>
    </xf>
    <xf numFmtId="49" fontId="1" fillId="0" borderId="0" xfId="3" applyNumberFormat="1" applyFont="1" applyAlignment="1">
      <alignment vertical="top" wrapText="1"/>
    </xf>
    <xf numFmtId="49" fontId="10" fillId="0" borderId="0" xfId="4" applyNumberFormat="1" applyFont="1" applyBorder="1" applyAlignment="1">
      <alignment vertical="top" wrapText="1"/>
    </xf>
    <xf numFmtId="0" fontId="3" fillId="3" borderId="5" xfId="3" applyFont="1" applyFill="1" applyBorder="1" applyAlignment="1">
      <alignment horizontal="right"/>
    </xf>
    <xf numFmtId="0" fontId="3" fillId="3" borderId="0" xfId="3" applyFont="1" applyFill="1" applyBorder="1" applyAlignment="1">
      <alignment horizontal="right"/>
    </xf>
    <xf numFmtId="0" fontId="3" fillId="3" borderId="6" xfId="3" applyFont="1" applyFill="1" applyBorder="1" applyAlignment="1">
      <alignment horizontal="right"/>
    </xf>
    <xf numFmtId="0" fontId="1" fillId="0" borderId="5" xfId="3" applyFont="1" applyBorder="1"/>
    <xf numFmtId="10" fontId="9" fillId="0" borderId="0" xfId="5" applyNumberFormat="1" applyFont="1" applyBorder="1"/>
    <xf numFmtId="10" fontId="9" fillId="0" borderId="6" xfId="5" applyNumberFormat="1" applyFont="1" applyBorder="1"/>
    <xf numFmtId="9" fontId="0" fillId="4" borderId="0" xfId="5" applyFont="1" applyFill="1"/>
    <xf numFmtId="9" fontId="1" fillId="4" borderId="0" xfId="3" applyNumberFormat="1" applyFill="1"/>
    <xf numFmtId="9" fontId="1" fillId="0" borderId="0" xfId="3" applyNumberFormat="1"/>
    <xf numFmtId="0" fontId="1" fillId="0" borderId="0" xfId="3" applyFont="1" applyBorder="1"/>
    <xf numFmtId="0" fontId="1" fillId="0" borderId="7" xfId="3" applyFont="1" applyBorder="1"/>
    <xf numFmtId="0" fontId="1" fillId="0" borderId="8" xfId="3" applyFont="1" applyBorder="1"/>
    <xf numFmtId="10" fontId="9" fillId="0" borderId="9" xfId="5" applyNumberFormat="1" applyFont="1" applyBorder="1"/>
    <xf numFmtId="0" fontId="3" fillId="0" borderId="5" xfId="3" applyFont="1" applyBorder="1"/>
    <xf numFmtId="10" fontId="3" fillId="0" borderId="0" xfId="3" applyNumberFormat="1" applyFont="1" applyBorder="1"/>
    <xf numFmtId="10" fontId="3" fillId="0" borderId="10" xfId="3" applyNumberFormat="1" applyFont="1" applyBorder="1"/>
    <xf numFmtId="10" fontId="3" fillId="0" borderId="6" xfId="3" applyNumberFormat="1" applyFont="1" applyBorder="1"/>
    <xf numFmtId="164" fontId="9" fillId="2" borderId="0" xfId="4" applyNumberFormat="1" applyFont="1" applyFill="1" applyBorder="1"/>
    <xf numFmtId="164" fontId="9" fillId="2" borderId="10" xfId="4" applyNumberFormat="1" applyFont="1" applyFill="1" applyBorder="1"/>
    <xf numFmtId="164" fontId="9" fillId="0" borderId="6" xfId="4" applyNumberFormat="1" applyFont="1" applyBorder="1"/>
    <xf numFmtId="164" fontId="9" fillId="0" borderId="0" xfId="4" applyNumberFormat="1" applyFont="1" applyBorder="1"/>
    <xf numFmtId="164" fontId="9" fillId="2" borderId="14" xfId="4" applyNumberFormat="1" applyFont="1" applyFill="1" applyBorder="1"/>
    <xf numFmtId="164" fontId="9" fillId="2" borderId="15" xfId="4" applyNumberFormat="1" applyFont="1" applyFill="1" applyBorder="1"/>
    <xf numFmtId="164" fontId="9" fillId="0" borderId="8" xfId="4" applyNumberFormat="1" applyFont="1" applyBorder="1"/>
    <xf numFmtId="164" fontId="9" fillId="0" borderId="16" xfId="4" applyNumberFormat="1" applyFont="1" applyBorder="1"/>
    <xf numFmtId="164" fontId="9" fillId="0" borderId="9" xfId="4" applyNumberFormat="1" applyFont="1" applyBorder="1"/>
    <xf numFmtId="0" fontId="3" fillId="0" borderId="17" xfId="3" applyFont="1" applyBorder="1"/>
    <xf numFmtId="164" fontId="3" fillId="0" borderId="18" xfId="4" applyNumberFormat="1" applyFont="1" applyBorder="1"/>
    <xf numFmtId="164" fontId="3" fillId="0" borderId="19" xfId="4" applyNumberFormat="1" applyFont="1" applyBorder="1"/>
    <xf numFmtId="164" fontId="3" fillId="0" borderId="20" xfId="4" applyNumberFormat="1" applyFont="1" applyBorder="1"/>
    <xf numFmtId="0" fontId="3" fillId="0" borderId="0" xfId="3" applyFont="1" applyBorder="1"/>
    <xf numFmtId="164" fontId="3" fillId="0" borderId="0" xfId="4" applyNumberFormat="1" applyFont="1" applyBorder="1"/>
    <xf numFmtId="0" fontId="3" fillId="5" borderId="5" xfId="3" applyFont="1" applyFill="1" applyBorder="1" applyAlignment="1">
      <alignment horizontal="right"/>
    </xf>
    <xf numFmtId="0" fontId="3" fillId="5" borderId="0" xfId="3" applyFont="1" applyFill="1" applyBorder="1" applyAlignment="1">
      <alignment horizontal="right"/>
    </xf>
    <xf numFmtId="0" fontId="3" fillId="5" borderId="6" xfId="3" applyFont="1" applyFill="1" applyBorder="1" applyAlignment="1">
      <alignment horizontal="right"/>
    </xf>
    <xf numFmtId="10" fontId="9" fillId="6" borderId="0" xfId="5" applyNumberFormat="1" applyFont="1" applyFill="1" applyBorder="1"/>
    <xf numFmtId="10" fontId="9" fillId="6" borderId="10" xfId="5" applyNumberFormat="1" applyFont="1" applyFill="1" applyBorder="1"/>
    <xf numFmtId="10" fontId="9" fillId="0" borderId="16" xfId="5" applyNumberFormat="1" applyFont="1" applyBorder="1"/>
    <xf numFmtId="0" fontId="3" fillId="0" borderId="21" xfId="3" applyFont="1" applyBorder="1"/>
    <xf numFmtId="10" fontId="3" fillId="0" borderId="22" xfId="3" applyNumberFormat="1" applyFont="1" applyBorder="1"/>
    <xf numFmtId="10" fontId="3" fillId="0" borderId="23" xfId="3" applyNumberFormat="1" applyFont="1" applyBorder="1"/>
    <xf numFmtId="10" fontId="3" fillId="0" borderId="24" xfId="3" applyNumberFormat="1" applyFont="1" applyBorder="1"/>
    <xf numFmtId="164" fontId="9" fillId="6" borderId="0" xfId="4" applyNumberFormat="1" applyFont="1" applyFill="1" applyBorder="1"/>
    <xf numFmtId="164" fontId="9" fillId="6" borderId="10" xfId="4" applyNumberFormat="1" applyFont="1" applyFill="1" applyBorder="1"/>
    <xf numFmtId="164" fontId="9" fillId="6" borderId="14" xfId="4" applyNumberFormat="1" applyFont="1" applyFill="1" applyBorder="1"/>
    <xf numFmtId="164" fontId="9" fillId="6" borderId="15" xfId="4" applyNumberFormat="1" applyFont="1" applyFill="1" applyBorder="1"/>
    <xf numFmtId="164" fontId="9" fillId="0" borderId="0" xfId="4" applyNumberFormat="1" applyFont="1" applyFill="1" applyBorder="1"/>
    <xf numFmtId="164" fontId="9" fillId="2" borderId="16" xfId="4" applyNumberFormat="1" applyFont="1" applyFill="1" applyBorder="1"/>
    <xf numFmtId="0" fontId="1" fillId="0" borderId="0" xfId="3" applyFont="1" applyBorder="1" applyAlignment="1">
      <alignment vertical="top" wrapText="1"/>
    </xf>
    <xf numFmtId="0" fontId="1" fillId="0" borderId="0" xfId="3" applyFont="1" applyAlignment="1">
      <alignment vertical="top" wrapText="1"/>
    </xf>
    <xf numFmtId="0" fontId="3" fillId="3" borderId="5" xfId="3" applyFont="1" applyFill="1" applyBorder="1" applyAlignment="1">
      <alignment horizontal="center"/>
    </xf>
    <xf numFmtId="0" fontId="3" fillId="3" borderId="0" xfId="3" applyFont="1" applyFill="1" applyBorder="1" applyAlignment="1">
      <alignment horizontal="center"/>
    </xf>
    <xf numFmtId="0" fontId="3" fillId="3" borderId="6" xfId="3" applyFont="1" applyFill="1" applyBorder="1" applyAlignment="1">
      <alignment horizontal="center"/>
    </xf>
    <xf numFmtId="0" fontId="3" fillId="7" borderId="6" xfId="3" applyFont="1" applyFill="1" applyBorder="1" applyAlignment="1">
      <alignment horizontal="center"/>
    </xf>
    <xf numFmtId="0" fontId="3" fillId="3" borderId="25" xfId="3" applyFont="1" applyFill="1" applyBorder="1" applyAlignment="1">
      <alignment horizontal="center"/>
    </xf>
    <xf numFmtId="0" fontId="3" fillId="3" borderId="26" xfId="3" applyFont="1" applyFill="1" applyBorder="1" applyAlignment="1">
      <alignment horizontal="center"/>
    </xf>
    <xf numFmtId="0" fontId="3" fillId="3" borderId="27" xfId="3" applyFont="1" applyFill="1" applyBorder="1" applyAlignment="1">
      <alignment horizontal="center"/>
    </xf>
    <xf numFmtId="0" fontId="1" fillId="3" borderId="5" xfId="3" applyFont="1" applyFill="1" applyBorder="1" applyAlignment="1">
      <alignment vertical="top"/>
    </xf>
    <xf numFmtId="0" fontId="1" fillId="3" borderId="0" xfId="3" applyFont="1" applyFill="1" applyBorder="1" applyAlignment="1">
      <alignment vertical="top"/>
    </xf>
    <xf numFmtId="0" fontId="3" fillId="3" borderId="6" xfId="3" applyFont="1" applyFill="1" applyBorder="1" applyAlignment="1">
      <alignment horizontal="center" wrapText="1"/>
    </xf>
    <xf numFmtId="0" fontId="3" fillId="3" borderId="26" xfId="3" applyFont="1" applyFill="1" applyBorder="1" applyAlignment="1">
      <alignment horizontal="center" vertical="center"/>
    </xf>
    <xf numFmtId="0" fontId="3" fillId="3" borderId="27" xfId="3" applyFont="1" applyFill="1" applyBorder="1" applyAlignment="1">
      <alignment horizontal="center" vertical="center" wrapText="1"/>
    </xf>
    <xf numFmtId="0" fontId="1" fillId="0" borderId="5" xfId="3" applyFont="1" applyFill="1" applyBorder="1" applyAlignment="1">
      <alignment vertical="top"/>
    </xf>
    <xf numFmtId="0" fontId="1" fillId="0" borderId="0" xfId="3" applyFont="1" applyFill="1" applyBorder="1" applyAlignment="1">
      <alignment vertical="top"/>
    </xf>
    <xf numFmtId="0" fontId="3" fillId="2" borderId="0" xfId="3" applyFont="1" applyFill="1" applyBorder="1" applyAlignment="1">
      <alignment vertical="top"/>
    </xf>
    <xf numFmtId="0" fontId="3" fillId="0" borderId="0" xfId="3" applyFont="1" applyFill="1" applyBorder="1" applyAlignment="1">
      <alignment vertical="top"/>
    </xf>
    <xf numFmtId="0" fontId="3" fillId="0" borderId="6" xfId="3" applyFont="1" applyFill="1" applyBorder="1" applyAlignment="1">
      <alignment horizontal="center" vertical="top" wrapText="1"/>
    </xf>
    <xf numFmtId="0" fontId="3" fillId="2" borderId="28" xfId="3" applyFont="1" applyFill="1" applyBorder="1" applyAlignment="1">
      <alignment vertical="top"/>
    </xf>
    <xf numFmtId="0" fontId="1" fillId="0" borderId="7" xfId="3" applyFont="1" applyFill="1" applyBorder="1" applyAlignment="1">
      <alignment vertical="top"/>
    </xf>
    <xf numFmtId="0" fontId="1" fillId="0" borderId="8" xfId="3" applyFont="1" applyFill="1" applyBorder="1" applyAlignment="1">
      <alignment vertical="top"/>
    </xf>
    <xf numFmtId="0" fontId="3" fillId="2" borderId="8" xfId="3" applyFont="1" applyFill="1" applyBorder="1" applyAlignment="1">
      <alignment vertical="top"/>
    </xf>
    <xf numFmtId="0" fontId="1" fillId="0" borderId="18" xfId="3" applyFont="1" applyFill="1" applyBorder="1"/>
    <xf numFmtId="0" fontId="1" fillId="0" borderId="18" xfId="3" applyFont="1" applyBorder="1"/>
    <xf numFmtId="10" fontId="10" fillId="0" borderId="20" xfId="5" applyNumberFormat="1" applyFont="1" applyBorder="1"/>
    <xf numFmtId="0" fontId="3" fillId="0" borderId="0" xfId="3" applyFont="1" applyBorder="1" applyAlignment="1">
      <alignment vertical="top" wrapText="1"/>
    </xf>
    <xf numFmtId="0" fontId="1" fillId="0" borderId="0" xfId="3" applyFont="1" applyFill="1" applyBorder="1"/>
    <xf numFmtId="10" fontId="10" fillId="0" borderId="0" xfId="5" applyNumberFormat="1" applyFont="1" applyBorder="1"/>
    <xf numFmtId="0" fontId="1" fillId="0" borderId="0" xfId="3" applyFont="1" applyBorder="1" applyAlignment="1">
      <alignment horizontal="left" vertical="top" wrapText="1"/>
    </xf>
    <xf numFmtId="0" fontId="3" fillId="0" borderId="0" xfId="3" applyFont="1" applyFill="1" applyBorder="1" applyAlignment="1">
      <alignment vertical="top" wrapText="1"/>
    </xf>
    <xf numFmtId="0" fontId="1" fillId="0" borderId="0" xfId="3" applyBorder="1"/>
    <xf numFmtId="0" fontId="3" fillId="0" borderId="2" xfId="3" applyFont="1" applyBorder="1" applyAlignment="1">
      <alignment vertical="top" wrapText="1"/>
    </xf>
    <xf numFmtId="0" fontId="3" fillId="0" borderId="3" xfId="3" applyFont="1" applyFill="1" applyBorder="1" applyAlignment="1">
      <alignment horizontal="center" vertical="center" wrapText="1"/>
    </xf>
    <xf numFmtId="0" fontId="12" fillId="0" borderId="3" xfId="1" applyNumberFormat="1" applyFont="1" applyBorder="1" applyAlignment="1">
      <alignment horizontal="center" vertical="center"/>
    </xf>
    <xf numFmtId="0" fontId="1" fillId="0" borderId="4" xfId="3" applyBorder="1"/>
    <xf numFmtId="0" fontId="3" fillId="0" borderId="5" xfId="3" applyFont="1" applyBorder="1" applyAlignment="1">
      <alignment horizontal="left" vertical="center" wrapText="1"/>
    </xf>
    <xf numFmtId="0" fontId="3" fillId="7" borderId="29" xfId="3" applyFont="1" applyFill="1" applyBorder="1" applyAlignment="1">
      <alignment horizontal="center" vertical="center" wrapText="1"/>
    </xf>
    <xf numFmtId="10" fontId="10" fillId="0" borderId="6" xfId="5" applyNumberFormat="1" applyFont="1" applyBorder="1" applyAlignment="1">
      <alignment horizontal="center" vertical="center" wrapText="1"/>
    </xf>
    <xf numFmtId="0" fontId="13" fillId="0" borderId="17" xfId="3" applyFont="1" applyBorder="1" applyAlignment="1">
      <alignment horizontal="left" vertical="top" wrapText="1"/>
    </xf>
    <xf numFmtId="0" fontId="14" fillId="0" borderId="18" xfId="3" applyFont="1" applyBorder="1" applyAlignment="1">
      <alignment vertical="top" wrapText="1"/>
    </xf>
    <xf numFmtId="0" fontId="14" fillId="8" borderId="18" xfId="3" applyFont="1" applyFill="1" applyBorder="1" applyAlignment="1">
      <alignment vertical="top" wrapText="1"/>
    </xf>
    <xf numFmtId="0" fontId="13" fillId="0" borderId="0" xfId="3" applyFont="1" applyBorder="1" applyAlignment="1">
      <alignment horizontal="left" vertical="top" wrapText="1"/>
    </xf>
    <xf numFmtId="0" fontId="14" fillId="0" borderId="0" xfId="3" applyFont="1" applyBorder="1" applyAlignment="1">
      <alignment vertical="top" wrapText="1"/>
    </xf>
    <xf numFmtId="0" fontId="11" fillId="0" borderId="0" xfId="3" applyFont="1" applyBorder="1" applyAlignment="1">
      <alignment horizontal="center" vertical="top" wrapText="1"/>
    </xf>
    <xf numFmtId="0" fontId="1" fillId="0" borderId="30" xfId="3" applyFont="1" applyBorder="1"/>
    <xf numFmtId="0" fontId="3" fillId="3" borderId="3" xfId="3" applyFont="1" applyFill="1" applyBorder="1" applyAlignment="1">
      <alignment horizontal="center"/>
    </xf>
    <xf numFmtId="0" fontId="3" fillId="3" borderId="3" xfId="3" applyFont="1" applyFill="1" applyBorder="1" applyAlignment="1">
      <alignment horizontal="center" vertical="center"/>
    </xf>
    <xf numFmtId="0" fontId="3" fillId="3" borderId="4" xfId="3" applyFont="1" applyFill="1" applyBorder="1" applyAlignment="1">
      <alignment horizontal="center" vertical="center"/>
    </xf>
    <xf numFmtId="0" fontId="1" fillId="0" borderId="31" xfId="3" applyFont="1" applyBorder="1"/>
    <xf numFmtId="0" fontId="1" fillId="0" borderId="32" xfId="3" applyFont="1" applyBorder="1" applyAlignment="1">
      <alignment wrapText="1"/>
    </xf>
    <xf numFmtId="164" fontId="1" fillId="0" borderId="0" xfId="3" applyNumberFormat="1" applyFont="1" applyBorder="1" applyAlignment="1">
      <alignment horizontal="center" vertical="center"/>
    </xf>
    <xf numFmtId="164" fontId="1" fillId="0" borderId="33" xfId="3" applyNumberFormat="1" applyFont="1" applyBorder="1" applyAlignment="1">
      <alignment horizontal="center" vertical="center"/>
    </xf>
    <xf numFmtId="164" fontId="1" fillId="0" borderId="34" xfId="3" applyNumberFormat="1" applyFont="1" applyBorder="1" applyAlignment="1">
      <alignment horizontal="center" vertical="center"/>
    </xf>
    <xf numFmtId="164" fontId="1" fillId="0" borderId="6" xfId="3" applyNumberFormat="1" applyFont="1" applyBorder="1" applyAlignment="1">
      <alignment horizontal="center" vertical="center"/>
    </xf>
    <xf numFmtId="164" fontId="1" fillId="0" borderId="35" xfId="3" applyNumberFormat="1" applyFont="1" applyBorder="1" applyAlignment="1">
      <alignment horizontal="center" vertical="center"/>
    </xf>
    <xf numFmtId="164" fontId="1" fillId="0" borderId="36" xfId="3" applyNumberFormat="1" applyFont="1" applyBorder="1" applyAlignment="1">
      <alignment horizontal="center" vertical="center"/>
    </xf>
    <xf numFmtId="0" fontId="1" fillId="8" borderId="31" xfId="3" applyFont="1" applyFill="1" applyBorder="1" applyAlignment="1">
      <alignment wrapText="1"/>
    </xf>
    <xf numFmtId="43" fontId="10" fillId="2" borderId="26" xfId="1" applyFont="1" applyFill="1" applyBorder="1" applyAlignment="1">
      <alignment horizontal="center" vertical="center"/>
    </xf>
    <xf numFmtId="164" fontId="1" fillId="0" borderId="26" xfId="3" applyNumberFormat="1" applyFont="1" applyBorder="1" applyAlignment="1">
      <alignment horizontal="center" vertical="center"/>
    </xf>
    <xf numFmtId="164" fontId="1" fillId="0" borderId="37" xfId="3" applyNumberFormat="1" applyFont="1" applyBorder="1" applyAlignment="1">
      <alignment horizontal="center" vertical="center"/>
    </xf>
    <xf numFmtId="164" fontId="1" fillId="0" borderId="38" xfId="3" applyNumberFormat="1" applyFont="1" applyBorder="1" applyAlignment="1">
      <alignment horizontal="center" vertical="center"/>
    </xf>
    <xf numFmtId="164" fontId="1" fillId="0" borderId="27" xfId="3" applyNumberFormat="1" applyFont="1" applyBorder="1" applyAlignment="1">
      <alignment horizontal="center" vertical="center"/>
    </xf>
    <xf numFmtId="0" fontId="1" fillId="5" borderId="11" xfId="3" applyFont="1" applyFill="1" applyBorder="1" applyAlignment="1">
      <alignment wrapText="1"/>
    </xf>
    <xf numFmtId="164" fontId="1" fillId="5" borderId="12" xfId="3" applyNumberFormat="1" applyFont="1" applyFill="1" applyBorder="1" applyAlignment="1">
      <alignment horizontal="center" vertical="center"/>
    </xf>
    <xf numFmtId="164" fontId="1" fillId="5" borderId="13" xfId="3" applyNumberFormat="1" applyFont="1" applyFill="1" applyBorder="1" applyAlignment="1">
      <alignment horizontal="center" vertical="center"/>
    </xf>
    <xf numFmtId="0" fontId="1" fillId="0" borderId="39" xfId="3" applyFont="1" applyBorder="1" applyAlignment="1">
      <alignment wrapText="1"/>
    </xf>
    <xf numFmtId="164" fontId="1" fillId="0" borderId="40" xfId="3" applyNumberFormat="1" applyFont="1" applyBorder="1" applyAlignment="1">
      <alignment horizontal="center" vertical="center"/>
    </xf>
    <xf numFmtId="164" fontId="1" fillId="0" borderId="41" xfId="3" applyNumberFormat="1" applyFont="1" applyBorder="1" applyAlignment="1">
      <alignment horizontal="center" vertical="center"/>
    </xf>
    <xf numFmtId="164" fontId="1" fillId="0" borderId="42" xfId="3" applyNumberFormat="1" applyFont="1" applyBorder="1" applyAlignment="1">
      <alignment horizontal="center" vertical="center"/>
    </xf>
    <xf numFmtId="164" fontId="1" fillId="0" borderId="43" xfId="3" applyNumberFormat="1" applyFont="1" applyBorder="1" applyAlignment="1">
      <alignment horizontal="center" vertical="center"/>
    </xf>
    <xf numFmtId="0" fontId="1" fillId="5" borderId="7" xfId="3" applyFont="1" applyFill="1" applyBorder="1" applyAlignment="1">
      <alignment wrapText="1"/>
    </xf>
    <xf numFmtId="164" fontId="1" fillId="5" borderId="44" xfId="3" applyNumberFormat="1" applyFont="1" applyFill="1" applyBorder="1" applyAlignment="1">
      <alignment horizontal="center" vertical="center"/>
    </xf>
    <xf numFmtId="164" fontId="1" fillId="5" borderId="0" xfId="3" applyNumberFormat="1" applyFont="1" applyFill="1" applyBorder="1" applyAlignment="1">
      <alignment horizontal="center" vertical="center"/>
    </xf>
    <xf numFmtId="164" fontId="1" fillId="5" borderId="45" xfId="3" applyNumberFormat="1" applyFont="1" applyFill="1" applyBorder="1" applyAlignment="1">
      <alignment horizontal="center" vertical="center"/>
    </xf>
    <xf numFmtId="164" fontId="10" fillId="0" borderId="46" xfId="4" applyNumberFormat="1" applyFont="1" applyBorder="1" applyAlignment="1">
      <alignment horizontal="center" vertical="center"/>
    </xf>
    <xf numFmtId="164" fontId="10" fillId="0" borderId="22" xfId="4" applyNumberFormat="1" applyFont="1" applyBorder="1" applyAlignment="1">
      <alignment horizontal="center" vertical="center"/>
    </xf>
    <xf numFmtId="164" fontId="10" fillId="0" borderId="37" xfId="4" applyNumberFormat="1" applyFont="1" applyBorder="1" applyAlignment="1">
      <alignment horizontal="center" vertical="center"/>
    </xf>
    <xf numFmtId="164" fontId="10" fillId="0" borderId="47" xfId="4" applyNumberFormat="1" applyFont="1" applyBorder="1" applyAlignment="1">
      <alignment horizontal="center" vertical="center"/>
    </xf>
    <xf numFmtId="164" fontId="10" fillId="8" borderId="48" xfId="4" applyNumberFormat="1" applyFont="1" applyFill="1" applyBorder="1" applyAlignment="1">
      <alignment horizontal="center" vertical="center"/>
    </xf>
    <xf numFmtId="164" fontId="10" fillId="5" borderId="12" xfId="4" applyNumberFormat="1" applyFont="1" applyFill="1" applyBorder="1" applyAlignment="1">
      <alignment horizontal="center" vertical="center"/>
    </xf>
    <xf numFmtId="164" fontId="10" fillId="5" borderId="13" xfId="4" applyNumberFormat="1" applyFont="1" applyFill="1" applyBorder="1" applyAlignment="1">
      <alignment horizontal="center" vertical="center"/>
    </xf>
    <xf numFmtId="10" fontId="10" fillId="2" borderId="0" xfId="5" applyNumberFormat="1" applyFont="1" applyFill="1" applyBorder="1" applyAlignment="1">
      <alignment horizontal="center" vertical="center"/>
    </xf>
    <xf numFmtId="164" fontId="10" fillId="0" borderId="0" xfId="4" applyNumberFormat="1" applyFont="1" applyBorder="1" applyAlignment="1">
      <alignment horizontal="center" vertical="center"/>
    </xf>
    <xf numFmtId="164" fontId="2" fillId="0" borderId="0" xfId="4" applyNumberFormat="1" applyFont="1" applyBorder="1" applyAlignment="1">
      <alignment horizontal="center" vertical="center"/>
    </xf>
    <xf numFmtId="164" fontId="10" fillId="0" borderId="33" xfId="4" applyNumberFormat="1" applyFont="1" applyBorder="1" applyAlignment="1">
      <alignment horizontal="center" vertical="center"/>
    </xf>
    <xf numFmtId="164" fontId="10" fillId="0" borderId="35" xfId="4" applyNumberFormat="1" applyFont="1" applyBorder="1" applyAlignment="1">
      <alignment horizontal="center" vertical="center"/>
    </xf>
    <xf numFmtId="164" fontId="10" fillId="0" borderId="6" xfId="4" applyNumberFormat="1" applyFont="1" applyBorder="1" applyAlignment="1">
      <alignment horizontal="center" vertical="center"/>
    </xf>
    <xf numFmtId="0" fontId="1" fillId="8" borderId="49" xfId="3" applyFont="1" applyFill="1" applyBorder="1" applyAlignment="1">
      <alignment wrapText="1"/>
    </xf>
    <xf numFmtId="164" fontId="10" fillId="0" borderId="18" xfId="4" applyNumberFormat="1" applyFont="1" applyBorder="1" applyAlignment="1">
      <alignment horizontal="center" vertical="center"/>
    </xf>
    <xf numFmtId="164" fontId="10" fillId="0" borderId="50" xfId="4" applyNumberFormat="1" applyFont="1" applyBorder="1" applyAlignment="1">
      <alignment horizontal="center" vertical="center"/>
    </xf>
    <xf numFmtId="0" fontId="1" fillId="0" borderId="0" xfId="3" applyFont="1" applyBorder="1" applyAlignment="1">
      <alignment wrapText="1"/>
    </xf>
    <xf numFmtId="0" fontId="3" fillId="0" borderId="0" xfId="3" applyFont="1"/>
    <xf numFmtId="0" fontId="1" fillId="0" borderId="0" xfId="3" applyFont="1" applyAlignment="1">
      <alignment horizontal="left" vertical="top" wrapText="1"/>
    </xf>
    <xf numFmtId="0" fontId="7" fillId="0" borderId="0" xfId="2" applyFont="1" applyAlignment="1">
      <alignment horizontal="center"/>
    </xf>
    <xf numFmtId="0" fontId="3" fillId="5" borderId="2" xfId="3" applyFont="1" applyFill="1" applyBorder="1" applyAlignment="1">
      <alignment horizontal="center" vertical="top"/>
    </xf>
    <xf numFmtId="0" fontId="3" fillId="5" borderId="3" xfId="3" applyFont="1" applyFill="1" applyBorder="1" applyAlignment="1">
      <alignment horizontal="center" vertical="top"/>
    </xf>
    <xf numFmtId="0" fontId="3" fillId="5" borderId="4" xfId="3" applyFont="1" applyFill="1" applyBorder="1" applyAlignment="1">
      <alignment horizontal="center" vertical="top"/>
    </xf>
    <xf numFmtId="0" fontId="8" fillId="0" borderId="0" xfId="3" applyFont="1" applyAlignment="1">
      <alignment horizontal="center" vertical="top"/>
    </xf>
    <xf numFmtId="0" fontId="1" fillId="0" borderId="0" xfId="3" applyFont="1" applyAlignment="1">
      <alignment horizontal="left" vertical="top"/>
    </xf>
    <xf numFmtId="49" fontId="9" fillId="0" borderId="0" xfId="4" applyNumberFormat="1" applyFont="1" applyBorder="1" applyAlignment="1">
      <alignment horizontal="left" vertical="top" wrapText="1"/>
    </xf>
    <xf numFmtId="0" fontId="3" fillId="3" borderId="2" xfId="3" applyFont="1" applyFill="1" applyBorder="1" applyAlignment="1">
      <alignment horizontal="center"/>
    </xf>
    <xf numFmtId="0" fontId="3" fillId="3" borderId="3" xfId="3" applyFont="1" applyFill="1" applyBorder="1" applyAlignment="1">
      <alignment horizontal="center"/>
    </xf>
    <xf numFmtId="0" fontId="3" fillId="3" borderId="4" xfId="3" applyFont="1" applyFill="1" applyBorder="1" applyAlignment="1">
      <alignment horizontal="center"/>
    </xf>
    <xf numFmtId="165" fontId="9" fillId="2" borderId="5" xfId="4" applyNumberFormat="1" applyFont="1" applyFill="1" applyBorder="1" applyAlignment="1">
      <alignment horizontal="center"/>
    </xf>
    <xf numFmtId="165" fontId="9" fillId="2" borderId="0" xfId="4" applyNumberFormat="1" applyFont="1" applyFill="1" applyBorder="1" applyAlignment="1">
      <alignment horizontal="center"/>
    </xf>
    <xf numFmtId="165" fontId="9" fillId="2" borderId="6" xfId="4" applyNumberFormat="1" applyFont="1" applyFill="1" applyBorder="1" applyAlignment="1">
      <alignment horizontal="center"/>
    </xf>
    <xf numFmtId="0" fontId="3" fillId="3" borderId="11" xfId="3" applyFont="1" applyFill="1" applyBorder="1" applyAlignment="1">
      <alignment horizontal="center" vertical="center"/>
    </xf>
    <xf numFmtId="0" fontId="3" fillId="3" borderId="12" xfId="3" applyFont="1" applyFill="1" applyBorder="1" applyAlignment="1">
      <alignment horizontal="center" vertical="center"/>
    </xf>
    <xf numFmtId="0" fontId="3" fillId="3" borderId="13" xfId="3" applyFont="1" applyFill="1" applyBorder="1" applyAlignment="1">
      <alignment horizontal="center" vertical="center"/>
    </xf>
    <xf numFmtId="0" fontId="1" fillId="0" borderId="0" xfId="3" applyFont="1" applyBorder="1" applyAlignment="1">
      <alignment horizontal="left" vertical="top" wrapText="1"/>
    </xf>
    <xf numFmtId="165" fontId="9" fillId="2" borderId="5" xfId="4" applyNumberFormat="1" applyFont="1" applyFill="1" applyBorder="1" applyAlignment="1">
      <alignment horizontal="center" vertical="top"/>
    </xf>
    <xf numFmtId="165" fontId="9" fillId="2" borderId="0" xfId="4" applyNumberFormat="1" applyFont="1" applyFill="1" applyBorder="1" applyAlignment="1">
      <alignment horizontal="center" vertical="top"/>
    </xf>
    <xf numFmtId="165" fontId="9" fillId="2" borderId="6" xfId="4" applyNumberFormat="1" applyFont="1" applyFill="1" applyBorder="1" applyAlignment="1">
      <alignment horizontal="center" vertical="top"/>
    </xf>
    <xf numFmtId="0" fontId="3" fillId="3" borderId="5" xfId="3" applyFont="1" applyFill="1" applyBorder="1" applyAlignment="1">
      <alignment horizontal="center" vertical="top"/>
    </xf>
    <xf numFmtId="0" fontId="3" fillId="3" borderId="0" xfId="3" applyFont="1" applyFill="1" applyBorder="1" applyAlignment="1">
      <alignment horizontal="center" vertical="top"/>
    </xf>
    <xf numFmtId="0" fontId="3" fillId="3" borderId="6" xfId="3" applyFont="1" applyFill="1" applyBorder="1" applyAlignment="1">
      <alignment horizontal="center" vertical="top"/>
    </xf>
    <xf numFmtId="0" fontId="11" fillId="0" borderId="0" xfId="3" applyFont="1" applyBorder="1" applyAlignment="1">
      <alignment horizontal="center"/>
    </xf>
    <xf numFmtId="0" fontId="3" fillId="3" borderId="5" xfId="3" applyFont="1" applyFill="1" applyBorder="1" applyAlignment="1">
      <alignment horizontal="left" vertical="center"/>
    </xf>
    <xf numFmtId="0" fontId="3" fillId="3" borderId="0" xfId="3" applyFont="1" applyFill="1" applyBorder="1" applyAlignment="1">
      <alignment horizontal="left" vertical="center"/>
    </xf>
    <xf numFmtId="0" fontId="1" fillId="3" borderId="25" xfId="3" applyFont="1" applyFill="1" applyBorder="1" applyAlignment="1">
      <alignment vertical="top" wrapText="1"/>
    </xf>
    <xf numFmtId="0" fontId="1" fillId="3" borderId="26" xfId="3" applyFont="1" applyFill="1" applyBorder="1" applyAlignment="1">
      <alignment vertical="top" wrapText="1"/>
    </xf>
    <xf numFmtId="0" fontId="3" fillId="0" borderId="17" xfId="3" applyFont="1" applyBorder="1" applyAlignment="1">
      <alignment vertical="top" wrapText="1"/>
    </xf>
    <xf numFmtId="0" fontId="3" fillId="0" borderId="18" xfId="3" applyFont="1" applyBorder="1" applyAlignment="1">
      <alignment vertical="top" wrapText="1"/>
    </xf>
    <xf numFmtId="0" fontId="3" fillId="3" borderId="26" xfId="3" applyFont="1" applyFill="1" applyBorder="1" applyAlignment="1">
      <alignment horizontal="center" vertical="top"/>
    </xf>
    <xf numFmtId="0" fontId="3" fillId="3" borderId="27" xfId="3" applyFont="1" applyFill="1" applyBorder="1" applyAlignment="1">
      <alignment horizontal="center" vertical="top"/>
    </xf>
    <xf numFmtId="0" fontId="14" fillId="0" borderId="0" xfId="3" applyFont="1" applyBorder="1" applyAlignment="1">
      <alignment horizontal="left" vertical="top" wrapText="1"/>
    </xf>
    <xf numFmtId="0" fontId="3" fillId="0" borderId="0" xfId="3" applyFont="1" applyBorder="1" applyAlignment="1">
      <alignment horizontal="center" vertical="top" wrapText="1"/>
    </xf>
    <xf numFmtId="0" fontId="11" fillId="0" borderId="0" xfId="3" applyFont="1" applyBorder="1" applyAlignment="1">
      <alignment horizontal="center" vertical="top" wrapText="1"/>
    </xf>
    <xf numFmtId="0" fontId="9" fillId="0" borderId="0" xfId="3" applyFont="1" applyAlignment="1">
      <alignment horizontal="left" vertical="top"/>
    </xf>
  </cellXfs>
  <cellStyles count="6">
    <cellStyle name="Comma" xfId="1" builtinId="3"/>
    <cellStyle name="Comma 3 2" xfId="4" xr:uid="{00000000-0005-0000-0000-000001000000}"/>
    <cellStyle name="Normal" xfId="0" builtinId="0"/>
    <cellStyle name="Normal 2" xfId="2" xr:uid="{00000000-0005-0000-0000-000003000000}"/>
    <cellStyle name="Normal 5 2" xfId="3" xr:uid="{00000000-0005-0000-0000-000004000000}"/>
    <cellStyle name="Percent 3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akauyJa.OEB1\AppData\Local\Temp\Appendix-App%202-1%20Load%20Forecast%20CDM%20Adjustment%20Workform%20-%202015%20C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OldCGAAP_DepExp_2013"/>
      <sheetName val="App.2-CG_NewCGAAP_DepExp_2013"/>
      <sheetName val="App.2-CH_MIFRS_DepExp_2014"/>
      <sheetName val="App.2-CI MIFRS_DepExp_2015"/>
      <sheetName val="App.2-D_Overhead"/>
      <sheetName val="App.2-EA_1575 (2015)"/>
      <sheetName val="App.2-EB_Account 1576 (2012)"/>
      <sheetName val="App.2-EC_Account 1576 (2013)"/>
      <sheetName val="App.2-FA Proposed REG Invest."/>
      <sheetName val="App.2-FB Calc of REG Improvemnt"/>
      <sheetName val="App.2-FC Calc of REG Expansion"/>
      <sheetName val="App.2-FA Proposed REG Inves (2"/>
      <sheetName val="App.2-FB Calc of REG Improv (2"/>
      <sheetName val="App.2-FC Calc of REG Expans (2"/>
      <sheetName val="App.2-G SQI"/>
      <sheetName val="App.2-H_Other_Oper_Rev"/>
      <sheetName val="App.2-I LF_CDM_WF_OLD"/>
      <sheetName val="App.2-I LF_CDM_WF"/>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_MIFRS Summary Impacts"/>
      <sheetName val="App. 2-Z_Tariff"/>
      <sheetName val="lists"/>
      <sheetName val="lists2"/>
      <sheetName val="Sheet19"/>
      <sheetName val="Sheet1"/>
    </sheetNames>
    <sheetDataSet>
      <sheetData sheetId="0">
        <row r="16">
          <cell r="E16"/>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9"/>
  <sheetViews>
    <sheetView tabSelected="1" workbookViewId="0">
      <selection sqref="A1:XFD1048576"/>
    </sheetView>
  </sheetViews>
  <sheetFormatPr defaultColWidth="9.1796875" defaultRowHeight="14.5" x14ac:dyDescent="0.35"/>
  <cols>
    <col min="1" max="1" width="25.453125" style="4" customWidth="1"/>
    <col min="2" max="8" width="15.1796875" style="4" customWidth="1"/>
    <col min="9" max="9" width="9.1796875" style="4" customWidth="1"/>
    <col min="10" max="12" width="9.1796875" style="4" hidden="1" customWidth="1"/>
    <col min="13" max="14" width="0" style="4" hidden="1" customWidth="1"/>
    <col min="15" max="16384" width="9.1796875" style="4"/>
  </cols>
  <sheetData>
    <row r="1" spans="1:10" s="1" customFormat="1" ht="12.75" customHeight="1" x14ac:dyDescent="0.35">
      <c r="G1" s="2" t="s">
        <v>0</v>
      </c>
      <c r="H1" s="3">
        <f>EBNUMBER</f>
        <v>0</v>
      </c>
      <c r="I1" s="4"/>
      <c r="J1" s="3"/>
    </row>
    <row r="2" spans="1:10" s="1" customFormat="1" ht="12.75" customHeight="1" x14ac:dyDescent="0.35">
      <c r="G2" s="2" t="s">
        <v>1</v>
      </c>
      <c r="H2" s="5"/>
      <c r="I2" s="4"/>
      <c r="J2" s="6"/>
    </row>
    <row r="3" spans="1:10" s="1" customFormat="1" ht="12.75" customHeight="1" x14ac:dyDescent="0.35">
      <c r="G3" s="2" t="s">
        <v>2</v>
      </c>
      <c r="H3" s="5"/>
      <c r="I3" s="4"/>
      <c r="J3" s="6"/>
    </row>
    <row r="4" spans="1:10" s="1" customFormat="1" ht="12.75" customHeight="1" x14ac:dyDescent="0.35">
      <c r="G4" s="2" t="s">
        <v>3</v>
      </c>
      <c r="H4" s="5"/>
      <c r="I4" s="4"/>
      <c r="J4" s="6"/>
    </row>
    <row r="5" spans="1:10" s="1" customFormat="1" ht="12.75" customHeight="1" x14ac:dyDescent="0.35">
      <c r="G5" s="2" t="s">
        <v>4</v>
      </c>
      <c r="H5" s="7"/>
      <c r="I5" s="4"/>
      <c r="J5" s="8"/>
    </row>
    <row r="6" spans="1:10" s="1" customFormat="1" ht="12.75" customHeight="1" x14ac:dyDescent="0.35">
      <c r="G6" s="2"/>
      <c r="H6" s="3"/>
      <c r="I6" s="4"/>
      <c r="J6" s="8"/>
    </row>
    <row r="7" spans="1:10" s="1" customFormat="1" ht="12.75" customHeight="1" x14ac:dyDescent="0.35">
      <c r="G7" s="2" t="s">
        <v>5</v>
      </c>
      <c r="H7" s="9">
        <v>41932</v>
      </c>
      <c r="I7" s="4"/>
      <c r="J7" s="8"/>
    </row>
    <row r="8" spans="1:10" s="1" customFormat="1" ht="12.5" x14ac:dyDescent="0.25">
      <c r="G8" s="10"/>
    </row>
    <row r="9" spans="1:10" s="1" customFormat="1" ht="18" x14ac:dyDescent="0.4">
      <c r="A9" s="157" t="s">
        <v>6</v>
      </c>
      <c r="B9" s="157"/>
      <c r="C9" s="157"/>
      <c r="D9" s="157"/>
      <c r="E9" s="157"/>
      <c r="F9" s="157"/>
      <c r="G9" s="157"/>
      <c r="H9" s="157"/>
    </row>
    <row r="10" spans="1:10" s="1" customFormat="1" ht="18" x14ac:dyDescent="0.4">
      <c r="A10" s="157" t="s">
        <v>7</v>
      </c>
      <c r="B10" s="157"/>
      <c r="C10" s="157"/>
      <c r="D10" s="157"/>
      <c r="E10" s="157"/>
      <c r="F10" s="157"/>
      <c r="G10" s="157"/>
      <c r="H10" s="157"/>
    </row>
    <row r="11" spans="1:10" ht="12" customHeight="1" x14ac:dyDescent="0.35"/>
    <row r="12" spans="1:10" ht="57" customHeight="1" x14ac:dyDescent="0.35">
      <c r="A12" s="156" t="s">
        <v>8</v>
      </c>
      <c r="B12" s="156"/>
      <c r="C12" s="156"/>
      <c r="D12" s="156"/>
      <c r="E12" s="156"/>
      <c r="F12" s="156"/>
      <c r="G12" s="156"/>
      <c r="H12" s="156"/>
    </row>
    <row r="13" spans="1:10" ht="12" customHeight="1" x14ac:dyDescent="0.35"/>
    <row r="14" spans="1:10" ht="77.25" customHeight="1" x14ac:dyDescent="0.35">
      <c r="A14" s="156" t="s">
        <v>9</v>
      </c>
      <c r="B14" s="156"/>
      <c r="C14" s="156"/>
      <c r="D14" s="156"/>
      <c r="E14" s="156"/>
      <c r="F14" s="156"/>
      <c r="G14" s="156"/>
      <c r="H14" s="156"/>
    </row>
    <row r="15" spans="1:10" ht="12" customHeight="1" x14ac:dyDescent="0.35"/>
    <row r="16" spans="1:10" ht="77.25" customHeight="1" x14ac:dyDescent="0.35">
      <c r="A16" s="156" t="s">
        <v>10</v>
      </c>
      <c r="B16" s="156"/>
      <c r="C16" s="156"/>
      <c r="D16" s="156"/>
      <c r="E16" s="156"/>
      <c r="F16" s="156"/>
      <c r="G16" s="156"/>
      <c r="H16" s="156"/>
    </row>
    <row r="17" spans="1:8" ht="12" customHeight="1" x14ac:dyDescent="0.35"/>
    <row r="18" spans="1:8" ht="61.5" customHeight="1" x14ac:dyDescent="0.35">
      <c r="A18" s="156" t="s">
        <v>11</v>
      </c>
      <c r="B18" s="156"/>
      <c r="C18" s="156"/>
      <c r="D18" s="156"/>
      <c r="E18" s="156"/>
      <c r="F18" s="156"/>
      <c r="G18" s="156"/>
      <c r="H18" s="156"/>
    </row>
    <row r="19" spans="1:8" ht="12" customHeight="1" x14ac:dyDescent="0.35"/>
    <row r="20" spans="1:8" ht="18.5" x14ac:dyDescent="0.35">
      <c r="A20" s="161" t="s">
        <v>12</v>
      </c>
      <c r="B20" s="161"/>
      <c r="C20" s="161"/>
      <c r="D20" s="161"/>
      <c r="E20" s="161"/>
      <c r="F20" s="161"/>
      <c r="G20" s="161"/>
      <c r="H20" s="161"/>
    </row>
    <row r="21" spans="1:8" ht="12" customHeight="1" x14ac:dyDescent="0.35"/>
    <row r="22" spans="1:8" x14ac:dyDescent="0.35">
      <c r="A22" s="162" t="s">
        <v>13</v>
      </c>
      <c r="B22" s="162"/>
      <c r="C22" s="162"/>
      <c r="D22" s="162"/>
      <c r="E22" s="162"/>
      <c r="F22" s="162"/>
      <c r="G22" s="162"/>
      <c r="H22" s="162"/>
    </row>
    <row r="23" spans="1:8" x14ac:dyDescent="0.35">
      <c r="A23" s="11"/>
      <c r="B23" s="11"/>
      <c r="C23" s="11"/>
      <c r="D23" s="11"/>
      <c r="E23" s="11"/>
      <c r="F23" s="11"/>
    </row>
    <row r="24" spans="1:8" ht="28.5" customHeight="1" x14ac:dyDescent="0.35">
      <c r="A24" s="163" t="s">
        <v>14</v>
      </c>
      <c r="B24" s="163"/>
      <c r="C24" s="163"/>
      <c r="D24" s="163"/>
      <c r="E24" s="163"/>
      <c r="F24" s="163"/>
      <c r="G24" s="163"/>
      <c r="H24" s="163"/>
    </row>
    <row r="25" spans="1:8" ht="12" customHeight="1" x14ac:dyDescent="0.35">
      <c r="A25" s="11"/>
      <c r="B25" s="11"/>
      <c r="C25" s="11"/>
      <c r="D25" s="11"/>
      <c r="E25" s="11"/>
      <c r="F25" s="11"/>
    </row>
    <row r="26" spans="1:8" ht="28.5" customHeight="1" x14ac:dyDescent="0.35">
      <c r="A26" s="163" t="s">
        <v>15</v>
      </c>
      <c r="B26" s="163"/>
      <c r="C26" s="163"/>
      <c r="D26" s="163"/>
      <c r="E26" s="163"/>
      <c r="F26" s="163"/>
      <c r="G26" s="163"/>
      <c r="H26" s="163"/>
    </row>
    <row r="27" spans="1:8" ht="12" customHeight="1" x14ac:dyDescent="0.35">
      <c r="A27" s="12"/>
      <c r="B27" s="13"/>
      <c r="C27" s="13"/>
      <c r="D27" s="13"/>
      <c r="E27" s="13"/>
      <c r="F27" s="13"/>
    </row>
    <row r="28" spans="1:8" ht="46.5" customHeight="1" x14ac:dyDescent="0.35">
      <c r="A28" s="163" t="s">
        <v>16</v>
      </c>
      <c r="B28" s="163"/>
      <c r="C28" s="163"/>
      <c r="D28" s="163"/>
      <c r="E28" s="163"/>
      <c r="F28" s="163"/>
      <c r="G28" s="163"/>
      <c r="H28" s="163"/>
    </row>
    <row r="29" spans="1:8" ht="12" customHeight="1" x14ac:dyDescent="0.35">
      <c r="A29" s="12"/>
      <c r="B29" s="13"/>
      <c r="C29" s="13"/>
      <c r="D29" s="13"/>
      <c r="E29" s="13"/>
      <c r="F29" s="13"/>
    </row>
    <row r="30" spans="1:8" ht="75" customHeight="1" x14ac:dyDescent="0.35">
      <c r="A30" s="163" t="s">
        <v>17</v>
      </c>
      <c r="B30" s="163"/>
      <c r="C30" s="163"/>
      <c r="D30" s="163"/>
      <c r="E30" s="163"/>
      <c r="F30" s="163"/>
      <c r="G30" s="163"/>
      <c r="H30" s="163"/>
    </row>
    <row r="31" spans="1:8" ht="12" customHeight="1" thickBot="1" x14ac:dyDescent="0.4">
      <c r="A31" s="14"/>
      <c r="B31" s="13"/>
      <c r="C31" s="13"/>
      <c r="D31" s="13"/>
      <c r="E31" s="13"/>
      <c r="F31" s="13"/>
    </row>
    <row r="32" spans="1:8" x14ac:dyDescent="0.35">
      <c r="A32" s="164" t="s">
        <v>18</v>
      </c>
      <c r="B32" s="165"/>
      <c r="C32" s="165"/>
      <c r="D32" s="165"/>
      <c r="E32" s="165"/>
      <c r="F32" s="166"/>
    </row>
    <row r="33" spans="1:14" x14ac:dyDescent="0.35">
      <c r="A33" s="167">
        <v>29250000</v>
      </c>
      <c r="B33" s="168"/>
      <c r="C33" s="168"/>
      <c r="D33" s="168"/>
      <c r="E33" s="168"/>
      <c r="F33" s="169"/>
    </row>
    <row r="34" spans="1:14" x14ac:dyDescent="0.35">
      <c r="A34" s="15"/>
      <c r="B34" s="16">
        <v>2011</v>
      </c>
      <c r="C34" s="16">
        <v>2012</v>
      </c>
      <c r="D34" s="16">
        <v>2013</v>
      </c>
      <c r="E34" s="16">
        <v>2014</v>
      </c>
      <c r="F34" s="17" t="s">
        <v>19</v>
      </c>
      <c r="K34" s="4">
        <f>B34</f>
        <v>2011</v>
      </c>
      <c r="L34" s="4">
        <f>C34</f>
        <v>2012</v>
      </c>
      <c r="M34" s="4">
        <f>D34</f>
        <v>2013</v>
      </c>
      <c r="N34" s="4">
        <f>E34</f>
        <v>2014</v>
      </c>
    </row>
    <row r="35" spans="1:14" x14ac:dyDescent="0.35">
      <c r="A35" s="18" t="s">
        <v>20</v>
      </c>
      <c r="B35" s="19">
        <f>B41/$A$33</f>
        <v>7.6766290598290599E-2</v>
      </c>
      <c r="C35" s="19">
        <f t="shared" ref="C35:E38" si="0">C41/$A$33</f>
        <v>7.6671555555555562E-2</v>
      </c>
      <c r="D35" s="19">
        <f t="shared" si="0"/>
        <v>7.6615384615384613E-2</v>
      </c>
      <c r="E35" s="19">
        <f t="shared" si="0"/>
        <v>7.398290598290598E-2</v>
      </c>
      <c r="F35" s="20">
        <f>SUM(B35:E35)</f>
        <v>0.30403613675213675</v>
      </c>
      <c r="J35" s="4" t="str">
        <f>A35</f>
        <v>2011 CDM Programs</v>
      </c>
      <c r="K35" s="21">
        <f>50%</f>
        <v>0.5</v>
      </c>
      <c r="L35" s="22">
        <v>1</v>
      </c>
      <c r="M35" s="23">
        <v>1</v>
      </c>
      <c r="N35" s="23">
        <v>1</v>
      </c>
    </row>
    <row r="36" spans="1:14" x14ac:dyDescent="0.35">
      <c r="A36" s="18" t="s">
        <v>21</v>
      </c>
      <c r="B36" s="19">
        <f>B42/$A$33</f>
        <v>0.11736752136752136</v>
      </c>
      <c r="C36" s="19">
        <f t="shared" si="0"/>
        <v>0.21999558974358974</v>
      </c>
      <c r="D36" s="19">
        <f t="shared" si="0"/>
        <v>0.21989743589743591</v>
      </c>
      <c r="E36" s="19">
        <f t="shared" si="0"/>
        <v>0.21972649572649572</v>
      </c>
      <c r="F36" s="20">
        <f t="shared" ref="F36:F38" si="1">SUM(B36:E36)</f>
        <v>0.77698704273504271</v>
      </c>
      <c r="J36" s="4" t="str">
        <f>A36</f>
        <v>2012 CDM Programs</v>
      </c>
      <c r="L36" s="22">
        <v>0.5</v>
      </c>
      <c r="M36" s="23">
        <v>1</v>
      </c>
      <c r="N36" s="23">
        <v>1</v>
      </c>
    </row>
    <row r="37" spans="1:14" x14ac:dyDescent="0.35">
      <c r="A37" s="18" t="s">
        <v>22</v>
      </c>
      <c r="B37" s="24"/>
      <c r="C37" s="19">
        <f t="shared" si="0"/>
        <v>1.0256410256410256E-4</v>
      </c>
      <c r="D37" s="19">
        <f t="shared" si="0"/>
        <v>9.596581196581197E-2</v>
      </c>
      <c r="E37" s="19">
        <f t="shared" si="0"/>
        <v>9.5487179487179483E-2</v>
      </c>
      <c r="F37" s="20">
        <f t="shared" si="1"/>
        <v>0.19155555555555556</v>
      </c>
      <c r="J37" s="4" t="str">
        <f>A37</f>
        <v>2013 CDM Programs</v>
      </c>
      <c r="M37" s="23">
        <v>0.5</v>
      </c>
      <c r="N37" s="23">
        <v>1</v>
      </c>
    </row>
    <row r="38" spans="1:14" ht="15" thickBot="1" x14ac:dyDescent="0.4">
      <c r="A38" s="25" t="s">
        <v>23</v>
      </c>
      <c r="B38" s="26"/>
      <c r="C38" s="26"/>
      <c r="D38" s="26"/>
      <c r="E38" s="19">
        <f t="shared" si="0"/>
        <v>9.5726495726495733E-2</v>
      </c>
      <c r="F38" s="27">
        <f t="shared" si="1"/>
        <v>9.5726495726495733E-2</v>
      </c>
      <c r="J38" s="4" t="str">
        <f>A38</f>
        <v>2014 CDM Programs</v>
      </c>
      <c r="N38" s="23">
        <v>0.5</v>
      </c>
    </row>
    <row r="39" spans="1:14" ht="15" thickTop="1" x14ac:dyDescent="0.35">
      <c r="A39" s="28" t="s">
        <v>24</v>
      </c>
      <c r="B39" s="29">
        <f>SUM(B35:B38)</f>
        <v>0.19413381196581198</v>
      </c>
      <c r="C39" s="29">
        <f t="shared" ref="C39:E39" si="2">SUM(C35:C38)</f>
        <v>0.29676970940170938</v>
      </c>
      <c r="D39" s="29">
        <f t="shared" si="2"/>
        <v>0.39247863247863246</v>
      </c>
      <c r="E39" s="30">
        <f t="shared" si="2"/>
        <v>0.4849230769230769</v>
      </c>
      <c r="F39" s="31">
        <f>SUM(B39:E39)</f>
        <v>1.3683052307692307</v>
      </c>
    </row>
    <row r="40" spans="1:14" ht="12" customHeight="1" x14ac:dyDescent="0.35">
      <c r="A40" s="170" t="s">
        <v>25</v>
      </c>
      <c r="B40" s="171"/>
      <c r="C40" s="171"/>
      <c r="D40" s="171"/>
      <c r="E40" s="171"/>
      <c r="F40" s="172"/>
    </row>
    <row r="41" spans="1:14" x14ac:dyDescent="0.35">
      <c r="A41" s="18" t="s">
        <v>20</v>
      </c>
      <c r="B41" s="32">
        <v>2245414</v>
      </c>
      <c r="C41" s="32">
        <v>2242643</v>
      </c>
      <c r="D41" s="32">
        <v>2241000</v>
      </c>
      <c r="E41" s="33">
        <v>2164000</v>
      </c>
      <c r="F41" s="34">
        <f>SUM(B41:E41)</f>
        <v>8893057</v>
      </c>
    </row>
    <row r="42" spans="1:14" x14ac:dyDescent="0.35">
      <c r="A42" s="18" t="s">
        <v>21</v>
      </c>
      <c r="B42" s="35">
        <v>3433000</v>
      </c>
      <c r="C42" s="36">
        <v>6434871</v>
      </c>
      <c r="D42" s="36">
        <v>6432000</v>
      </c>
      <c r="E42" s="37">
        <v>6427000</v>
      </c>
      <c r="F42" s="34">
        <f t="shared" ref="F42:F44" si="3">SUM(B42:E42)</f>
        <v>22726871</v>
      </c>
    </row>
    <row r="43" spans="1:14" x14ac:dyDescent="0.35">
      <c r="A43" s="18" t="s">
        <v>22</v>
      </c>
      <c r="B43" s="35"/>
      <c r="C43" s="35">
        <v>3000</v>
      </c>
      <c r="D43" s="36">
        <v>2807000</v>
      </c>
      <c r="E43" s="37">
        <v>2793000</v>
      </c>
      <c r="F43" s="34">
        <f t="shared" si="3"/>
        <v>5603000</v>
      </c>
    </row>
    <row r="44" spans="1:14" ht="15" thickBot="1" x14ac:dyDescent="0.4">
      <c r="A44" s="25" t="s">
        <v>23</v>
      </c>
      <c r="B44" s="38"/>
      <c r="C44" s="38"/>
      <c r="D44" s="38"/>
      <c r="E44" s="39">
        <v>2800000</v>
      </c>
      <c r="F44" s="40">
        <f t="shared" si="3"/>
        <v>2800000</v>
      </c>
    </row>
    <row r="45" spans="1:14" ht="15.5" thickTop="1" thickBot="1" x14ac:dyDescent="0.4">
      <c r="A45" s="41" t="s">
        <v>24</v>
      </c>
      <c r="B45" s="42">
        <f>SUM(B41:B44)</f>
        <v>5678414</v>
      </c>
      <c r="C45" s="42">
        <f t="shared" ref="C45:E45" si="4">SUM(C41:C44)</f>
        <v>8680514</v>
      </c>
      <c r="D45" s="42">
        <f t="shared" si="4"/>
        <v>11480000</v>
      </c>
      <c r="E45" s="43">
        <f t="shared" si="4"/>
        <v>14184000</v>
      </c>
      <c r="F45" s="44">
        <f>SUM(F41:F44)</f>
        <v>40022928</v>
      </c>
    </row>
    <row r="46" spans="1:14" ht="12" customHeight="1" x14ac:dyDescent="0.35">
      <c r="A46" s="45"/>
      <c r="B46" s="46"/>
      <c r="C46" s="46"/>
      <c r="D46" s="46"/>
      <c r="E46" s="46"/>
      <c r="F46" s="46"/>
    </row>
    <row r="47" spans="1:14" ht="18.5" x14ac:dyDescent="0.35">
      <c r="A47" s="161" t="s">
        <v>26</v>
      </c>
      <c r="B47" s="161"/>
      <c r="C47" s="161"/>
      <c r="D47" s="161"/>
      <c r="E47" s="161"/>
      <c r="F47" s="161"/>
    </row>
    <row r="48" spans="1:14" x14ac:dyDescent="0.35">
      <c r="A48" s="45"/>
      <c r="B48" s="46"/>
      <c r="C48" s="46"/>
      <c r="D48" s="46"/>
      <c r="E48" s="46"/>
      <c r="F48" s="46"/>
    </row>
    <row r="49" spans="1:8" ht="78.75" customHeight="1" x14ac:dyDescent="0.35">
      <c r="A49" s="173" t="s">
        <v>27</v>
      </c>
      <c r="B49" s="173"/>
      <c r="C49" s="173"/>
      <c r="D49" s="173"/>
      <c r="E49" s="173"/>
      <c r="F49" s="173"/>
      <c r="G49" s="173"/>
      <c r="H49" s="173"/>
    </row>
    <row r="50" spans="1:8" ht="15" thickBot="1" x14ac:dyDescent="0.4">
      <c r="A50" s="45"/>
      <c r="B50" s="46"/>
      <c r="C50" s="46"/>
      <c r="D50" s="46"/>
      <c r="E50" s="46"/>
      <c r="F50" s="46"/>
    </row>
    <row r="51" spans="1:8" x14ac:dyDescent="0.35">
      <c r="A51" s="158" t="s">
        <v>28</v>
      </c>
      <c r="B51" s="159"/>
      <c r="C51" s="159"/>
      <c r="D51" s="159"/>
      <c r="E51" s="159"/>
      <c r="F51" s="159"/>
      <c r="G51" s="159"/>
      <c r="H51" s="160"/>
    </row>
    <row r="52" spans="1:8" x14ac:dyDescent="0.35">
      <c r="A52" s="174">
        <v>34700000</v>
      </c>
      <c r="B52" s="175"/>
      <c r="C52" s="175"/>
      <c r="D52" s="175"/>
      <c r="E52" s="175"/>
      <c r="F52" s="175"/>
      <c r="G52" s="175"/>
      <c r="H52" s="176"/>
    </row>
    <row r="53" spans="1:8" x14ac:dyDescent="0.35">
      <c r="A53" s="47"/>
      <c r="B53" s="48">
        <v>2015</v>
      </c>
      <c r="C53" s="48">
        <v>2016</v>
      </c>
      <c r="D53" s="48">
        <v>2017</v>
      </c>
      <c r="E53" s="48">
        <v>2018</v>
      </c>
      <c r="F53" s="48">
        <v>2019</v>
      </c>
      <c r="G53" s="48">
        <v>2020</v>
      </c>
      <c r="H53" s="49" t="s">
        <v>19</v>
      </c>
    </row>
    <row r="54" spans="1:8" x14ac:dyDescent="0.35">
      <c r="A54" s="177" t="s">
        <v>29</v>
      </c>
      <c r="B54" s="178"/>
      <c r="C54" s="178"/>
      <c r="D54" s="178"/>
      <c r="E54" s="178"/>
      <c r="F54" s="178"/>
      <c r="G54" s="178"/>
      <c r="H54" s="179"/>
    </row>
    <row r="55" spans="1:8" x14ac:dyDescent="0.35">
      <c r="A55" s="18" t="s">
        <v>30</v>
      </c>
      <c r="B55" s="19">
        <f>B63/$H$69</f>
        <v>0.12450000009606146</v>
      </c>
      <c r="C55" s="50"/>
      <c r="D55" s="50"/>
      <c r="E55" s="50"/>
      <c r="F55" s="50"/>
      <c r="G55" s="51"/>
      <c r="H55" s="20">
        <f>SUM(B55:G55)</f>
        <v>0.12450000009606146</v>
      </c>
    </row>
    <row r="56" spans="1:8" x14ac:dyDescent="0.35">
      <c r="A56" s="18" t="s">
        <v>31</v>
      </c>
      <c r="B56" s="24"/>
      <c r="C56" s="19">
        <f t="shared" ref="C56:F59" si="5">C64/$H$69</f>
        <v>0.17510000000000001</v>
      </c>
      <c r="D56" s="50"/>
      <c r="E56" s="50"/>
      <c r="F56" s="50"/>
      <c r="G56" s="51"/>
      <c r="H56" s="20">
        <f>SUM(B56:G56)</f>
        <v>0.17510000000000001</v>
      </c>
    </row>
    <row r="57" spans="1:8" x14ac:dyDescent="0.35">
      <c r="A57" s="18" t="s">
        <v>32</v>
      </c>
      <c r="B57" s="24"/>
      <c r="C57" s="24"/>
      <c r="D57" s="19">
        <f t="shared" si="5"/>
        <v>0.17510000000000001</v>
      </c>
      <c r="E57" s="50"/>
      <c r="F57" s="50"/>
      <c r="G57" s="51"/>
      <c r="H57" s="20">
        <f>SUM(B57:G57)</f>
        <v>0.17510000000000001</v>
      </c>
    </row>
    <row r="58" spans="1:8" x14ac:dyDescent="0.35">
      <c r="A58" s="18" t="s">
        <v>33</v>
      </c>
      <c r="B58" s="24"/>
      <c r="C58" s="24"/>
      <c r="D58" s="19"/>
      <c r="E58" s="19">
        <f t="shared" si="5"/>
        <v>0.17510000000000001</v>
      </c>
      <c r="F58" s="50"/>
      <c r="G58" s="51"/>
      <c r="H58" s="20">
        <f>SUM(E58:G58)</f>
        <v>0.17510000000000001</v>
      </c>
    </row>
    <row r="59" spans="1:8" x14ac:dyDescent="0.35">
      <c r="A59" s="18" t="s">
        <v>34</v>
      </c>
      <c r="B59" s="24"/>
      <c r="C59" s="24"/>
      <c r="D59" s="19"/>
      <c r="E59" s="19"/>
      <c r="F59" s="19">
        <f t="shared" si="5"/>
        <v>0.17510000000000001</v>
      </c>
      <c r="G59" s="51"/>
      <c r="H59" s="20">
        <f>SUM(F59:G59)</f>
        <v>0.17510000000000001</v>
      </c>
    </row>
    <row r="60" spans="1:8" ht="15" thickBot="1" x14ac:dyDescent="0.4">
      <c r="A60" s="25" t="s">
        <v>35</v>
      </c>
      <c r="B60" s="26"/>
      <c r="C60" s="26"/>
      <c r="D60" s="26"/>
      <c r="E60" s="26"/>
      <c r="F60" s="26"/>
      <c r="G60" s="52">
        <f>G68/$H$69</f>
        <v>0.17510000000000001</v>
      </c>
      <c r="H60" s="27">
        <f>SUM(B60:G60)</f>
        <v>0.17510000000000001</v>
      </c>
    </row>
    <row r="61" spans="1:8" ht="15" thickTop="1" x14ac:dyDescent="0.35">
      <c r="A61" s="53" t="s">
        <v>24</v>
      </c>
      <c r="B61" s="54">
        <f>SUM(B55:B60)</f>
        <v>0.12450000009606146</v>
      </c>
      <c r="C61" s="54">
        <f>SUM(C55:C60)</f>
        <v>0.17510000000000001</v>
      </c>
      <c r="D61" s="54">
        <f>SUM(D55:D60)</f>
        <v>0.17510000000000001</v>
      </c>
      <c r="E61" s="54">
        <f>SUM(E55:E58)</f>
        <v>0.17510000000000001</v>
      </c>
      <c r="F61" s="54">
        <f>SUM(F55:F59)</f>
        <v>0.17510000000000001</v>
      </c>
      <c r="G61" s="55">
        <f>SUM(G55:G60)</f>
        <v>0.17510000000000001</v>
      </c>
      <c r="H61" s="56">
        <f>SUM(B61:G61)</f>
        <v>1.0000000000960616</v>
      </c>
    </row>
    <row r="62" spans="1:8" ht="12" customHeight="1" x14ac:dyDescent="0.35">
      <c r="A62" s="170" t="s">
        <v>25</v>
      </c>
      <c r="B62" s="171"/>
      <c r="C62" s="171"/>
      <c r="D62" s="171"/>
      <c r="E62" s="171"/>
      <c r="F62" s="171"/>
      <c r="G62" s="171"/>
      <c r="H62" s="172"/>
    </row>
    <row r="63" spans="1:8" x14ac:dyDescent="0.35">
      <c r="A63" s="18" t="str">
        <f t="shared" ref="A63:A68" si="6">A55</f>
        <v>2015 CDM Programs</v>
      </c>
      <c r="B63" s="32">
        <f>1/6*A52-1463183.33</f>
        <v>4320150.0033333329</v>
      </c>
      <c r="C63" s="57"/>
      <c r="D63" s="50"/>
      <c r="E63" s="57"/>
      <c r="F63" s="57"/>
      <c r="G63" s="58"/>
      <c r="H63" s="34">
        <f>SUM(B63:G63)</f>
        <v>4320150.0033333329</v>
      </c>
    </row>
    <row r="64" spans="1:8" x14ac:dyDescent="0.35">
      <c r="A64" s="18" t="str">
        <f t="shared" si="6"/>
        <v>2016 CDM Programs</v>
      </c>
      <c r="B64" s="35"/>
      <c r="C64" s="36">
        <v>6075970</v>
      </c>
      <c r="D64" s="59"/>
      <c r="E64" s="59"/>
      <c r="F64" s="59"/>
      <c r="G64" s="60"/>
      <c r="H64" s="34">
        <f>SUM(B64:G64)</f>
        <v>6075970</v>
      </c>
    </row>
    <row r="65" spans="1:8" x14ac:dyDescent="0.35">
      <c r="A65" s="18" t="str">
        <f t="shared" si="6"/>
        <v>2017 CDM Programs</v>
      </c>
      <c r="B65" s="35"/>
      <c r="C65" s="35"/>
      <c r="D65" s="36">
        <f>C64</f>
        <v>6075970</v>
      </c>
      <c r="E65" s="59"/>
      <c r="F65" s="59"/>
      <c r="G65" s="60"/>
      <c r="H65" s="34">
        <f>SUM(B65:G65)</f>
        <v>6075970</v>
      </c>
    </row>
    <row r="66" spans="1:8" x14ac:dyDescent="0.35">
      <c r="A66" s="18" t="str">
        <f t="shared" si="6"/>
        <v>2018 CDM Programs</v>
      </c>
      <c r="B66" s="35"/>
      <c r="C66" s="35"/>
      <c r="D66" s="61"/>
      <c r="E66" s="32">
        <f>D65</f>
        <v>6075970</v>
      </c>
      <c r="F66" s="57"/>
      <c r="G66" s="58"/>
      <c r="H66" s="34">
        <f>SUM(E66:G66)</f>
        <v>6075970</v>
      </c>
    </row>
    <row r="67" spans="1:8" x14ac:dyDescent="0.35">
      <c r="A67" s="18" t="str">
        <f t="shared" si="6"/>
        <v>2019 CDM Programs</v>
      </c>
      <c r="B67" s="35"/>
      <c r="C67" s="35"/>
      <c r="D67" s="61"/>
      <c r="E67" s="61"/>
      <c r="F67" s="32">
        <f>E66</f>
        <v>6075970</v>
      </c>
      <c r="G67" s="58"/>
      <c r="H67" s="34">
        <f>SUM(F67:G67)</f>
        <v>6075970</v>
      </c>
    </row>
    <row r="68" spans="1:8" ht="15" thickBot="1" x14ac:dyDescent="0.4">
      <c r="A68" s="25" t="str">
        <f t="shared" si="6"/>
        <v>2020 CDM Programs</v>
      </c>
      <c r="B68" s="38"/>
      <c r="C68" s="38"/>
      <c r="D68" s="38"/>
      <c r="E68" s="38"/>
      <c r="F68" s="38"/>
      <c r="G68" s="62">
        <f>F67</f>
        <v>6075970</v>
      </c>
      <c r="H68" s="40">
        <f>SUM(B68:G68)</f>
        <v>6075970</v>
      </c>
    </row>
    <row r="69" spans="1:8" ht="15.5" thickTop="1" thickBot="1" x14ac:dyDescent="0.4">
      <c r="A69" s="41" t="s">
        <v>24</v>
      </c>
      <c r="B69" s="42">
        <f>SUM(B63:B68)</f>
        <v>4320150.0033333329</v>
      </c>
      <c r="C69" s="42">
        <f t="shared" ref="C69:D69" si="7">SUM(C63:C68)</f>
        <v>6075970</v>
      </c>
      <c r="D69" s="42">
        <f t="shared" si="7"/>
        <v>6075970</v>
      </c>
      <c r="E69" s="42">
        <f>SUM(E63:E66)</f>
        <v>6075970</v>
      </c>
      <c r="F69" s="42">
        <f>SUM(F63:F67)</f>
        <v>6075970</v>
      </c>
      <c r="G69" s="43">
        <f>SUM(G63:G68)</f>
        <v>6075970</v>
      </c>
      <c r="H69" s="44">
        <f>A52</f>
        <v>34700000</v>
      </c>
    </row>
    <row r="70" spans="1:8" ht="12" customHeight="1" x14ac:dyDescent="0.35">
      <c r="A70" s="45"/>
      <c r="B70" s="46"/>
      <c r="C70" s="46"/>
      <c r="D70" s="46"/>
      <c r="E70" s="46"/>
      <c r="F70" s="46"/>
    </row>
    <row r="71" spans="1:8" ht="18.5" x14ac:dyDescent="0.45">
      <c r="A71" s="180" t="s">
        <v>36</v>
      </c>
      <c r="B71" s="180"/>
      <c r="C71" s="180"/>
      <c r="D71" s="180"/>
      <c r="E71" s="180"/>
      <c r="F71" s="180"/>
      <c r="G71" s="180"/>
      <c r="H71" s="180"/>
    </row>
    <row r="72" spans="1:8" ht="12" customHeight="1" x14ac:dyDescent="0.35">
      <c r="A72" s="45"/>
      <c r="B72" s="46"/>
      <c r="C72" s="46"/>
      <c r="D72" s="46"/>
      <c r="E72" s="46"/>
      <c r="F72" s="46"/>
    </row>
    <row r="73" spans="1:8" ht="75" customHeight="1" x14ac:dyDescent="0.35">
      <c r="A73" s="173" t="s">
        <v>37</v>
      </c>
      <c r="B73" s="173"/>
      <c r="C73" s="173"/>
      <c r="D73" s="173"/>
      <c r="E73" s="173"/>
      <c r="F73" s="173"/>
      <c r="G73" s="173"/>
      <c r="H73" s="173"/>
    </row>
    <row r="74" spans="1:8" ht="12" customHeight="1" x14ac:dyDescent="0.35">
      <c r="A74" s="45"/>
      <c r="B74" s="46"/>
      <c r="C74" s="46"/>
      <c r="D74" s="46"/>
      <c r="E74" s="46"/>
      <c r="F74" s="46"/>
    </row>
    <row r="75" spans="1:8" ht="47.25" customHeight="1" x14ac:dyDescent="0.35">
      <c r="A75" s="173" t="s">
        <v>38</v>
      </c>
      <c r="B75" s="173"/>
      <c r="C75" s="173"/>
      <c r="D75" s="173"/>
      <c r="E75" s="173"/>
      <c r="F75" s="173"/>
      <c r="G75" s="173"/>
      <c r="H75" s="173"/>
    </row>
    <row r="76" spans="1:8" ht="12" customHeight="1" thickBot="1" x14ac:dyDescent="0.4">
      <c r="A76" s="63"/>
      <c r="B76" s="64"/>
      <c r="C76" s="64"/>
      <c r="D76" s="64"/>
      <c r="E76" s="64"/>
      <c r="F76" s="64"/>
    </row>
    <row r="77" spans="1:8" x14ac:dyDescent="0.35">
      <c r="A77" s="164" t="s">
        <v>39</v>
      </c>
      <c r="B77" s="165"/>
      <c r="C77" s="165"/>
      <c r="D77" s="165"/>
      <c r="E77" s="165"/>
      <c r="F77" s="166"/>
    </row>
    <row r="78" spans="1:8" ht="12" customHeight="1" x14ac:dyDescent="0.35">
      <c r="A78" s="65"/>
      <c r="B78" s="66"/>
      <c r="C78" s="66"/>
      <c r="D78" s="66"/>
      <c r="E78" s="66"/>
      <c r="F78" s="67"/>
    </row>
    <row r="79" spans="1:8" x14ac:dyDescent="0.35">
      <c r="A79" s="181" t="s">
        <v>40</v>
      </c>
      <c r="B79" s="182"/>
      <c r="C79" s="182"/>
      <c r="D79" s="182"/>
      <c r="E79" s="182"/>
      <c r="F79" s="68" t="s">
        <v>41</v>
      </c>
    </row>
    <row r="80" spans="1:8" ht="12" customHeight="1" x14ac:dyDescent="0.35">
      <c r="A80" s="69"/>
      <c r="B80" s="70"/>
      <c r="C80" s="70"/>
      <c r="D80" s="70"/>
      <c r="E80" s="70"/>
      <c r="F80" s="71"/>
    </row>
    <row r="81" spans="1:8" ht="32.25" customHeight="1" x14ac:dyDescent="0.35">
      <c r="A81" s="72"/>
      <c r="B81" s="73"/>
      <c r="C81" s="66" t="s">
        <v>42</v>
      </c>
      <c r="D81" s="66" t="s">
        <v>43</v>
      </c>
      <c r="E81" s="66" t="s">
        <v>44</v>
      </c>
      <c r="F81" s="74" t="s">
        <v>45</v>
      </c>
    </row>
    <row r="82" spans="1:8" ht="15" customHeight="1" x14ac:dyDescent="0.35">
      <c r="A82" s="183" t="s">
        <v>46</v>
      </c>
      <c r="B82" s="184"/>
      <c r="C82" s="75" t="s">
        <v>25</v>
      </c>
      <c r="D82" s="75" t="s">
        <v>25</v>
      </c>
      <c r="E82" s="75" t="s">
        <v>25</v>
      </c>
      <c r="F82" s="76" t="s">
        <v>47</v>
      </c>
    </row>
    <row r="83" spans="1:8" x14ac:dyDescent="0.35">
      <c r="A83" s="77" t="s">
        <v>48</v>
      </c>
      <c r="B83" s="78"/>
      <c r="C83" s="79"/>
      <c r="D83" s="79"/>
      <c r="E83" s="80"/>
      <c r="F83" s="81"/>
    </row>
    <row r="84" spans="1:8" x14ac:dyDescent="0.35">
      <c r="A84" s="77" t="s">
        <v>49</v>
      </c>
      <c r="B84" s="78"/>
      <c r="C84" s="82"/>
      <c r="D84" s="82"/>
      <c r="E84" s="80"/>
      <c r="F84" s="81"/>
    </row>
    <row r="85" spans="1:8" x14ac:dyDescent="0.35">
      <c r="A85" s="77" t="s">
        <v>50</v>
      </c>
      <c r="B85" s="78"/>
      <c r="C85" s="79"/>
      <c r="D85" s="79"/>
      <c r="E85" s="80"/>
      <c r="F85" s="81"/>
    </row>
    <row r="86" spans="1:8" ht="15" thickBot="1" x14ac:dyDescent="0.4">
      <c r="A86" s="83" t="s">
        <v>51</v>
      </c>
      <c r="B86" s="84"/>
      <c r="C86" s="85"/>
      <c r="D86" s="85"/>
      <c r="E86" s="80"/>
      <c r="F86" s="81"/>
    </row>
    <row r="87" spans="1:8" ht="29.25" customHeight="1" thickTop="1" thickBot="1" x14ac:dyDescent="0.4">
      <c r="A87" s="185" t="s">
        <v>52</v>
      </c>
      <c r="B87" s="186"/>
      <c r="C87" s="86">
        <f>SUM(C83:C86)</f>
        <v>0</v>
      </c>
      <c r="D87" s="86">
        <f>SUM(D83:D86)</f>
        <v>0</v>
      </c>
      <c r="E87" s="87">
        <f>C87-D87</f>
        <v>0</v>
      </c>
      <c r="F87" s="88">
        <f>IF(D87=0,0,IF(F79="net",0,E87/D87))</f>
        <v>0</v>
      </c>
    </row>
    <row r="88" spans="1:8" ht="13.5" customHeight="1" x14ac:dyDescent="0.35">
      <c r="A88" s="89"/>
      <c r="B88" s="89"/>
      <c r="C88" s="90"/>
      <c r="D88" s="90"/>
      <c r="E88" s="24"/>
      <c r="F88" s="91"/>
    </row>
    <row r="89" spans="1:8" ht="29.25" customHeight="1" x14ac:dyDescent="0.35">
      <c r="A89" s="173" t="s">
        <v>53</v>
      </c>
      <c r="B89" s="173"/>
      <c r="C89" s="173"/>
      <c r="D89" s="173"/>
      <c r="E89" s="173"/>
      <c r="F89" s="173"/>
      <c r="G89" s="173"/>
      <c r="H89" s="173"/>
    </row>
    <row r="90" spans="1:8" ht="12" customHeight="1" x14ac:dyDescent="0.35">
      <c r="A90" s="92"/>
      <c r="B90" s="92"/>
      <c r="C90" s="92"/>
      <c r="D90" s="92"/>
      <c r="E90" s="92"/>
      <c r="F90" s="92"/>
      <c r="G90" s="92"/>
      <c r="H90" s="92"/>
    </row>
    <row r="91" spans="1:8" ht="32.25" customHeight="1" x14ac:dyDescent="0.35">
      <c r="A91" s="173" t="s">
        <v>54</v>
      </c>
      <c r="B91" s="173"/>
      <c r="C91" s="173"/>
      <c r="D91" s="173"/>
      <c r="E91" s="173"/>
      <c r="F91" s="173"/>
      <c r="G91" s="173"/>
      <c r="H91" s="173"/>
    </row>
    <row r="92" spans="1:8" ht="12" customHeight="1" x14ac:dyDescent="0.35">
      <c r="A92" s="89"/>
      <c r="B92" s="93"/>
      <c r="C92" s="90"/>
      <c r="D92" s="90"/>
      <c r="E92" s="90"/>
      <c r="F92" s="91"/>
    </row>
    <row r="93" spans="1:8" ht="15.75" customHeight="1" thickBot="1" x14ac:dyDescent="0.4">
      <c r="A93" s="190" t="s">
        <v>55</v>
      </c>
      <c r="B93" s="190"/>
      <c r="C93" s="190"/>
      <c r="D93" s="190"/>
      <c r="E93" s="190"/>
      <c r="F93" s="190"/>
      <c r="G93" s="94"/>
    </row>
    <row r="94" spans="1:8" ht="16.5" customHeight="1" x14ac:dyDescent="0.35">
      <c r="A94" s="95"/>
      <c r="B94" s="96">
        <v>2011</v>
      </c>
      <c r="C94" s="96">
        <v>2012</v>
      </c>
      <c r="D94" s="96">
        <v>2013</v>
      </c>
      <c r="E94" s="96">
        <v>2014</v>
      </c>
      <c r="F94" s="97">
        <v>2015</v>
      </c>
      <c r="G94" s="98"/>
    </row>
    <row r="95" spans="1:8" ht="62.25" customHeight="1" x14ac:dyDescent="0.35">
      <c r="A95" s="99" t="s">
        <v>56</v>
      </c>
      <c r="B95" s="100">
        <v>0</v>
      </c>
      <c r="C95" s="100">
        <v>0</v>
      </c>
      <c r="D95" s="100">
        <v>0</v>
      </c>
      <c r="E95" s="100">
        <v>1</v>
      </c>
      <c r="F95" s="100">
        <v>0.5</v>
      </c>
      <c r="G95" s="101" t="s">
        <v>57</v>
      </c>
    </row>
    <row r="96" spans="1:8" ht="288.75" customHeight="1" thickBot="1" x14ac:dyDescent="0.4">
      <c r="A96" s="102" t="s">
        <v>58</v>
      </c>
      <c r="B96" s="103" t="s">
        <v>59</v>
      </c>
      <c r="C96" s="103" t="s">
        <v>60</v>
      </c>
      <c r="D96" s="104" t="s">
        <v>61</v>
      </c>
      <c r="E96" s="103" t="s">
        <v>62</v>
      </c>
      <c r="F96" s="103" t="s">
        <v>63</v>
      </c>
      <c r="G96" s="88"/>
    </row>
    <row r="97" spans="1:8" ht="12" customHeight="1" x14ac:dyDescent="0.35">
      <c r="A97" s="105"/>
      <c r="B97" s="106"/>
      <c r="C97" s="106"/>
      <c r="D97" s="106"/>
      <c r="E97" s="106"/>
      <c r="F97" s="106"/>
      <c r="G97" s="91"/>
    </row>
    <row r="98" spans="1:8" ht="19.5" customHeight="1" x14ac:dyDescent="0.35">
      <c r="A98" s="191" t="s">
        <v>64</v>
      </c>
      <c r="B98" s="191"/>
      <c r="C98" s="191"/>
      <c r="D98" s="191"/>
      <c r="E98" s="191"/>
      <c r="F98" s="191"/>
      <c r="G98" s="191"/>
      <c r="H98" s="191"/>
    </row>
    <row r="99" spans="1:8" ht="13.5" customHeight="1" x14ac:dyDescent="0.35">
      <c r="A99" s="107"/>
      <c r="B99" s="107"/>
      <c r="C99" s="107"/>
      <c r="D99" s="107"/>
      <c r="E99" s="107"/>
      <c r="F99" s="107"/>
      <c r="G99" s="107"/>
      <c r="H99" s="107"/>
    </row>
    <row r="100" spans="1:8" ht="75.75" customHeight="1" x14ac:dyDescent="0.35">
      <c r="A100" s="156" t="s">
        <v>65</v>
      </c>
      <c r="B100" s="156"/>
      <c r="C100" s="156"/>
      <c r="D100" s="156"/>
      <c r="E100" s="156"/>
      <c r="F100" s="156"/>
      <c r="G100" s="156"/>
      <c r="H100" s="156"/>
    </row>
    <row r="101" spans="1:8" ht="12" customHeight="1" x14ac:dyDescent="0.35">
      <c r="A101" s="89"/>
      <c r="B101" s="106"/>
      <c r="C101" s="106"/>
      <c r="D101" s="106"/>
      <c r="E101" s="106"/>
      <c r="F101" s="91"/>
    </row>
    <row r="102" spans="1:8" ht="57.75" customHeight="1" x14ac:dyDescent="0.35">
      <c r="A102" s="156" t="s">
        <v>66</v>
      </c>
      <c r="B102" s="156"/>
      <c r="C102" s="156"/>
      <c r="D102" s="156"/>
      <c r="E102" s="156"/>
      <c r="F102" s="156"/>
      <c r="G102" s="156"/>
      <c r="H102" s="156"/>
    </row>
    <row r="103" spans="1:8" ht="12" customHeight="1" x14ac:dyDescent="0.35">
      <c r="A103" s="11"/>
      <c r="B103" s="11"/>
      <c r="C103" s="11"/>
      <c r="D103" s="11"/>
      <c r="E103" s="11"/>
      <c r="F103" s="11"/>
    </row>
    <row r="104" spans="1:8" x14ac:dyDescent="0.35">
      <c r="A104" s="192" t="s">
        <v>67</v>
      </c>
      <c r="B104" s="192"/>
      <c r="C104" s="192"/>
      <c r="D104" s="192"/>
      <c r="E104" s="192"/>
      <c r="F104" s="192"/>
      <c r="G104" s="192"/>
      <c r="H104" s="192"/>
    </row>
    <row r="105" spans="1:8" x14ac:dyDescent="0.35">
      <c r="A105" s="11"/>
      <c r="B105" s="11"/>
      <c r="C105" s="11"/>
      <c r="D105" s="11"/>
      <c r="E105" s="11"/>
      <c r="F105" s="11"/>
    </row>
    <row r="106" spans="1:8" ht="47.25" customHeight="1" x14ac:dyDescent="0.35">
      <c r="A106" s="156" t="s">
        <v>68</v>
      </c>
      <c r="B106" s="156"/>
      <c r="C106" s="156"/>
      <c r="D106" s="156"/>
      <c r="E106" s="156"/>
      <c r="F106" s="156"/>
      <c r="G106" s="156"/>
      <c r="H106" s="156"/>
    </row>
    <row r="107" spans="1:8" ht="12" customHeight="1" x14ac:dyDescent="0.35">
      <c r="A107" s="11"/>
      <c r="B107" s="11"/>
      <c r="C107" s="11"/>
      <c r="D107" s="11"/>
      <c r="E107" s="11"/>
      <c r="F107" s="11"/>
    </row>
    <row r="108" spans="1:8" ht="46.5" customHeight="1" x14ac:dyDescent="0.35">
      <c r="A108" s="156" t="s">
        <v>69</v>
      </c>
      <c r="B108" s="156"/>
      <c r="C108" s="156"/>
      <c r="D108" s="156"/>
      <c r="E108" s="156"/>
      <c r="F108" s="156"/>
      <c r="G108" s="156"/>
      <c r="H108" s="156"/>
    </row>
    <row r="109" spans="1:8" ht="12" customHeight="1" x14ac:dyDescent="0.35">
      <c r="A109" s="11"/>
      <c r="B109" s="11"/>
      <c r="C109" s="11"/>
      <c r="D109" s="11"/>
      <c r="E109" s="11"/>
      <c r="F109" s="11"/>
    </row>
    <row r="110" spans="1:8" ht="30" customHeight="1" x14ac:dyDescent="0.35">
      <c r="A110" s="156" t="s">
        <v>70</v>
      </c>
      <c r="B110" s="156"/>
      <c r="C110" s="156"/>
      <c r="D110" s="156"/>
      <c r="E110" s="156"/>
      <c r="F110" s="156"/>
      <c r="G110" s="156"/>
      <c r="H110" s="156"/>
    </row>
    <row r="111" spans="1:8" ht="13.5" customHeight="1" thickBot="1" x14ac:dyDescent="0.4">
      <c r="A111" s="89"/>
      <c r="B111" s="93"/>
      <c r="C111" s="90"/>
      <c r="D111" s="90"/>
      <c r="E111" s="90"/>
      <c r="F111" s="91"/>
    </row>
    <row r="112" spans="1:8" x14ac:dyDescent="0.35">
      <c r="A112" s="108"/>
      <c r="B112" s="109">
        <v>2011</v>
      </c>
      <c r="C112" s="109">
        <v>2012</v>
      </c>
      <c r="D112" s="109">
        <v>2013</v>
      </c>
      <c r="E112" s="109">
        <v>2014</v>
      </c>
      <c r="F112" s="110">
        <v>2015</v>
      </c>
      <c r="G112" s="110" t="s">
        <v>71</v>
      </c>
      <c r="H112" s="111" t="s">
        <v>72</v>
      </c>
    </row>
    <row r="113" spans="1:8" x14ac:dyDescent="0.35">
      <c r="A113" s="112"/>
      <c r="B113" s="187" t="s">
        <v>25</v>
      </c>
      <c r="C113" s="187"/>
      <c r="D113" s="187"/>
      <c r="E113" s="187"/>
      <c r="F113" s="187"/>
      <c r="G113" s="187"/>
      <c r="H113" s="188"/>
    </row>
    <row r="114" spans="1:8" ht="29" x14ac:dyDescent="0.35">
      <c r="A114" s="113" t="s">
        <v>73</v>
      </c>
      <c r="B114" s="114">
        <f>E41</f>
        <v>2164000</v>
      </c>
      <c r="C114" s="114">
        <f>E42</f>
        <v>6427000</v>
      </c>
      <c r="D114" s="114">
        <f>E43</f>
        <v>2793000</v>
      </c>
      <c r="E114" s="114">
        <f>E44</f>
        <v>2800000</v>
      </c>
      <c r="F114" s="115"/>
      <c r="G114" s="116">
        <f>SUM(B114:E114)</f>
        <v>14184000</v>
      </c>
      <c r="H114" s="117"/>
    </row>
    <row r="115" spans="1:8" ht="12" customHeight="1" x14ac:dyDescent="0.35">
      <c r="A115" s="113"/>
      <c r="B115" s="114"/>
      <c r="C115" s="114"/>
      <c r="D115" s="114"/>
      <c r="E115" s="114"/>
      <c r="F115" s="118"/>
      <c r="G115" s="119"/>
      <c r="H115" s="117"/>
    </row>
    <row r="116" spans="1:8" ht="58" x14ac:dyDescent="0.35">
      <c r="A116" s="120" t="s">
        <v>74</v>
      </c>
      <c r="B116" s="121">
        <v>-8000</v>
      </c>
      <c r="C116" s="122">
        <f>B116</f>
        <v>-8000</v>
      </c>
      <c r="D116" s="122">
        <f>B116</f>
        <v>-8000</v>
      </c>
      <c r="E116" s="122">
        <f>B116</f>
        <v>-8000</v>
      </c>
      <c r="F116" s="123"/>
      <c r="G116" s="124">
        <f>SUM(B116:E117)</f>
        <v>-32000</v>
      </c>
      <c r="H116" s="125"/>
    </row>
    <row r="117" spans="1:8" ht="12" customHeight="1" x14ac:dyDescent="0.35">
      <c r="A117" s="126"/>
      <c r="B117" s="127"/>
      <c r="C117" s="127"/>
      <c r="D117" s="127"/>
      <c r="E117" s="127"/>
      <c r="F117" s="127"/>
      <c r="G117" s="127"/>
      <c r="H117" s="128"/>
    </row>
    <row r="118" spans="1:8" ht="29.5" thickBot="1" x14ac:dyDescent="0.4">
      <c r="A118" s="129" t="s">
        <v>75</v>
      </c>
      <c r="B118" s="130"/>
      <c r="C118" s="131"/>
      <c r="D118" s="131"/>
      <c r="E118" s="131"/>
      <c r="F118" s="115">
        <f>B63</f>
        <v>4320150.0033333329</v>
      </c>
      <c r="G118" s="132"/>
      <c r="H118" s="133">
        <f>SUM(B118:F118)</f>
        <v>4320150.0033333329</v>
      </c>
    </row>
    <row r="119" spans="1:8" ht="12" customHeight="1" thickTop="1" thickBot="1" x14ac:dyDescent="0.4">
      <c r="A119" s="134"/>
      <c r="B119" s="135"/>
      <c r="C119" s="136"/>
      <c r="D119" s="136"/>
      <c r="E119" s="136"/>
      <c r="F119" s="135"/>
      <c r="G119" s="136"/>
      <c r="H119" s="137"/>
    </row>
    <row r="120" spans="1:8" ht="29.5" thickTop="1" x14ac:dyDescent="0.35">
      <c r="A120" s="120" t="s">
        <v>76</v>
      </c>
      <c r="B120" s="138">
        <f>B114*(1+F87)*B95</f>
        <v>0</v>
      </c>
      <c r="C120" s="139">
        <f>C114*(1+F87)*C95</f>
        <v>0</v>
      </c>
      <c r="D120" s="139">
        <f>D114*(1+F87)*D95</f>
        <v>0</v>
      </c>
      <c r="E120" s="139">
        <f>E114*(1+F87)*E95</f>
        <v>2800000</v>
      </c>
      <c r="F120" s="140">
        <f>F118*(1+F87)*F95</f>
        <v>2160075.0016666665</v>
      </c>
      <c r="G120" s="141"/>
      <c r="H120" s="142">
        <f>SUM(B120:F120)</f>
        <v>4960075.0016666669</v>
      </c>
    </row>
    <row r="121" spans="1:8" ht="12" customHeight="1" x14ac:dyDescent="0.35">
      <c r="A121" s="126"/>
      <c r="B121" s="143"/>
      <c r="C121" s="143"/>
      <c r="D121" s="143"/>
      <c r="E121" s="143"/>
      <c r="F121" s="143"/>
      <c r="G121" s="143"/>
      <c r="H121" s="144"/>
    </row>
    <row r="122" spans="1:8" ht="15" thickBot="1" x14ac:dyDescent="0.4">
      <c r="A122" s="113" t="s">
        <v>77</v>
      </c>
      <c r="B122" s="145">
        <v>2.9100000000000001E-2</v>
      </c>
      <c r="C122" s="146" t="s">
        <v>78</v>
      </c>
      <c r="D122" s="147"/>
      <c r="E122" s="146"/>
      <c r="F122" s="148"/>
      <c r="G122" s="149"/>
      <c r="H122" s="150"/>
    </row>
    <row r="123" spans="1:8" ht="44.5" thickTop="1" thickBot="1" x14ac:dyDescent="0.4">
      <c r="A123" s="151" t="s">
        <v>79</v>
      </c>
      <c r="B123" s="152">
        <f>B120*(1+$B122)</f>
        <v>0</v>
      </c>
      <c r="C123" s="152">
        <f t="shared" ref="C123:F123" si="8">C120*(1+$B122)</f>
        <v>0</v>
      </c>
      <c r="D123" s="152">
        <f t="shared" si="8"/>
        <v>0</v>
      </c>
      <c r="E123" s="152">
        <f t="shared" si="8"/>
        <v>2881479.9999999995</v>
      </c>
      <c r="F123" s="153">
        <f t="shared" si="8"/>
        <v>2222933.1842151661</v>
      </c>
      <c r="G123" s="153"/>
      <c r="H123" s="142">
        <f>SUM(B123:F123)</f>
        <v>5104413.1842151657</v>
      </c>
    </row>
    <row r="124" spans="1:8" ht="12" customHeight="1" x14ac:dyDescent="0.35">
      <c r="A124" s="154"/>
      <c r="B124" s="146"/>
      <c r="C124" s="146"/>
      <c r="D124" s="146"/>
      <c r="E124" s="146"/>
      <c r="F124" s="146"/>
      <c r="G124" s="146"/>
      <c r="H124" s="146"/>
    </row>
    <row r="125" spans="1:8" ht="31.5" customHeight="1" x14ac:dyDescent="0.35">
      <c r="A125" s="189" t="s">
        <v>80</v>
      </c>
      <c r="B125" s="189"/>
      <c r="C125" s="189"/>
      <c r="D125" s="189"/>
      <c r="E125" s="189"/>
      <c r="F125" s="189"/>
      <c r="G125" s="189"/>
      <c r="H125" s="189"/>
    </row>
    <row r="126" spans="1:8" x14ac:dyDescent="0.35">
      <c r="A126" s="11"/>
      <c r="B126" s="11"/>
      <c r="C126" s="11"/>
      <c r="D126" s="11"/>
      <c r="E126" s="11"/>
      <c r="F126" s="11"/>
    </row>
    <row r="127" spans="1:8" x14ac:dyDescent="0.35">
      <c r="A127" s="155"/>
      <c r="B127" s="11"/>
      <c r="C127" s="11"/>
      <c r="D127" s="11"/>
      <c r="E127" s="11"/>
      <c r="F127" s="11"/>
    </row>
    <row r="128" spans="1:8" x14ac:dyDescent="0.35">
      <c r="A128" s="11"/>
      <c r="B128" s="11"/>
      <c r="C128" s="11"/>
      <c r="D128" s="11"/>
      <c r="E128" s="11"/>
      <c r="F128" s="11"/>
    </row>
    <row r="129" spans="1:6" x14ac:dyDescent="0.35">
      <c r="A129" s="11"/>
      <c r="B129" s="11"/>
      <c r="C129" s="11"/>
      <c r="D129" s="11"/>
      <c r="E129" s="11"/>
      <c r="F129" s="11"/>
    </row>
    <row r="130" spans="1:6" x14ac:dyDescent="0.35">
      <c r="A130" s="11"/>
      <c r="B130" s="11"/>
      <c r="C130" s="11"/>
      <c r="D130" s="11"/>
      <c r="E130" s="11"/>
      <c r="F130" s="11"/>
    </row>
    <row r="131" spans="1:6" x14ac:dyDescent="0.35">
      <c r="A131" s="11"/>
      <c r="B131" s="11"/>
      <c r="C131" s="11"/>
      <c r="D131" s="11"/>
      <c r="E131" s="11"/>
      <c r="F131" s="11"/>
    </row>
    <row r="132" spans="1:6" x14ac:dyDescent="0.35">
      <c r="A132" s="11"/>
      <c r="B132" s="11"/>
      <c r="C132" s="11"/>
      <c r="D132" s="11"/>
      <c r="E132" s="11"/>
      <c r="F132" s="11"/>
    </row>
    <row r="133" spans="1:6" x14ac:dyDescent="0.35">
      <c r="A133" s="11"/>
      <c r="B133" s="11"/>
      <c r="C133" s="11"/>
      <c r="D133" s="11"/>
      <c r="E133" s="11"/>
      <c r="F133" s="11"/>
    </row>
    <row r="134" spans="1:6" x14ac:dyDescent="0.35">
      <c r="A134" s="11"/>
      <c r="B134" s="11"/>
      <c r="C134" s="11"/>
      <c r="D134" s="11"/>
      <c r="E134" s="11"/>
      <c r="F134" s="11"/>
    </row>
    <row r="135" spans="1:6" x14ac:dyDescent="0.35">
      <c r="A135" s="11"/>
      <c r="B135" s="11"/>
      <c r="C135" s="11"/>
      <c r="D135" s="11"/>
      <c r="E135" s="11"/>
      <c r="F135" s="11"/>
    </row>
    <row r="136" spans="1:6" x14ac:dyDescent="0.35">
      <c r="A136" s="11"/>
      <c r="B136" s="11"/>
      <c r="C136" s="11"/>
      <c r="D136" s="11"/>
      <c r="E136" s="11"/>
      <c r="F136" s="11"/>
    </row>
    <row r="137" spans="1:6" x14ac:dyDescent="0.35">
      <c r="A137" s="11"/>
      <c r="B137" s="11"/>
      <c r="C137" s="11"/>
      <c r="D137" s="11"/>
      <c r="E137" s="11"/>
      <c r="F137" s="11"/>
    </row>
    <row r="138" spans="1:6" x14ac:dyDescent="0.35">
      <c r="A138" s="11"/>
      <c r="B138" s="11"/>
      <c r="C138" s="11"/>
      <c r="D138" s="11"/>
      <c r="E138" s="11"/>
      <c r="F138" s="11"/>
    </row>
    <row r="139" spans="1:6" x14ac:dyDescent="0.35">
      <c r="A139" s="11"/>
      <c r="B139" s="11"/>
      <c r="C139" s="11"/>
      <c r="D139" s="11"/>
      <c r="E139" s="11"/>
      <c r="F139" s="11"/>
    </row>
  </sheetData>
  <mergeCells count="40">
    <mergeCell ref="A108:H108"/>
    <mergeCell ref="A110:H110"/>
    <mergeCell ref="B113:H113"/>
    <mergeCell ref="A125:H125"/>
    <mergeCell ref="A93:F93"/>
    <mergeCell ref="A98:H98"/>
    <mergeCell ref="A100:H100"/>
    <mergeCell ref="A102:H102"/>
    <mergeCell ref="A104:H104"/>
    <mergeCell ref="A106:H106"/>
    <mergeCell ref="A91:H91"/>
    <mergeCell ref="A52:H52"/>
    <mergeCell ref="A54:H54"/>
    <mergeCell ref="A62:H62"/>
    <mergeCell ref="A71:H71"/>
    <mergeCell ref="A73:H73"/>
    <mergeCell ref="A75:H75"/>
    <mergeCell ref="A77:F77"/>
    <mergeCell ref="A79:E79"/>
    <mergeCell ref="A82:B82"/>
    <mergeCell ref="A87:B87"/>
    <mergeCell ref="A89:H89"/>
    <mergeCell ref="A51:H51"/>
    <mergeCell ref="A20:H20"/>
    <mergeCell ref="A22:H22"/>
    <mergeCell ref="A24:H24"/>
    <mergeCell ref="A26:H26"/>
    <mergeCell ref="A28:H28"/>
    <mergeCell ref="A30:H30"/>
    <mergeCell ref="A32:F32"/>
    <mergeCell ref="A33:F33"/>
    <mergeCell ref="A40:F40"/>
    <mergeCell ref="A47:F47"/>
    <mergeCell ref="A49:H49"/>
    <mergeCell ref="A18:H18"/>
    <mergeCell ref="A9:H9"/>
    <mergeCell ref="A10:H10"/>
    <mergeCell ref="A12:H12"/>
    <mergeCell ref="A14:H14"/>
    <mergeCell ref="A16:H16"/>
  </mergeCells>
  <dataValidations count="2">
    <dataValidation type="list" allowBlank="1" showInputMessage="1" showErrorMessage="1" sqref="F79" xr:uid="{00000000-0002-0000-0000-000000000000}">
      <formula1>"net,gross"</formula1>
    </dataValidation>
    <dataValidation type="list" allowBlank="1" showInputMessage="1" showErrorMessage="1" sqref="B95:F95" xr:uid="{00000000-0002-0000-0000-000001000000}">
      <formula1>"0, 0.5, 1"</formula1>
    </dataValidation>
  </dataValidations>
  <pageMargins left="0.7" right="0.7" top="0.75" bottom="0.75" header="0.3" footer="0.3"/>
  <pageSetup scale="69" fitToHeight="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Festival Hydro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mccannk</dc:creator>
  <cp:lastModifiedBy>Janet Sakauye</cp:lastModifiedBy>
  <cp:lastPrinted>2016-08-15T17:26:09Z</cp:lastPrinted>
  <dcterms:created xsi:type="dcterms:W3CDTF">2016-08-15T14:23:18Z</dcterms:created>
  <dcterms:modified xsi:type="dcterms:W3CDTF">2022-08-03T19:34:10Z</dcterms:modified>
</cp:coreProperties>
</file>