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EB-2022-0040 - Orillia and Peterborough 2023 Rate Application/Working Folder/PDF Folder - RRA/Live Excels/"/>
    </mc:Choice>
  </mc:AlternateContent>
  <xr:revisionPtr revIDLastSave="1" documentId="13_ncr:1_{048426B6-ECA4-4764-AE34-FA623592433C}" xr6:coauthVersionLast="47" xr6:coauthVersionMax="47" xr10:uidLastSave="{74860CAE-2B16-4659-B5A8-E4E205AAAF69}"/>
  <bookViews>
    <workbookView xWindow="-110" yWindow="-110" windowWidth="19420" windowHeight="10420" xr2:uid="{95BE35D4-E2DD-40AF-87C8-EA62E66789E8}"/>
  </bookViews>
  <sheets>
    <sheet name="OPDC_6.1GA" sheetId="1" r:id="rId1"/>
    <sheet name="OPDC_6.2CBR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I7" i="2" l="1"/>
  <c r="J7" i="2"/>
  <c r="J9" i="2"/>
  <c r="D13" i="2" l="1"/>
  <c r="I12" i="2"/>
  <c r="J10" i="2"/>
  <c r="I10" i="2"/>
  <c r="F13" i="2"/>
  <c r="I9" i="2"/>
  <c r="J12" i="2"/>
  <c r="I11" i="2"/>
  <c r="C13" i="2"/>
  <c r="J11" i="2"/>
  <c r="G13" i="2"/>
  <c r="I6" i="2"/>
  <c r="H13" i="2"/>
  <c r="J6" i="2"/>
  <c r="E13" i="2"/>
  <c r="I8" i="2"/>
  <c r="J8" i="2"/>
  <c r="J13" i="2" s="1"/>
  <c r="I13" i="2" l="1"/>
  <c r="K7" i="2" l="1"/>
  <c r="K9" i="2"/>
  <c r="K10" i="2"/>
  <c r="K11" i="2"/>
  <c r="K12" i="2"/>
  <c r="K6" i="2"/>
  <c r="K8" i="2"/>
  <c r="K13" i="2" l="1"/>
  <c r="I10" i="1" l="1"/>
  <c r="H15" i="1"/>
  <c r="F15" i="1"/>
  <c r="J14" i="1"/>
  <c r="J13" i="1"/>
  <c r="J12" i="1"/>
  <c r="J11" i="1"/>
  <c r="J10" i="1"/>
  <c r="J9" i="1"/>
  <c r="J8" i="1"/>
  <c r="I8" i="1" l="1"/>
  <c r="I12" i="1"/>
  <c r="I13" i="1"/>
  <c r="J15" i="1"/>
  <c r="I9" i="1"/>
  <c r="I11" i="1"/>
  <c r="I14" i="1"/>
  <c r="E15" i="1"/>
  <c r="G15" i="1"/>
  <c r="I15" i="1" l="1"/>
  <c r="K8" i="1" s="1"/>
  <c r="K11" i="1" l="1"/>
  <c r="K10" i="1"/>
  <c r="K12" i="1"/>
  <c r="K13" i="1"/>
  <c r="K14" i="1"/>
  <c r="K9" i="1"/>
  <c r="K15" i="1" l="1"/>
</calcChain>
</file>

<file path=xl/sharedStrings.xml><?xml version="1.0" encoding="utf-8"?>
<sst xmlns="http://schemas.openxmlformats.org/spreadsheetml/2006/main" count="76" uniqueCount="35">
  <si>
    <t>Total</t>
  </si>
  <si>
    <t>Default Rate Rider Recovery Period (in months)</t>
  </si>
  <si>
    <t>Proposed Rate Rider Recovery Period (in months)</t>
  </si>
  <si>
    <t>Total Metered Non-RPP 2020 Consumption excluding WMP</t>
  </si>
  <si>
    <t>Total Metered 2020 Consumption for Class A Customers that were Class A for the entire period GA balance accumulated</t>
  </si>
  <si>
    <t xml:space="preserve">Total Metered 2020 Consumption for Customers that Transitioned Between Class A and B during the period GA balance accumulated </t>
  </si>
  <si>
    <t>Non-RPP Metered Consumption for Current Class B Customers (Non-RPP Consumption excluding WMP, Class A and Transition Customers' Consumption)</t>
  </si>
  <si>
    <t>% of total kWh</t>
  </si>
  <si>
    <t>kWh</t>
  </si>
  <si>
    <t>kW</t>
  </si>
  <si>
    <t>RESIDENTIAL SERVICE CLASSIFICATION</t>
  </si>
  <si>
    <t>GENERAL SERVICE LESS THAN 50 KW SERVICE CLASSIFICATION</t>
  </si>
  <si>
    <t>GENERAL SERVICE 50 to 4,999 kW SERVICE CLASSIFICATION</t>
  </si>
  <si>
    <t>UNMETERED SCATTERED LOAD SERVICE CLASSIFICATION</t>
  </si>
  <si>
    <t>SENTINEL LIGHTING SERVICE CLASSIFICATION</t>
  </si>
  <si>
    <t>STREET LIGHTING SERVICE CLASSIFICATION</t>
  </si>
  <si>
    <t>STANDBY POWER SERVICE CLASSIFICATION</t>
  </si>
  <si>
    <t>Total Metered 2020 Consumption Minus WMP</t>
  </si>
  <si>
    <t>Total Metered 2020 Consumption for Full Year Class A Customers</t>
  </si>
  <si>
    <t>Total Metered 2020 Consumption for Transition Customers</t>
  </si>
  <si>
    <t>Metered Consumption for Current Class B Customers (Total Consumption LESS WMP, Class A and Transition Customers' Consumption)</t>
  </si>
  <si>
    <t>(Note 1)</t>
  </si>
  <si>
    <t>Note 2</t>
  </si>
  <si>
    <t>Note 3</t>
  </si>
  <si>
    <t>Note 1</t>
  </si>
  <si>
    <t>Note 1: 2020 demand and consumption per EB-2021-0050 Decision Rate Order Orillia Rate Generator, excluding Sentinel Light consumption data</t>
  </si>
  <si>
    <t>Note 4</t>
  </si>
  <si>
    <t>Note 4: Input to Appendix E-1 (2023 IRM model for Orillia Tab 6.1a)</t>
  </si>
  <si>
    <t>Note 4: Input to Appendix E-1 (2023 IRM model for Orillia Tab 6.2a)</t>
  </si>
  <si>
    <t>Note 2:  2023 OPDC IRM model Tab 6 Class A Consumption Data Section 3b (2020 kwh &amp; kw)</t>
  </si>
  <si>
    <t>Note 3:  2023 OPDC IRM model Tab 6 Class A Consumption Data Section 3a Customer 1 2020 consumption and kw (all other transition customers were full year Class A in 2020)</t>
  </si>
  <si>
    <t>Note 2:  2023 OPDC IRM model Tab 6 Class A Consumption Data Section 3b (2020 kwh)</t>
  </si>
  <si>
    <t>Note 3:  2023 OPDC IRM model Tab 6 Class A Consumption Data Section 3a Customer 1 2020 consumption (all other transition customers were full year Class A in 2020)</t>
  </si>
  <si>
    <t>Derivation of % of total kWh Allocator for the WMS Sub-account CBR Class B balance to Current Class B Customers (Orillia 2023 IRM Model Tab 6.2, Appendix E-1)</t>
  </si>
  <si>
    <t>Derivation of % of total kWh Allocator for the Global Adjustment RSVA balance to Current Class B Customers (Orillia 2023 IRM Model Tab 6.1, Appendix E-1)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</si>
</sst>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(#,##0\)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6" fillId="2" borderId="3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6" fillId="3" borderId="3" xfId="2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4" xfId="0" applyFont="1" applyBorder="1"/>
    <xf numFmtId="0" fontId="8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Protection="1">
      <protection locked="0"/>
    </xf>
    <xf numFmtId="165" fontId="0" fillId="0" borderId="0" xfId="1" applyNumberFormat="1" applyFont="1" applyProtection="1"/>
    <xf numFmtId="0" fontId="2" fillId="0" borderId="5" xfId="0" applyFont="1" applyBorder="1"/>
    <xf numFmtId="164" fontId="0" fillId="0" borderId="5" xfId="0" applyNumberFormat="1" applyBorder="1"/>
    <xf numFmtId="0" fontId="0" fillId="0" borderId="5" xfId="0" applyBorder="1"/>
    <xf numFmtId="0" fontId="2" fillId="0" borderId="0" xfId="0" applyFont="1" applyBorder="1"/>
    <xf numFmtId="0" fontId="8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9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Continuous" wrapText="1"/>
    </xf>
    <xf numFmtId="164" fontId="0" fillId="0" borderId="0" xfId="0" applyNumberFormat="1" applyFill="1"/>
    <xf numFmtId="9" fontId="0" fillId="0" borderId="5" xfId="1" applyFont="1" applyBorder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65" fontId="0" fillId="0" borderId="0" xfId="1" applyNumberFormat="1" applyFont="1" applyFill="1" applyProtection="1"/>
    <xf numFmtId="165" fontId="0" fillId="0" borderId="5" xfId="1" applyNumberFormat="1" applyFont="1" applyFill="1" applyBorder="1" applyProtection="1"/>
    <xf numFmtId="0" fontId="6" fillId="0" borderId="1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wrapText="1"/>
    </xf>
  </cellXfs>
  <cellStyles count="3">
    <cellStyle name="Normal" xfId="0" builtinId="0"/>
    <cellStyle name="Normal_Sheet7" xfId="2" xr:uid="{A94E91DB-8762-4875-BDC2-E7927FE7C45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E61AE-EEB0-4A70-87D3-A499DB317176}">
  <dimension ref="A1:K21"/>
  <sheetViews>
    <sheetView tabSelected="1" workbookViewId="0">
      <selection activeCell="C17" sqref="C17"/>
    </sheetView>
  </sheetViews>
  <sheetFormatPr defaultColWidth="9.26953125" defaultRowHeight="14.5" x14ac:dyDescent="0.35"/>
  <cols>
    <col min="1" max="1" width="56" bestFit="1" customWidth="1"/>
    <col min="2" max="2" width="13.7265625" customWidth="1"/>
    <col min="3" max="3" width="26.453125" bestFit="1" customWidth="1"/>
    <col min="4" max="4" width="7.26953125" hidden="1" customWidth="1"/>
    <col min="5" max="5" width="29.26953125" customWidth="1"/>
    <col min="6" max="6" width="6.26953125" hidden="1" customWidth="1"/>
    <col min="7" max="7" width="31.7265625" customWidth="1"/>
    <col min="8" max="8" width="18.54296875" hidden="1" customWidth="1"/>
    <col min="9" max="9" width="41.7265625" customWidth="1"/>
    <col min="10" max="10" width="24.7265625" hidden="1" customWidth="1"/>
    <col min="11" max="11" width="18.54296875" customWidth="1"/>
  </cols>
  <sheetData>
    <row r="1" spans="1:11" ht="21" customHeight="1" x14ac:dyDescent="0.35">
      <c r="A1" s="23" t="s">
        <v>34</v>
      </c>
    </row>
    <row r="2" spans="1:11" ht="22.5" customHeight="1" x14ac:dyDescent="0.35">
      <c r="A2" s="28"/>
      <c r="B2" s="29"/>
      <c r="C2" s="29"/>
      <c r="D2" s="29"/>
      <c r="E2" s="29"/>
      <c r="F2" s="29"/>
      <c r="G2" s="29"/>
      <c r="H2" s="2"/>
      <c r="I2" s="36" t="s">
        <v>1</v>
      </c>
      <c r="J2" s="37"/>
      <c r="K2" s="3">
        <v>12</v>
      </c>
    </row>
    <row r="3" spans="1:11" ht="27.5" customHeight="1" x14ac:dyDescent="0.35">
      <c r="A3" s="4"/>
      <c r="B3" s="4"/>
      <c r="C3" s="4"/>
      <c r="D3" s="4"/>
      <c r="E3" s="4"/>
      <c r="F3" s="4"/>
      <c r="G3" s="4"/>
      <c r="H3" s="4"/>
      <c r="I3" s="38" t="s">
        <v>2</v>
      </c>
      <c r="J3" s="38"/>
      <c r="K3" s="5">
        <v>12</v>
      </c>
    </row>
    <row r="4" spans="1:11" s="6" customFormat="1" ht="66" customHeight="1" x14ac:dyDescent="0.35">
      <c r="B4" s="7"/>
      <c r="C4" s="8" t="s">
        <v>3</v>
      </c>
      <c r="D4" s="8"/>
      <c r="E4" s="8" t="s">
        <v>4</v>
      </c>
      <c r="F4" s="8"/>
      <c r="G4" s="8" t="s">
        <v>5</v>
      </c>
      <c r="H4" s="8"/>
      <c r="I4" s="8" t="s">
        <v>6</v>
      </c>
      <c r="J4" s="9"/>
      <c r="K4" s="30" t="s">
        <v>7</v>
      </c>
    </row>
    <row r="5" spans="1:11" s="6" customFormat="1" x14ac:dyDescent="0.35">
      <c r="B5" s="20"/>
      <c r="C5" s="21" t="s">
        <v>21</v>
      </c>
      <c r="D5" s="21"/>
      <c r="E5" s="21" t="s">
        <v>22</v>
      </c>
      <c r="F5" s="21"/>
      <c r="G5" s="21" t="s">
        <v>23</v>
      </c>
      <c r="H5" s="21"/>
      <c r="I5" s="21"/>
      <c r="J5" s="22"/>
      <c r="K5" s="31" t="s">
        <v>26</v>
      </c>
    </row>
    <row r="6" spans="1:11" s="1" customFormat="1" ht="15.75" customHeight="1" x14ac:dyDescent="0.35">
      <c r="C6" s="11" t="s">
        <v>8</v>
      </c>
      <c r="D6" s="11" t="s">
        <v>9</v>
      </c>
      <c r="E6" s="11" t="s">
        <v>8</v>
      </c>
      <c r="F6" s="11" t="s">
        <v>9</v>
      </c>
      <c r="G6" s="11" t="s">
        <v>8</v>
      </c>
      <c r="H6" s="11" t="s">
        <v>9</v>
      </c>
      <c r="I6" s="11" t="s">
        <v>8</v>
      </c>
      <c r="J6" s="11" t="s">
        <v>9</v>
      </c>
      <c r="K6" s="32"/>
    </row>
    <row r="7" spans="1:11" ht="15" customHeight="1" x14ac:dyDescent="0.35">
      <c r="K7" s="33"/>
    </row>
    <row r="8" spans="1:11" ht="15.75" customHeight="1" x14ac:dyDescent="0.35">
      <c r="A8" s="12" t="s">
        <v>10</v>
      </c>
      <c r="B8" s="13" t="s">
        <v>8</v>
      </c>
      <c r="C8" s="14">
        <v>2215995</v>
      </c>
      <c r="D8" s="14">
        <v>0</v>
      </c>
      <c r="E8" s="15">
        <v>0</v>
      </c>
      <c r="F8" s="14"/>
      <c r="G8" s="15">
        <v>0</v>
      </c>
      <c r="I8" s="14">
        <f t="shared" ref="I8:I14" si="0">ROUND((C8-E8-G8),0)</f>
        <v>2215995</v>
      </c>
      <c r="J8" s="14">
        <f t="shared" ref="J8:J14" si="1">(D8-F8-H8)</f>
        <v>0</v>
      </c>
      <c r="K8" s="34">
        <f>(I8/I15)</f>
        <v>2.777149353022999E-2</v>
      </c>
    </row>
    <row r="9" spans="1:11" ht="15.75" customHeight="1" x14ac:dyDescent="0.35">
      <c r="A9" s="12" t="s">
        <v>11</v>
      </c>
      <c r="B9" s="13" t="s">
        <v>8</v>
      </c>
      <c r="C9" s="14">
        <v>8984610</v>
      </c>
      <c r="D9" s="14">
        <v>0</v>
      </c>
      <c r="E9" s="15">
        <v>0</v>
      </c>
      <c r="F9" s="14"/>
      <c r="G9" s="15">
        <v>0</v>
      </c>
      <c r="I9" s="14">
        <f t="shared" si="0"/>
        <v>8984610</v>
      </c>
      <c r="J9" s="14">
        <f t="shared" si="1"/>
        <v>0</v>
      </c>
      <c r="K9" s="34">
        <f>(I9/I15)</f>
        <v>0.11259774434808728</v>
      </c>
    </row>
    <row r="10" spans="1:11" ht="15.75" customHeight="1" x14ac:dyDescent="0.35">
      <c r="A10" s="12" t="s">
        <v>12</v>
      </c>
      <c r="B10" s="13" t="s">
        <v>8</v>
      </c>
      <c r="C10" s="14">
        <v>130524334</v>
      </c>
      <c r="D10" s="14">
        <v>321946</v>
      </c>
      <c r="E10" s="15">
        <v>60136393.750000007</v>
      </c>
      <c r="F10" s="14"/>
      <c r="G10" s="15">
        <v>4415976.54</v>
      </c>
      <c r="I10" s="14">
        <f t="shared" si="0"/>
        <v>65971964</v>
      </c>
      <c r="J10" s="14">
        <f t="shared" si="1"/>
        <v>321946</v>
      </c>
      <c r="K10" s="34">
        <f>(I10/I15)</f>
        <v>0.82677983091232876</v>
      </c>
    </row>
    <row r="11" spans="1:11" ht="15.75" customHeight="1" x14ac:dyDescent="0.35">
      <c r="A11" s="12" t="s">
        <v>13</v>
      </c>
      <c r="B11" s="13" t="s">
        <v>8</v>
      </c>
      <c r="C11" s="14">
        <v>90375</v>
      </c>
      <c r="D11" s="14">
        <v>0</v>
      </c>
      <c r="E11" s="15">
        <v>0</v>
      </c>
      <c r="F11" s="14"/>
      <c r="G11" s="15">
        <v>0</v>
      </c>
      <c r="I11" s="14">
        <f t="shared" si="0"/>
        <v>90375</v>
      </c>
      <c r="J11" s="14">
        <f t="shared" si="1"/>
        <v>0</v>
      </c>
      <c r="K11" s="34">
        <f>(I11/I15)</f>
        <v>1.1326057720322182E-3</v>
      </c>
    </row>
    <row r="12" spans="1:11" ht="15.75" customHeight="1" x14ac:dyDescent="0.35">
      <c r="A12" s="12" t="s">
        <v>14</v>
      </c>
      <c r="B12" s="13" t="s">
        <v>8</v>
      </c>
      <c r="C12" s="14">
        <v>0</v>
      </c>
      <c r="D12" s="14">
        <v>66</v>
      </c>
      <c r="E12" s="15">
        <v>0</v>
      </c>
      <c r="F12" s="14"/>
      <c r="G12" s="15">
        <v>0</v>
      </c>
      <c r="I12" s="14">
        <f t="shared" si="0"/>
        <v>0</v>
      </c>
      <c r="J12" s="14">
        <f t="shared" si="1"/>
        <v>66</v>
      </c>
      <c r="K12" s="34">
        <f>(I12/I15)</f>
        <v>0</v>
      </c>
    </row>
    <row r="13" spans="1:11" ht="15.75" customHeight="1" x14ac:dyDescent="0.35">
      <c r="A13" s="12" t="s">
        <v>15</v>
      </c>
      <c r="B13" s="13" t="s">
        <v>8</v>
      </c>
      <c r="C13" s="14">
        <v>2530928</v>
      </c>
      <c r="D13" s="14">
        <v>7017</v>
      </c>
      <c r="E13" s="15">
        <v>0</v>
      </c>
      <c r="F13" s="14"/>
      <c r="G13" s="15">
        <v>0</v>
      </c>
      <c r="I13" s="14">
        <f t="shared" si="0"/>
        <v>2530928</v>
      </c>
      <c r="J13" s="14">
        <f t="shared" si="1"/>
        <v>7017</v>
      </c>
      <c r="K13" s="34">
        <f>(I13/I15)</f>
        <v>3.1718325437321802E-2</v>
      </c>
    </row>
    <row r="14" spans="1:11" ht="15.75" customHeight="1" thickBot="1" x14ac:dyDescent="0.4">
      <c r="A14" s="12" t="s">
        <v>16</v>
      </c>
      <c r="B14" s="13" t="s">
        <v>8</v>
      </c>
      <c r="C14" s="14">
        <v>0</v>
      </c>
      <c r="D14" s="14">
        <v>0</v>
      </c>
      <c r="E14" s="15">
        <v>0</v>
      </c>
      <c r="F14" s="14"/>
      <c r="G14" s="15">
        <v>0</v>
      </c>
      <c r="I14" s="14">
        <f t="shared" si="0"/>
        <v>0</v>
      </c>
      <c r="J14" s="14">
        <f t="shared" si="1"/>
        <v>0</v>
      </c>
      <c r="K14" s="34">
        <f>(I14/I15)</f>
        <v>0</v>
      </c>
    </row>
    <row r="15" spans="1:11" x14ac:dyDescent="0.35">
      <c r="B15" s="17" t="s">
        <v>0</v>
      </c>
      <c r="C15" s="18">
        <f>SUM(C8:C14)</f>
        <v>144346242</v>
      </c>
      <c r="D15" s="18">
        <v>329029</v>
      </c>
      <c r="E15" s="18">
        <f t="shared" ref="E15:K15" si="2">SUM(E8:E14)</f>
        <v>60136393.750000007</v>
      </c>
      <c r="F15" s="18">
        <f t="shared" si="2"/>
        <v>0</v>
      </c>
      <c r="G15" s="18">
        <f t="shared" si="2"/>
        <v>4415976.54</v>
      </c>
      <c r="H15" s="19">
        <f t="shared" si="2"/>
        <v>0</v>
      </c>
      <c r="I15" s="18">
        <f t="shared" si="2"/>
        <v>79793872</v>
      </c>
      <c r="J15" s="18">
        <f t="shared" si="2"/>
        <v>329029</v>
      </c>
      <c r="K15" s="35">
        <f t="shared" si="2"/>
        <v>1</v>
      </c>
    </row>
    <row r="18" spans="1:1" x14ac:dyDescent="0.35">
      <c r="A18" t="s">
        <v>25</v>
      </c>
    </row>
    <row r="19" spans="1:1" x14ac:dyDescent="0.35">
      <c r="A19" t="s">
        <v>31</v>
      </c>
    </row>
    <row r="20" spans="1:1" x14ac:dyDescent="0.35">
      <c r="A20" t="s">
        <v>32</v>
      </c>
    </row>
    <row r="21" spans="1:1" x14ac:dyDescent="0.35">
      <c r="A21" t="s">
        <v>27</v>
      </c>
    </row>
  </sheetData>
  <mergeCells count="2">
    <mergeCell ref="I2:J2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3CFDB-0BAF-4F9B-ABCB-D603197A4770}">
  <dimension ref="A1:K18"/>
  <sheetViews>
    <sheetView workbookViewId="0">
      <selection activeCell="C13" sqref="C13"/>
    </sheetView>
  </sheetViews>
  <sheetFormatPr defaultColWidth="9.26953125" defaultRowHeight="14.5" x14ac:dyDescent="0.35"/>
  <cols>
    <col min="1" max="1" width="56" bestFit="1" customWidth="1"/>
    <col min="2" max="2" width="14.7265625" customWidth="1"/>
    <col min="3" max="3" width="17.7265625" customWidth="1"/>
    <col min="4" max="4" width="11" customWidth="1"/>
    <col min="5" max="5" width="22" customWidth="1"/>
    <col min="6" max="6" width="14.54296875" customWidth="1"/>
    <col min="7" max="7" width="24.26953125" customWidth="1"/>
    <col min="8" max="8" width="18.54296875" customWidth="1"/>
    <col min="9" max="9" width="26.453125" customWidth="1"/>
    <col min="10" max="10" width="17.26953125" customWidth="1"/>
    <col min="11" max="11" width="18.54296875" customWidth="1"/>
  </cols>
  <sheetData>
    <row r="1" spans="1:11" x14ac:dyDescent="0.35">
      <c r="A1" s="23" t="s">
        <v>33</v>
      </c>
    </row>
    <row r="2" spans="1:11" s="6" customFormat="1" ht="63" customHeight="1" x14ac:dyDescent="0.35">
      <c r="B2" s="7"/>
      <c r="C2" s="39" t="s">
        <v>17</v>
      </c>
      <c r="D2" s="39"/>
      <c r="E2" s="39" t="s">
        <v>18</v>
      </c>
      <c r="F2" s="39"/>
      <c r="G2" s="39" t="s">
        <v>19</v>
      </c>
      <c r="H2" s="39"/>
      <c r="I2" s="39" t="s">
        <v>20</v>
      </c>
      <c r="J2" s="39"/>
      <c r="K2" s="10" t="s">
        <v>7</v>
      </c>
    </row>
    <row r="3" spans="1:11" s="6" customFormat="1" ht="63" customHeight="1" x14ac:dyDescent="0.35">
      <c r="B3" s="20"/>
      <c r="C3" s="25" t="s">
        <v>24</v>
      </c>
      <c r="D3" s="25"/>
      <c r="E3" s="25" t="s">
        <v>22</v>
      </c>
      <c r="F3" s="25"/>
      <c r="G3" s="25" t="s">
        <v>23</v>
      </c>
      <c r="H3" s="25"/>
      <c r="I3" s="21"/>
      <c r="J3" s="21"/>
      <c r="K3" s="24" t="s">
        <v>26</v>
      </c>
    </row>
    <row r="4" spans="1:11" s="1" customFormat="1" x14ac:dyDescent="0.35">
      <c r="C4" s="11" t="s">
        <v>8</v>
      </c>
      <c r="D4" s="11" t="s">
        <v>9</v>
      </c>
      <c r="E4" s="11" t="s">
        <v>8</v>
      </c>
      <c r="F4" s="11" t="s">
        <v>9</v>
      </c>
      <c r="G4" s="11" t="s">
        <v>8</v>
      </c>
      <c r="H4" s="11" t="s">
        <v>9</v>
      </c>
      <c r="I4" s="11" t="s">
        <v>8</v>
      </c>
      <c r="J4" s="11" t="s">
        <v>9</v>
      </c>
    </row>
    <row r="6" spans="1:11" ht="15.75" customHeight="1" x14ac:dyDescent="0.35">
      <c r="A6" s="12" t="s">
        <v>10</v>
      </c>
      <c r="B6" s="13" t="s">
        <v>8</v>
      </c>
      <c r="C6" s="14">
        <v>111992841</v>
      </c>
      <c r="D6" s="14">
        <v>0</v>
      </c>
      <c r="E6" s="15">
        <v>0</v>
      </c>
      <c r="F6" s="14">
        <v>0</v>
      </c>
      <c r="G6" s="15">
        <v>0</v>
      </c>
      <c r="H6" s="14">
        <v>0</v>
      </c>
      <c r="I6" s="14">
        <f>ROUND(C6-E6-G6,0)</f>
        <v>111992841</v>
      </c>
      <c r="J6" s="14">
        <f>D6-F6-H6</f>
        <v>0</v>
      </c>
      <c r="K6" s="16">
        <f>I6/I$13</f>
        <v>0.47010988198669129</v>
      </c>
    </row>
    <row r="7" spans="1:11" ht="15.75" customHeight="1" x14ac:dyDescent="0.35">
      <c r="A7" s="12" t="s">
        <v>11</v>
      </c>
      <c r="B7" s="13" t="s">
        <v>8</v>
      </c>
      <c r="C7" s="14">
        <v>40188260</v>
      </c>
      <c r="D7" s="14">
        <v>0</v>
      </c>
      <c r="E7" s="15">
        <v>0</v>
      </c>
      <c r="F7" s="14">
        <v>0</v>
      </c>
      <c r="G7" s="15">
        <v>0</v>
      </c>
      <c r="H7" s="14">
        <v>0</v>
      </c>
      <c r="I7" s="14">
        <f t="shared" ref="I7:I12" si="0">ROUND(C7-E7-G7,0)</f>
        <v>40188260</v>
      </c>
      <c r="J7" s="14">
        <f t="shared" ref="J7:J12" si="1">D7-F7-H7</f>
        <v>0</v>
      </c>
      <c r="K7" s="16">
        <f t="shared" ref="K7:K12" si="2">I7/I$13</f>
        <v>0.16869737384240896</v>
      </c>
    </row>
    <row r="8" spans="1:11" ht="15.75" customHeight="1" x14ac:dyDescent="0.35">
      <c r="A8" s="12" t="s">
        <v>12</v>
      </c>
      <c r="B8" s="13" t="s">
        <v>9</v>
      </c>
      <c r="C8" s="14">
        <v>147336096</v>
      </c>
      <c r="D8" s="14">
        <v>376681</v>
      </c>
      <c r="E8" s="15">
        <v>60136393.750000007</v>
      </c>
      <c r="F8" s="14">
        <v>290344.98</v>
      </c>
      <c r="G8" s="15">
        <v>4415976.54</v>
      </c>
      <c r="H8" s="14">
        <v>9346.1999999999989</v>
      </c>
      <c r="I8" s="14">
        <f t="shared" si="0"/>
        <v>82783726</v>
      </c>
      <c r="J8" s="14">
        <f t="shared" si="1"/>
        <v>76989.820000000022</v>
      </c>
      <c r="K8" s="16">
        <f t="shared" si="2"/>
        <v>0.34749942329151723</v>
      </c>
    </row>
    <row r="9" spans="1:11" ht="15.75" customHeight="1" x14ac:dyDescent="0.35">
      <c r="A9" s="12" t="s">
        <v>13</v>
      </c>
      <c r="B9" s="13" t="s">
        <v>8</v>
      </c>
      <c r="C9" s="14">
        <v>731190</v>
      </c>
      <c r="D9" s="14">
        <v>0</v>
      </c>
      <c r="E9" s="15">
        <v>0</v>
      </c>
      <c r="F9" s="14">
        <v>0</v>
      </c>
      <c r="G9" s="15">
        <v>0</v>
      </c>
      <c r="H9" s="14">
        <v>0</v>
      </c>
      <c r="I9" s="14">
        <f t="shared" si="0"/>
        <v>731190</v>
      </c>
      <c r="J9" s="14">
        <f t="shared" si="1"/>
        <v>0</v>
      </c>
      <c r="K9" s="16">
        <f t="shared" si="2"/>
        <v>3.0693001583007328E-3</v>
      </c>
    </row>
    <row r="10" spans="1:11" ht="15.75" customHeight="1" x14ac:dyDescent="0.35">
      <c r="A10" s="12" t="s">
        <v>14</v>
      </c>
      <c r="B10" s="13" t="s">
        <v>9</v>
      </c>
      <c r="C10" s="26"/>
      <c r="D10" s="26"/>
      <c r="E10" s="15">
        <v>0</v>
      </c>
      <c r="F10" s="14">
        <v>0</v>
      </c>
      <c r="G10" s="15">
        <v>0</v>
      </c>
      <c r="H10" s="14">
        <v>0</v>
      </c>
      <c r="I10" s="14">
        <f t="shared" si="0"/>
        <v>0</v>
      </c>
      <c r="J10" s="14">
        <f t="shared" si="1"/>
        <v>0</v>
      </c>
      <c r="K10" s="16">
        <f t="shared" si="2"/>
        <v>0</v>
      </c>
    </row>
    <row r="11" spans="1:11" ht="15.75" customHeight="1" x14ac:dyDescent="0.35">
      <c r="A11" s="12" t="s">
        <v>15</v>
      </c>
      <c r="B11" s="13" t="s">
        <v>9</v>
      </c>
      <c r="C11" s="14">
        <v>2530928</v>
      </c>
      <c r="D11" s="14">
        <v>7017</v>
      </c>
      <c r="E11" s="15">
        <v>0</v>
      </c>
      <c r="F11" s="14">
        <v>0</v>
      </c>
      <c r="G11" s="15">
        <v>0</v>
      </c>
      <c r="H11" s="14">
        <v>0</v>
      </c>
      <c r="I11" s="14">
        <f t="shared" si="0"/>
        <v>2530928</v>
      </c>
      <c r="J11" s="14">
        <f t="shared" si="1"/>
        <v>7017</v>
      </c>
      <c r="K11" s="16">
        <f t="shared" si="2"/>
        <v>1.0624020721081739E-2</v>
      </c>
    </row>
    <row r="12" spans="1:11" ht="15.75" customHeight="1" thickBot="1" x14ac:dyDescent="0.4">
      <c r="A12" s="12" t="s">
        <v>16</v>
      </c>
      <c r="B12" s="13" t="s">
        <v>9</v>
      </c>
      <c r="C12" s="14">
        <v>0</v>
      </c>
      <c r="D12" s="14">
        <v>0</v>
      </c>
      <c r="E12" s="15">
        <v>0</v>
      </c>
      <c r="F12" s="14">
        <v>0</v>
      </c>
      <c r="G12" s="15">
        <v>0</v>
      </c>
      <c r="H12" s="14">
        <v>0</v>
      </c>
      <c r="I12" s="14">
        <f t="shared" si="0"/>
        <v>0</v>
      </c>
      <c r="J12" s="14">
        <f t="shared" si="1"/>
        <v>0</v>
      </c>
      <c r="K12" s="16">
        <f t="shared" si="2"/>
        <v>0</v>
      </c>
    </row>
    <row r="13" spans="1:11" x14ac:dyDescent="0.35">
      <c r="B13" s="17" t="s">
        <v>0</v>
      </c>
      <c r="C13" s="18">
        <f t="shared" ref="C13:H13" si="3">SUM(C6:C12)</f>
        <v>302779315</v>
      </c>
      <c r="D13" s="18">
        <f t="shared" si="3"/>
        <v>383698</v>
      </c>
      <c r="E13" s="18">
        <f t="shared" si="3"/>
        <v>60136393.750000007</v>
      </c>
      <c r="F13" s="18">
        <f t="shared" si="3"/>
        <v>290344.98</v>
      </c>
      <c r="G13" s="18">
        <f t="shared" si="3"/>
        <v>4415976.54</v>
      </c>
      <c r="H13" s="18">
        <f t="shared" si="3"/>
        <v>9346.1999999999989</v>
      </c>
      <c r="I13" s="18">
        <f>SUM(I6:I12)</f>
        <v>238226945</v>
      </c>
      <c r="J13" s="18">
        <f>SUM(J6:J12)</f>
        <v>84006.820000000022</v>
      </c>
      <c r="K13" s="27">
        <f>SUM(K6:K12)</f>
        <v>0.99999999999999989</v>
      </c>
    </row>
    <row r="14" spans="1:11" x14ac:dyDescent="0.35">
      <c r="E14" s="14"/>
      <c r="F14" s="14"/>
      <c r="G14" s="14"/>
    </row>
    <row r="15" spans="1:11" x14ac:dyDescent="0.35">
      <c r="A15" t="s">
        <v>25</v>
      </c>
    </row>
    <row r="16" spans="1:11" x14ac:dyDescent="0.35">
      <c r="A16" t="s">
        <v>29</v>
      </c>
    </row>
    <row r="17" spans="1:1" x14ac:dyDescent="0.35">
      <c r="A17" t="s">
        <v>30</v>
      </c>
    </row>
    <row r="18" spans="1:1" x14ac:dyDescent="0.35">
      <c r="A18" t="s">
        <v>28</v>
      </c>
    </row>
  </sheetData>
  <mergeCells count="4">
    <mergeCell ref="C2:D2"/>
    <mergeCell ref="E2:F2"/>
    <mergeCell ref="G2:H2"/>
    <mergeCell ref="I2:J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4" ma:contentTypeDescription="Create a new document." ma:contentTypeScope="" ma:versionID="47e458ee8ae073f21608b0752d5aca93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a5004bf5cb76c40fbcbc3a7d3f384b2f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Witness_x0020_Internal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RA_x0020_Director_x0020_Approved" minOccurs="0"/>
                <xsd:element ref="ns2:Legal_x0020_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itness_x0020_Internal" ma:index="21" nillable="true" ma:displayName="Witness Internal" ma:list="UserInfo" ma:SharePointGroup="0" ma:internalName="Witness_x0020_Internal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22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3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Done"/>
        </xsd:restriction>
      </xsd:simpleType>
    </xsd:element>
    <xsd:element name="TitleofExhibit" ma:index="24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5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6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7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8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Environmental Defence - ED"/>
              <xsd:enumeration value="Anwaatin"/>
              <xsd:enumeration value="Electric Vehicle Society - EVS"/>
              <xsd:enumeration value="Canadian Energy Regulator - CER"/>
              <xsd:enumeration value="Wataynikaneyap Power LP - WPLP"/>
            </xsd:restriction>
          </xsd:simpleType>
        </xsd:union>
      </xsd:simpleType>
    </xsd:element>
    <xsd:element name="Applicant0" ma:index="29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Toronto Hydro Electric System"/>
              <xsd:enumeration value="Enersource"/>
              <xsd:enumeration value="Hydro Ottawa"/>
              <xsd:enumeration value="Powerstream"/>
              <xsd:enumeration value="Veridian Connections"/>
              <xsd:enumeration value="Great Lakes Power"/>
              <xsd:enumeration value="Independent Electricity System Operator"/>
              <xsd:enumeration value="Ontario Power Authority - OPG"/>
              <xsd:enumeration value="Hydro One Brampton"/>
              <xsd:enumeration value="Hydro One Remote Communities - HORCI"/>
              <xsd:enumeration value="B2M Limited Partnership"/>
              <xsd:enumeration value="Hydro One Sault Ste Marie Inc."/>
              <xsd:enumeration value="Niagara Reinforcement Limited Partnership"/>
              <xsd:enumeration value="Wataynikaneyap Power LP - WPLP"/>
            </xsd:restriction>
          </xsd:simpleType>
        </xsd:union>
      </xsd:simpleType>
    </xsd:element>
    <xsd:element name="IssueDate" ma:index="30" nillable="true" ma:displayName="Issue Date" ma:format="DateOnly" ma:internalName="IssueDate">
      <xsd:simpleType>
        <xsd:restriction base="dms:DateTime"/>
      </xsd:simpleType>
    </xsd:element>
    <xsd:element name="DocumentType" ma:index="31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Docket" ma:index="32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3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4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5" nillable="true" ma:displayName="RA Approved" ma:default="0" ma:format="Dropdown" ma:internalName="RAApproved">
      <xsd:simpleType>
        <xsd:restriction base="dms:Boolean"/>
      </xsd:simpleType>
    </xsd:element>
    <xsd:element name="Strategic" ma:index="36" nillable="true" ma:displayName="Strategic" ma:default="0" ma:format="Dropdown" ma:internalName="Strategic">
      <xsd:simpleType>
        <xsd:restriction base="dms:Boolean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RA_x0020_Director_x0020_Approved" ma:index="38" nillable="true" ma:displayName="RA Director Approved" ma:default="1" ma:internalName="RA_x0020_Director_x0020_Approved">
      <xsd:simpleType>
        <xsd:restriction base="dms:Boolean"/>
      </xsd:simpleType>
    </xsd:element>
    <xsd:element name="Legal_x0020_Review" ma:index="39" nillable="true" ma:displayName="Legal Review" ma:default="1" ma:internalName="Legal_x0020_Review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gal_x0020_Review xmlns="7e651a3a-8d05-4ee0-9344-b668032e30e0">true</Legal_x0020_Review>
    <WitnessApproved xmlns="7e651a3a-8d05-4ee0-9344-b668032e30e0">false</WitnessApproved>
    <RA_x0020_Director_x0020_Approved xmlns="7e651a3a-8d05-4ee0-9344-b668032e30e0">true</RA_x0020_Director_x0020_Approved>
    <Applicant xmlns="7e651a3a-8d05-4ee0-9344-b668032e30e0">Hydro One Networks Inc. - HONI</Applicant>
    <DocumentType xmlns="7e651a3a-8d05-4ee0-9344-b668032e30e0">Prefiled Evidence</DocumentType>
    <Strategic xmlns="7e651a3a-8d05-4ee0-9344-b668032e30e0">false</Strategic>
    <RAApproved xmlns="7e651a3a-8d05-4ee0-9344-b668032e30e0">false</RAApproved>
    <RA xmlns="7e651a3a-8d05-4ee0-9344-b668032e30e0">
      <UserInfo>
        <DisplayName/>
        <AccountId xsi:nil="true"/>
        <AccountType/>
      </UserInfo>
    </RA>
    <RAContact xmlns="7e651a3a-8d05-4ee0-9344-b668032e30e0">BURKE Kathleen</RAContact>
    <DraftReady xmlns="7e651a3a-8d05-4ee0-9344-b668032e30e0" xsi:nil="true"/>
    <Author0 xmlns="7e651a3a-8d05-4ee0-9344-b668032e30e0">
      <UserInfo>
        <DisplayName/>
        <AccountId xsi:nil="true"/>
        <AccountType/>
      </UserInfo>
    </Author0>
    <CaseNumber_x002f_DocketNumber xmlns="7e651a3a-8d05-4ee0-9344-b668032e30e0">EB-2022-0040</CaseNumber_x002f_DocketNumber>
    <TaxCatchAll xmlns="1f5e108a-442b-424d-88d6-fdac133e65d6" xsi:nil="true"/>
    <IssueDate xmlns="7e651a3a-8d05-4ee0-9344-b668032e30e0">2022-08-03T04:00:00+00:00</IssueDate>
    <Docket xmlns="7e651a3a-8d05-4ee0-9344-b668032e30e0" xsi:nil="true"/>
    <Applicant0 xmlns="7e651a3a-8d05-4ee0-9344-b668032e30e0">Hydro One Networks Inc. - HONI</Applicant0>
    <lcf76f155ced4ddcb4097134ff3c332f xmlns="7e651a3a-8d05-4ee0-9344-b668032e30e0">
      <Terms xmlns="http://schemas.microsoft.com/office/infopath/2007/PartnerControls"/>
    </lcf76f155ced4ddcb4097134ff3c332f>
    <Witness_x0020_Internal xmlns="7e651a3a-8d05-4ee0-9344-b668032e30e0">
      <UserInfo>
        <DisplayName/>
        <AccountId xsi:nil="true"/>
        <AccountType/>
      </UserInfo>
    </Witness_x0020_Internal>
    <TitleofExhibit xmlns="7e651a3a-8d05-4ee0-9344-b668032e30e0" xsi:nil="true"/>
    <TypeofDocument xmlns="7e651a3a-8d05-4ee0-9344-b668032e30e0" xsi:nil="true"/>
  </documentManagement>
</p:properties>
</file>

<file path=customXml/itemProps1.xml><?xml version="1.0" encoding="utf-8"?>
<ds:datastoreItem xmlns:ds="http://schemas.openxmlformats.org/officeDocument/2006/customXml" ds:itemID="{8DFBCC47-6B1E-415F-BD6B-C8A3797E53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4174CD-67BF-44B7-B5FC-483A9CB50B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14EE3C-F8DA-4EE4-A203-4C58F5DDEAF4}">
  <ds:schemaRefs>
    <ds:schemaRef ds:uri="http://purl.org/dc/dcmitype/"/>
    <ds:schemaRef ds:uri="http://schemas.microsoft.com/office/2006/metadata/properties"/>
    <ds:schemaRef ds:uri="http://purl.org/dc/terms/"/>
    <ds:schemaRef ds:uri="7e651a3a-8d05-4ee0-9344-b668032e30e0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f5e108a-442b-424d-88d6-fdac133e65d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OPDC_6.1GA</vt:lpstr>
      <vt:lpstr>OPDC_6.2CBRB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Susan</dc:creator>
  <cp:lastModifiedBy>MOLINA Carla</cp:lastModifiedBy>
  <dcterms:created xsi:type="dcterms:W3CDTF">2022-07-15T16:08:34Z</dcterms:created>
  <dcterms:modified xsi:type="dcterms:W3CDTF">2022-08-03T16:21:20Z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