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g\T - Regulatory\Rate Applications\Current Rate Applications\2023 IRM EB-2022-0027\3 - Application\3 - LRAMVA\"/>
    </mc:Choice>
  </mc:AlternateContent>
  <xr:revisionPtr revIDLastSave="0" documentId="13_ncr:1_{EB838D6E-E56D-4EA9-B3B5-507D79DD4B5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 - Summary" sheetId="2" r:id="rId1"/>
    <sheet name="2 - 2021 Completed Apps" sheetId="1" r:id="rId2"/>
    <sheet name="3 - NTG (IESO VRR 2017)" sheetId="5" r:id="rId3"/>
  </sheets>
  <definedNames>
    <definedName name="_xlnm._FilterDatabase" localSheetId="1" hidden="1">'2 - 2021 Completed Apps'!$A$6:$M$63</definedName>
    <definedName name="_xlnm.Print_Area" localSheetId="0">'1 - Summary'!$A$1:$G$9</definedName>
    <definedName name="_xlnm.Print_Area" localSheetId="1">'2 - 2021 Completed Apps'!$A$1:$M$63</definedName>
    <definedName name="_xlnm.Print_Area" localSheetId="2">'3 - NTG (IESO VRR 2017)'!$A$1:$CC$61</definedName>
  </definedNames>
  <calcPr calcId="191029"/>
  <pivotCaches>
    <pivotCache cacheId="1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5" l="1"/>
  <c r="F55" i="5"/>
  <c r="E47" i="5"/>
  <c r="D47" i="5"/>
  <c r="G16" i="5"/>
  <c r="F16" i="5"/>
  <c r="D16" i="5"/>
  <c r="G15" i="5"/>
  <c r="F15" i="5"/>
  <c r="G11" i="5"/>
  <c r="F11" i="5"/>
  <c r="G10" i="5"/>
  <c r="F10" i="5"/>
  <c r="E10" i="5"/>
  <c r="D10" i="5"/>
  <c r="E9" i="5"/>
  <c r="D9" i="5"/>
  <c r="G8" i="5"/>
  <c r="F8" i="5"/>
  <c r="G5" i="5"/>
  <c r="F5" i="5"/>
  <c r="G4" i="5"/>
  <c r="F4" i="5"/>
  <c r="E4" i="5"/>
  <c r="D4" i="5"/>
  <c r="E7" i="2"/>
  <c r="F8" i="2"/>
  <c r="E6" i="2"/>
  <c r="F6" i="2"/>
  <c r="E8" i="2"/>
  <c r="F7" i="2"/>
  <c r="E9" i="2" l="1"/>
  <c r="F9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7" i="1"/>
  <c r="K63" i="1" l="1"/>
  <c r="M63" i="1"/>
  <c r="K55" i="1"/>
  <c r="M55" i="1"/>
  <c r="K47" i="1"/>
  <c r="M47" i="1"/>
  <c r="K39" i="1"/>
  <c r="M39" i="1"/>
  <c r="K31" i="1"/>
  <c r="M31" i="1"/>
  <c r="K23" i="1"/>
  <c r="M23" i="1"/>
  <c r="K15" i="1"/>
  <c r="M15" i="1"/>
  <c r="K62" i="1"/>
  <c r="M62" i="1"/>
  <c r="M54" i="1"/>
  <c r="K54" i="1"/>
  <c r="K46" i="1"/>
  <c r="M46" i="1"/>
  <c r="K38" i="1"/>
  <c r="M38" i="1"/>
  <c r="K30" i="1"/>
  <c r="M30" i="1"/>
  <c r="K22" i="1"/>
  <c r="M22" i="1"/>
  <c r="K14" i="1"/>
  <c r="M14" i="1"/>
  <c r="M61" i="1"/>
  <c r="K61" i="1"/>
  <c r="M53" i="1"/>
  <c r="K53" i="1"/>
  <c r="M45" i="1"/>
  <c r="K45" i="1"/>
  <c r="M37" i="1"/>
  <c r="K37" i="1"/>
  <c r="M29" i="1"/>
  <c r="K29" i="1"/>
  <c r="M21" i="1"/>
  <c r="K21" i="1"/>
  <c r="M13" i="1"/>
  <c r="K13" i="1"/>
  <c r="M60" i="1"/>
  <c r="K60" i="1"/>
  <c r="M52" i="1"/>
  <c r="K52" i="1"/>
  <c r="M44" i="1"/>
  <c r="K44" i="1"/>
  <c r="M36" i="1"/>
  <c r="K36" i="1"/>
  <c r="M28" i="1"/>
  <c r="K28" i="1"/>
  <c r="M20" i="1"/>
  <c r="K20" i="1"/>
  <c r="M12" i="1"/>
  <c r="K12" i="1"/>
  <c r="M59" i="1"/>
  <c r="K59" i="1"/>
  <c r="M51" i="1"/>
  <c r="K51" i="1"/>
  <c r="M43" i="1"/>
  <c r="K43" i="1"/>
  <c r="M35" i="1"/>
  <c r="K35" i="1"/>
  <c r="M27" i="1"/>
  <c r="K27" i="1"/>
  <c r="M19" i="1"/>
  <c r="K19" i="1"/>
  <c r="M11" i="1"/>
  <c r="K11" i="1"/>
  <c r="M58" i="1"/>
  <c r="K58" i="1"/>
  <c r="M50" i="1"/>
  <c r="K50" i="1"/>
  <c r="M42" i="1"/>
  <c r="K42" i="1"/>
  <c r="M34" i="1"/>
  <c r="K34" i="1"/>
  <c r="M26" i="1"/>
  <c r="K26" i="1"/>
  <c r="M18" i="1"/>
  <c r="K18" i="1"/>
  <c r="M10" i="1"/>
  <c r="K10" i="1"/>
  <c r="M57" i="1"/>
  <c r="K57" i="1"/>
  <c r="M49" i="1"/>
  <c r="K49" i="1"/>
  <c r="M41" i="1"/>
  <c r="K41" i="1"/>
  <c r="M33" i="1"/>
  <c r="K33" i="1"/>
  <c r="M25" i="1"/>
  <c r="K25" i="1"/>
  <c r="M17" i="1"/>
  <c r="K17" i="1"/>
  <c r="M9" i="1"/>
  <c r="K9" i="1"/>
  <c r="M7" i="1"/>
  <c r="K7" i="1"/>
  <c r="M56" i="1"/>
  <c r="K56" i="1"/>
  <c r="M48" i="1"/>
  <c r="K48" i="1"/>
  <c r="M40" i="1"/>
  <c r="K40" i="1"/>
  <c r="M32" i="1"/>
  <c r="K32" i="1"/>
  <c r="M24" i="1"/>
  <c r="K24" i="1"/>
  <c r="M16" i="1"/>
  <c r="K16" i="1"/>
  <c r="M8" i="1"/>
  <c r="K8" i="1"/>
</calcChain>
</file>

<file path=xl/sharedStrings.xml><?xml version="1.0" encoding="utf-8"?>
<sst xmlns="http://schemas.openxmlformats.org/spreadsheetml/2006/main" count="3146" uniqueCount="122">
  <si>
    <t>Record Name:</t>
  </si>
  <si>
    <t>RR LDC Application and Facility</t>
  </si>
  <si>
    <t>Exported On:</t>
  </si>
  <si>
    <t>Feb 14, 2022 11:37 AM</t>
  </si>
  <si>
    <t>Filter Selections</t>
  </si>
  <si>
    <t>IESO Reporting Period Year:</t>
  </si>
  <si>
    <t>2021</t>
  </si>
  <si>
    <t>LDC Application ID</t>
  </si>
  <si>
    <t>Lead LDC</t>
  </si>
  <si>
    <t>Program Name</t>
  </si>
  <si>
    <t>IESO Reporting Period</t>
  </si>
  <si>
    <t>Project Completion Date</t>
  </si>
  <si>
    <t>Total Demand Savings (kW)</t>
  </si>
  <si>
    <t>ENWIN UTILITIES LTD.</t>
  </si>
  <si>
    <t>SAVE ON ENERGY RETROFIT PROGRAM</t>
  </si>
  <si>
    <t>January 2021</t>
  </si>
  <si>
    <t>April 2021</t>
  </si>
  <si>
    <t>August 2021</t>
  </si>
  <si>
    <t>November 2021</t>
  </si>
  <si>
    <t>TORONTO HYDRO-ELECTRIC SYSTEM LIMITED</t>
  </si>
  <si>
    <t>Project Completion Year</t>
  </si>
  <si>
    <t>Account Number</t>
  </si>
  <si>
    <t>Rate Class</t>
  </si>
  <si>
    <t xml:space="preserve"> </t>
  </si>
  <si>
    <t>&gt;50kW</t>
  </si>
  <si>
    <t>&lt;50kW</t>
  </si>
  <si>
    <t>&gt;5MW</t>
  </si>
  <si>
    <t>Row Labels</t>
  </si>
  <si>
    <t>Grand Total</t>
  </si>
  <si>
    <t>(All)</t>
  </si>
  <si>
    <t>Save on Energy Retrofit Program</t>
  </si>
  <si>
    <t>Save on Energy Small Business Lighting Program</t>
  </si>
  <si>
    <t>Apps included in 2018-2020 LRAM?</t>
  </si>
  <si>
    <t>% kW Allocation</t>
  </si>
  <si>
    <t>% kWh Allocation</t>
  </si>
  <si>
    <t>#N/A</t>
  </si>
  <si>
    <t>CHECK</t>
  </si>
  <si>
    <t>Net-to-Gross Adjustment - Energy</t>
  </si>
  <si>
    <t>Net-to-Gross Adjustment - Peak Demand</t>
  </si>
  <si>
    <t>Realization Rate - Energy</t>
  </si>
  <si>
    <t>Realization Rate - Peak Demand</t>
  </si>
  <si>
    <t>Forecasted (%)</t>
  </si>
  <si>
    <t>Verified (%)</t>
  </si>
  <si>
    <t>Comparison (%)</t>
  </si>
  <si>
    <t>Programs</t>
  </si>
  <si>
    <t>Combined Net-to-Gross Adjustment &amp; Realization Rates - Energy (2017 Verified 2015 Adjustments)</t>
  </si>
  <si>
    <t>Combined Net-to-Gross Adjustment &amp; Realization Rates - Demand (2017 Verified 2015 Adjustments)</t>
  </si>
  <si>
    <t>Combined Net-to-Gross Adjustment &amp; Realization Rates - Energy (2017 Verified 2016 Adjustments)</t>
  </si>
  <si>
    <t>Combined Net-to-Gross Adjustment &amp; Realization Rates - Demand (2017 Verified 2016 Adjustments)</t>
  </si>
  <si>
    <t>Combined Net-to-Gross Adjustment &amp; Realization Rates - Energy (2020, 2019 Results / 2018, 2017 Adjustments)</t>
  </si>
  <si>
    <t>Combined Net-to-Gross Adjustment &amp; Realization Rates - Demand (2020, 2019 Results / 2018, 2017 Adjustments)</t>
  </si>
  <si>
    <t>Total</t>
  </si>
  <si>
    <t>2015 
Verified 
2015 
Results</t>
  </si>
  <si>
    <t>2016 
Verified 
2015 
Results 
Adjustments</t>
  </si>
  <si>
    <t>2017 
Verified 
2015 
Results 
Adjustments</t>
  </si>
  <si>
    <t>Total Verified 2015 Results</t>
  </si>
  <si>
    <t>2016 
Verified 
2016 
Results</t>
  </si>
  <si>
    <t>2017 
Verified 
2016 
Results 
Adjustments</t>
  </si>
  <si>
    <t>Total Verified 2016 Results</t>
  </si>
  <si>
    <t>2017
Verified 
2017 
Results</t>
  </si>
  <si>
    <t>Save on Energy Coupon Program</t>
  </si>
  <si>
    <t/>
  </si>
  <si>
    <t>Save on Energy Instant Discount Program</t>
  </si>
  <si>
    <t>Save on Energy Heating &amp; Cooling Program</t>
  </si>
  <si>
    <t>Save on Energy New Construction Program</t>
  </si>
  <si>
    <t>Save on Energy Home Assistance Program</t>
  </si>
  <si>
    <t>Save on Energy Audit Funding Program</t>
  </si>
  <si>
    <t>Save on Energy High Performance New Construction Program</t>
  </si>
  <si>
    <t>Save on Energy Existing Building Commissioning Program</t>
  </si>
  <si>
    <t>Save on Energy Business Refrigeration Incentive Program</t>
  </si>
  <si>
    <t>Save on Energy Process &amp; Systems Upgrades Program</t>
  </si>
  <si>
    <t>Save on Energy Energy Manager Program</t>
  </si>
  <si>
    <t>Save on Energy Monitoring &amp; Targeting Program</t>
  </si>
  <si>
    <t>Save on Energy Retrofit Program - P4P</t>
  </si>
  <si>
    <t>Save on Energy Process &amp; Systems Upgrades Program - P4P</t>
  </si>
  <si>
    <t>Adaptive Thermostat Local Program</t>
  </si>
  <si>
    <t>Business Refrigeration Incentives Local Program</t>
  </si>
  <si>
    <t>Conservation on the Coast Home Assistance Local Program</t>
  </si>
  <si>
    <t>Conservation on the Coast Small Business Lighting Local Program</t>
  </si>
  <si>
    <t>First Nations Conservation Local Program</t>
  </si>
  <si>
    <t>High Efficiency Agriculturual Pumping Local Program</t>
  </si>
  <si>
    <t>Instant Savings Local Program</t>
  </si>
  <si>
    <t>OPsaver Local Program</t>
  </si>
  <si>
    <t>Pool Saver Local Program</t>
  </si>
  <si>
    <t>PUMPsaver Local Program</t>
  </si>
  <si>
    <t>RTUsaver Local Program</t>
  </si>
  <si>
    <t>Social Benchmarking Local Program</t>
  </si>
  <si>
    <t>Air Source Heat Pump – For Residential Space Heating LDC Innovation Fund Pilot Program</t>
  </si>
  <si>
    <t>Air Source Heat Pump – For Residential Water Heating LDC Innovation Fund Pilot Program</t>
  </si>
  <si>
    <t>Block Heater Timer LDC Innovation Fund Pilot Program</t>
  </si>
  <si>
    <t>Commercial Energy Management and Load Control (CEMLC) LDC Innovation Fund Pilot Program</t>
  </si>
  <si>
    <t>Conservation Cultivator LDC Innovation Fund Pilot Program</t>
  </si>
  <si>
    <t>Data Centre LDC Innovation Fund Pilot Program</t>
  </si>
  <si>
    <t>Electronics Take Back LDC Innovation Fund Pilot Program</t>
  </si>
  <si>
    <t>Energy Reinvestment LDC Innovation Fund Pilot Program</t>
  </si>
  <si>
    <t>Home Energy Assessment &amp; Retrofit LDC Innovation Fund Pilot Program</t>
  </si>
  <si>
    <t>Hotel/Motel LDC Innovation Fund Pilot Program</t>
  </si>
  <si>
    <t>Intelligent Air Technology LDC Innovation Fund Pilot Program</t>
  </si>
  <si>
    <t>OPsaver LDC Innovation Fund Pilot Program</t>
  </si>
  <si>
    <t>PUMPsaver LDC Innovation Fund Pilot Program</t>
  </si>
  <si>
    <t>Residential Direct Install LDC Innovation Fund Pilot Program</t>
  </si>
  <si>
    <t>Residential Direct Mail LDC Innovation Fund Pilot Program</t>
  </si>
  <si>
    <t>Residential Ductless Heat Pump LDC Innovation Fund Pilot Program</t>
  </si>
  <si>
    <t>Retrocomissioning LDC Innovation Fund Pilot Program</t>
  </si>
  <si>
    <t>RTUsaver LDC Innovation Fund Pilot Program</t>
  </si>
  <si>
    <t>Small &amp; Medium Business Energy Management System LDC Innovation Fund Pilot Program</t>
  </si>
  <si>
    <t>Solar Powered Attic Ventilation LDC Innovation Fund Pilot Program</t>
  </si>
  <si>
    <t>Toronto Hydro – Enbridge Joint Low-Income Program LDC Innovation Fund Pilot Program</t>
  </si>
  <si>
    <t>Truckload Event LDC Innovation Fund Pilot Program</t>
  </si>
  <si>
    <t>Industrial Accelerator Program</t>
  </si>
  <si>
    <t>Save on Energy Energy Performance Program for Multi-Site Customers</t>
  </si>
  <si>
    <t>Whole Home Pilot Program</t>
  </si>
  <si>
    <t>Save on Energy Retrofit Program Enabled Savings</t>
  </si>
  <si>
    <t>Save on Energy High Performance New Construction Program Enabled Savings</t>
  </si>
  <si>
    <t>Save on Energy Process &amp; Systems Upgrades Program Enabled Savings</t>
  </si>
  <si>
    <t>Non-Approved Program</t>
  </si>
  <si>
    <t>Unassigned Program</t>
  </si>
  <si>
    <t>Total Net Energy Savings (kWh)</t>
  </si>
  <si>
    <t>Total Net Demand Savings (kW)</t>
  </si>
  <si>
    <t>Sum of Total Net Demand Savings (kW)</t>
  </si>
  <si>
    <t>Sum of Total Net Energy Savings (kWh)</t>
  </si>
  <si>
    <t xml:space="preserve">Total Energy Savings (kWh)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</si>
</sst>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\-#,##0;&quot;-&quot;_____;"/>
    <numFmt numFmtId="165" formatCode="0.000"/>
    <numFmt numFmtId="166" formatCode="#,##0.000"/>
  </numFmts>
  <fonts count="15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BDC2"/>
        <bgColor indexed="64"/>
      </patternFill>
    </fill>
    <fill>
      <patternFill patternType="solid">
        <fgColor rgb="FF7AB3B9"/>
        <bgColor indexed="64"/>
      </patternFill>
    </fill>
    <fill>
      <patternFill patternType="solid">
        <fgColor rgb="FF69A9AF"/>
        <bgColor indexed="64"/>
      </patternFill>
    </fill>
    <fill>
      <patternFill patternType="solid">
        <fgColor rgb="FF579E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0" xfId="0" pivotButton="1"/>
    <xf numFmtId="0" fontId="0" fillId="2" borderId="0" xfId="0" applyNumberFormat="1" applyFill="1" applyAlignment="1">
      <alignment horizontal="left"/>
    </xf>
    <xf numFmtId="3" fontId="0" fillId="2" borderId="0" xfId="0" applyNumberFormat="1" applyFill="1" applyAlignment="1">
      <alignment horizontal="left"/>
    </xf>
    <xf numFmtId="43" fontId="0" fillId="0" borderId="0" xfId="0" applyNumberForma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0" fontId="0" fillId="0" borderId="0" xfId="1" applyNumberFormat="1" applyFont="1"/>
    <xf numFmtId="10" fontId="4" fillId="2" borderId="0" xfId="0" applyNumberFormat="1" applyFont="1" applyFill="1"/>
    <xf numFmtId="0" fontId="4" fillId="2" borderId="0" xfId="0" applyFont="1" applyFill="1"/>
    <xf numFmtId="0" fontId="6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11" fillId="3" borderId="0" xfId="0" applyFont="1" applyFill="1" applyAlignment="1">
      <alignment vertical="top" wrapText="1"/>
    </xf>
    <xf numFmtId="0" fontId="11" fillId="8" borderId="10" xfId="0" applyFont="1" applyFill="1" applyBorder="1" applyAlignment="1">
      <alignment vertical="top"/>
    </xf>
    <xf numFmtId="0" fontId="11" fillId="8" borderId="10" xfId="0" applyFont="1" applyFill="1" applyBorder="1" applyAlignment="1">
      <alignment horizontal="center" vertical="center" wrapText="1"/>
    </xf>
    <xf numFmtId="0" fontId="11" fillId="4" borderId="10" xfId="0" quotePrefix="1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11" fillId="5" borderId="10" xfId="0" quotePrefix="1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horizontal="center" vertical="top" wrapText="1"/>
    </xf>
    <xf numFmtId="0" fontId="13" fillId="6" borderId="10" xfId="0" quotePrefix="1" applyFont="1" applyFill="1" applyBorder="1" applyAlignment="1">
      <alignment horizontal="center" vertical="top" wrapText="1"/>
    </xf>
    <xf numFmtId="0" fontId="13" fillId="6" borderId="10" xfId="0" applyFont="1" applyFill="1" applyBorder="1" applyAlignment="1">
      <alignment horizontal="center" vertical="top" wrapText="1"/>
    </xf>
    <xf numFmtId="0" fontId="13" fillId="7" borderId="10" xfId="0" quotePrefix="1" applyFont="1" applyFill="1" applyBorder="1" applyAlignment="1">
      <alignment horizontal="center" vertical="top" wrapText="1"/>
    </xf>
    <xf numFmtId="0" fontId="13" fillId="7" borderId="10" xfId="0" applyFont="1" applyFill="1" applyBorder="1" applyAlignment="1">
      <alignment horizontal="center" vertical="top" wrapText="1"/>
    </xf>
    <xf numFmtId="0" fontId="6" fillId="9" borderId="11" xfId="0" applyFont="1" applyFill="1" applyBorder="1" applyAlignment="1">
      <alignment vertical="top"/>
    </xf>
    <xf numFmtId="0" fontId="6" fillId="9" borderId="10" xfId="0" applyFont="1" applyFill="1" applyBorder="1" applyAlignment="1">
      <alignment vertical="top"/>
    </xf>
    <xf numFmtId="2" fontId="6" fillId="9" borderId="10" xfId="0" applyNumberFormat="1" applyFont="1" applyFill="1" applyBorder="1" applyAlignment="1">
      <alignment vertical="top"/>
    </xf>
    <xf numFmtId="164" fontId="6" fillId="3" borderId="12" xfId="0" applyNumberFormat="1" applyFont="1" applyFill="1" applyBorder="1" applyAlignment="1">
      <alignment vertical="top"/>
    </xf>
    <xf numFmtId="164" fontId="6" fillId="9" borderId="13" xfId="0" applyNumberFormat="1" applyFont="1" applyFill="1" applyBorder="1" applyAlignment="1">
      <alignment vertical="top"/>
    </xf>
    <xf numFmtId="164" fontId="6" fillId="3" borderId="13" xfId="0" applyNumberFormat="1" applyFont="1" applyFill="1" applyBorder="1" applyAlignment="1">
      <alignment vertical="top"/>
    </xf>
    <xf numFmtId="164" fontId="6" fillId="4" borderId="4" xfId="0" applyNumberFormat="1" applyFont="1" applyFill="1" applyBorder="1" applyAlignment="1">
      <alignment vertical="top"/>
    </xf>
    <xf numFmtId="164" fontId="6" fillId="9" borderId="14" xfId="0" applyNumberFormat="1" applyFont="1" applyFill="1" applyBorder="1" applyAlignment="1">
      <alignment vertical="top"/>
    </xf>
    <xf numFmtId="164" fontId="11" fillId="4" borderId="4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 textRotation="90"/>
    </xf>
    <xf numFmtId="164" fontId="11" fillId="5" borderId="4" xfId="0" applyNumberFormat="1" applyFont="1" applyFill="1" applyBorder="1" applyAlignment="1">
      <alignment vertical="top"/>
    </xf>
    <xf numFmtId="0" fontId="12" fillId="5" borderId="9" xfId="0" applyFont="1" applyFill="1" applyBorder="1" applyAlignment="1">
      <alignment horizontal="center" vertical="top" textRotation="90"/>
    </xf>
    <xf numFmtId="164" fontId="13" fillId="6" borderId="4" xfId="0" applyNumberFormat="1" applyFont="1" applyFill="1" applyBorder="1" applyAlignment="1">
      <alignment vertical="top"/>
    </xf>
    <xf numFmtId="0" fontId="5" fillId="6" borderId="9" xfId="0" applyFont="1" applyFill="1" applyBorder="1" applyAlignment="1">
      <alignment horizontal="center" vertical="top" textRotation="90"/>
    </xf>
    <xf numFmtId="164" fontId="13" fillId="7" borderId="4" xfId="0" applyNumberFormat="1" applyFont="1" applyFill="1" applyBorder="1" applyAlignment="1">
      <alignment vertical="top"/>
    </xf>
    <xf numFmtId="0" fontId="5" fillId="7" borderId="9" xfId="0" applyFont="1" applyFill="1" applyBorder="1" applyAlignment="1">
      <alignment horizontal="center" vertical="top" textRotation="90"/>
    </xf>
    <xf numFmtId="0" fontId="6" fillId="10" borderId="15" xfId="0" applyFont="1" applyFill="1" applyBorder="1" applyAlignment="1">
      <alignment vertical="top"/>
    </xf>
    <xf numFmtId="164" fontId="6" fillId="11" borderId="16" xfId="0" applyNumberFormat="1" applyFont="1" applyFill="1" applyBorder="1" applyAlignment="1">
      <alignment vertical="top"/>
    </xf>
    <xf numFmtId="164" fontId="6" fillId="10" borderId="17" xfId="0" applyNumberFormat="1" applyFont="1" applyFill="1" applyBorder="1" applyAlignment="1">
      <alignment vertical="top"/>
    </xf>
    <xf numFmtId="164" fontId="6" fillId="11" borderId="17" xfId="0" applyNumberFormat="1" applyFont="1" applyFill="1" applyBorder="1" applyAlignment="1">
      <alignment vertical="top"/>
    </xf>
    <xf numFmtId="164" fontId="6" fillId="4" borderId="9" xfId="0" applyNumberFormat="1" applyFont="1" applyFill="1" applyBorder="1" applyAlignment="1">
      <alignment vertical="top"/>
    </xf>
    <xf numFmtId="164" fontId="6" fillId="10" borderId="18" xfId="0" applyNumberFormat="1" applyFont="1" applyFill="1" applyBorder="1" applyAlignment="1">
      <alignment vertical="top"/>
    </xf>
    <xf numFmtId="164" fontId="11" fillId="4" borderId="9" xfId="0" applyNumberFormat="1" applyFont="1" applyFill="1" applyBorder="1" applyAlignment="1">
      <alignment vertical="top"/>
    </xf>
    <xf numFmtId="164" fontId="11" fillId="5" borderId="9" xfId="0" applyNumberFormat="1" applyFont="1" applyFill="1" applyBorder="1" applyAlignment="1">
      <alignment vertical="top"/>
    </xf>
    <xf numFmtId="164" fontId="13" fillId="6" borderId="9" xfId="0" applyNumberFormat="1" applyFont="1" applyFill="1" applyBorder="1" applyAlignment="1">
      <alignment vertical="top"/>
    </xf>
    <xf numFmtId="164" fontId="13" fillId="7" borderId="9" xfId="0" applyNumberFormat="1" applyFont="1" applyFill="1" applyBorder="1" applyAlignment="1">
      <alignment vertical="top"/>
    </xf>
    <xf numFmtId="0" fontId="6" fillId="9" borderId="15" xfId="0" applyFont="1" applyFill="1" applyBorder="1" applyAlignment="1">
      <alignment vertical="top"/>
    </xf>
    <xf numFmtId="164" fontId="6" fillId="3" borderId="16" xfId="0" applyNumberFormat="1" applyFont="1" applyFill="1" applyBorder="1" applyAlignment="1">
      <alignment vertical="top"/>
    </xf>
    <xf numFmtId="164" fontId="6" fillId="9" borderId="17" xfId="0" applyNumberFormat="1" applyFont="1" applyFill="1" applyBorder="1" applyAlignment="1">
      <alignment vertical="top"/>
    </xf>
    <xf numFmtId="164" fontId="6" fillId="3" borderId="17" xfId="0" applyNumberFormat="1" applyFont="1" applyFill="1" applyBorder="1" applyAlignment="1">
      <alignment vertical="top"/>
    </xf>
    <xf numFmtId="164" fontId="6" fillId="9" borderId="18" xfId="0" applyNumberFormat="1" applyFont="1" applyFill="1" applyBorder="1" applyAlignment="1">
      <alignment vertical="top"/>
    </xf>
    <xf numFmtId="0" fontId="6" fillId="9" borderId="19" xfId="0" applyFont="1" applyFill="1" applyBorder="1" applyAlignment="1">
      <alignment vertical="top"/>
    </xf>
    <xf numFmtId="164" fontId="6" fillId="3" borderId="20" xfId="0" applyNumberFormat="1" applyFont="1" applyFill="1" applyBorder="1" applyAlignment="1">
      <alignment vertical="top"/>
    </xf>
    <xf numFmtId="164" fontId="6" fillId="9" borderId="21" xfId="0" applyNumberFormat="1" applyFont="1" applyFill="1" applyBorder="1" applyAlignment="1">
      <alignment vertical="top"/>
    </xf>
    <xf numFmtId="164" fontId="6" fillId="3" borderId="21" xfId="0" applyNumberFormat="1" applyFont="1" applyFill="1" applyBorder="1" applyAlignment="1">
      <alignment vertical="top"/>
    </xf>
    <xf numFmtId="164" fontId="6" fillId="9" borderId="22" xfId="0" applyNumberFormat="1" applyFont="1" applyFill="1" applyBorder="1" applyAlignment="1">
      <alignment vertical="top"/>
    </xf>
    <xf numFmtId="164" fontId="6" fillId="3" borderId="23" xfId="0" applyNumberFormat="1" applyFont="1" applyFill="1" applyBorder="1" applyAlignment="1">
      <alignment vertical="top"/>
    </xf>
    <xf numFmtId="164" fontId="6" fillId="9" borderId="24" xfId="0" applyNumberFormat="1" applyFont="1" applyFill="1" applyBorder="1" applyAlignment="1">
      <alignment vertical="top"/>
    </xf>
    <xf numFmtId="164" fontId="6" fillId="3" borderId="24" xfId="0" applyNumberFormat="1" applyFont="1" applyFill="1" applyBorder="1" applyAlignment="1">
      <alignment vertical="top"/>
    </xf>
    <xf numFmtId="164" fontId="6" fillId="3" borderId="14" xfId="0" applyNumberFormat="1" applyFont="1" applyFill="1" applyBorder="1" applyAlignment="1">
      <alignment vertical="top"/>
    </xf>
    <xf numFmtId="164" fontId="6" fillId="11" borderId="18" xfId="0" applyNumberFormat="1" applyFont="1" applyFill="1" applyBorder="1" applyAlignment="1">
      <alignment vertical="top"/>
    </xf>
    <xf numFmtId="164" fontId="6" fillId="3" borderId="18" xfId="0" applyNumberFormat="1" applyFont="1" applyFill="1" applyBorder="1" applyAlignment="1">
      <alignment vertical="top"/>
    </xf>
    <xf numFmtId="164" fontId="6" fillId="11" borderId="20" xfId="0" applyNumberFormat="1" applyFont="1" applyFill="1" applyBorder="1" applyAlignment="1">
      <alignment vertical="top"/>
    </xf>
    <xf numFmtId="164" fontId="6" fillId="10" borderId="21" xfId="0" applyNumberFormat="1" applyFont="1" applyFill="1" applyBorder="1" applyAlignment="1">
      <alignment vertical="top"/>
    </xf>
    <xf numFmtId="164" fontId="6" fillId="11" borderId="21" xfId="0" applyNumberFormat="1" applyFont="1" applyFill="1" applyBorder="1" applyAlignment="1">
      <alignment vertical="top"/>
    </xf>
    <xf numFmtId="164" fontId="6" fillId="10" borderId="22" xfId="0" applyNumberFormat="1" applyFont="1" applyFill="1" applyBorder="1" applyAlignment="1">
      <alignment vertical="top"/>
    </xf>
    <xf numFmtId="164" fontId="6" fillId="3" borderId="11" xfId="0" applyNumberFormat="1" applyFont="1" applyFill="1" applyBorder="1" applyAlignment="1">
      <alignment vertical="top"/>
    </xf>
    <xf numFmtId="164" fontId="6" fillId="9" borderId="11" xfId="0" applyNumberFormat="1" applyFont="1" applyFill="1" applyBorder="1" applyAlignment="1">
      <alignment vertical="top"/>
    </xf>
    <xf numFmtId="164" fontId="6" fillId="11" borderId="15" xfId="0" applyNumberFormat="1" applyFont="1" applyFill="1" applyBorder="1" applyAlignment="1">
      <alignment vertical="top"/>
    </xf>
    <xf numFmtId="164" fontId="6" fillId="3" borderId="15" xfId="0" applyNumberFormat="1" applyFont="1" applyFill="1" applyBorder="1" applyAlignment="1">
      <alignment vertical="top"/>
    </xf>
    <xf numFmtId="164" fontId="6" fillId="11" borderId="23" xfId="0" applyNumberFormat="1" applyFont="1" applyFill="1" applyBorder="1" applyAlignment="1">
      <alignment vertical="top"/>
    </xf>
    <xf numFmtId="0" fontId="14" fillId="3" borderId="0" xfId="0" applyFont="1" applyFill="1" applyAlignment="1">
      <alignment vertical="top"/>
    </xf>
    <xf numFmtId="0" fontId="0" fillId="12" borderId="0" xfId="0" applyFill="1"/>
    <xf numFmtId="0" fontId="1" fillId="12" borderId="0" xfId="0" applyFont="1" applyFill="1" applyAlignment="1">
      <alignment horizontal="center" vertical="center" wrapText="1"/>
    </xf>
    <xf numFmtId="165" fontId="0" fillId="12" borderId="0" xfId="0" applyNumberFormat="1" applyFill="1" applyAlignment="1">
      <alignment horizontal="left"/>
    </xf>
    <xf numFmtId="166" fontId="0" fillId="12" borderId="0" xfId="0" applyNumberFormat="1" applyFill="1" applyAlignment="1">
      <alignment horizontal="left"/>
    </xf>
    <xf numFmtId="0" fontId="0" fillId="13" borderId="0" xfId="0" applyFill="1"/>
    <xf numFmtId="0" fontId="8" fillId="6" borderId="1" xfId="0" applyFont="1" applyFill="1" applyBorder="1" applyAlignment="1">
      <alignment vertical="top"/>
    </xf>
    <xf numFmtId="0" fontId="8" fillId="6" borderId="2" xfId="0" applyFont="1" applyFill="1" applyBorder="1" applyAlignment="1">
      <alignment vertical="top"/>
    </xf>
    <xf numFmtId="0" fontId="8" fillId="6" borderId="3" xfId="0" applyFont="1" applyFill="1" applyBorder="1" applyAlignment="1">
      <alignment vertical="top"/>
    </xf>
    <xf numFmtId="0" fontId="8" fillId="6" borderId="4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1" fillId="5" borderId="8" xfId="0" applyFont="1" applyFill="1" applyBorder="1" applyAlignment="1">
      <alignment vertical="top" wrapText="1"/>
    </xf>
    <xf numFmtId="0" fontId="13" fillId="6" borderId="7" xfId="0" applyFont="1" applyFill="1" applyBorder="1" applyAlignment="1">
      <alignment vertical="top" wrapText="1"/>
    </xf>
    <xf numFmtId="0" fontId="13" fillId="6" borderId="0" xfId="0" applyFont="1" applyFill="1" applyAlignment="1">
      <alignment vertical="top" wrapText="1"/>
    </xf>
    <xf numFmtId="0" fontId="13" fillId="6" borderId="8" xfId="0" applyFont="1" applyFill="1" applyBorder="1" applyAlignment="1">
      <alignment vertical="top" wrapText="1"/>
    </xf>
    <xf numFmtId="0" fontId="13" fillId="7" borderId="7" xfId="0" applyFont="1" applyFill="1" applyBorder="1" applyAlignment="1">
      <alignment vertical="top" wrapText="1"/>
    </xf>
    <xf numFmtId="0" fontId="13" fillId="7" borderId="0" xfId="0" applyFont="1" applyFill="1" applyAlignment="1">
      <alignment vertical="top" wrapText="1"/>
    </xf>
    <xf numFmtId="0" fontId="13" fillId="7" borderId="8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/>
    </xf>
    <xf numFmtId="0" fontId="8" fillId="7" borderId="2" xfId="0" applyFont="1" applyFill="1" applyBorder="1" applyAlignment="1">
      <alignment vertical="top"/>
    </xf>
    <xf numFmtId="0" fontId="8" fillId="7" borderId="3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 wrapText="1"/>
    </xf>
    <xf numFmtId="0" fontId="5" fillId="7" borderId="9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11" fillId="4" borderId="8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/>
    </xf>
    <xf numFmtId="0" fontId="7" fillId="4" borderId="2" xfId="0" applyFont="1" applyFill="1" applyBorder="1" applyAlignment="1">
      <alignment vertical="top"/>
    </xf>
    <xf numFmtId="0" fontId="7" fillId="4" borderId="3" xfId="0" applyFont="1" applyFill="1" applyBorder="1" applyAlignment="1">
      <alignment vertical="top"/>
    </xf>
    <xf numFmtId="0" fontId="7" fillId="4" borderId="4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/>
    </xf>
    <xf numFmtId="0" fontId="7" fillId="5" borderId="2" xfId="0" applyFont="1" applyFill="1" applyBorder="1" applyAlignment="1">
      <alignment vertical="top"/>
    </xf>
    <xf numFmtId="0" fontId="7" fillId="5" borderId="3" xfId="0" applyFont="1" applyFill="1" applyBorder="1" applyAlignment="1">
      <alignment vertical="top"/>
    </xf>
    <xf numFmtId="0" fontId="7" fillId="5" borderId="4" xfId="0" applyFont="1" applyFill="1" applyBorder="1" applyAlignment="1">
      <alignment horizontal="center" vertical="top" wrapText="1"/>
    </xf>
    <xf numFmtId="0" fontId="12" fillId="5" borderId="9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 Charles" refreshedDate="44753.610508333331" createdVersion="6" refreshedVersion="7" minRefreshableVersion="3" recordCount="57" xr:uid="{23C6D08B-6BF6-4C3E-AB9E-5B6AC44811FB}">
  <cacheSource type="worksheet">
    <worksheetSource ref="A6:M63" sheet="2 - 2021 Completed Apps"/>
  </cacheSource>
  <cacheFields count="15">
    <cacheField name="LDC Application ID" numFmtId="0">
      <sharedItems containsSemiMixedTypes="0" containsString="0" containsNumber="1" containsInteger="1" minValue="147916" maxValue="199730"/>
    </cacheField>
    <cacheField name="Apps included in 2018-2020 LRAM?" numFmtId="0">
      <sharedItems count="1">
        <e v="#N/A"/>
      </sharedItems>
    </cacheField>
    <cacheField name="Account Number" numFmtId="0">
      <sharedItems containsNonDate="0" containsString="0" containsBlank="1"/>
    </cacheField>
    <cacheField name="Rate Class" numFmtId="0">
      <sharedItems count="3">
        <s v="&gt;50kW"/>
        <s v="&lt;50kW"/>
        <s v="&gt;5MW"/>
      </sharedItems>
    </cacheField>
    <cacheField name="Lead LDC" numFmtId="0">
      <sharedItems/>
    </cacheField>
    <cacheField name="Program Name" numFmtId="0">
      <sharedItems count="1">
        <s v="SAVE ON ENERGY RETROFIT PROGRAM"/>
      </sharedItems>
    </cacheField>
    <cacheField name="IESO Reporting Period" numFmtId="0">
      <sharedItems/>
    </cacheField>
    <cacheField name="Project Completion Date" numFmtId="14">
      <sharedItems containsSemiMixedTypes="0" containsNonDate="0" containsDate="1" containsString="0" minDate="2016-01-01T00:00:00" maxDate="2020-08-01T00:00:00"/>
    </cacheField>
    <cacheField name="Project Completion Year" numFmtId="0">
      <sharedItems containsSemiMixedTypes="0" containsString="0" containsNumber="1" containsInteger="1" minValue="2016" maxValue="2020" count="5">
        <n v="2016"/>
        <n v="2019"/>
        <n v="2017"/>
        <n v="2018"/>
        <n v="2020"/>
      </sharedItems>
    </cacheField>
    <cacheField name="Total Incentive ($)" numFmtId="0">
      <sharedItems/>
    </cacheField>
    <cacheField name="Total Demand Savings (kW)" numFmtId="0">
      <sharedItems containsSemiMixedTypes="0" containsString="0" containsNumber="1" minValue="0" maxValue="166.4"/>
    </cacheField>
    <cacheField name="Total Net Demand Savings (kW)" numFmtId="165">
      <sharedItems containsSemiMixedTypes="0" containsString="0" containsNumber="1" minValue="0" maxValue="144.66277925028402"/>
    </cacheField>
    <cacheField name="Total Energy Savings (kWh) " numFmtId="0">
      <sharedItems containsSemiMixedTypes="0" containsString="0" containsNumber="1" containsInteger="1" minValue="859" maxValue="626410"/>
    </cacheField>
    <cacheField name="Total Net Energy Savings (kWh)" numFmtId="166">
      <sharedItems containsSemiMixedTypes="0" containsString="0" containsNumber="1" minValue="671.80104325627565" maxValue="489898.59313872369"/>
    </cacheField>
    <cacheField name="Payment Statu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n v="147916"/>
    <x v="0"/>
    <m/>
    <x v="0"/>
    <s v="ENWIN UTILITIES LTD."/>
    <x v="0"/>
    <s v="January 2021"/>
    <d v="2016-01-01T00:00:00"/>
    <x v="0"/>
    <s v="$6,000.00"/>
    <n v="7.5"/>
    <n v="4.4321533923303846"/>
    <n v="2590"/>
    <n v="1753.9071729802972"/>
    <s v="Paid"/>
  </r>
  <r>
    <n v="149286"/>
    <x v="0"/>
    <m/>
    <x v="0"/>
    <s v="ENWIN UTILITIES LTD."/>
    <x v="0"/>
    <s v="April 2021"/>
    <d v="2016-03-21T00:00:00"/>
    <x v="0"/>
    <s v="$32,634.00"/>
    <n v="0"/>
    <n v="0"/>
    <n v="163170"/>
    <n v="110496.15189775873"/>
    <s v="Paid"/>
  </r>
  <r>
    <n v="154397"/>
    <x v="0"/>
    <m/>
    <x v="1"/>
    <s v="ENWIN UTILITIES LTD."/>
    <x v="0"/>
    <s v="January 2021"/>
    <d v="2016-03-11T00:00:00"/>
    <x v="0"/>
    <s v="$4,631.19"/>
    <n v="77.400000000000006"/>
    <n v="45.739823008849577"/>
    <n v="352780"/>
    <n v="238897.05501312326"/>
    <s v="Paid"/>
  </r>
  <r>
    <n v="155595"/>
    <x v="0"/>
    <m/>
    <x v="0"/>
    <s v="ENWIN UTILITIES LTD."/>
    <x v="0"/>
    <s v="August 2021"/>
    <d v="2016-06-10T00:00:00"/>
    <x v="0"/>
    <s v="$535.00"/>
    <n v="0.67"/>
    <n v="0.3959390363815144"/>
    <n v="2686"/>
    <n v="1818.9168597008024"/>
    <s v="Paid"/>
  </r>
  <r>
    <n v="171390"/>
    <x v="0"/>
    <m/>
    <x v="2"/>
    <s v="ENWIN UTILITIES LTD."/>
    <x v="0"/>
    <s v="January 2021"/>
    <d v="2019-05-01T00:00:00"/>
    <x v="1"/>
    <s v="$3,800.00"/>
    <n v="9.1999999999999993"/>
    <n v="7.9981825066262786"/>
    <n v="32110"/>
    <n v="25112.376599486626"/>
    <s v="Paid"/>
  </r>
  <r>
    <n v="172073"/>
    <x v="0"/>
    <m/>
    <x v="0"/>
    <s v="ENWIN UTILITIES LTD."/>
    <x v="0"/>
    <s v="January 2021"/>
    <d v="2017-05-26T00:00:00"/>
    <x v="2"/>
    <s v="$2,350.00"/>
    <n v="1.47"/>
    <n v="1.2779704657326771"/>
    <n v="6736"/>
    <n v="5268.0463648128907"/>
    <s v="Paid"/>
  </r>
  <r>
    <n v="172190"/>
    <x v="0"/>
    <m/>
    <x v="2"/>
    <s v="ENWIN UTILITIES LTD."/>
    <x v="0"/>
    <s v="January 2021"/>
    <d v="2018-06-30T00:00:00"/>
    <x v="3"/>
    <s v="$280.00"/>
    <n v="0.7"/>
    <n v="0.60855736463460819"/>
    <n v="2314"/>
    <n v="1809.7178278172548"/>
    <s v="Paid"/>
  </r>
  <r>
    <n v="172193"/>
    <x v="0"/>
    <m/>
    <x v="2"/>
    <s v="ENWIN UTILITIES LTD."/>
    <x v="0"/>
    <s v="January 2021"/>
    <d v="2018-06-30T00:00:00"/>
    <x v="3"/>
    <s v="$16,560.00"/>
    <n v="40.200000000000003"/>
    <n v="34.948580083301785"/>
    <n v="130242"/>
    <n v="101858.80264934093"/>
    <s v="Paid"/>
  </r>
  <r>
    <n v="172194"/>
    <x v="0"/>
    <m/>
    <x v="2"/>
    <s v="ENWIN UTILITIES LTD."/>
    <x v="0"/>
    <s v="January 2021"/>
    <d v="2018-06-23T00:00:00"/>
    <x v="3"/>
    <s v="$22,670.00"/>
    <n v="44.3"/>
    <n v="38.512987504733061"/>
    <n v="226464"/>
    <n v="177111.4685215241"/>
    <s v="Paid"/>
  </r>
  <r>
    <n v="172246"/>
    <x v="0"/>
    <m/>
    <x v="0"/>
    <s v="ENWIN UTILITIES LTD."/>
    <x v="0"/>
    <s v="August 2021"/>
    <d v="2018-06-30T00:00:00"/>
    <x v="3"/>
    <s v="$71,309.20"/>
    <n v="166.4"/>
    <n v="144.66277925028402"/>
    <n v="544661"/>
    <n v="425964.87546100857"/>
    <s v="Paid"/>
  </r>
  <r>
    <n v="172915"/>
    <x v="0"/>
    <m/>
    <x v="0"/>
    <s v="ENWIN UTILITIES LTD."/>
    <x v="0"/>
    <s v="April 2021"/>
    <d v="2017-07-31T00:00:00"/>
    <x v="2"/>
    <s v="$40,370.00"/>
    <n v="29.86"/>
    <n v="25.959318439984859"/>
    <n v="142818"/>
    <n v="111694.15762022675"/>
    <s v="Paid"/>
  </r>
  <r>
    <n v="172999"/>
    <x v="0"/>
    <m/>
    <x v="0"/>
    <s v="ENWIN UTILITIES LTD."/>
    <x v="0"/>
    <s v="January 2021"/>
    <d v="2017-06-29T00:00:00"/>
    <x v="2"/>
    <s v="$3,900.00"/>
    <n v="2.4300000000000002"/>
    <n v="2.1125634229458541"/>
    <n v="11179"/>
    <n v="8742.7984430289944"/>
    <s v="Paid"/>
  </r>
  <r>
    <n v="177224"/>
    <x v="0"/>
    <m/>
    <x v="0"/>
    <s v="ENWIN UTILITIES LTD."/>
    <x v="0"/>
    <s v="January 2021"/>
    <d v="2018-12-01T00:00:00"/>
    <x v="3"/>
    <s v="$28,878.80"/>
    <n v="72.2"/>
    <n v="62.768345323741016"/>
    <n v="461137"/>
    <n v="360642.97751346818"/>
    <s v="Paid"/>
  </r>
  <r>
    <n v="178677"/>
    <x v="0"/>
    <m/>
    <x v="1"/>
    <s v="ENWIN UTILITIES LTD."/>
    <x v="0"/>
    <s v="January 2021"/>
    <d v="2017-09-01T00:00:00"/>
    <x v="2"/>
    <s v="$1,846.00"/>
    <n v="1.1499999999999999"/>
    <n v="0.99977281332828483"/>
    <n v="5284"/>
    <n v="4132.475800426264"/>
    <s v="Paid"/>
  </r>
  <r>
    <n v="178947"/>
    <x v="0"/>
    <m/>
    <x v="0"/>
    <s v="ENWIN UTILITIES LTD."/>
    <x v="0"/>
    <s v="January 2021"/>
    <d v="2017-09-01T00:00:00"/>
    <x v="2"/>
    <s v="$800.00"/>
    <n v="0"/>
    <n v="0"/>
    <n v="9340"/>
    <n v="7304.5654761508904"/>
    <s v="Paid"/>
  </r>
  <r>
    <n v="178961"/>
    <x v="0"/>
    <m/>
    <x v="1"/>
    <s v="ENWIN UTILITIES LTD."/>
    <x v="0"/>
    <s v="January 2021"/>
    <d v="2017-09-01T00:00:00"/>
    <x v="2"/>
    <s v="$480.00"/>
    <n v="1.2"/>
    <n v="1.0432411965164712"/>
    <n v="4826"/>
    <n v="3774.2861871417767"/>
    <s v="Paid"/>
  </r>
  <r>
    <n v="179257"/>
    <x v="0"/>
    <m/>
    <x v="0"/>
    <s v="ENWIN UTILITIES LTD."/>
    <x v="0"/>
    <s v="August 2021"/>
    <d v="2017-08-31T00:00:00"/>
    <x v="2"/>
    <s v="$960.00"/>
    <n v="2.4700000000000002"/>
    <n v="2.1473381294964033"/>
    <n v="9202"/>
    <n v="7196.6393481306732"/>
    <s v="Paid"/>
  </r>
  <r>
    <n v="179372"/>
    <x v="0"/>
    <m/>
    <x v="2"/>
    <s v="ENWIN UTILITIES LTD."/>
    <x v="0"/>
    <s v="January 2021"/>
    <d v="2018-08-31T00:00:00"/>
    <x v="3"/>
    <s v="$27,408.00"/>
    <n v="34.26"/>
    <n v="29.784536160545251"/>
    <n v="8943"/>
    <n v="6994.0823397449049"/>
    <s v="Paid"/>
  </r>
  <r>
    <n v="179684"/>
    <x v="0"/>
    <m/>
    <x v="1"/>
    <s v="ENWIN UTILITIES LTD."/>
    <x v="0"/>
    <s v="August 2021"/>
    <d v="2017-09-28T00:00:00"/>
    <x v="2"/>
    <s v="$588.00"/>
    <n v="0.7"/>
    <n v="0.60855736463460819"/>
    <n v="3113"/>
    <n v="2434.5944675864798"/>
    <s v="Paid"/>
  </r>
  <r>
    <n v="180733"/>
    <x v="0"/>
    <m/>
    <x v="0"/>
    <s v="ENWIN UTILITIES LTD."/>
    <x v="0"/>
    <s v="November 2021"/>
    <d v="2017-08-31T00:00:00"/>
    <x v="2"/>
    <s v="$1,056.00"/>
    <n v="0.64"/>
    <n v="0.55639530480878463"/>
    <n v="2941"/>
    <n v="2300.0778442569344"/>
    <s v="Paid"/>
  </r>
  <r>
    <n v="182684"/>
    <x v="0"/>
    <m/>
    <x v="0"/>
    <s v="ENWIN UTILITIES LTD."/>
    <x v="0"/>
    <s v="August 2021"/>
    <d v="2017-12-15T00:00:00"/>
    <x v="2"/>
    <s v="$6,639.60"/>
    <n v="0"/>
    <n v="0"/>
    <n v="75553"/>
    <n v="59087.990944285673"/>
    <s v="Paid"/>
  </r>
  <r>
    <n v="184358"/>
    <x v="0"/>
    <m/>
    <x v="0"/>
    <s v="ENWIN UTILITIES LTD."/>
    <x v="0"/>
    <s v="January 2021"/>
    <d v="2018-01-31T00:00:00"/>
    <x v="3"/>
    <s v="$29,840.00"/>
    <n v="18.61"/>
    <n v="16.178932222642938"/>
    <n v="85498"/>
    <n v="66865.710822264329"/>
    <s v="Paid"/>
  </r>
  <r>
    <n v="184362"/>
    <x v="0"/>
    <m/>
    <x v="0"/>
    <s v="ENWIN UTILITIES LTD."/>
    <x v="0"/>
    <s v="August 2021"/>
    <d v="2017-12-22T00:00:00"/>
    <x v="2"/>
    <s v="$32,560.00"/>
    <n v="20.309999999999999"/>
    <n v="17.656857251041274"/>
    <n v="93309"/>
    <n v="72974.48608288687"/>
    <s v="Paid"/>
  </r>
  <r>
    <n v="185439"/>
    <x v="0"/>
    <m/>
    <x v="0"/>
    <s v="ENWIN UTILITIES LTD."/>
    <x v="0"/>
    <s v="April 2021"/>
    <d v="2018-01-26T00:00:00"/>
    <x v="3"/>
    <s v="$3,900.00"/>
    <n v="2.41"/>
    <n v="2.0951760696705799"/>
    <n v="11072"/>
    <n v="8659.1165901437525"/>
    <s v="Paid"/>
  </r>
  <r>
    <n v="185441"/>
    <x v="0"/>
    <m/>
    <x v="0"/>
    <s v="ENWIN UTILITIES LTD."/>
    <x v="0"/>
    <s v="January 2021"/>
    <d v="2018-06-15T00:00:00"/>
    <x v="3"/>
    <s v="$35,230.00"/>
    <n v="21.93"/>
    <n v="19.065232866338512"/>
    <n v="100762"/>
    <n v="78803.279069370023"/>
    <s v="Paid"/>
  </r>
  <r>
    <n v="185442"/>
    <x v="0"/>
    <m/>
    <x v="0"/>
    <s v="ENWIN UTILITIES LTD."/>
    <x v="0"/>
    <s v="January 2021"/>
    <d v="2018-03-23T00:00:00"/>
    <x v="3"/>
    <s v="$19,740.00"/>
    <n v="12.24"/>
    <n v="10.641060204468006"/>
    <n v="56222"/>
    <n v="43969.730214149393"/>
    <s v="Paid"/>
  </r>
  <r>
    <n v="185523"/>
    <x v="0"/>
    <m/>
    <x v="0"/>
    <s v="ENWIN UTILITIES LTD."/>
    <x v="0"/>
    <s v="January 2021"/>
    <d v="2017-12-22T00:00:00"/>
    <x v="2"/>
    <s v="$23,360.00"/>
    <n v="14.48"/>
    <n v="12.588443771298753"/>
    <n v="66506"/>
    <n v="52012.572971829883"/>
    <s v="Paid"/>
  </r>
  <r>
    <n v="185900"/>
    <x v="0"/>
    <m/>
    <x v="0"/>
    <s v="ENWIN UTILITIES LTD."/>
    <x v="0"/>
    <s v="January 2021"/>
    <d v="2018-02-27T00:00:00"/>
    <x v="3"/>
    <s v="$350.00"/>
    <n v="0.99"/>
    <n v="0.86067398712608867"/>
    <n v="8707"/>
    <n v="6809.5130193625055"/>
    <s v="Paid"/>
  </r>
  <r>
    <n v="186077"/>
    <x v="0"/>
    <m/>
    <x v="0"/>
    <s v="ENWIN UTILITIES LTD."/>
    <x v="0"/>
    <s v="January 2021"/>
    <d v="2017-12-20T00:00:00"/>
    <x v="2"/>
    <s v="$7,642.64"/>
    <n v="0"/>
    <n v="0"/>
    <n v="76426"/>
    <n v="59770.741015022264"/>
    <s v="Paid"/>
  </r>
  <r>
    <n v="188633"/>
    <x v="0"/>
    <m/>
    <x v="0"/>
    <s v="ENWIN UTILITIES LTD."/>
    <x v="0"/>
    <s v="November 2021"/>
    <d v="2019-08-23T00:00:00"/>
    <x v="1"/>
    <s v="$19,800.00"/>
    <n v="12.32"/>
    <n v="10.710609617569105"/>
    <n v="56616"/>
    <n v="44277.867130381026"/>
    <s v="Paid"/>
  </r>
  <r>
    <n v="188635"/>
    <x v="0"/>
    <m/>
    <x v="0"/>
    <s v="ENWIN UTILITIES LTD."/>
    <x v="0"/>
    <s v="November 2021"/>
    <d v="2018-07-31T00:00:00"/>
    <x v="3"/>
    <s v="$20,510.00"/>
    <n v="12.71"/>
    <n v="11.049663006436958"/>
    <n v="58408"/>
    <n v="45679.34264786094"/>
    <s v="Paid"/>
  </r>
  <r>
    <n v="188768"/>
    <x v="0"/>
    <m/>
    <x v="0"/>
    <s v="ENWIN UTILITIES LTD."/>
    <x v="0"/>
    <s v="April 2021"/>
    <d v="2018-07-27T00:00:00"/>
    <x v="3"/>
    <s v="$49,400.00"/>
    <n v="69.48"/>
    <n v="60.403665278303684"/>
    <n v="270194"/>
    <n v="211311.53792966955"/>
    <s v="Paid"/>
  </r>
  <r>
    <n v="188770"/>
    <x v="0"/>
    <m/>
    <x v="0"/>
    <s v="ENWIN UTILITIES LTD."/>
    <x v="0"/>
    <s v="November 2021"/>
    <d v="2018-08-31T00:00:00"/>
    <x v="3"/>
    <s v="$35,310.00"/>
    <n v="41.98"/>
    <n v="36.496054524801217"/>
    <n v="176314"/>
    <n v="137890.48794026425"/>
    <s v="Paid"/>
  </r>
  <r>
    <n v="189285"/>
    <x v="0"/>
    <m/>
    <x v="0"/>
    <s v="ENWIN UTILITIES LTD."/>
    <x v="0"/>
    <s v="August 2021"/>
    <d v="2019-03-25T00:00:00"/>
    <x v="1"/>
    <s v="$9,803.48"/>
    <n v="9.56"/>
    <n v="8.3111548655812211"/>
    <n v="76317"/>
    <n v="59685.495015354121"/>
    <s v="Paid"/>
  </r>
  <r>
    <n v="189345"/>
    <x v="0"/>
    <m/>
    <x v="0"/>
    <s v="ENWIN UTILITIES LTD."/>
    <x v="0"/>
    <s v="January 2021"/>
    <d v="2018-08-31T00:00:00"/>
    <x v="3"/>
    <s v="$1,602.28"/>
    <n v="4.3899999999999997"/>
    <n v="3.8165240439227568"/>
    <n v="18751"/>
    <n v="14664.658163094789"/>
    <s v="Paid"/>
  </r>
  <r>
    <n v="189510"/>
    <x v="0"/>
    <m/>
    <x v="0"/>
    <s v="ENWIN UTILITIES LTD."/>
    <x v="0"/>
    <s v="August 2021"/>
    <d v="2018-06-29T00:00:00"/>
    <x v="3"/>
    <s v="$28,163.00"/>
    <n v="45.15"/>
    <n v="39.251950018932227"/>
    <n v="198530"/>
    <n v="155265.0304047362"/>
    <s v="Paid"/>
  </r>
  <r>
    <n v="189842"/>
    <x v="0"/>
    <m/>
    <x v="1"/>
    <s v="ENWIN UTILITIES LTD."/>
    <x v="0"/>
    <s v="August 2021"/>
    <d v="2018-11-30T00:00:00"/>
    <x v="3"/>
    <s v="$1,182.00"/>
    <n v="1.84"/>
    <n v="1.5996365013252558"/>
    <n v="6808"/>
    <n v="5324.3556489973507"/>
    <s v="Paid"/>
  </r>
  <r>
    <n v="190157"/>
    <x v="0"/>
    <m/>
    <x v="0"/>
    <s v="ENWIN UTILITIES LTD."/>
    <x v="0"/>
    <s v="April 2021"/>
    <d v="2018-03-30T00:00:00"/>
    <x v="3"/>
    <s v="$672.25"/>
    <n v="2.0499999999999998"/>
    <n v="1.7822037107156381"/>
    <n v="8767"/>
    <n v="6856.4374228495562"/>
    <s v="Paid"/>
  </r>
  <r>
    <n v="190159"/>
    <x v="0"/>
    <m/>
    <x v="0"/>
    <s v="ENWIN UTILITIES LTD."/>
    <x v="0"/>
    <s v="November 2021"/>
    <d v="2018-03-30T00:00:00"/>
    <x v="3"/>
    <s v="$1,057.35"/>
    <n v="4.7"/>
    <n v="4.086028019689512"/>
    <n v="19811"/>
    <n v="15493.655958032685"/>
    <s v="Paid"/>
  </r>
  <r>
    <n v="190199"/>
    <x v="0"/>
    <m/>
    <x v="0"/>
    <s v="ENWIN UTILITIES LTD."/>
    <x v="0"/>
    <s v="August 2021"/>
    <d v="2018-03-30T00:00:00"/>
    <x v="3"/>
    <s v="$963.98"/>
    <n v="3.91"/>
    <n v="3.3992275653161688"/>
    <n v="16320"/>
    <n v="12763.437748477787"/>
    <s v="Paid"/>
  </r>
  <r>
    <n v="191123"/>
    <x v="0"/>
    <m/>
    <x v="0"/>
    <s v="ENWIN UTILITIES LTD."/>
    <x v="0"/>
    <s v="January 2021"/>
    <d v="2018-04-27T00:00:00"/>
    <x v="3"/>
    <s v="$270.00"/>
    <n v="0.77"/>
    <n v="0.66941310109806906"/>
    <n v="6717"/>
    <n v="5253.1869703753246"/>
    <s v="Paid"/>
  </r>
  <r>
    <n v="192035"/>
    <x v="0"/>
    <m/>
    <x v="0"/>
    <s v="ENWIN UTILITIES LTD."/>
    <x v="0"/>
    <s v="January 2021"/>
    <d v="2020-07-31T00:00:00"/>
    <x v="4"/>
    <s v="$2,880.00"/>
    <n v="21.7"/>
    <n v="18.865278303672852"/>
    <n v="81728"/>
    <n v="63917.294136494638"/>
    <s v="Paid"/>
  </r>
  <r>
    <n v="193521"/>
    <x v="0"/>
    <m/>
    <x v="0"/>
    <s v="ENWIN UTILITIES LTD."/>
    <x v="0"/>
    <s v="January 2021"/>
    <d v="2019-04-15T00:00:00"/>
    <x v="1"/>
    <s v="$3,649.90"/>
    <n v="0"/>
    <n v="0"/>
    <n v="36499"/>
    <n v="28544.896714564384"/>
    <s v="Paid"/>
  </r>
  <r>
    <n v="193541"/>
    <x v="0"/>
    <m/>
    <x v="0"/>
    <s v="TORONTO HYDRO-ELECTRIC SYSTEM LIMITED"/>
    <x v="0"/>
    <s v="April 2021"/>
    <d v="2018-10-11T00:00:00"/>
    <x v="3"/>
    <s v="$10,500.10"/>
    <n v="24.7"/>
    <n v="21.473381294964032"/>
    <n v="211153"/>
    <n v="165137.14282502022"/>
    <s v="Paid"/>
  </r>
  <r>
    <n v="193568"/>
    <x v="0"/>
    <m/>
    <x v="0"/>
    <s v="ENWIN UTILITIES LTD."/>
    <x v="0"/>
    <s v="April 2021"/>
    <d v="2018-06-15T00:00:00"/>
    <x v="3"/>
    <s v="$3,470.00"/>
    <n v="2.15"/>
    <n v="1.8691404770920108"/>
    <n v="9889"/>
    <n v="7733.9237680574042"/>
    <s v="Paid"/>
  </r>
  <r>
    <n v="193856"/>
    <x v="0"/>
    <m/>
    <x v="2"/>
    <s v="ENWIN UTILITIES LTD."/>
    <x v="0"/>
    <s v="January 2021"/>
    <d v="2019-02-22T00:00:00"/>
    <x v="1"/>
    <s v="$4,727.80"/>
    <n v="14.7"/>
    <n v="12.779704657326771"/>
    <n v="49117"/>
    <n v="38413.098767891141"/>
    <s v="Paid"/>
  </r>
  <r>
    <n v="194447"/>
    <x v="0"/>
    <m/>
    <x v="0"/>
    <s v="ENWIN UTILITIES LTD."/>
    <x v="0"/>
    <s v="January 2021"/>
    <d v="2018-08-10T00:00:00"/>
    <x v="3"/>
    <s v="$6,440.00"/>
    <n v="16.100000000000001"/>
    <n v="13.996819386595989"/>
    <n v="91849"/>
    <n v="71832.658931368642"/>
    <s v="Paid"/>
  </r>
  <r>
    <n v="195474"/>
    <x v="0"/>
    <m/>
    <x v="0"/>
    <s v="ENWIN UTILITIES LTD."/>
    <x v="0"/>
    <s v="January 2021"/>
    <d v="2018-10-22T00:00:00"/>
    <x v="3"/>
    <s v="$31,320.50"/>
    <n v="71.5"/>
    <n v="62.15978795910641"/>
    <n v="626410"/>
    <n v="489898.59313872369"/>
    <s v="Paid"/>
  </r>
  <r>
    <n v="195483"/>
    <x v="0"/>
    <m/>
    <x v="0"/>
    <s v="ENWIN UTILITIES LTD."/>
    <x v="0"/>
    <s v="August 2021"/>
    <d v="2018-06-25T00:00:00"/>
    <x v="3"/>
    <s v="$300.00"/>
    <n v="0.19"/>
    <n v="0.16517985611510794"/>
    <n v="859"/>
    <n v="671.80104325627565"/>
    <s v="Paid"/>
  </r>
  <r>
    <n v="195878"/>
    <x v="0"/>
    <m/>
    <x v="2"/>
    <s v="ENWIN UTILITIES LTD."/>
    <x v="0"/>
    <s v="January 2021"/>
    <d v="2019-10-04T00:00:00"/>
    <x v="1"/>
    <s v="$23,120.00"/>
    <n v="57.8"/>
    <n v="50.24945096554336"/>
    <n v="366815"/>
    <n v="286876.25108504161"/>
    <s v="Paid"/>
  </r>
  <r>
    <n v="196384"/>
    <x v="0"/>
    <m/>
    <x v="2"/>
    <s v="ENWIN UTILITIES LTD."/>
    <x v="0"/>
    <s v="January 2021"/>
    <d v="2019-07-01T00:00:00"/>
    <x v="1"/>
    <s v="$35,470.40"/>
    <n v="13.65"/>
    <n v="11.86686861037486"/>
    <n v="354704"/>
    <n v="277404.56024118041"/>
    <s v="Paid"/>
  </r>
  <r>
    <n v="196423"/>
    <x v="0"/>
    <m/>
    <x v="2"/>
    <s v="ENWIN UTILITIES LTD."/>
    <x v="0"/>
    <s v="January 2021"/>
    <d v="2019-07-01T00:00:00"/>
    <x v="1"/>
    <s v="$14,272.00"/>
    <n v="17.84"/>
    <n v="15.509519121544871"/>
    <n v="78282"/>
    <n v="61222.26922955503"/>
    <s v="Paid"/>
  </r>
  <r>
    <n v="196482"/>
    <x v="0"/>
    <m/>
    <x v="0"/>
    <s v="ENWIN UTILITIES LTD."/>
    <x v="0"/>
    <s v="January 2021"/>
    <d v="2018-08-31T00:00:00"/>
    <x v="3"/>
    <s v="$7,297.10"/>
    <n v="8.33"/>
    <n v="7.2418326391518377"/>
    <n v="72971"/>
    <n v="57068.677447559596"/>
    <s v="Paid"/>
  </r>
  <r>
    <n v="198306"/>
    <x v="0"/>
    <m/>
    <x v="1"/>
    <s v="ENWIN UTILITIES LTD."/>
    <x v="0"/>
    <s v="January 2021"/>
    <d v="2018-12-21T00:00:00"/>
    <x v="3"/>
    <s v="$4,660.00"/>
    <n v="0"/>
    <n v="0"/>
    <n v="52096"/>
    <n v="40742.895401023212"/>
    <s v="Paid"/>
  </r>
  <r>
    <n v="199141"/>
    <x v="0"/>
    <m/>
    <x v="1"/>
    <s v="ENWIN UTILITIES LTD."/>
    <x v="0"/>
    <s v="January 2021"/>
    <d v="2019-12-02T00:00:00"/>
    <x v="1"/>
    <s v="$5,618.00"/>
    <n v="10.79"/>
    <n v="9.3804770920106026"/>
    <n v="43435"/>
    <n v="33969.357757667443"/>
    <s v="Paid"/>
  </r>
  <r>
    <n v="199584"/>
    <x v="0"/>
    <m/>
    <x v="0"/>
    <s v="ENWIN UTILITIES LTD."/>
    <x v="0"/>
    <s v="January 2021"/>
    <d v="2018-11-20T00:00:00"/>
    <x v="3"/>
    <s v="$18,261.80"/>
    <n v="41.7"/>
    <n v="36.252631578947373"/>
    <n v="365236"/>
    <n v="285641.35719994071"/>
    <s v="Paid"/>
  </r>
  <r>
    <n v="199730"/>
    <x v="0"/>
    <m/>
    <x v="0"/>
    <s v="ENWIN UTILITIES LTD."/>
    <x v="0"/>
    <s v="January 2021"/>
    <d v="2019-10-24T00:00:00"/>
    <x v="1"/>
    <s v="$24,107.35"/>
    <n v="87.63"/>
    <n v="76.182688375615299"/>
    <n v="342884"/>
    <n v="268160.45275423146"/>
    <s v="Pai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1A3312-0CC4-4855-A4B7-8CB46E3C6E27}" name="PivotTable1" cacheId="1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C9" firstHeaderRow="0" firstDataRow="1" firstDataCol="1" rowPageCount="3" colPageCount="1"/>
  <pivotFields count="15">
    <pivotField showAll="0"/>
    <pivotField axis="axisPage" multipleItemSelectionAllowed="1" showAll="0">
      <items count="2">
        <item x="0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axis="axisPage" multipleItemSelectionAllowed="1" showAll="0">
      <items count="2">
        <item x="0"/>
        <item t="default"/>
      </items>
    </pivotField>
    <pivotField showAll="0"/>
    <pivotField numFmtId="14" showAll="0"/>
    <pivotField axis="axisPage" multipleItemSelectionAllowed="1" showAll="0">
      <items count="6">
        <item x="0"/>
        <item x="2"/>
        <item x="3"/>
        <item x="1"/>
        <item x="4"/>
        <item t="default"/>
      </items>
    </pivotField>
    <pivotField showAll="0"/>
    <pivotField showAll="0"/>
    <pivotField dataField="1" numFmtId="165" showAll="0"/>
    <pivotField showAll="0"/>
    <pivotField dataField="1" numFmtId="166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3">
    <pageField fld="5" hier="-1"/>
    <pageField fld="8" hier="-1"/>
    <pageField fld="1" hier="-1"/>
  </pageFields>
  <dataFields count="2">
    <dataField name="Sum of Total Net Demand Savings (kW)" fld="11" baseField="0" baseItem="0"/>
    <dataField name="Sum of Total Net Energy Savings (kWh)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5B53-5ADB-4A4C-A115-8916A09A8F65}">
  <sheetPr>
    <pageSetUpPr fitToPage="1"/>
  </sheetPr>
  <dimension ref="A1:G9"/>
  <sheetViews>
    <sheetView tabSelected="1" view="pageBreakPreview" zoomScale="90" zoomScaleNormal="100" zoomScaleSheetLayoutView="90" workbookViewId="0">
      <selection activeCell="C15" sqref="C15"/>
    </sheetView>
  </sheetViews>
  <sheetFormatPr defaultRowHeight="15" x14ac:dyDescent="0.25"/>
  <cols>
    <col min="1" max="1" width="32.5703125" bestFit="1" customWidth="1"/>
    <col min="2" max="2" width="37.5703125" bestFit="1" customWidth="1"/>
    <col min="3" max="3" width="36" bestFit="1" customWidth="1"/>
    <col min="5" max="5" width="14.28515625" bestFit="1" customWidth="1"/>
    <col min="6" max="6" width="15.28515625" bestFit="1" customWidth="1"/>
  </cols>
  <sheetData>
    <row r="1" spans="1:7" x14ac:dyDescent="0.25">
      <c r="A1" s="9" t="s">
        <v>9</v>
      </c>
      <c r="B1" t="s">
        <v>14</v>
      </c>
    </row>
    <row r="2" spans="1:7" x14ac:dyDescent="0.25">
      <c r="A2" s="9" t="s">
        <v>20</v>
      </c>
      <c r="B2" t="s">
        <v>29</v>
      </c>
    </row>
    <row r="3" spans="1:7" x14ac:dyDescent="0.25">
      <c r="A3" s="9" t="s">
        <v>32</v>
      </c>
      <c r="B3" t="s">
        <v>35</v>
      </c>
    </row>
    <row r="4" spans="1:7" x14ac:dyDescent="0.25">
      <c r="E4" t="s">
        <v>33</v>
      </c>
      <c r="F4" t="s">
        <v>34</v>
      </c>
    </row>
    <row r="5" spans="1:7" x14ac:dyDescent="0.25">
      <c r="A5" s="9" t="s">
        <v>27</v>
      </c>
      <c r="B5" t="s">
        <v>119</v>
      </c>
      <c r="C5" t="s">
        <v>120</v>
      </c>
    </row>
    <row r="6" spans="1:7" x14ac:dyDescent="0.25">
      <c r="A6" s="1" t="s">
        <v>25</v>
      </c>
      <c r="B6" s="12">
        <v>59.371507976664795</v>
      </c>
      <c r="C6" s="12">
        <v>329275.0202759658</v>
      </c>
      <c r="E6" s="16">
        <f>GETPIVOTDATA("Sum of Total Net Demand Savings (kW)",$A$5,"Rate Class","&lt;50kW")/GETPIVOTDATA("Sum of Total Net Demand Savings (kW)",$A$5)</f>
        <v>5.918139911181905E-2</v>
      </c>
      <c r="F6" s="16">
        <f>GETPIVOTDATA("Sum of Total Net Energy Savings (kWh)",$A$5,"Rate Class","&lt;50kW")/GETPIVOTDATA("Sum of Total Net Energy Savings (kWh)",$A$5)</f>
        <v>6.6574516967663089E-2</v>
      </c>
    </row>
    <row r="7" spans="1:7" x14ac:dyDescent="0.25">
      <c r="A7" s="1" t="s">
        <v>24</v>
      </c>
      <c r="B7" s="12">
        <v>741.58241276191916</v>
      </c>
      <c r="C7" s="12">
        <v>3639884.1900211521</v>
      </c>
      <c r="E7" s="16">
        <f>GETPIVOTDATA("Sum of Total Net Demand Savings (kW)",$A$5,"Rate Class","&gt;50kW")/GETPIVOTDATA("Sum of Total Net Demand Savings (kW)",$A$5)</f>
        <v>0.73920784968470798</v>
      </c>
      <c r="F7" s="16">
        <f>GETPIVOTDATA("Sum of Total Net Energy Savings (kWh)",$A$5,"Rate Class","&gt;50kW")/GETPIVOTDATA("Sum of Total Net Energy Savings (kWh)",$A$5)</f>
        <v>0.73593050443304253</v>
      </c>
    </row>
    <row r="8" spans="1:7" x14ac:dyDescent="0.25">
      <c r="A8" s="1" t="s">
        <v>26</v>
      </c>
      <c r="B8" s="12">
        <v>202.25838697463087</v>
      </c>
      <c r="C8" s="12">
        <v>976802.62726158206</v>
      </c>
      <c r="E8" s="16">
        <f>GETPIVOTDATA("Sum of Total Net Demand Savings (kW)",$A$5,"Rate Class","&gt;5MW")/GETPIVOTDATA("Sum of Total Net Demand Savings (kW)",$A$5)</f>
        <v>0.20161075120347291</v>
      </c>
      <c r="F8" s="16">
        <f>GETPIVOTDATA("Sum of Total Net Energy Savings (kWh)",$A$5,"Rate Class","&gt;5MW")/GETPIVOTDATA("Sum of Total Net Energy Savings (kWh)",$A$5)</f>
        <v>0.19749497859929438</v>
      </c>
    </row>
    <row r="9" spans="1:7" x14ac:dyDescent="0.25">
      <c r="A9" s="1" t="s">
        <v>28</v>
      </c>
      <c r="B9" s="12">
        <v>1003.2123077132148</v>
      </c>
      <c r="C9" s="12">
        <v>4945961.8375586998</v>
      </c>
      <c r="E9" s="17">
        <f>SUM(E6:E8)</f>
        <v>1</v>
      </c>
      <c r="F9" s="17">
        <f>SUM(F6:F8)</f>
        <v>1</v>
      </c>
      <c r="G9" s="18" t="s">
        <v>36</v>
      </c>
    </row>
  </sheetData>
  <pageMargins left="0.70866141732283472" right="0.70866141732283472" top="0.74803149606299213" bottom="0.74803149606299213" header="0.31496062992125984" footer="0.31496062992125984"/>
  <pageSetup scale="7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view="pageBreakPreview" zoomScale="60" zoomScaleNormal="100" workbookViewId="0">
      <selection activeCell="B29" sqref="B29"/>
    </sheetView>
  </sheetViews>
  <sheetFormatPr defaultRowHeight="15" x14ac:dyDescent="0.25"/>
  <cols>
    <col min="1" max="5" width="30" customWidth="1"/>
    <col min="6" max="6" width="33.28515625" bestFit="1" customWidth="1"/>
    <col min="7" max="7" width="30" customWidth="1"/>
    <col min="8" max="8" width="30" style="4" customWidth="1"/>
    <col min="9" max="10" width="30" style="6" customWidth="1"/>
    <col min="11" max="11" width="30" style="84" customWidth="1"/>
    <col min="12" max="12" width="30" style="6" customWidth="1"/>
    <col min="13" max="13" width="30" style="84" customWidth="1"/>
  </cols>
  <sheetData>
    <row r="1" spans="1:13" x14ac:dyDescent="0.25">
      <c r="A1" s="5" t="s">
        <v>0</v>
      </c>
      <c r="B1" t="s">
        <v>1</v>
      </c>
    </row>
    <row r="2" spans="1:13" x14ac:dyDescent="0.25">
      <c r="A2" s="5" t="s">
        <v>2</v>
      </c>
      <c r="B2" t="s">
        <v>3</v>
      </c>
    </row>
    <row r="3" spans="1:13" x14ac:dyDescent="0.25">
      <c r="A3" s="5" t="s">
        <v>4</v>
      </c>
    </row>
    <row r="4" spans="1:13" x14ac:dyDescent="0.25">
      <c r="B4" s="5" t="s">
        <v>5</v>
      </c>
      <c r="C4" s="2" t="s">
        <v>6</v>
      </c>
      <c r="D4" s="2"/>
      <c r="E4" s="5"/>
      <c r="F4" s="2"/>
    </row>
    <row r="6" spans="1:13" ht="30" x14ac:dyDescent="0.25">
      <c r="A6" s="13" t="s">
        <v>7</v>
      </c>
      <c r="B6" s="14" t="s">
        <v>32</v>
      </c>
      <c r="C6" s="14" t="s">
        <v>21</v>
      </c>
      <c r="D6" s="14" t="s">
        <v>22</v>
      </c>
      <c r="E6" s="13" t="s">
        <v>8</v>
      </c>
      <c r="F6" s="13" t="s">
        <v>9</v>
      </c>
      <c r="G6" s="13" t="s">
        <v>10</v>
      </c>
      <c r="H6" s="13" t="s">
        <v>11</v>
      </c>
      <c r="I6" s="15" t="s">
        <v>20</v>
      </c>
      <c r="J6" s="15" t="s">
        <v>12</v>
      </c>
      <c r="K6" s="85" t="s">
        <v>118</v>
      </c>
      <c r="L6" s="15" t="s">
        <v>121</v>
      </c>
      <c r="M6" s="85" t="s">
        <v>117</v>
      </c>
    </row>
    <row r="7" spans="1:13" x14ac:dyDescent="0.25">
      <c r="A7" s="8">
        <v>147916</v>
      </c>
      <c r="B7" s="8" t="e">
        <v>#N/A</v>
      </c>
      <c r="C7" s="88"/>
      <c r="D7" s="8" t="s">
        <v>24</v>
      </c>
      <c r="E7" s="1" t="s">
        <v>13</v>
      </c>
      <c r="F7" s="1" t="s">
        <v>14</v>
      </c>
      <c r="G7" s="1" t="s">
        <v>15</v>
      </c>
      <c r="H7" s="3">
        <v>42370</v>
      </c>
      <c r="I7" s="7">
        <f>YEAR(H7)</f>
        <v>2016</v>
      </c>
      <c r="J7" s="10">
        <v>7.5</v>
      </c>
      <c r="K7" s="86">
        <f>IF($J7="","",IF($I7=2020,VLOOKUP($F7,'3 - NTG (IESO VRR 2017)'!$A$4:$G$61,7,FALSE)*$J7,IF($I7=2019,VLOOKUP($F7,'3 - NTG (IESO VRR 2017)'!$A$4:$G$61,7,FALSE)*$J7,IF($I7=2018,VLOOKUP($F7,'3 - NTG (IESO VRR 2017)'!$A$4:$G$61,7,FALSE)*$J7,IF($I7=2017,VLOOKUP($F7,'3 - NTG (IESO VRR 2017)'!$A$4:$G$61,7,FALSE)*$J7,IF($I7=2016,VLOOKUP($F7,'3 - NTG (IESO VRR 2017)'!$A$4:$G$61,5,FALSE)*$J7))))))</f>
        <v>4.4321533923303846</v>
      </c>
      <c r="L7" s="11">
        <v>2590</v>
      </c>
      <c r="M7" s="87">
        <f>IF($L7="","",IF($I7=2020,VLOOKUP($F7,'3 - NTG (IESO VRR 2017)'!$A$4:$G$61,6,FALSE)*$L7,IF($I7=2019,VLOOKUP($F7,'3 - NTG (IESO VRR 2017)'!$A$4:$G$61,6,FALSE)*$L7,IF($I7=2018,VLOOKUP($F7,'3 - NTG (IESO VRR 2017)'!$A$4:$G$61,6,FALSE)*$L7,IF($I7=2017,VLOOKUP($F7,'3 - NTG (IESO VRR 2017)'!$A$4:$G$61,6,FALSE)*$L7,IF($I7=2016,VLOOKUP($F7,'3 - NTG (IESO VRR 2017)'!$A$4:$G$61,4,FALSE)*$L7))))))</f>
        <v>1753.9071729802972</v>
      </c>
    </row>
    <row r="8" spans="1:13" x14ac:dyDescent="0.25">
      <c r="A8" s="8">
        <v>149286</v>
      </c>
      <c r="B8" s="8" t="e">
        <v>#N/A</v>
      </c>
      <c r="C8" s="88"/>
      <c r="D8" s="8" t="s">
        <v>24</v>
      </c>
      <c r="E8" s="1" t="s">
        <v>13</v>
      </c>
      <c r="F8" s="1" t="s">
        <v>14</v>
      </c>
      <c r="G8" s="1" t="s">
        <v>16</v>
      </c>
      <c r="H8" s="3">
        <v>42450</v>
      </c>
      <c r="I8" s="7">
        <f t="shared" ref="I8:I63" si="0">YEAR(H8)</f>
        <v>2016</v>
      </c>
      <c r="J8" s="10">
        <v>0</v>
      </c>
      <c r="K8" s="86">
        <f>IF($J8="","",IF($I8=2020,VLOOKUP($F8,'3 - NTG (IESO VRR 2017)'!$A$4:$G$61,7,FALSE)*$J8,IF($I8=2019,VLOOKUP($F8,'3 - NTG (IESO VRR 2017)'!$A$4:$G$61,7,FALSE)*$J8,IF($I8=2018,VLOOKUP($F8,'3 - NTG (IESO VRR 2017)'!$A$4:$G$61,7,FALSE)*$J8,IF($I8=2017,VLOOKUP($F8,'3 - NTG (IESO VRR 2017)'!$A$4:$G$61,7,FALSE)*$J8,IF($I8=2016,VLOOKUP($F8,'3 - NTG (IESO VRR 2017)'!$A$4:$G$61,5,FALSE)*$J8))))))</f>
        <v>0</v>
      </c>
      <c r="L8" s="11">
        <v>163170</v>
      </c>
      <c r="M8" s="87">
        <f>IF($L8="","",IF($I8=2020,VLOOKUP($F8,'3 - NTG (IESO VRR 2017)'!$A$4:$G$61,6,FALSE)*$L8,IF($I8=2019,VLOOKUP($F8,'3 - NTG (IESO VRR 2017)'!$A$4:$G$61,6,FALSE)*$L8,IF($I8=2018,VLOOKUP($F8,'3 - NTG (IESO VRR 2017)'!$A$4:$G$61,6,FALSE)*$L8,IF($I8=2017,VLOOKUP($F8,'3 - NTG (IESO VRR 2017)'!$A$4:$G$61,6,FALSE)*$L8,IF($I8=2016,VLOOKUP($F8,'3 - NTG (IESO VRR 2017)'!$A$4:$G$61,4,FALSE)*$L8))))))</f>
        <v>110496.15189775873</v>
      </c>
    </row>
    <row r="9" spans="1:13" x14ac:dyDescent="0.25">
      <c r="A9" s="8">
        <v>154397</v>
      </c>
      <c r="B9" s="8" t="e">
        <v>#N/A</v>
      </c>
      <c r="C9" s="88"/>
      <c r="D9" s="8" t="s">
        <v>25</v>
      </c>
      <c r="E9" s="1" t="s">
        <v>13</v>
      </c>
      <c r="F9" s="1" t="s">
        <v>14</v>
      </c>
      <c r="G9" s="1" t="s">
        <v>15</v>
      </c>
      <c r="H9" s="3">
        <v>42440</v>
      </c>
      <c r="I9" s="7">
        <f t="shared" si="0"/>
        <v>2016</v>
      </c>
      <c r="J9" s="10">
        <v>77.400000000000006</v>
      </c>
      <c r="K9" s="86">
        <f>IF($J9="","",IF($I9=2020,VLOOKUP($F9,'3 - NTG (IESO VRR 2017)'!$A$4:$G$61,7,FALSE)*$J9,IF($I9=2019,VLOOKUP($F9,'3 - NTG (IESO VRR 2017)'!$A$4:$G$61,7,FALSE)*$J9,IF($I9=2018,VLOOKUP($F9,'3 - NTG (IESO VRR 2017)'!$A$4:$G$61,7,FALSE)*$J9,IF($I9=2017,VLOOKUP($F9,'3 - NTG (IESO VRR 2017)'!$A$4:$G$61,7,FALSE)*$J9,IF($I9=2016,VLOOKUP($F9,'3 - NTG (IESO VRR 2017)'!$A$4:$G$61,5,FALSE)*$J9))))))</f>
        <v>45.739823008849577</v>
      </c>
      <c r="L9" s="11">
        <v>352780</v>
      </c>
      <c r="M9" s="87">
        <f>IF($L9="","",IF($I9=2020,VLOOKUP($F9,'3 - NTG (IESO VRR 2017)'!$A$4:$G$61,6,FALSE)*$L9,IF($I9=2019,VLOOKUP($F9,'3 - NTG (IESO VRR 2017)'!$A$4:$G$61,6,FALSE)*$L9,IF($I9=2018,VLOOKUP($F9,'3 - NTG (IESO VRR 2017)'!$A$4:$G$61,6,FALSE)*$L9,IF($I9=2017,VLOOKUP($F9,'3 - NTG (IESO VRR 2017)'!$A$4:$G$61,6,FALSE)*$L9,IF($I9=2016,VLOOKUP($F9,'3 - NTG (IESO VRR 2017)'!$A$4:$G$61,4,FALSE)*$L9))))))</f>
        <v>238897.05501312326</v>
      </c>
    </row>
    <row r="10" spans="1:13" x14ac:dyDescent="0.25">
      <c r="A10" s="8">
        <v>155595</v>
      </c>
      <c r="B10" s="8" t="e">
        <v>#N/A</v>
      </c>
      <c r="C10" s="88"/>
      <c r="D10" s="8" t="s">
        <v>24</v>
      </c>
      <c r="E10" s="1" t="s">
        <v>13</v>
      </c>
      <c r="F10" s="1" t="s">
        <v>14</v>
      </c>
      <c r="G10" s="1" t="s">
        <v>17</v>
      </c>
      <c r="H10" s="3">
        <v>42531</v>
      </c>
      <c r="I10" s="7">
        <f t="shared" si="0"/>
        <v>2016</v>
      </c>
      <c r="J10" s="10">
        <v>0.67</v>
      </c>
      <c r="K10" s="86">
        <f>IF($J10="","",IF($I10=2020,VLOOKUP($F10,'3 - NTG (IESO VRR 2017)'!$A$4:$G$61,7,FALSE)*$J10,IF($I10=2019,VLOOKUP($F10,'3 - NTG (IESO VRR 2017)'!$A$4:$G$61,7,FALSE)*$J10,IF($I10=2018,VLOOKUP($F10,'3 - NTG (IESO VRR 2017)'!$A$4:$G$61,7,FALSE)*$J10,IF($I10=2017,VLOOKUP($F10,'3 - NTG (IESO VRR 2017)'!$A$4:$G$61,7,FALSE)*$J10,IF($I10=2016,VLOOKUP($F10,'3 - NTG (IESO VRR 2017)'!$A$4:$G$61,5,FALSE)*$J10))))))</f>
        <v>0.3959390363815144</v>
      </c>
      <c r="L10" s="11">
        <v>2686</v>
      </c>
      <c r="M10" s="87">
        <f>IF($L10="","",IF($I10=2020,VLOOKUP($F10,'3 - NTG (IESO VRR 2017)'!$A$4:$G$61,6,FALSE)*$L10,IF($I10=2019,VLOOKUP($F10,'3 - NTG (IESO VRR 2017)'!$A$4:$G$61,6,FALSE)*$L10,IF($I10=2018,VLOOKUP($F10,'3 - NTG (IESO VRR 2017)'!$A$4:$G$61,6,FALSE)*$L10,IF($I10=2017,VLOOKUP($F10,'3 - NTG (IESO VRR 2017)'!$A$4:$G$61,6,FALSE)*$L10,IF($I10=2016,VLOOKUP($F10,'3 - NTG (IESO VRR 2017)'!$A$4:$G$61,4,FALSE)*$L10))))))</f>
        <v>1818.9168597008024</v>
      </c>
    </row>
    <row r="11" spans="1:13" x14ac:dyDescent="0.25">
      <c r="A11" s="8">
        <v>171390</v>
      </c>
      <c r="B11" s="8" t="e">
        <v>#N/A</v>
      </c>
      <c r="C11" s="88"/>
      <c r="D11" s="8" t="s">
        <v>26</v>
      </c>
      <c r="E11" s="1" t="s">
        <v>13</v>
      </c>
      <c r="F11" s="1" t="s">
        <v>14</v>
      </c>
      <c r="G11" s="1" t="s">
        <v>15</v>
      </c>
      <c r="H11" s="3">
        <v>43586</v>
      </c>
      <c r="I11" s="7">
        <f t="shared" si="0"/>
        <v>2019</v>
      </c>
      <c r="J11" s="10">
        <v>9.1999999999999993</v>
      </c>
      <c r="K11" s="86">
        <f>IF($J11="","",IF($I11=2020,VLOOKUP($F11,'3 - NTG (IESO VRR 2017)'!$A$4:$G$61,7,FALSE)*$J11,IF($I11=2019,VLOOKUP($F11,'3 - NTG (IESO VRR 2017)'!$A$4:$G$61,7,FALSE)*$J11,IF($I11=2018,VLOOKUP($F11,'3 - NTG (IESO VRR 2017)'!$A$4:$G$61,7,FALSE)*$J11,IF($I11=2017,VLOOKUP($F11,'3 - NTG (IESO VRR 2017)'!$A$4:$G$61,7,FALSE)*$J11,IF($I11=2016,VLOOKUP($F11,'3 - NTG (IESO VRR 2017)'!$A$4:$G$61,5,FALSE)*$J11))))))</f>
        <v>7.9981825066262786</v>
      </c>
      <c r="L11" s="11">
        <v>32110</v>
      </c>
      <c r="M11" s="87">
        <f>IF($L11="","",IF($I11=2020,VLOOKUP($F11,'3 - NTG (IESO VRR 2017)'!$A$4:$G$61,6,FALSE)*$L11,IF($I11=2019,VLOOKUP($F11,'3 - NTG (IESO VRR 2017)'!$A$4:$G$61,6,FALSE)*$L11,IF($I11=2018,VLOOKUP($F11,'3 - NTG (IESO VRR 2017)'!$A$4:$G$61,6,FALSE)*$L11,IF($I11=2017,VLOOKUP($F11,'3 - NTG (IESO VRR 2017)'!$A$4:$G$61,6,FALSE)*$L11,IF($I11=2016,VLOOKUP($F11,'3 - NTG (IESO VRR 2017)'!$A$4:$G$61,4,FALSE)*$L11))))))</f>
        <v>25112.376599486626</v>
      </c>
    </row>
    <row r="12" spans="1:13" x14ac:dyDescent="0.25">
      <c r="A12" s="8">
        <v>172073</v>
      </c>
      <c r="B12" s="8" t="e">
        <v>#N/A</v>
      </c>
      <c r="C12" s="88"/>
      <c r="D12" s="8" t="s">
        <v>24</v>
      </c>
      <c r="E12" s="1" t="s">
        <v>13</v>
      </c>
      <c r="F12" s="1" t="s">
        <v>14</v>
      </c>
      <c r="G12" s="1" t="s">
        <v>15</v>
      </c>
      <c r="H12" s="3">
        <v>42881</v>
      </c>
      <c r="I12" s="7">
        <f t="shared" si="0"/>
        <v>2017</v>
      </c>
      <c r="J12" s="10">
        <v>1.47</v>
      </c>
      <c r="K12" s="86">
        <f>IF($J12="","",IF($I12=2020,VLOOKUP($F12,'3 - NTG (IESO VRR 2017)'!$A$4:$G$61,7,FALSE)*$J12,IF($I12=2019,VLOOKUP($F12,'3 - NTG (IESO VRR 2017)'!$A$4:$G$61,7,FALSE)*$J12,IF($I12=2018,VLOOKUP($F12,'3 - NTG (IESO VRR 2017)'!$A$4:$G$61,7,FALSE)*$J12,IF($I12=2017,VLOOKUP($F12,'3 - NTG (IESO VRR 2017)'!$A$4:$G$61,7,FALSE)*$J12,IF($I12=2016,VLOOKUP($F12,'3 - NTG (IESO VRR 2017)'!$A$4:$G$61,5,FALSE)*$J12))))))</f>
        <v>1.2779704657326771</v>
      </c>
      <c r="L12" s="11">
        <v>6736</v>
      </c>
      <c r="M12" s="87">
        <f>IF($L12="","",IF($I12=2020,VLOOKUP($F12,'3 - NTG (IESO VRR 2017)'!$A$4:$G$61,6,FALSE)*$L12,IF($I12=2019,VLOOKUP($F12,'3 - NTG (IESO VRR 2017)'!$A$4:$G$61,6,FALSE)*$L12,IF($I12=2018,VLOOKUP($F12,'3 - NTG (IESO VRR 2017)'!$A$4:$G$61,6,FALSE)*$L12,IF($I12=2017,VLOOKUP($F12,'3 - NTG (IESO VRR 2017)'!$A$4:$G$61,6,FALSE)*$L12,IF($I12=2016,VLOOKUP($F12,'3 - NTG (IESO VRR 2017)'!$A$4:$G$61,4,FALSE)*$L12))))))</f>
        <v>5268.0463648128907</v>
      </c>
    </row>
    <row r="13" spans="1:13" x14ac:dyDescent="0.25">
      <c r="A13" s="8">
        <v>172190</v>
      </c>
      <c r="B13" s="8" t="e">
        <v>#N/A</v>
      </c>
      <c r="C13" s="88"/>
      <c r="D13" s="8" t="s">
        <v>26</v>
      </c>
      <c r="E13" s="1" t="s">
        <v>13</v>
      </c>
      <c r="F13" s="1" t="s">
        <v>14</v>
      </c>
      <c r="G13" s="1" t="s">
        <v>15</v>
      </c>
      <c r="H13" s="3">
        <v>43281</v>
      </c>
      <c r="I13" s="7">
        <f t="shared" si="0"/>
        <v>2018</v>
      </c>
      <c r="J13" s="10">
        <v>0.7</v>
      </c>
      <c r="K13" s="86">
        <f>IF($J13="","",IF($I13=2020,VLOOKUP($F13,'3 - NTG (IESO VRR 2017)'!$A$4:$G$61,7,FALSE)*$J13,IF($I13=2019,VLOOKUP($F13,'3 - NTG (IESO VRR 2017)'!$A$4:$G$61,7,FALSE)*$J13,IF($I13=2018,VLOOKUP($F13,'3 - NTG (IESO VRR 2017)'!$A$4:$G$61,7,FALSE)*$J13,IF($I13=2017,VLOOKUP($F13,'3 - NTG (IESO VRR 2017)'!$A$4:$G$61,7,FALSE)*$J13,IF($I13=2016,VLOOKUP($F13,'3 - NTG (IESO VRR 2017)'!$A$4:$G$61,5,FALSE)*$J13))))))</f>
        <v>0.60855736463460819</v>
      </c>
      <c r="L13" s="11">
        <v>2314</v>
      </c>
      <c r="M13" s="87">
        <f>IF($L13="","",IF($I13=2020,VLOOKUP($F13,'3 - NTG (IESO VRR 2017)'!$A$4:$G$61,6,FALSE)*$L13,IF($I13=2019,VLOOKUP($F13,'3 - NTG (IESO VRR 2017)'!$A$4:$G$61,6,FALSE)*$L13,IF($I13=2018,VLOOKUP($F13,'3 - NTG (IESO VRR 2017)'!$A$4:$G$61,6,FALSE)*$L13,IF($I13=2017,VLOOKUP($F13,'3 - NTG (IESO VRR 2017)'!$A$4:$G$61,6,FALSE)*$L13,IF($I13=2016,VLOOKUP($F13,'3 - NTG (IESO VRR 2017)'!$A$4:$G$61,4,FALSE)*$L13))))))</f>
        <v>1809.7178278172548</v>
      </c>
    </row>
    <row r="14" spans="1:13" x14ac:dyDescent="0.25">
      <c r="A14" s="8">
        <v>172193</v>
      </c>
      <c r="B14" s="8" t="e">
        <v>#N/A</v>
      </c>
      <c r="C14" s="88"/>
      <c r="D14" s="8" t="s">
        <v>26</v>
      </c>
      <c r="E14" s="1" t="s">
        <v>13</v>
      </c>
      <c r="F14" s="1" t="s">
        <v>14</v>
      </c>
      <c r="G14" s="1" t="s">
        <v>15</v>
      </c>
      <c r="H14" s="3">
        <v>43281</v>
      </c>
      <c r="I14" s="7">
        <f t="shared" si="0"/>
        <v>2018</v>
      </c>
      <c r="J14" s="10">
        <v>40.200000000000003</v>
      </c>
      <c r="K14" s="86">
        <f>IF($J14="","",IF($I14=2020,VLOOKUP($F14,'3 - NTG (IESO VRR 2017)'!$A$4:$G$61,7,FALSE)*$J14,IF($I14=2019,VLOOKUP($F14,'3 - NTG (IESO VRR 2017)'!$A$4:$G$61,7,FALSE)*$J14,IF($I14=2018,VLOOKUP($F14,'3 - NTG (IESO VRR 2017)'!$A$4:$G$61,7,FALSE)*$J14,IF($I14=2017,VLOOKUP($F14,'3 - NTG (IESO VRR 2017)'!$A$4:$G$61,7,FALSE)*$J14,IF($I14=2016,VLOOKUP($F14,'3 - NTG (IESO VRR 2017)'!$A$4:$G$61,5,FALSE)*$J14))))))</f>
        <v>34.948580083301785</v>
      </c>
      <c r="L14" s="11">
        <v>130242</v>
      </c>
      <c r="M14" s="87">
        <f>IF($L14="","",IF($I14=2020,VLOOKUP($F14,'3 - NTG (IESO VRR 2017)'!$A$4:$G$61,6,FALSE)*$L14,IF($I14=2019,VLOOKUP($F14,'3 - NTG (IESO VRR 2017)'!$A$4:$G$61,6,FALSE)*$L14,IF($I14=2018,VLOOKUP($F14,'3 - NTG (IESO VRR 2017)'!$A$4:$G$61,6,FALSE)*$L14,IF($I14=2017,VLOOKUP($F14,'3 - NTG (IESO VRR 2017)'!$A$4:$G$61,6,FALSE)*$L14,IF($I14=2016,VLOOKUP($F14,'3 - NTG (IESO VRR 2017)'!$A$4:$G$61,4,FALSE)*$L14))))))</f>
        <v>101858.80264934093</v>
      </c>
    </row>
    <row r="15" spans="1:13" x14ac:dyDescent="0.25">
      <c r="A15" s="8">
        <v>172194</v>
      </c>
      <c r="B15" s="8" t="e">
        <v>#N/A</v>
      </c>
      <c r="C15" s="88"/>
      <c r="D15" s="8" t="s">
        <v>26</v>
      </c>
      <c r="E15" s="1" t="s">
        <v>13</v>
      </c>
      <c r="F15" s="1" t="s">
        <v>14</v>
      </c>
      <c r="G15" s="1" t="s">
        <v>15</v>
      </c>
      <c r="H15" s="3">
        <v>43274</v>
      </c>
      <c r="I15" s="7">
        <f t="shared" si="0"/>
        <v>2018</v>
      </c>
      <c r="J15" s="10">
        <v>44.3</v>
      </c>
      <c r="K15" s="86">
        <f>IF($J15="","",IF($I15=2020,VLOOKUP($F15,'3 - NTG (IESO VRR 2017)'!$A$4:$G$61,7,FALSE)*$J15,IF($I15=2019,VLOOKUP($F15,'3 - NTG (IESO VRR 2017)'!$A$4:$G$61,7,FALSE)*$J15,IF($I15=2018,VLOOKUP($F15,'3 - NTG (IESO VRR 2017)'!$A$4:$G$61,7,FALSE)*$J15,IF($I15=2017,VLOOKUP($F15,'3 - NTG (IESO VRR 2017)'!$A$4:$G$61,7,FALSE)*$J15,IF($I15=2016,VLOOKUP($F15,'3 - NTG (IESO VRR 2017)'!$A$4:$G$61,5,FALSE)*$J15))))))</f>
        <v>38.512987504733061</v>
      </c>
      <c r="L15" s="11">
        <v>226464</v>
      </c>
      <c r="M15" s="87">
        <f>IF($L15="","",IF($I15=2020,VLOOKUP($F15,'3 - NTG (IESO VRR 2017)'!$A$4:$G$61,6,FALSE)*$L15,IF($I15=2019,VLOOKUP($F15,'3 - NTG (IESO VRR 2017)'!$A$4:$G$61,6,FALSE)*$L15,IF($I15=2018,VLOOKUP($F15,'3 - NTG (IESO VRR 2017)'!$A$4:$G$61,6,FALSE)*$L15,IF($I15=2017,VLOOKUP($F15,'3 - NTG (IESO VRR 2017)'!$A$4:$G$61,6,FALSE)*$L15,IF($I15=2016,VLOOKUP($F15,'3 - NTG (IESO VRR 2017)'!$A$4:$G$61,4,FALSE)*$L15))))))</f>
        <v>177111.4685215241</v>
      </c>
    </row>
    <row r="16" spans="1:13" x14ac:dyDescent="0.25">
      <c r="A16" s="8">
        <v>172246</v>
      </c>
      <c r="B16" s="8" t="e">
        <v>#N/A</v>
      </c>
      <c r="C16" s="88"/>
      <c r="D16" s="8" t="s">
        <v>24</v>
      </c>
      <c r="E16" s="1" t="s">
        <v>13</v>
      </c>
      <c r="F16" s="1" t="s">
        <v>14</v>
      </c>
      <c r="G16" s="1" t="s">
        <v>17</v>
      </c>
      <c r="H16" s="3">
        <v>43281</v>
      </c>
      <c r="I16" s="7">
        <f t="shared" si="0"/>
        <v>2018</v>
      </c>
      <c r="J16" s="10">
        <v>166.4</v>
      </c>
      <c r="K16" s="86">
        <f>IF($J16="","",IF($I16=2020,VLOOKUP($F16,'3 - NTG (IESO VRR 2017)'!$A$4:$G$61,7,FALSE)*$J16,IF($I16=2019,VLOOKUP($F16,'3 - NTG (IESO VRR 2017)'!$A$4:$G$61,7,FALSE)*$J16,IF($I16=2018,VLOOKUP($F16,'3 - NTG (IESO VRR 2017)'!$A$4:$G$61,7,FALSE)*$J16,IF($I16=2017,VLOOKUP($F16,'3 - NTG (IESO VRR 2017)'!$A$4:$G$61,7,FALSE)*$J16,IF($I16=2016,VLOOKUP($F16,'3 - NTG (IESO VRR 2017)'!$A$4:$G$61,5,FALSE)*$J16))))))</f>
        <v>144.66277925028402</v>
      </c>
      <c r="L16" s="11">
        <v>544661</v>
      </c>
      <c r="M16" s="87">
        <f>IF($L16="","",IF($I16=2020,VLOOKUP($F16,'3 - NTG (IESO VRR 2017)'!$A$4:$G$61,6,FALSE)*$L16,IF($I16=2019,VLOOKUP($F16,'3 - NTG (IESO VRR 2017)'!$A$4:$G$61,6,FALSE)*$L16,IF($I16=2018,VLOOKUP($F16,'3 - NTG (IESO VRR 2017)'!$A$4:$G$61,6,FALSE)*$L16,IF($I16=2017,VLOOKUP($F16,'3 - NTG (IESO VRR 2017)'!$A$4:$G$61,6,FALSE)*$L16,IF($I16=2016,VLOOKUP($F16,'3 - NTG (IESO VRR 2017)'!$A$4:$G$61,4,FALSE)*$L16))))))</f>
        <v>425964.87546100857</v>
      </c>
    </row>
    <row r="17" spans="1:13" x14ac:dyDescent="0.25">
      <c r="A17" s="8">
        <v>172915</v>
      </c>
      <c r="B17" s="8" t="e">
        <v>#N/A</v>
      </c>
      <c r="C17" s="88"/>
      <c r="D17" s="8" t="s">
        <v>24</v>
      </c>
      <c r="E17" s="1" t="s">
        <v>13</v>
      </c>
      <c r="F17" s="1" t="s">
        <v>14</v>
      </c>
      <c r="G17" s="1" t="s">
        <v>16</v>
      </c>
      <c r="H17" s="3">
        <v>42947</v>
      </c>
      <c r="I17" s="7">
        <f t="shared" si="0"/>
        <v>2017</v>
      </c>
      <c r="J17" s="10">
        <v>29.86</v>
      </c>
      <c r="K17" s="86">
        <f>IF($J17="","",IF($I17=2020,VLOOKUP($F17,'3 - NTG (IESO VRR 2017)'!$A$4:$G$61,7,FALSE)*$J17,IF($I17=2019,VLOOKUP($F17,'3 - NTG (IESO VRR 2017)'!$A$4:$G$61,7,FALSE)*$J17,IF($I17=2018,VLOOKUP($F17,'3 - NTG (IESO VRR 2017)'!$A$4:$G$61,7,FALSE)*$J17,IF($I17=2017,VLOOKUP($F17,'3 - NTG (IESO VRR 2017)'!$A$4:$G$61,7,FALSE)*$J17,IF($I17=2016,VLOOKUP($F17,'3 - NTG (IESO VRR 2017)'!$A$4:$G$61,5,FALSE)*$J17))))))</f>
        <v>25.959318439984859</v>
      </c>
      <c r="L17" s="11">
        <v>142818</v>
      </c>
      <c r="M17" s="87">
        <f>IF($L17="","",IF($I17=2020,VLOOKUP($F17,'3 - NTG (IESO VRR 2017)'!$A$4:$G$61,6,FALSE)*$L17,IF($I17=2019,VLOOKUP($F17,'3 - NTG (IESO VRR 2017)'!$A$4:$G$61,6,FALSE)*$L17,IF($I17=2018,VLOOKUP($F17,'3 - NTG (IESO VRR 2017)'!$A$4:$G$61,6,FALSE)*$L17,IF($I17=2017,VLOOKUP($F17,'3 - NTG (IESO VRR 2017)'!$A$4:$G$61,6,FALSE)*$L17,IF($I17=2016,VLOOKUP($F17,'3 - NTG (IESO VRR 2017)'!$A$4:$G$61,4,FALSE)*$L17))))))</f>
        <v>111694.15762022675</v>
      </c>
    </row>
    <row r="18" spans="1:13" x14ac:dyDescent="0.25">
      <c r="A18" s="8">
        <v>172999</v>
      </c>
      <c r="B18" s="8" t="e">
        <v>#N/A</v>
      </c>
      <c r="C18" s="88"/>
      <c r="D18" s="8" t="s">
        <v>24</v>
      </c>
      <c r="E18" s="1" t="s">
        <v>13</v>
      </c>
      <c r="F18" s="1" t="s">
        <v>14</v>
      </c>
      <c r="G18" s="1" t="s">
        <v>15</v>
      </c>
      <c r="H18" s="3">
        <v>42915</v>
      </c>
      <c r="I18" s="7">
        <f t="shared" si="0"/>
        <v>2017</v>
      </c>
      <c r="J18" s="10">
        <v>2.4300000000000002</v>
      </c>
      <c r="K18" s="86">
        <f>IF($J18="","",IF($I18=2020,VLOOKUP($F18,'3 - NTG (IESO VRR 2017)'!$A$4:$G$61,7,FALSE)*$J18,IF($I18=2019,VLOOKUP($F18,'3 - NTG (IESO VRR 2017)'!$A$4:$G$61,7,FALSE)*$J18,IF($I18=2018,VLOOKUP($F18,'3 - NTG (IESO VRR 2017)'!$A$4:$G$61,7,FALSE)*$J18,IF($I18=2017,VLOOKUP($F18,'3 - NTG (IESO VRR 2017)'!$A$4:$G$61,7,FALSE)*$J18,IF($I18=2016,VLOOKUP($F18,'3 - NTG (IESO VRR 2017)'!$A$4:$G$61,5,FALSE)*$J18))))))</f>
        <v>2.1125634229458541</v>
      </c>
      <c r="L18" s="11">
        <v>11179</v>
      </c>
      <c r="M18" s="87">
        <f>IF($L18="","",IF($I18=2020,VLOOKUP($F18,'3 - NTG (IESO VRR 2017)'!$A$4:$G$61,6,FALSE)*$L18,IF($I18=2019,VLOOKUP($F18,'3 - NTG (IESO VRR 2017)'!$A$4:$G$61,6,FALSE)*$L18,IF($I18=2018,VLOOKUP($F18,'3 - NTG (IESO VRR 2017)'!$A$4:$G$61,6,FALSE)*$L18,IF($I18=2017,VLOOKUP($F18,'3 - NTG (IESO VRR 2017)'!$A$4:$G$61,6,FALSE)*$L18,IF($I18=2016,VLOOKUP($F18,'3 - NTG (IESO VRR 2017)'!$A$4:$G$61,4,FALSE)*$L18))))))</f>
        <v>8742.7984430289944</v>
      </c>
    </row>
    <row r="19" spans="1:13" x14ac:dyDescent="0.25">
      <c r="A19" s="8">
        <v>177224</v>
      </c>
      <c r="B19" s="8" t="e">
        <v>#N/A</v>
      </c>
      <c r="C19" s="88"/>
      <c r="D19" s="8" t="s">
        <v>24</v>
      </c>
      <c r="E19" s="1" t="s">
        <v>13</v>
      </c>
      <c r="F19" s="1" t="s">
        <v>14</v>
      </c>
      <c r="G19" s="1" t="s">
        <v>15</v>
      </c>
      <c r="H19" s="3">
        <v>43435</v>
      </c>
      <c r="I19" s="7">
        <f t="shared" si="0"/>
        <v>2018</v>
      </c>
      <c r="J19" s="10">
        <v>72.2</v>
      </c>
      <c r="K19" s="86">
        <f>IF($J19="","",IF($I19=2020,VLOOKUP($F19,'3 - NTG (IESO VRR 2017)'!$A$4:$G$61,7,FALSE)*$J19,IF($I19=2019,VLOOKUP($F19,'3 - NTG (IESO VRR 2017)'!$A$4:$G$61,7,FALSE)*$J19,IF($I19=2018,VLOOKUP($F19,'3 - NTG (IESO VRR 2017)'!$A$4:$G$61,7,FALSE)*$J19,IF($I19=2017,VLOOKUP($F19,'3 - NTG (IESO VRR 2017)'!$A$4:$G$61,7,FALSE)*$J19,IF($I19=2016,VLOOKUP($F19,'3 - NTG (IESO VRR 2017)'!$A$4:$G$61,5,FALSE)*$J19))))))</f>
        <v>62.768345323741016</v>
      </c>
      <c r="L19" s="11">
        <v>461137</v>
      </c>
      <c r="M19" s="87">
        <f>IF($L19="","",IF($I19=2020,VLOOKUP($F19,'3 - NTG (IESO VRR 2017)'!$A$4:$G$61,6,FALSE)*$L19,IF($I19=2019,VLOOKUP($F19,'3 - NTG (IESO VRR 2017)'!$A$4:$G$61,6,FALSE)*$L19,IF($I19=2018,VLOOKUP($F19,'3 - NTG (IESO VRR 2017)'!$A$4:$G$61,6,FALSE)*$L19,IF($I19=2017,VLOOKUP($F19,'3 - NTG (IESO VRR 2017)'!$A$4:$G$61,6,FALSE)*$L19,IF($I19=2016,VLOOKUP($F19,'3 - NTG (IESO VRR 2017)'!$A$4:$G$61,4,FALSE)*$L19))))))</f>
        <v>360642.97751346818</v>
      </c>
    </row>
    <row r="20" spans="1:13" x14ac:dyDescent="0.25">
      <c r="A20" s="8">
        <v>178677</v>
      </c>
      <c r="B20" s="8" t="e">
        <v>#N/A</v>
      </c>
      <c r="C20" s="88"/>
      <c r="D20" s="8" t="s">
        <v>25</v>
      </c>
      <c r="E20" s="1" t="s">
        <v>13</v>
      </c>
      <c r="F20" s="1" t="s">
        <v>14</v>
      </c>
      <c r="G20" s="1" t="s">
        <v>15</v>
      </c>
      <c r="H20" s="3">
        <v>42979</v>
      </c>
      <c r="I20" s="7">
        <f t="shared" si="0"/>
        <v>2017</v>
      </c>
      <c r="J20" s="10">
        <v>1.1499999999999999</v>
      </c>
      <c r="K20" s="86">
        <f>IF($J20="","",IF($I20=2020,VLOOKUP($F20,'3 - NTG (IESO VRR 2017)'!$A$4:$G$61,7,FALSE)*$J20,IF($I20=2019,VLOOKUP($F20,'3 - NTG (IESO VRR 2017)'!$A$4:$G$61,7,FALSE)*$J20,IF($I20=2018,VLOOKUP($F20,'3 - NTG (IESO VRR 2017)'!$A$4:$G$61,7,FALSE)*$J20,IF($I20=2017,VLOOKUP($F20,'3 - NTG (IESO VRR 2017)'!$A$4:$G$61,7,FALSE)*$J20,IF($I20=2016,VLOOKUP($F20,'3 - NTG (IESO VRR 2017)'!$A$4:$G$61,5,FALSE)*$J20))))))</f>
        <v>0.99977281332828483</v>
      </c>
      <c r="L20" s="11">
        <v>5284</v>
      </c>
      <c r="M20" s="87">
        <f>IF($L20="","",IF($I20=2020,VLOOKUP($F20,'3 - NTG (IESO VRR 2017)'!$A$4:$G$61,6,FALSE)*$L20,IF($I20=2019,VLOOKUP($F20,'3 - NTG (IESO VRR 2017)'!$A$4:$G$61,6,FALSE)*$L20,IF($I20=2018,VLOOKUP($F20,'3 - NTG (IESO VRR 2017)'!$A$4:$G$61,6,FALSE)*$L20,IF($I20=2017,VLOOKUP($F20,'3 - NTG (IESO VRR 2017)'!$A$4:$G$61,6,FALSE)*$L20,IF($I20=2016,VLOOKUP($F20,'3 - NTG (IESO VRR 2017)'!$A$4:$G$61,4,FALSE)*$L20))))))</f>
        <v>4132.475800426264</v>
      </c>
    </row>
    <row r="21" spans="1:13" x14ac:dyDescent="0.25">
      <c r="A21" s="8">
        <v>178947</v>
      </c>
      <c r="B21" s="8" t="e">
        <v>#N/A</v>
      </c>
      <c r="C21" s="88"/>
      <c r="D21" s="8" t="s">
        <v>24</v>
      </c>
      <c r="E21" s="1" t="s">
        <v>13</v>
      </c>
      <c r="F21" s="1" t="s">
        <v>14</v>
      </c>
      <c r="G21" s="1" t="s">
        <v>15</v>
      </c>
      <c r="H21" s="3">
        <v>42979</v>
      </c>
      <c r="I21" s="7">
        <f t="shared" si="0"/>
        <v>2017</v>
      </c>
      <c r="J21" s="10">
        <v>0</v>
      </c>
      <c r="K21" s="86">
        <f>IF($J21="","",IF($I21=2020,VLOOKUP($F21,'3 - NTG (IESO VRR 2017)'!$A$4:$G$61,7,FALSE)*$J21,IF($I21=2019,VLOOKUP($F21,'3 - NTG (IESO VRR 2017)'!$A$4:$G$61,7,FALSE)*$J21,IF($I21=2018,VLOOKUP($F21,'3 - NTG (IESO VRR 2017)'!$A$4:$G$61,7,FALSE)*$J21,IF($I21=2017,VLOOKUP($F21,'3 - NTG (IESO VRR 2017)'!$A$4:$G$61,7,FALSE)*$J21,IF($I21=2016,VLOOKUP($F21,'3 - NTG (IESO VRR 2017)'!$A$4:$G$61,5,FALSE)*$J21))))))</f>
        <v>0</v>
      </c>
      <c r="L21" s="11">
        <v>9340</v>
      </c>
      <c r="M21" s="87">
        <f>IF($L21="","",IF($I21=2020,VLOOKUP($F21,'3 - NTG (IESO VRR 2017)'!$A$4:$G$61,6,FALSE)*$L21,IF($I21=2019,VLOOKUP($F21,'3 - NTG (IESO VRR 2017)'!$A$4:$G$61,6,FALSE)*$L21,IF($I21=2018,VLOOKUP($F21,'3 - NTG (IESO VRR 2017)'!$A$4:$G$61,6,FALSE)*$L21,IF($I21=2017,VLOOKUP($F21,'3 - NTG (IESO VRR 2017)'!$A$4:$G$61,6,FALSE)*$L21,IF($I21=2016,VLOOKUP($F21,'3 - NTG (IESO VRR 2017)'!$A$4:$G$61,4,FALSE)*$L21))))))</f>
        <v>7304.5654761508904</v>
      </c>
    </row>
    <row r="22" spans="1:13" x14ac:dyDescent="0.25">
      <c r="A22" s="8">
        <v>178961</v>
      </c>
      <c r="B22" s="8" t="e">
        <v>#N/A</v>
      </c>
      <c r="C22" s="88"/>
      <c r="D22" s="8" t="s">
        <v>25</v>
      </c>
      <c r="E22" s="1" t="s">
        <v>13</v>
      </c>
      <c r="F22" s="1" t="s">
        <v>14</v>
      </c>
      <c r="G22" s="1" t="s">
        <v>15</v>
      </c>
      <c r="H22" s="3">
        <v>42979</v>
      </c>
      <c r="I22" s="7">
        <f t="shared" si="0"/>
        <v>2017</v>
      </c>
      <c r="J22" s="10">
        <v>1.2</v>
      </c>
      <c r="K22" s="86">
        <f>IF($J22="","",IF($I22=2020,VLOOKUP($F22,'3 - NTG (IESO VRR 2017)'!$A$4:$G$61,7,FALSE)*$J22,IF($I22=2019,VLOOKUP($F22,'3 - NTG (IESO VRR 2017)'!$A$4:$G$61,7,FALSE)*$J22,IF($I22=2018,VLOOKUP($F22,'3 - NTG (IESO VRR 2017)'!$A$4:$G$61,7,FALSE)*$J22,IF($I22=2017,VLOOKUP($F22,'3 - NTG (IESO VRR 2017)'!$A$4:$G$61,7,FALSE)*$J22,IF($I22=2016,VLOOKUP($F22,'3 - NTG (IESO VRR 2017)'!$A$4:$G$61,5,FALSE)*$J22))))))</f>
        <v>1.0432411965164712</v>
      </c>
      <c r="L22" s="11">
        <v>4826</v>
      </c>
      <c r="M22" s="87">
        <f>IF($L22="","",IF($I22=2020,VLOOKUP($F22,'3 - NTG (IESO VRR 2017)'!$A$4:$G$61,6,FALSE)*$L22,IF($I22=2019,VLOOKUP($F22,'3 - NTG (IESO VRR 2017)'!$A$4:$G$61,6,FALSE)*$L22,IF($I22=2018,VLOOKUP($F22,'3 - NTG (IESO VRR 2017)'!$A$4:$G$61,6,FALSE)*$L22,IF($I22=2017,VLOOKUP($F22,'3 - NTG (IESO VRR 2017)'!$A$4:$G$61,6,FALSE)*$L22,IF($I22=2016,VLOOKUP($F22,'3 - NTG (IESO VRR 2017)'!$A$4:$G$61,4,FALSE)*$L22))))))</f>
        <v>3774.2861871417767</v>
      </c>
    </row>
    <row r="23" spans="1:13" x14ac:dyDescent="0.25">
      <c r="A23" s="8">
        <v>179257</v>
      </c>
      <c r="B23" s="8" t="e">
        <v>#N/A</v>
      </c>
      <c r="C23" s="88"/>
      <c r="D23" s="8" t="s">
        <v>24</v>
      </c>
      <c r="E23" s="1" t="s">
        <v>13</v>
      </c>
      <c r="F23" s="1" t="s">
        <v>14</v>
      </c>
      <c r="G23" s="1" t="s">
        <v>17</v>
      </c>
      <c r="H23" s="3">
        <v>42978</v>
      </c>
      <c r="I23" s="7">
        <f t="shared" si="0"/>
        <v>2017</v>
      </c>
      <c r="J23" s="10">
        <v>2.4700000000000002</v>
      </c>
      <c r="K23" s="86">
        <f>IF($J23="","",IF($I23=2020,VLOOKUP($F23,'3 - NTG (IESO VRR 2017)'!$A$4:$G$61,7,FALSE)*$J23,IF($I23=2019,VLOOKUP($F23,'3 - NTG (IESO VRR 2017)'!$A$4:$G$61,7,FALSE)*$J23,IF($I23=2018,VLOOKUP($F23,'3 - NTG (IESO VRR 2017)'!$A$4:$G$61,7,FALSE)*$J23,IF($I23=2017,VLOOKUP($F23,'3 - NTG (IESO VRR 2017)'!$A$4:$G$61,7,FALSE)*$J23,IF($I23=2016,VLOOKUP($F23,'3 - NTG (IESO VRR 2017)'!$A$4:$G$61,5,FALSE)*$J23))))))</f>
        <v>2.1473381294964033</v>
      </c>
      <c r="L23" s="11">
        <v>9202</v>
      </c>
      <c r="M23" s="87">
        <f>IF($L23="","",IF($I23=2020,VLOOKUP($F23,'3 - NTG (IESO VRR 2017)'!$A$4:$G$61,6,FALSE)*$L23,IF($I23=2019,VLOOKUP($F23,'3 - NTG (IESO VRR 2017)'!$A$4:$G$61,6,FALSE)*$L23,IF($I23=2018,VLOOKUP($F23,'3 - NTG (IESO VRR 2017)'!$A$4:$G$61,6,FALSE)*$L23,IF($I23=2017,VLOOKUP($F23,'3 - NTG (IESO VRR 2017)'!$A$4:$G$61,6,FALSE)*$L23,IF($I23=2016,VLOOKUP($F23,'3 - NTG (IESO VRR 2017)'!$A$4:$G$61,4,FALSE)*$L23))))))</f>
        <v>7196.6393481306732</v>
      </c>
    </row>
    <row r="24" spans="1:13" x14ac:dyDescent="0.25">
      <c r="A24" s="8">
        <v>179372</v>
      </c>
      <c r="B24" s="8" t="e">
        <v>#N/A</v>
      </c>
      <c r="C24" s="88"/>
      <c r="D24" s="8" t="s">
        <v>26</v>
      </c>
      <c r="E24" s="1" t="s">
        <v>13</v>
      </c>
      <c r="F24" s="1" t="s">
        <v>14</v>
      </c>
      <c r="G24" s="1" t="s">
        <v>15</v>
      </c>
      <c r="H24" s="3">
        <v>43343</v>
      </c>
      <c r="I24" s="7">
        <f t="shared" si="0"/>
        <v>2018</v>
      </c>
      <c r="J24" s="10">
        <v>34.26</v>
      </c>
      <c r="K24" s="86">
        <f>IF($J24="","",IF($I24=2020,VLOOKUP($F24,'3 - NTG (IESO VRR 2017)'!$A$4:$G$61,7,FALSE)*$J24,IF($I24=2019,VLOOKUP($F24,'3 - NTG (IESO VRR 2017)'!$A$4:$G$61,7,FALSE)*$J24,IF($I24=2018,VLOOKUP($F24,'3 - NTG (IESO VRR 2017)'!$A$4:$G$61,7,FALSE)*$J24,IF($I24=2017,VLOOKUP($F24,'3 - NTG (IESO VRR 2017)'!$A$4:$G$61,7,FALSE)*$J24,IF($I24=2016,VLOOKUP($F24,'3 - NTG (IESO VRR 2017)'!$A$4:$G$61,5,FALSE)*$J24))))))</f>
        <v>29.784536160545251</v>
      </c>
      <c r="L24" s="11">
        <v>8943</v>
      </c>
      <c r="M24" s="87">
        <f>IF($L24="","",IF($I24=2020,VLOOKUP($F24,'3 - NTG (IESO VRR 2017)'!$A$4:$G$61,6,FALSE)*$L24,IF($I24=2019,VLOOKUP($F24,'3 - NTG (IESO VRR 2017)'!$A$4:$G$61,6,FALSE)*$L24,IF($I24=2018,VLOOKUP($F24,'3 - NTG (IESO VRR 2017)'!$A$4:$G$61,6,FALSE)*$L24,IF($I24=2017,VLOOKUP($F24,'3 - NTG (IESO VRR 2017)'!$A$4:$G$61,6,FALSE)*$L24,IF($I24=2016,VLOOKUP($F24,'3 - NTG (IESO VRR 2017)'!$A$4:$G$61,4,FALSE)*$L24))))))</f>
        <v>6994.0823397449049</v>
      </c>
    </row>
    <row r="25" spans="1:13" x14ac:dyDescent="0.25">
      <c r="A25" s="8">
        <v>179684</v>
      </c>
      <c r="B25" s="8" t="e">
        <v>#N/A</v>
      </c>
      <c r="C25" s="88"/>
      <c r="D25" s="8" t="s">
        <v>25</v>
      </c>
      <c r="E25" s="1" t="s">
        <v>13</v>
      </c>
      <c r="F25" s="1" t="s">
        <v>14</v>
      </c>
      <c r="G25" s="1" t="s">
        <v>17</v>
      </c>
      <c r="H25" s="3">
        <v>43006</v>
      </c>
      <c r="I25" s="7">
        <f t="shared" si="0"/>
        <v>2017</v>
      </c>
      <c r="J25" s="10">
        <v>0.7</v>
      </c>
      <c r="K25" s="86">
        <f>IF($J25="","",IF($I25=2020,VLOOKUP($F25,'3 - NTG (IESO VRR 2017)'!$A$4:$G$61,7,FALSE)*$J25,IF($I25=2019,VLOOKUP($F25,'3 - NTG (IESO VRR 2017)'!$A$4:$G$61,7,FALSE)*$J25,IF($I25=2018,VLOOKUP($F25,'3 - NTG (IESO VRR 2017)'!$A$4:$G$61,7,FALSE)*$J25,IF($I25=2017,VLOOKUP($F25,'3 - NTG (IESO VRR 2017)'!$A$4:$G$61,7,FALSE)*$J25,IF($I25=2016,VLOOKUP($F25,'3 - NTG (IESO VRR 2017)'!$A$4:$G$61,5,FALSE)*$J25))))))</f>
        <v>0.60855736463460819</v>
      </c>
      <c r="L25" s="11">
        <v>3113</v>
      </c>
      <c r="M25" s="87">
        <f>IF($L25="","",IF($I25=2020,VLOOKUP($F25,'3 - NTG (IESO VRR 2017)'!$A$4:$G$61,6,FALSE)*$L25,IF($I25=2019,VLOOKUP($F25,'3 - NTG (IESO VRR 2017)'!$A$4:$G$61,6,FALSE)*$L25,IF($I25=2018,VLOOKUP($F25,'3 - NTG (IESO VRR 2017)'!$A$4:$G$61,6,FALSE)*$L25,IF($I25=2017,VLOOKUP($F25,'3 - NTG (IESO VRR 2017)'!$A$4:$G$61,6,FALSE)*$L25,IF($I25=2016,VLOOKUP($F25,'3 - NTG (IESO VRR 2017)'!$A$4:$G$61,4,FALSE)*$L25))))))</f>
        <v>2434.5944675864798</v>
      </c>
    </row>
    <row r="26" spans="1:13" x14ac:dyDescent="0.25">
      <c r="A26" s="8">
        <v>180733</v>
      </c>
      <c r="B26" s="8" t="e">
        <v>#N/A</v>
      </c>
      <c r="C26" s="88"/>
      <c r="D26" s="8" t="s">
        <v>24</v>
      </c>
      <c r="E26" s="1" t="s">
        <v>13</v>
      </c>
      <c r="F26" s="1" t="s">
        <v>14</v>
      </c>
      <c r="G26" s="1" t="s">
        <v>18</v>
      </c>
      <c r="H26" s="3">
        <v>42978</v>
      </c>
      <c r="I26" s="7">
        <f t="shared" si="0"/>
        <v>2017</v>
      </c>
      <c r="J26" s="10">
        <v>0.64</v>
      </c>
      <c r="K26" s="86">
        <f>IF($J26="","",IF($I26=2020,VLOOKUP($F26,'3 - NTG (IESO VRR 2017)'!$A$4:$G$61,7,FALSE)*$J26,IF($I26=2019,VLOOKUP($F26,'3 - NTG (IESO VRR 2017)'!$A$4:$G$61,7,FALSE)*$J26,IF($I26=2018,VLOOKUP($F26,'3 - NTG (IESO VRR 2017)'!$A$4:$G$61,7,FALSE)*$J26,IF($I26=2017,VLOOKUP($F26,'3 - NTG (IESO VRR 2017)'!$A$4:$G$61,7,FALSE)*$J26,IF($I26=2016,VLOOKUP($F26,'3 - NTG (IESO VRR 2017)'!$A$4:$G$61,5,FALSE)*$J26))))))</f>
        <v>0.55639530480878463</v>
      </c>
      <c r="L26" s="11">
        <v>2941</v>
      </c>
      <c r="M26" s="87">
        <f>IF($L26="","",IF($I26=2020,VLOOKUP($F26,'3 - NTG (IESO VRR 2017)'!$A$4:$G$61,6,FALSE)*$L26,IF($I26=2019,VLOOKUP($F26,'3 - NTG (IESO VRR 2017)'!$A$4:$G$61,6,FALSE)*$L26,IF($I26=2018,VLOOKUP($F26,'3 - NTG (IESO VRR 2017)'!$A$4:$G$61,6,FALSE)*$L26,IF($I26=2017,VLOOKUP($F26,'3 - NTG (IESO VRR 2017)'!$A$4:$G$61,6,FALSE)*$L26,IF($I26=2016,VLOOKUP($F26,'3 - NTG (IESO VRR 2017)'!$A$4:$G$61,4,FALSE)*$L26))))))</f>
        <v>2300.0778442569344</v>
      </c>
    </row>
    <row r="27" spans="1:13" x14ac:dyDescent="0.25">
      <c r="A27" s="8">
        <v>182684</v>
      </c>
      <c r="B27" s="8" t="e">
        <v>#N/A</v>
      </c>
      <c r="C27" s="88"/>
      <c r="D27" s="8" t="s">
        <v>24</v>
      </c>
      <c r="E27" s="1" t="s">
        <v>13</v>
      </c>
      <c r="F27" s="1" t="s">
        <v>14</v>
      </c>
      <c r="G27" s="1" t="s">
        <v>17</v>
      </c>
      <c r="H27" s="3">
        <v>43084</v>
      </c>
      <c r="I27" s="7">
        <f t="shared" si="0"/>
        <v>2017</v>
      </c>
      <c r="J27" s="10">
        <v>0</v>
      </c>
      <c r="K27" s="86">
        <f>IF($J27="","",IF($I27=2020,VLOOKUP($F27,'3 - NTG (IESO VRR 2017)'!$A$4:$G$61,7,FALSE)*$J27,IF($I27=2019,VLOOKUP($F27,'3 - NTG (IESO VRR 2017)'!$A$4:$G$61,7,FALSE)*$J27,IF($I27=2018,VLOOKUP($F27,'3 - NTG (IESO VRR 2017)'!$A$4:$G$61,7,FALSE)*$J27,IF($I27=2017,VLOOKUP($F27,'3 - NTG (IESO VRR 2017)'!$A$4:$G$61,7,FALSE)*$J27,IF($I27=2016,VLOOKUP($F27,'3 - NTG (IESO VRR 2017)'!$A$4:$G$61,5,FALSE)*$J27))))))</f>
        <v>0</v>
      </c>
      <c r="L27" s="11">
        <v>75553</v>
      </c>
      <c r="M27" s="87">
        <f>IF($L27="","",IF($I27=2020,VLOOKUP($F27,'3 - NTG (IESO VRR 2017)'!$A$4:$G$61,6,FALSE)*$L27,IF($I27=2019,VLOOKUP($F27,'3 - NTG (IESO VRR 2017)'!$A$4:$G$61,6,FALSE)*$L27,IF($I27=2018,VLOOKUP($F27,'3 - NTG (IESO VRR 2017)'!$A$4:$G$61,6,FALSE)*$L27,IF($I27=2017,VLOOKUP($F27,'3 - NTG (IESO VRR 2017)'!$A$4:$G$61,6,FALSE)*$L27,IF($I27=2016,VLOOKUP($F27,'3 - NTG (IESO VRR 2017)'!$A$4:$G$61,4,FALSE)*$L27))))))</f>
        <v>59087.990944285673</v>
      </c>
    </row>
    <row r="28" spans="1:13" x14ac:dyDescent="0.25">
      <c r="A28" s="8">
        <v>184358</v>
      </c>
      <c r="B28" s="8" t="e">
        <v>#N/A</v>
      </c>
      <c r="C28" s="88"/>
      <c r="D28" s="8" t="s">
        <v>24</v>
      </c>
      <c r="E28" s="1" t="s">
        <v>13</v>
      </c>
      <c r="F28" s="1" t="s">
        <v>14</v>
      </c>
      <c r="G28" s="1" t="s">
        <v>15</v>
      </c>
      <c r="H28" s="3">
        <v>43131</v>
      </c>
      <c r="I28" s="7">
        <f t="shared" si="0"/>
        <v>2018</v>
      </c>
      <c r="J28" s="10">
        <v>18.61</v>
      </c>
      <c r="K28" s="86">
        <f>IF($J28="","",IF($I28=2020,VLOOKUP($F28,'3 - NTG (IESO VRR 2017)'!$A$4:$G$61,7,FALSE)*$J28,IF($I28=2019,VLOOKUP($F28,'3 - NTG (IESO VRR 2017)'!$A$4:$G$61,7,FALSE)*$J28,IF($I28=2018,VLOOKUP($F28,'3 - NTG (IESO VRR 2017)'!$A$4:$G$61,7,FALSE)*$J28,IF($I28=2017,VLOOKUP($F28,'3 - NTG (IESO VRR 2017)'!$A$4:$G$61,7,FALSE)*$J28,IF($I28=2016,VLOOKUP($F28,'3 - NTG (IESO VRR 2017)'!$A$4:$G$61,5,FALSE)*$J28))))))</f>
        <v>16.178932222642938</v>
      </c>
      <c r="L28" s="11">
        <v>85498</v>
      </c>
      <c r="M28" s="87">
        <f>IF($L28="","",IF($I28=2020,VLOOKUP($F28,'3 - NTG (IESO VRR 2017)'!$A$4:$G$61,6,FALSE)*$L28,IF($I28=2019,VLOOKUP($F28,'3 - NTG (IESO VRR 2017)'!$A$4:$G$61,6,FALSE)*$L28,IF($I28=2018,VLOOKUP($F28,'3 - NTG (IESO VRR 2017)'!$A$4:$G$61,6,FALSE)*$L28,IF($I28=2017,VLOOKUP($F28,'3 - NTG (IESO VRR 2017)'!$A$4:$G$61,6,FALSE)*$L28,IF($I28=2016,VLOOKUP($F28,'3 - NTG (IESO VRR 2017)'!$A$4:$G$61,4,FALSE)*$L28))))))</f>
        <v>66865.710822264329</v>
      </c>
    </row>
    <row r="29" spans="1:13" x14ac:dyDescent="0.25">
      <c r="A29" s="8">
        <v>184362</v>
      </c>
      <c r="B29" s="8" t="e">
        <v>#N/A</v>
      </c>
      <c r="C29" s="88"/>
      <c r="D29" s="8" t="s">
        <v>24</v>
      </c>
      <c r="E29" s="1" t="s">
        <v>13</v>
      </c>
      <c r="F29" s="1" t="s">
        <v>14</v>
      </c>
      <c r="G29" s="1" t="s">
        <v>17</v>
      </c>
      <c r="H29" s="3">
        <v>43091</v>
      </c>
      <c r="I29" s="7">
        <f t="shared" si="0"/>
        <v>2017</v>
      </c>
      <c r="J29" s="10">
        <v>20.309999999999999</v>
      </c>
      <c r="K29" s="86">
        <f>IF($J29="","",IF($I29=2020,VLOOKUP($F29,'3 - NTG (IESO VRR 2017)'!$A$4:$G$61,7,FALSE)*$J29,IF($I29=2019,VLOOKUP($F29,'3 - NTG (IESO VRR 2017)'!$A$4:$G$61,7,FALSE)*$J29,IF($I29=2018,VLOOKUP($F29,'3 - NTG (IESO VRR 2017)'!$A$4:$G$61,7,FALSE)*$J29,IF($I29=2017,VLOOKUP($F29,'3 - NTG (IESO VRR 2017)'!$A$4:$G$61,7,FALSE)*$J29,IF($I29=2016,VLOOKUP($F29,'3 - NTG (IESO VRR 2017)'!$A$4:$G$61,5,FALSE)*$J29))))))</f>
        <v>17.656857251041274</v>
      </c>
      <c r="L29" s="11">
        <v>93309</v>
      </c>
      <c r="M29" s="87">
        <f>IF($L29="","",IF($I29=2020,VLOOKUP($F29,'3 - NTG (IESO VRR 2017)'!$A$4:$G$61,6,FALSE)*$L29,IF($I29=2019,VLOOKUP($F29,'3 - NTG (IESO VRR 2017)'!$A$4:$G$61,6,FALSE)*$L29,IF($I29=2018,VLOOKUP($F29,'3 - NTG (IESO VRR 2017)'!$A$4:$G$61,6,FALSE)*$L29,IF($I29=2017,VLOOKUP($F29,'3 - NTG (IESO VRR 2017)'!$A$4:$G$61,6,FALSE)*$L29,IF($I29=2016,VLOOKUP($F29,'3 - NTG (IESO VRR 2017)'!$A$4:$G$61,4,FALSE)*$L29))))))</f>
        <v>72974.48608288687</v>
      </c>
    </row>
    <row r="30" spans="1:13" x14ac:dyDescent="0.25">
      <c r="A30" s="8">
        <v>185439</v>
      </c>
      <c r="B30" s="8" t="e">
        <v>#N/A</v>
      </c>
      <c r="C30" s="88"/>
      <c r="D30" s="8" t="s">
        <v>24</v>
      </c>
      <c r="E30" s="1" t="s">
        <v>13</v>
      </c>
      <c r="F30" s="1" t="s">
        <v>14</v>
      </c>
      <c r="G30" s="1" t="s">
        <v>16</v>
      </c>
      <c r="H30" s="3">
        <v>43126</v>
      </c>
      <c r="I30" s="7">
        <f t="shared" si="0"/>
        <v>2018</v>
      </c>
      <c r="J30" s="10">
        <v>2.41</v>
      </c>
      <c r="K30" s="86">
        <f>IF($J30="","",IF($I30=2020,VLOOKUP($F30,'3 - NTG (IESO VRR 2017)'!$A$4:$G$61,7,FALSE)*$J30,IF($I30=2019,VLOOKUP($F30,'3 - NTG (IESO VRR 2017)'!$A$4:$G$61,7,FALSE)*$J30,IF($I30=2018,VLOOKUP($F30,'3 - NTG (IESO VRR 2017)'!$A$4:$G$61,7,FALSE)*$J30,IF($I30=2017,VLOOKUP($F30,'3 - NTG (IESO VRR 2017)'!$A$4:$G$61,7,FALSE)*$J30,IF($I30=2016,VLOOKUP($F30,'3 - NTG (IESO VRR 2017)'!$A$4:$G$61,5,FALSE)*$J30))))))</f>
        <v>2.0951760696705799</v>
      </c>
      <c r="L30" s="11">
        <v>11072</v>
      </c>
      <c r="M30" s="87">
        <f>IF($L30="","",IF($I30=2020,VLOOKUP($F30,'3 - NTG (IESO VRR 2017)'!$A$4:$G$61,6,FALSE)*$L30,IF($I30=2019,VLOOKUP($F30,'3 - NTG (IESO VRR 2017)'!$A$4:$G$61,6,FALSE)*$L30,IF($I30=2018,VLOOKUP($F30,'3 - NTG (IESO VRR 2017)'!$A$4:$G$61,6,FALSE)*$L30,IF($I30=2017,VLOOKUP($F30,'3 - NTG (IESO VRR 2017)'!$A$4:$G$61,6,FALSE)*$L30,IF($I30=2016,VLOOKUP($F30,'3 - NTG (IESO VRR 2017)'!$A$4:$G$61,4,FALSE)*$L30))))))</f>
        <v>8659.1165901437525</v>
      </c>
    </row>
    <row r="31" spans="1:13" x14ac:dyDescent="0.25">
      <c r="A31" s="8">
        <v>185441</v>
      </c>
      <c r="B31" s="8" t="e">
        <v>#N/A</v>
      </c>
      <c r="C31" s="88"/>
      <c r="D31" s="8" t="s">
        <v>24</v>
      </c>
      <c r="E31" s="1" t="s">
        <v>13</v>
      </c>
      <c r="F31" s="1" t="s">
        <v>14</v>
      </c>
      <c r="G31" s="1" t="s">
        <v>15</v>
      </c>
      <c r="H31" s="3">
        <v>43266</v>
      </c>
      <c r="I31" s="7">
        <f t="shared" si="0"/>
        <v>2018</v>
      </c>
      <c r="J31" s="10">
        <v>21.93</v>
      </c>
      <c r="K31" s="86">
        <f>IF($J31="","",IF($I31=2020,VLOOKUP($F31,'3 - NTG (IESO VRR 2017)'!$A$4:$G$61,7,FALSE)*$J31,IF($I31=2019,VLOOKUP($F31,'3 - NTG (IESO VRR 2017)'!$A$4:$G$61,7,FALSE)*$J31,IF($I31=2018,VLOOKUP($F31,'3 - NTG (IESO VRR 2017)'!$A$4:$G$61,7,FALSE)*$J31,IF($I31=2017,VLOOKUP($F31,'3 - NTG (IESO VRR 2017)'!$A$4:$G$61,7,FALSE)*$J31,IF($I31=2016,VLOOKUP($F31,'3 - NTG (IESO VRR 2017)'!$A$4:$G$61,5,FALSE)*$J31))))))</f>
        <v>19.065232866338512</v>
      </c>
      <c r="L31" s="11">
        <v>100762</v>
      </c>
      <c r="M31" s="87">
        <f>IF($L31="","",IF($I31=2020,VLOOKUP($F31,'3 - NTG (IESO VRR 2017)'!$A$4:$G$61,6,FALSE)*$L31,IF($I31=2019,VLOOKUP($F31,'3 - NTG (IESO VRR 2017)'!$A$4:$G$61,6,FALSE)*$L31,IF($I31=2018,VLOOKUP($F31,'3 - NTG (IESO VRR 2017)'!$A$4:$G$61,6,FALSE)*$L31,IF($I31=2017,VLOOKUP($F31,'3 - NTG (IESO VRR 2017)'!$A$4:$G$61,6,FALSE)*$L31,IF($I31=2016,VLOOKUP($F31,'3 - NTG (IESO VRR 2017)'!$A$4:$G$61,4,FALSE)*$L31))))))</f>
        <v>78803.279069370023</v>
      </c>
    </row>
    <row r="32" spans="1:13" x14ac:dyDescent="0.25">
      <c r="A32" s="8">
        <v>185442</v>
      </c>
      <c r="B32" s="8" t="e">
        <v>#N/A</v>
      </c>
      <c r="C32" s="88"/>
      <c r="D32" s="8" t="s">
        <v>24</v>
      </c>
      <c r="E32" s="1" t="s">
        <v>13</v>
      </c>
      <c r="F32" s="1" t="s">
        <v>14</v>
      </c>
      <c r="G32" s="1" t="s">
        <v>15</v>
      </c>
      <c r="H32" s="3">
        <v>43182</v>
      </c>
      <c r="I32" s="7">
        <f t="shared" si="0"/>
        <v>2018</v>
      </c>
      <c r="J32" s="10">
        <v>12.24</v>
      </c>
      <c r="K32" s="86">
        <f>IF($J32="","",IF($I32=2020,VLOOKUP($F32,'3 - NTG (IESO VRR 2017)'!$A$4:$G$61,7,FALSE)*$J32,IF($I32=2019,VLOOKUP($F32,'3 - NTG (IESO VRR 2017)'!$A$4:$G$61,7,FALSE)*$J32,IF($I32=2018,VLOOKUP($F32,'3 - NTG (IESO VRR 2017)'!$A$4:$G$61,7,FALSE)*$J32,IF($I32=2017,VLOOKUP($F32,'3 - NTG (IESO VRR 2017)'!$A$4:$G$61,7,FALSE)*$J32,IF($I32=2016,VLOOKUP($F32,'3 - NTG (IESO VRR 2017)'!$A$4:$G$61,5,FALSE)*$J32))))))</f>
        <v>10.641060204468006</v>
      </c>
      <c r="L32" s="11">
        <v>56222</v>
      </c>
      <c r="M32" s="87">
        <f>IF($L32="","",IF($I32=2020,VLOOKUP($F32,'3 - NTG (IESO VRR 2017)'!$A$4:$G$61,6,FALSE)*$L32,IF($I32=2019,VLOOKUP($F32,'3 - NTG (IESO VRR 2017)'!$A$4:$G$61,6,FALSE)*$L32,IF($I32=2018,VLOOKUP($F32,'3 - NTG (IESO VRR 2017)'!$A$4:$G$61,6,FALSE)*$L32,IF($I32=2017,VLOOKUP($F32,'3 - NTG (IESO VRR 2017)'!$A$4:$G$61,6,FALSE)*$L32,IF($I32=2016,VLOOKUP($F32,'3 - NTG (IESO VRR 2017)'!$A$4:$G$61,4,FALSE)*$L32))))))</f>
        <v>43969.730214149393</v>
      </c>
    </row>
    <row r="33" spans="1:13" x14ac:dyDescent="0.25">
      <c r="A33" s="8">
        <v>185523</v>
      </c>
      <c r="B33" s="8" t="e">
        <v>#N/A</v>
      </c>
      <c r="C33" s="88"/>
      <c r="D33" s="8" t="s">
        <v>24</v>
      </c>
      <c r="E33" s="1" t="s">
        <v>13</v>
      </c>
      <c r="F33" s="1" t="s">
        <v>14</v>
      </c>
      <c r="G33" s="1" t="s">
        <v>15</v>
      </c>
      <c r="H33" s="3">
        <v>43091</v>
      </c>
      <c r="I33" s="7">
        <f t="shared" si="0"/>
        <v>2017</v>
      </c>
      <c r="J33" s="10">
        <v>14.48</v>
      </c>
      <c r="K33" s="86">
        <f>IF($J33="","",IF($I33=2020,VLOOKUP($F33,'3 - NTG (IESO VRR 2017)'!$A$4:$G$61,7,FALSE)*$J33,IF($I33=2019,VLOOKUP($F33,'3 - NTG (IESO VRR 2017)'!$A$4:$G$61,7,FALSE)*$J33,IF($I33=2018,VLOOKUP($F33,'3 - NTG (IESO VRR 2017)'!$A$4:$G$61,7,FALSE)*$J33,IF($I33=2017,VLOOKUP($F33,'3 - NTG (IESO VRR 2017)'!$A$4:$G$61,7,FALSE)*$J33,IF($I33=2016,VLOOKUP($F33,'3 - NTG (IESO VRR 2017)'!$A$4:$G$61,5,FALSE)*$J33))))))</f>
        <v>12.588443771298753</v>
      </c>
      <c r="L33" s="11">
        <v>66506</v>
      </c>
      <c r="M33" s="87">
        <f>IF($L33="","",IF($I33=2020,VLOOKUP($F33,'3 - NTG (IESO VRR 2017)'!$A$4:$G$61,6,FALSE)*$L33,IF($I33=2019,VLOOKUP($F33,'3 - NTG (IESO VRR 2017)'!$A$4:$G$61,6,FALSE)*$L33,IF($I33=2018,VLOOKUP($F33,'3 - NTG (IESO VRR 2017)'!$A$4:$G$61,6,FALSE)*$L33,IF($I33=2017,VLOOKUP($F33,'3 - NTG (IESO VRR 2017)'!$A$4:$G$61,6,FALSE)*$L33,IF($I33=2016,VLOOKUP($F33,'3 - NTG (IESO VRR 2017)'!$A$4:$G$61,4,FALSE)*$L33))))))</f>
        <v>52012.572971829883</v>
      </c>
    </row>
    <row r="34" spans="1:13" x14ac:dyDescent="0.25">
      <c r="A34" s="8">
        <v>185900</v>
      </c>
      <c r="B34" s="8" t="e">
        <v>#N/A</v>
      </c>
      <c r="C34" s="88"/>
      <c r="D34" s="8" t="s">
        <v>24</v>
      </c>
      <c r="E34" s="1" t="s">
        <v>13</v>
      </c>
      <c r="F34" s="1" t="s">
        <v>14</v>
      </c>
      <c r="G34" s="1" t="s">
        <v>15</v>
      </c>
      <c r="H34" s="3">
        <v>43158</v>
      </c>
      <c r="I34" s="7">
        <f t="shared" si="0"/>
        <v>2018</v>
      </c>
      <c r="J34" s="10">
        <v>0.99</v>
      </c>
      <c r="K34" s="86">
        <f>IF($J34="","",IF($I34=2020,VLOOKUP($F34,'3 - NTG (IESO VRR 2017)'!$A$4:$G$61,7,FALSE)*$J34,IF($I34=2019,VLOOKUP($F34,'3 - NTG (IESO VRR 2017)'!$A$4:$G$61,7,FALSE)*$J34,IF($I34=2018,VLOOKUP($F34,'3 - NTG (IESO VRR 2017)'!$A$4:$G$61,7,FALSE)*$J34,IF($I34=2017,VLOOKUP($F34,'3 - NTG (IESO VRR 2017)'!$A$4:$G$61,7,FALSE)*$J34,IF($I34=2016,VLOOKUP($F34,'3 - NTG (IESO VRR 2017)'!$A$4:$G$61,5,FALSE)*$J34))))))</f>
        <v>0.86067398712608867</v>
      </c>
      <c r="L34" s="11">
        <v>8707</v>
      </c>
      <c r="M34" s="87">
        <f>IF($L34="","",IF($I34=2020,VLOOKUP($F34,'3 - NTG (IESO VRR 2017)'!$A$4:$G$61,6,FALSE)*$L34,IF($I34=2019,VLOOKUP($F34,'3 - NTG (IESO VRR 2017)'!$A$4:$G$61,6,FALSE)*$L34,IF($I34=2018,VLOOKUP($F34,'3 - NTG (IESO VRR 2017)'!$A$4:$G$61,6,FALSE)*$L34,IF($I34=2017,VLOOKUP($F34,'3 - NTG (IESO VRR 2017)'!$A$4:$G$61,6,FALSE)*$L34,IF($I34=2016,VLOOKUP($F34,'3 - NTG (IESO VRR 2017)'!$A$4:$G$61,4,FALSE)*$L34))))))</f>
        <v>6809.5130193625055</v>
      </c>
    </row>
    <row r="35" spans="1:13" x14ac:dyDescent="0.25">
      <c r="A35" s="8">
        <v>186077</v>
      </c>
      <c r="B35" s="8" t="e">
        <v>#N/A</v>
      </c>
      <c r="C35" s="88"/>
      <c r="D35" s="8" t="s">
        <v>24</v>
      </c>
      <c r="E35" s="1" t="s">
        <v>13</v>
      </c>
      <c r="F35" s="1" t="s">
        <v>14</v>
      </c>
      <c r="G35" s="1" t="s">
        <v>15</v>
      </c>
      <c r="H35" s="3">
        <v>43089</v>
      </c>
      <c r="I35" s="7">
        <f t="shared" si="0"/>
        <v>2017</v>
      </c>
      <c r="J35" s="10">
        <v>0</v>
      </c>
      <c r="K35" s="86">
        <f>IF($J35="","",IF($I35=2020,VLOOKUP($F35,'3 - NTG (IESO VRR 2017)'!$A$4:$G$61,7,FALSE)*$J35,IF($I35=2019,VLOOKUP($F35,'3 - NTG (IESO VRR 2017)'!$A$4:$G$61,7,FALSE)*$J35,IF($I35=2018,VLOOKUP($F35,'3 - NTG (IESO VRR 2017)'!$A$4:$G$61,7,FALSE)*$J35,IF($I35=2017,VLOOKUP($F35,'3 - NTG (IESO VRR 2017)'!$A$4:$G$61,7,FALSE)*$J35,IF($I35=2016,VLOOKUP($F35,'3 - NTG (IESO VRR 2017)'!$A$4:$G$61,5,FALSE)*$J35))))))</f>
        <v>0</v>
      </c>
      <c r="L35" s="11">
        <v>76426</v>
      </c>
      <c r="M35" s="87">
        <f>IF($L35="","",IF($I35=2020,VLOOKUP($F35,'3 - NTG (IESO VRR 2017)'!$A$4:$G$61,6,FALSE)*$L35,IF($I35=2019,VLOOKUP($F35,'3 - NTG (IESO VRR 2017)'!$A$4:$G$61,6,FALSE)*$L35,IF($I35=2018,VLOOKUP($F35,'3 - NTG (IESO VRR 2017)'!$A$4:$G$61,6,FALSE)*$L35,IF($I35=2017,VLOOKUP($F35,'3 - NTG (IESO VRR 2017)'!$A$4:$G$61,6,FALSE)*$L35,IF($I35=2016,VLOOKUP($F35,'3 - NTG (IESO VRR 2017)'!$A$4:$G$61,4,FALSE)*$L35))))))</f>
        <v>59770.741015022264</v>
      </c>
    </row>
    <row r="36" spans="1:13" x14ac:dyDescent="0.25">
      <c r="A36" s="8">
        <v>188633</v>
      </c>
      <c r="B36" s="8" t="e">
        <v>#N/A</v>
      </c>
      <c r="C36" s="88"/>
      <c r="D36" s="8" t="s">
        <v>24</v>
      </c>
      <c r="E36" s="1" t="s">
        <v>13</v>
      </c>
      <c r="F36" s="1" t="s">
        <v>14</v>
      </c>
      <c r="G36" s="1" t="s">
        <v>18</v>
      </c>
      <c r="H36" s="3">
        <v>43700</v>
      </c>
      <c r="I36" s="7">
        <f t="shared" si="0"/>
        <v>2019</v>
      </c>
      <c r="J36" s="10">
        <v>12.32</v>
      </c>
      <c r="K36" s="86">
        <f>IF($J36="","",IF($I36=2020,VLOOKUP($F36,'3 - NTG (IESO VRR 2017)'!$A$4:$G$61,7,FALSE)*$J36,IF($I36=2019,VLOOKUP($F36,'3 - NTG (IESO VRR 2017)'!$A$4:$G$61,7,FALSE)*$J36,IF($I36=2018,VLOOKUP($F36,'3 - NTG (IESO VRR 2017)'!$A$4:$G$61,7,FALSE)*$J36,IF($I36=2017,VLOOKUP($F36,'3 - NTG (IESO VRR 2017)'!$A$4:$G$61,7,FALSE)*$J36,IF($I36=2016,VLOOKUP($F36,'3 - NTG (IESO VRR 2017)'!$A$4:$G$61,5,FALSE)*$J36))))))</f>
        <v>10.710609617569105</v>
      </c>
      <c r="L36" s="11">
        <v>56616</v>
      </c>
      <c r="M36" s="87">
        <f>IF($L36="","",IF($I36=2020,VLOOKUP($F36,'3 - NTG (IESO VRR 2017)'!$A$4:$G$61,6,FALSE)*$L36,IF($I36=2019,VLOOKUP($F36,'3 - NTG (IESO VRR 2017)'!$A$4:$G$61,6,FALSE)*$L36,IF($I36=2018,VLOOKUP($F36,'3 - NTG (IESO VRR 2017)'!$A$4:$G$61,6,FALSE)*$L36,IF($I36=2017,VLOOKUP($F36,'3 - NTG (IESO VRR 2017)'!$A$4:$G$61,6,FALSE)*$L36,IF($I36=2016,VLOOKUP($F36,'3 - NTG (IESO VRR 2017)'!$A$4:$G$61,4,FALSE)*$L36))))))</f>
        <v>44277.867130381026</v>
      </c>
    </row>
    <row r="37" spans="1:13" x14ac:dyDescent="0.25">
      <c r="A37" s="8">
        <v>188635</v>
      </c>
      <c r="B37" s="8" t="e">
        <v>#N/A</v>
      </c>
      <c r="C37" s="88"/>
      <c r="D37" s="8" t="s">
        <v>24</v>
      </c>
      <c r="E37" s="1" t="s">
        <v>13</v>
      </c>
      <c r="F37" s="1" t="s">
        <v>14</v>
      </c>
      <c r="G37" s="1" t="s">
        <v>18</v>
      </c>
      <c r="H37" s="3">
        <v>43312</v>
      </c>
      <c r="I37" s="7">
        <f t="shared" si="0"/>
        <v>2018</v>
      </c>
      <c r="J37" s="10">
        <v>12.71</v>
      </c>
      <c r="K37" s="86">
        <f>IF($J37="","",IF($I37=2020,VLOOKUP($F37,'3 - NTG (IESO VRR 2017)'!$A$4:$G$61,7,FALSE)*$J37,IF($I37=2019,VLOOKUP($F37,'3 - NTG (IESO VRR 2017)'!$A$4:$G$61,7,FALSE)*$J37,IF($I37=2018,VLOOKUP($F37,'3 - NTG (IESO VRR 2017)'!$A$4:$G$61,7,FALSE)*$J37,IF($I37=2017,VLOOKUP($F37,'3 - NTG (IESO VRR 2017)'!$A$4:$G$61,7,FALSE)*$J37,IF($I37=2016,VLOOKUP($F37,'3 - NTG (IESO VRR 2017)'!$A$4:$G$61,5,FALSE)*$J37))))))</f>
        <v>11.049663006436958</v>
      </c>
      <c r="L37" s="11">
        <v>58408</v>
      </c>
      <c r="M37" s="87">
        <f>IF($L37="","",IF($I37=2020,VLOOKUP($F37,'3 - NTG (IESO VRR 2017)'!$A$4:$G$61,6,FALSE)*$L37,IF($I37=2019,VLOOKUP($F37,'3 - NTG (IESO VRR 2017)'!$A$4:$G$61,6,FALSE)*$L37,IF($I37=2018,VLOOKUP($F37,'3 - NTG (IESO VRR 2017)'!$A$4:$G$61,6,FALSE)*$L37,IF($I37=2017,VLOOKUP($F37,'3 - NTG (IESO VRR 2017)'!$A$4:$G$61,6,FALSE)*$L37,IF($I37=2016,VLOOKUP($F37,'3 - NTG (IESO VRR 2017)'!$A$4:$G$61,4,FALSE)*$L37))))))</f>
        <v>45679.34264786094</v>
      </c>
    </row>
    <row r="38" spans="1:13" x14ac:dyDescent="0.25">
      <c r="A38" s="8">
        <v>188768</v>
      </c>
      <c r="B38" s="8" t="e">
        <v>#N/A</v>
      </c>
      <c r="C38" s="88"/>
      <c r="D38" s="8" t="s">
        <v>24</v>
      </c>
      <c r="E38" s="1" t="s">
        <v>13</v>
      </c>
      <c r="F38" s="1" t="s">
        <v>14</v>
      </c>
      <c r="G38" s="1" t="s">
        <v>16</v>
      </c>
      <c r="H38" s="3">
        <v>43308</v>
      </c>
      <c r="I38" s="7">
        <f t="shared" si="0"/>
        <v>2018</v>
      </c>
      <c r="J38" s="10">
        <v>69.48</v>
      </c>
      <c r="K38" s="86">
        <f>IF($J38="","",IF($I38=2020,VLOOKUP($F38,'3 - NTG (IESO VRR 2017)'!$A$4:$G$61,7,FALSE)*$J38,IF($I38=2019,VLOOKUP($F38,'3 - NTG (IESO VRR 2017)'!$A$4:$G$61,7,FALSE)*$J38,IF($I38=2018,VLOOKUP($F38,'3 - NTG (IESO VRR 2017)'!$A$4:$G$61,7,FALSE)*$J38,IF($I38=2017,VLOOKUP($F38,'3 - NTG (IESO VRR 2017)'!$A$4:$G$61,7,FALSE)*$J38,IF($I38=2016,VLOOKUP($F38,'3 - NTG (IESO VRR 2017)'!$A$4:$G$61,5,FALSE)*$J38))))))</f>
        <v>60.403665278303684</v>
      </c>
      <c r="L38" s="11">
        <v>270194</v>
      </c>
      <c r="M38" s="87">
        <f>IF($L38="","",IF($I38=2020,VLOOKUP($F38,'3 - NTG (IESO VRR 2017)'!$A$4:$G$61,6,FALSE)*$L38,IF($I38=2019,VLOOKUP($F38,'3 - NTG (IESO VRR 2017)'!$A$4:$G$61,6,FALSE)*$L38,IF($I38=2018,VLOOKUP($F38,'3 - NTG (IESO VRR 2017)'!$A$4:$G$61,6,FALSE)*$L38,IF($I38=2017,VLOOKUP($F38,'3 - NTG (IESO VRR 2017)'!$A$4:$G$61,6,FALSE)*$L38,IF($I38=2016,VLOOKUP($F38,'3 - NTG (IESO VRR 2017)'!$A$4:$G$61,4,FALSE)*$L38))))))</f>
        <v>211311.53792966955</v>
      </c>
    </row>
    <row r="39" spans="1:13" x14ac:dyDescent="0.25">
      <c r="A39" s="8">
        <v>188770</v>
      </c>
      <c r="B39" s="8" t="e">
        <v>#N/A</v>
      </c>
      <c r="C39" s="88"/>
      <c r="D39" s="8" t="s">
        <v>24</v>
      </c>
      <c r="E39" s="1" t="s">
        <v>13</v>
      </c>
      <c r="F39" s="1" t="s">
        <v>14</v>
      </c>
      <c r="G39" s="1" t="s">
        <v>18</v>
      </c>
      <c r="H39" s="3">
        <v>43343</v>
      </c>
      <c r="I39" s="7">
        <f t="shared" si="0"/>
        <v>2018</v>
      </c>
      <c r="J39" s="10">
        <v>41.98</v>
      </c>
      <c r="K39" s="86">
        <f>IF($J39="","",IF($I39=2020,VLOOKUP($F39,'3 - NTG (IESO VRR 2017)'!$A$4:$G$61,7,FALSE)*$J39,IF($I39=2019,VLOOKUP($F39,'3 - NTG (IESO VRR 2017)'!$A$4:$G$61,7,FALSE)*$J39,IF($I39=2018,VLOOKUP($F39,'3 - NTG (IESO VRR 2017)'!$A$4:$G$61,7,FALSE)*$J39,IF($I39=2017,VLOOKUP($F39,'3 - NTG (IESO VRR 2017)'!$A$4:$G$61,7,FALSE)*$J39,IF($I39=2016,VLOOKUP($F39,'3 - NTG (IESO VRR 2017)'!$A$4:$G$61,5,FALSE)*$J39))))))</f>
        <v>36.496054524801217</v>
      </c>
      <c r="L39" s="11">
        <v>176314</v>
      </c>
      <c r="M39" s="87">
        <f>IF($L39="","",IF($I39=2020,VLOOKUP($F39,'3 - NTG (IESO VRR 2017)'!$A$4:$G$61,6,FALSE)*$L39,IF($I39=2019,VLOOKUP($F39,'3 - NTG (IESO VRR 2017)'!$A$4:$G$61,6,FALSE)*$L39,IF($I39=2018,VLOOKUP($F39,'3 - NTG (IESO VRR 2017)'!$A$4:$G$61,6,FALSE)*$L39,IF($I39=2017,VLOOKUP($F39,'3 - NTG (IESO VRR 2017)'!$A$4:$G$61,6,FALSE)*$L39,IF($I39=2016,VLOOKUP($F39,'3 - NTG (IESO VRR 2017)'!$A$4:$G$61,4,FALSE)*$L39))))))</f>
        <v>137890.48794026425</v>
      </c>
    </row>
    <row r="40" spans="1:13" x14ac:dyDescent="0.25">
      <c r="A40" s="8">
        <v>189285</v>
      </c>
      <c r="B40" s="8" t="e">
        <v>#N/A</v>
      </c>
      <c r="C40" s="88"/>
      <c r="D40" s="8" t="s">
        <v>24</v>
      </c>
      <c r="E40" s="1" t="s">
        <v>13</v>
      </c>
      <c r="F40" s="1" t="s">
        <v>14</v>
      </c>
      <c r="G40" s="1" t="s">
        <v>17</v>
      </c>
      <c r="H40" s="3">
        <v>43549</v>
      </c>
      <c r="I40" s="7">
        <f t="shared" si="0"/>
        <v>2019</v>
      </c>
      <c r="J40" s="10">
        <v>9.56</v>
      </c>
      <c r="K40" s="86">
        <f>IF($J40="","",IF($I40=2020,VLOOKUP($F40,'3 - NTG (IESO VRR 2017)'!$A$4:$G$61,7,FALSE)*$J40,IF($I40=2019,VLOOKUP($F40,'3 - NTG (IESO VRR 2017)'!$A$4:$G$61,7,FALSE)*$J40,IF($I40=2018,VLOOKUP($F40,'3 - NTG (IESO VRR 2017)'!$A$4:$G$61,7,FALSE)*$J40,IF($I40=2017,VLOOKUP($F40,'3 - NTG (IESO VRR 2017)'!$A$4:$G$61,7,FALSE)*$J40,IF($I40=2016,VLOOKUP($F40,'3 - NTG (IESO VRR 2017)'!$A$4:$G$61,5,FALSE)*$J40))))))</f>
        <v>8.3111548655812211</v>
      </c>
      <c r="L40" s="11">
        <v>76317</v>
      </c>
      <c r="M40" s="87">
        <f>IF($L40="","",IF($I40=2020,VLOOKUP($F40,'3 - NTG (IESO VRR 2017)'!$A$4:$G$61,6,FALSE)*$L40,IF($I40=2019,VLOOKUP($F40,'3 - NTG (IESO VRR 2017)'!$A$4:$G$61,6,FALSE)*$L40,IF($I40=2018,VLOOKUP($F40,'3 - NTG (IESO VRR 2017)'!$A$4:$G$61,6,FALSE)*$L40,IF($I40=2017,VLOOKUP($F40,'3 - NTG (IESO VRR 2017)'!$A$4:$G$61,6,FALSE)*$L40,IF($I40=2016,VLOOKUP($F40,'3 - NTG (IESO VRR 2017)'!$A$4:$G$61,4,FALSE)*$L40))))))</f>
        <v>59685.495015354121</v>
      </c>
    </row>
    <row r="41" spans="1:13" x14ac:dyDescent="0.25">
      <c r="A41" s="8">
        <v>189345</v>
      </c>
      <c r="B41" s="8" t="e">
        <v>#N/A</v>
      </c>
      <c r="C41" s="88"/>
      <c r="D41" s="8" t="s">
        <v>24</v>
      </c>
      <c r="E41" s="1" t="s">
        <v>13</v>
      </c>
      <c r="F41" s="1" t="s">
        <v>14</v>
      </c>
      <c r="G41" s="1" t="s">
        <v>15</v>
      </c>
      <c r="H41" s="3">
        <v>43343</v>
      </c>
      <c r="I41" s="7">
        <f t="shared" si="0"/>
        <v>2018</v>
      </c>
      <c r="J41" s="10">
        <v>4.3899999999999997</v>
      </c>
      <c r="K41" s="86">
        <f>IF($J41="","",IF($I41=2020,VLOOKUP($F41,'3 - NTG (IESO VRR 2017)'!$A$4:$G$61,7,FALSE)*$J41,IF($I41=2019,VLOOKUP($F41,'3 - NTG (IESO VRR 2017)'!$A$4:$G$61,7,FALSE)*$J41,IF($I41=2018,VLOOKUP($F41,'3 - NTG (IESO VRR 2017)'!$A$4:$G$61,7,FALSE)*$J41,IF($I41=2017,VLOOKUP($F41,'3 - NTG (IESO VRR 2017)'!$A$4:$G$61,7,FALSE)*$J41,IF($I41=2016,VLOOKUP($F41,'3 - NTG (IESO VRR 2017)'!$A$4:$G$61,5,FALSE)*$J41))))))</f>
        <v>3.8165240439227568</v>
      </c>
      <c r="L41" s="11">
        <v>18751</v>
      </c>
      <c r="M41" s="87">
        <f>IF($L41="","",IF($I41=2020,VLOOKUP($F41,'3 - NTG (IESO VRR 2017)'!$A$4:$G$61,6,FALSE)*$L41,IF($I41=2019,VLOOKUP($F41,'3 - NTG (IESO VRR 2017)'!$A$4:$G$61,6,FALSE)*$L41,IF($I41=2018,VLOOKUP($F41,'3 - NTG (IESO VRR 2017)'!$A$4:$G$61,6,FALSE)*$L41,IF($I41=2017,VLOOKUP($F41,'3 - NTG (IESO VRR 2017)'!$A$4:$G$61,6,FALSE)*$L41,IF($I41=2016,VLOOKUP($F41,'3 - NTG (IESO VRR 2017)'!$A$4:$G$61,4,FALSE)*$L41))))))</f>
        <v>14664.658163094789</v>
      </c>
    </row>
    <row r="42" spans="1:13" x14ac:dyDescent="0.25">
      <c r="A42" s="8">
        <v>189510</v>
      </c>
      <c r="B42" s="8" t="e">
        <v>#N/A</v>
      </c>
      <c r="C42" s="88"/>
      <c r="D42" s="8" t="s">
        <v>24</v>
      </c>
      <c r="E42" s="1" t="s">
        <v>13</v>
      </c>
      <c r="F42" s="1" t="s">
        <v>14</v>
      </c>
      <c r="G42" s="1" t="s">
        <v>17</v>
      </c>
      <c r="H42" s="3">
        <v>43280</v>
      </c>
      <c r="I42" s="7">
        <f t="shared" si="0"/>
        <v>2018</v>
      </c>
      <c r="J42" s="10">
        <v>45.15</v>
      </c>
      <c r="K42" s="86">
        <f>IF($J42="","",IF($I42=2020,VLOOKUP($F42,'3 - NTG (IESO VRR 2017)'!$A$4:$G$61,7,FALSE)*$J42,IF($I42=2019,VLOOKUP($F42,'3 - NTG (IESO VRR 2017)'!$A$4:$G$61,7,FALSE)*$J42,IF($I42=2018,VLOOKUP($F42,'3 - NTG (IESO VRR 2017)'!$A$4:$G$61,7,FALSE)*$J42,IF($I42=2017,VLOOKUP($F42,'3 - NTG (IESO VRR 2017)'!$A$4:$G$61,7,FALSE)*$J42,IF($I42=2016,VLOOKUP($F42,'3 - NTG (IESO VRR 2017)'!$A$4:$G$61,5,FALSE)*$J42))))))</f>
        <v>39.251950018932227</v>
      </c>
      <c r="L42" s="11">
        <v>198530</v>
      </c>
      <c r="M42" s="87">
        <f>IF($L42="","",IF($I42=2020,VLOOKUP($F42,'3 - NTG (IESO VRR 2017)'!$A$4:$G$61,6,FALSE)*$L42,IF($I42=2019,VLOOKUP($F42,'3 - NTG (IESO VRR 2017)'!$A$4:$G$61,6,FALSE)*$L42,IF($I42=2018,VLOOKUP($F42,'3 - NTG (IESO VRR 2017)'!$A$4:$G$61,6,FALSE)*$L42,IF($I42=2017,VLOOKUP($F42,'3 - NTG (IESO VRR 2017)'!$A$4:$G$61,6,FALSE)*$L42,IF($I42=2016,VLOOKUP($F42,'3 - NTG (IESO VRR 2017)'!$A$4:$G$61,4,FALSE)*$L42))))))</f>
        <v>155265.0304047362</v>
      </c>
    </row>
    <row r="43" spans="1:13" x14ac:dyDescent="0.25">
      <c r="A43" s="8">
        <v>189842</v>
      </c>
      <c r="B43" s="8" t="e">
        <v>#N/A</v>
      </c>
      <c r="C43" s="88"/>
      <c r="D43" s="8" t="s">
        <v>25</v>
      </c>
      <c r="E43" s="1" t="s">
        <v>13</v>
      </c>
      <c r="F43" s="1" t="s">
        <v>14</v>
      </c>
      <c r="G43" s="1" t="s">
        <v>17</v>
      </c>
      <c r="H43" s="3">
        <v>43434</v>
      </c>
      <c r="I43" s="7">
        <f t="shared" si="0"/>
        <v>2018</v>
      </c>
      <c r="J43" s="10">
        <v>1.84</v>
      </c>
      <c r="K43" s="86">
        <f>IF($J43="","",IF($I43=2020,VLOOKUP($F43,'3 - NTG (IESO VRR 2017)'!$A$4:$G$61,7,FALSE)*$J43,IF($I43=2019,VLOOKUP($F43,'3 - NTG (IESO VRR 2017)'!$A$4:$G$61,7,FALSE)*$J43,IF($I43=2018,VLOOKUP($F43,'3 - NTG (IESO VRR 2017)'!$A$4:$G$61,7,FALSE)*$J43,IF($I43=2017,VLOOKUP($F43,'3 - NTG (IESO VRR 2017)'!$A$4:$G$61,7,FALSE)*$J43,IF($I43=2016,VLOOKUP($F43,'3 - NTG (IESO VRR 2017)'!$A$4:$G$61,5,FALSE)*$J43))))))</f>
        <v>1.5996365013252558</v>
      </c>
      <c r="L43" s="11">
        <v>6808</v>
      </c>
      <c r="M43" s="87">
        <f>IF($L43="","",IF($I43=2020,VLOOKUP($F43,'3 - NTG (IESO VRR 2017)'!$A$4:$G$61,6,FALSE)*$L43,IF($I43=2019,VLOOKUP($F43,'3 - NTG (IESO VRR 2017)'!$A$4:$G$61,6,FALSE)*$L43,IF($I43=2018,VLOOKUP($F43,'3 - NTG (IESO VRR 2017)'!$A$4:$G$61,6,FALSE)*$L43,IF($I43=2017,VLOOKUP($F43,'3 - NTG (IESO VRR 2017)'!$A$4:$G$61,6,FALSE)*$L43,IF($I43=2016,VLOOKUP($F43,'3 - NTG (IESO VRR 2017)'!$A$4:$G$61,4,FALSE)*$L43))))))</f>
        <v>5324.3556489973507</v>
      </c>
    </row>
    <row r="44" spans="1:13" x14ac:dyDescent="0.25">
      <c r="A44" s="8">
        <v>190157</v>
      </c>
      <c r="B44" s="8" t="e">
        <v>#N/A</v>
      </c>
      <c r="C44" s="88"/>
      <c r="D44" s="8" t="s">
        <v>24</v>
      </c>
      <c r="E44" s="1" t="s">
        <v>13</v>
      </c>
      <c r="F44" s="1" t="s">
        <v>14</v>
      </c>
      <c r="G44" s="1" t="s">
        <v>16</v>
      </c>
      <c r="H44" s="3">
        <v>43189</v>
      </c>
      <c r="I44" s="7">
        <f t="shared" si="0"/>
        <v>2018</v>
      </c>
      <c r="J44" s="10">
        <v>2.0499999999999998</v>
      </c>
      <c r="K44" s="86">
        <f>IF($J44="","",IF($I44=2020,VLOOKUP($F44,'3 - NTG (IESO VRR 2017)'!$A$4:$G$61,7,FALSE)*$J44,IF($I44=2019,VLOOKUP($F44,'3 - NTG (IESO VRR 2017)'!$A$4:$G$61,7,FALSE)*$J44,IF($I44=2018,VLOOKUP($F44,'3 - NTG (IESO VRR 2017)'!$A$4:$G$61,7,FALSE)*$J44,IF($I44=2017,VLOOKUP($F44,'3 - NTG (IESO VRR 2017)'!$A$4:$G$61,7,FALSE)*$J44,IF($I44=2016,VLOOKUP($F44,'3 - NTG (IESO VRR 2017)'!$A$4:$G$61,5,FALSE)*$J44))))))</f>
        <v>1.7822037107156381</v>
      </c>
      <c r="L44" s="11">
        <v>8767</v>
      </c>
      <c r="M44" s="87">
        <f>IF($L44="","",IF($I44=2020,VLOOKUP($F44,'3 - NTG (IESO VRR 2017)'!$A$4:$G$61,6,FALSE)*$L44,IF($I44=2019,VLOOKUP($F44,'3 - NTG (IESO VRR 2017)'!$A$4:$G$61,6,FALSE)*$L44,IF($I44=2018,VLOOKUP($F44,'3 - NTG (IESO VRR 2017)'!$A$4:$G$61,6,FALSE)*$L44,IF($I44=2017,VLOOKUP($F44,'3 - NTG (IESO VRR 2017)'!$A$4:$G$61,6,FALSE)*$L44,IF($I44=2016,VLOOKUP($F44,'3 - NTG (IESO VRR 2017)'!$A$4:$G$61,4,FALSE)*$L44))))))</f>
        <v>6856.4374228495562</v>
      </c>
    </row>
    <row r="45" spans="1:13" x14ac:dyDescent="0.25">
      <c r="A45" s="8">
        <v>190159</v>
      </c>
      <c r="B45" s="8" t="e">
        <v>#N/A</v>
      </c>
      <c r="C45" s="88"/>
      <c r="D45" s="8" t="s">
        <v>24</v>
      </c>
      <c r="E45" s="1" t="s">
        <v>13</v>
      </c>
      <c r="F45" s="1" t="s">
        <v>14</v>
      </c>
      <c r="G45" s="1" t="s">
        <v>18</v>
      </c>
      <c r="H45" s="3">
        <v>43189</v>
      </c>
      <c r="I45" s="7">
        <f t="shared" si="0"/>
        <v>2018</v>
      </c>
      <c r="J45" s="10">
        <v>4.7</v>
      </c>
      <c r="K45" s="86">
        <f>IF($J45="","",IF($I45=2020,VLOOKUP($F45,'3 - NTG (IESO VRR 2017)'!$A$4:$G$61,7,FALSE)*$J45,IF($I45=2019,VLOOKUP($F45,'3 - NTG (IESO VRR 2017)'!$A$4:$G$61,7,FALSE)*$J45,IF($I45=2018,VLOOKUP($F45,'3 - NTG (IESO VRR 2017)'!$A$4:$G$61,7,FALSE)*$J45,IF($I45=2017,VLOOKUP($F45,'3 - NTG (IESO VRR 2017)'!$A$4:$G$61,7,FALSE)*$J45,IF($I45=2016,VLOOKUP($F45,'3 - NTG (IESO VRR 2017)'!$A$4:$G$61,5,FALSE)*$J45))))))</f>
        <v>4.086028019689512</v>
      </c>
      <c r="L45" s="11">
        <v>19811</v>
      </c>
      <c r="M45" s="87">
        <f>IF($L45="","",IF($I45=2020,VLOOKUP($F45,'3 - NTG (IESO VRR 2017)'!$A$4:$G$61,6,FALSE)*$L45,IF($I45=2019,VLOOKUP($F45,'3 - NTG (IESO VRR 2017)'!$A$4:$G$61,6,FALSE)*$L45,IF($I45=2018,VLOOKUP($F45,'3 - NTG (IESO VRR 2017)'!$A$4:$G$61,6,FALSE)*$L45,IF($I45=2017,VLOOKUP($F45,'3 - NTG (IESO VRR 2017)'!$A$4:$G$61,6,FALSE)*$L45,IF($I45=2016,VLOOKUP($F45,'3 - NTG (IESO VRR 2017)'!$A$4:$G$61,4,FALSE)*$L45))))))</f>
        <v>15493.655958032685</v>
      </c>
    </row>
    <row r="46" spans="1:13" x14ac:dyDescent="0.25">
      <c r="A46" s="8">
        <v>190199</v>
      </c>
      <c r="B46" s="8" t="e">
        <v>#N/A</v>
      </c>
      <c r="C46" s="88"/>
      <c r="D46" s="8" t="s">
        <v>24</v>
      </c>
      <c r="E46" s="1" t="s">
        <v>13</v>
      </c>
      <c r="F46" s="1" t="s">
        <v>14</v>
      </c>
      <c r="G46" s="1" t="s">
        <v>17</v>
      </c>
      <c r="H46" s="3">
        <v>43189</v>
      </c>
      <c r="I46" s="7">
        <f t="shared" si="0"/>
        <v>2018</v>
      </c>
      <c r="J46" s="10">
        <v>3.91</v>
      </c>
      <c r="K46" s="86">
        <f>IF($J46="","",IF($I46=2020,VLOOKUP($F46,'3 - NTG (IESO VRR 2017)'!$A$4:$G$61,7,FALSE)*$J46,IF($I46=2019,VLOOKUP($F46,'3 - NTG (IESO VRR 2017)'!$A$4:$G$61,7,FALSE)*$J46,IF($I46=2018,VLOOKUP($F46,'3 - NTG (IESO VRR 2017)'!$A$4:$G$61,7,FALSE)*$J46,IF($I46=2017,VLOOKUP($F46,'3 - NTG (IESO VRR 2017)'!$A$4:$G$61,7,FALSE)*$J46,IF($I46=2016,VLOOKUP($F46,'3 - NTG (IESO VRR 2017)'!$A$4:$G$61,5,FALSE)*$J46))))))</f>
        <v>3.3992275653161688</v>
      </c>
      <c r="L46" s="11">
        <v>16320</v>
      </c>
      <c r="M46" s="87">
        <f>IF($L46="","",IF($I46=2020,VLOOKUP($F46,'3 - NTG (IESO VRR 2017)'!$A$4:$G$61,6,FALSE)*$L46,IF($I46=2019,VLOOKUP($F46,'3 - NTG (IESO VRR 2017)'!$A$4:$G$61,6,FALSE)*$L46,IF($I46=2018,VLOOKUP($F46,'3 - NTG (IESO VRR 2017)'!$A$4:$G$61,6,FALSE)*$L46,IF($I46=2017,VLOOKUP($F46,'3 - NTG (IESO VRR 2017)'!$A$4:$G$61,6,FALSE)*$L46,IF($I46=2016,VLOOKUP($F46,'3 - NTG (IESO VRR 2017)'!$A$4:$G$61,4,FALSE)*$L46))))))</f>
        <v>12763.437748477787</v>
      </c>
    </row>
    <row r="47" spans="1:13" x14ac:dyDescent="0.25">
      <c r="A47" s="8">
        <v>191123</v>
      </c>
      <c r="B47" s="8" t="e">
        <v>#N/A</v>
      </c>
      <c r="C47" s="88"/>
      <c r="D47" s="8" t="s">
        <v>24</v>
      </c>
      <c r="E47" s="1" t="s">
        <v>13</v>
      </c>
      <c r="F47" s="1" t="s">
        <v>14</v>
      </c>
      <c r="G47" s="1" t="s">
        <v>15</v>
      </c>
      <c r="H47" s="3">
        <v>43217</v>
      </c>
      <c r="I47" s="7">
        <f t="shared" si="0"/>
        <v>2018</v>
      </c>
      <c r="J47" s="10">
        <v>0.77</v>
      </c>
      <c r="K47" s="86">
        <f>IF($J47="","",IF($I47=2020,VLOOKUP($F47,'3 - NTG (IESO VRR 2017)'!$A$4:$G$61,7,FALSE)*$J47,IF($I47=2019,VLOOKUP($F47,'3 - NTG (IESO VRR 2017)'!$A$4:$G$61,7,FALSE)*$J47,IF($I47=2018,VLOOKUP($F47,'3 - NTG (IESO VRR 2017)'!$A$4:$G$61,7,FALSE)*$J47,IF($I47=2017,VLOOKUP($F47,'3 - NTG (IESO VRR 2017)'!$A$4:$G$61,7,FALSE)*$J47,IF($I47=2016,VLOOKUP($F47,'3 - NTG (IESO VRR 2017)'!$A$4:$G$61,5,FALSE)*$J47))))))</f>
        <v>0.66941310109806906</v>
      </c>
      <c r="L47" s="11">
        <v>6717</v>
      </c>
      <c r="M47" s="87">
        <f>IF($L47="","",IF($I47=2020,VLOOKUP($F47,'3 - NTG (IESO VRR 2017)'!$A$4:$G$61,6,FALSE)*$L47,IF($I47=2019,VLOOKUP($F47,'3 - NTG (IESO VRR 2017)'!$A$4:$G$61,6,FALSE)*$L47,IF($I47=2018,VLOOKUP($F47,'3 - NTG (IESO VRR 2017)'!$A$4:$G$61,6,FALSE)*$L47,IF($I47=2017,VLOOKUP($F47,'3 - NTG (IESO VRR 2017)'!$A$4:$G$61,6,FALSE)*$L47,IF($I47=2016,VLOOKUP($F47,'3 - NTG (IESO VRR 2017)'!$A$4:$G$61,4,FALSE)*$L47))))))</f>
        <v>5253.1869703753246</v>
      </c>
    </row>
    <row r="48" spans="1:13" x14ac:dyDescent="0.25">
      <c r="A48" s="8">
        <v>192035</v>
      </c>
      <c r="B48" s="8" t="e">
        <v>#N/A</v>
      </c>
      <c r="C48" s="88"/>
      <c r="D48" s="8" t="s">
        <v>24</v>
      </c>
      <c r="E48" s="1" t="s">
        <v>13</v>
      </c>
      <c r="F48" s="1" t="s">
        <v>14</v>
      </c>
      <c r="G48" s="1" t="s">
        <v>15</v>
      </c>
      <c r="H48" s="3">
        <v>44043</v>
      </c>
      <c r="I48" s="7">
        <f t="shared" si="0"/>
        <v>2020</v>
      </c>
      <c r="J48" s="10">
        <v>21.7</v>
      </c>
      <c r="K48" s="86">
        <f>IF($J48="","",IF($I48=2020,VLOOKUP($F48,'3 - NTG (IESO VRR 2017)'!$A$4:$G$61,7,FALSE)*$J48,IF($I48=2019,VLOOKUP($F48,'3 - NTG (IESO VRR 2017)'!$A$4:$G$61,7,FALSE)*$J48,IF($I48=2018,VLOOKUP($F48,'3 - NTG (IESO VRR 2017)'!$A$4:$G$61,7,FALSE)*$J48,IF($I48=2017,VLOOKUP($F48,'3 - NTG (IESO VRR 2017)'!$A$4:$G$61,7,FALSE)*$J48,IF($I48=2016,VLOOKUP($F48,'3 - NTG (IESO VRR 2017)'!$A$4:$G$61,5,FALSE)*$J48))))))</f>
        <v>18.865278303672852</v>
      </c>
      <c r="L48" s="11">
        <v>81728</v>
      </c>
      <c r="M48" s="87">
        <f>IF($L48="","",IF($I48=2020,VLOOKUP($F48,'3 - NTG (IESO VRR 2017)'!$A$4:$G$61,6,FALSE)*$L48,IF($I48=2019,VLOOKUP($F48,'3 - NTG (IESO VRR 2017)'!$A$4:$G$61,6,FALSE)*$L48,IF($I48=2018,VLOOKUP($F48,'3 - NTG (IESO VRR 2017)'!$A$4:$G$61,6,FALSE)*$L48,IF($I48=2017,VLOOKUP($F48,'3 - NTG (IESO VRR 2017)'!$A$4:$G$61,6,FALSE)*$L48,IF($I48=2016,VLOOKUP($F48,'3 - NTG (IESO VRR 2017)'!$A$4:$G$61,4,FALSE)*$L48))))))</f>
        <v>63917.294136494638</v>
      </c>
    </row>
    <row r="49" spans="1:13" x14ac:dyDescent="0.25">
      <c r="A49" s="8">
        <v>193521</v>
      </c>
      <c r="B49" s="8" t="e">
        <v>#N/A</v>
      </c>
      <c r="C49" s="88"/>
      <c r="D49" s="8" t="s">
        <v>24</v>
      </c>
      <c r="E49" s="1" t="s">
        <v>13</v>
      </c>
      <c r="F49" s="1" t="s">
        <v>14</v>
      </c>
      <c r="G49" s="1" t="s">
        <v>15</v>
      </c>
      <c r="H49" s="3">
        <v>43570</v>
      </c>
      <c r="I49" s="7">
        <f t="shared" si="0"/>
        <v>2019</v>
      </c>
      <c r="J49" s="10">
        <v>0</v>
      </c>
      <c r="K49" s="86">
        <f>IF($J49="","",IF($I49=2020,VLOOKUP($F49,'3 - NTG (IESO VRR 2017)'!$A$4:$G$61,7,FALSE)*$J49,IF($I49=2019,VLOOKUP($F49,'3 - NTG (IESO VRR 2017)'!$A$4:$G$61,7,FALSE)*$J49,IF($I49=2018,VLOOKUP($F49,'3 - NTG (IESO VRR 2017)'!$A$4:$G$61,7,FALSE)*$J49,IF($I49=2017,VLOOKUP($F49,'3 - NTG (IESO VRR 2017)'!$A$4:$G$61,7,FALSE)*$J49,IF($I49=2016,VLOOKUP($F49,'3 - NTG (IESO VRR 2017)'!$A$4:$G$61,5,FALSE)*$J49))))))</f>
        <v>0</v>
      </c>
      <c r="L49" s="11">
        <v>36499</v>
      </c>
      <c r="M49" s="87">
        <f>IF($L49="","",IF($I49=2020,VLOOKUP($F49,'3 - NTG (IESO VRR 2017)'!$A$4:$G$61,6,FALSE)*$L49,IF($I49=2019,VLOOKUP($F49,'3 - NTG (IESO VRR 2017)'!$A$4:$G$61,6,FALSE)*$L49,IF($I49=2018,VLOOKUP($F49,'3 - NTG (IESO VRR 2017)'!$A$4:$G$61,6,FALSE)*$L49,IF($I49=2017,VLOOKUP($F49,'3 - NTG (IESO VRR 2017)'!$A$4:$G$61,6,FALSE)*$L49,IF($I49=2016,VLOOKUP($F49,'3 - NTG (IESO VRR 2017)'!$A$4:$G$61,4,FALSE)*$L49))))))</f>
        <v>28544.896714564384</v>
      </c>
    </row>
    <row r="50" spans="1:13" x14ac:dyDescent="0.25">
      <c r="A50" s="8">
        <v>193541</v>
      </c>
      <c r="B50" s="8" t="e">
        <v>#N/A</v>
      </c>
      <c r="C50" s="88"/>
      <c r="D50" s="8" t="s">
        <v>24</v>
      </c>
      <c r="E50" s="1" t="s">
        <v>19</v>
      </c>
      <c r="F50" s="1" t="s">
        <v>14</v>
      </c>
      <c r="G50" s="1" t="s">
        <v>16</v>
      </c>
      <c r="H50" s="3">
        <v>43384</v>
      </c>
      <c r="I50" s="7">
        <f t="shared" si="0"/>
        <v>2018</v>
      </c>
      <c r="J50" s="10">
        <v>24.7</v>
      </c>
      <c r="K50" s="86">
        <f>IF($J50="","",IF($I50=2020,VLOOKUP($F50,'3 - NTG (IESO VRR 2017)'!$A$4:$G$61,7,FALSE)*$J50,IF($I50=2019,VLOOKUP($F50,'3 - NTG (IESO VRR 2017)'!$A$4:$G$61,7,FALSE)*$J50,IF($I50=2018,VLOOKUP($F50,'3 - NTG (IESO VRR 2017)'!$A$4:$G$61,7,FALSE)*$J50,IF($I50=2017,VLOOKUP($F50,'3 - NTG (IESO VRR 2017)'!$A$4:$G$61,7,FALSE)*$J50,IF($I50=2016,VLOOKUP($F50,'3 - NTG (IESO VRR 2017)'!$A$4:$G$61,5,FALSE)*$J50))))))</f>
        <v>21.473381294964032</v>
      </c>
      <c r="L50" s="11">
        <v>211153</v>
      </c>
      <c r="M50" s="87">
        <f>IF($L50="","",IF($I50=2020,VLOOKUP($F50,'3 - NTG (IESO VRR 2017)'!$A$4:$G$61,6,FALSE)*$L50,IF($I50=2019,VLOOKUP($F50,'3 - NTG (IESO VRR 2017)'!$A$4:$G$61,6,FALSE)*$L50,IF($I50=2018,VLOOKUP($F50,'3 - NTG (IESO VRR 2017)'!$A$4:$G$61,6,FALSE)*$L50,IF($I50=2017,VLOOKUP($F50,'3 - NTG (IESO VRR 2017)'!$A$4:$G$61,6,FALSE)*$L50,IF($I50=2016,VLOOKUP($F50,'3 - NTG (IESO VRR 2017)'!$A$4:$G$61,4,FALSE)*$L50))))))</f>
        <v>165137.14282502022</v>
      </c>
    </row>
    <row r="51" spans="1:13" x14ac:dyDescent="0.25">
      <c r="A51" s="8">
        <v>193568</v>
      </c>
      <c r="B51" s="8" t="e">
        <v>#N/A</v>
      </c>
      <c r="C51" s="88"/>
      <c r="D51" s="8" t="s">
        <v>24</v>
      </c>
      <c r="E51" s="1" t="s">
        <v>13</v>
      </c>
      <c r="F51" s="1" t="s">
        <v>14</v>
      </c>
      <c r="G51" s="1" t="s">
        <v>16</v>
      </c>
      <c r="H51" s="3">
        <v>43266</v>
      </c>
      <c r="I51" s="7">
        <f t="shared" si="0"/>
        <v>2018</v>
      </c>
      <c r="J51" s="10">
        <v>2.15</v>
      </c>
      <c r="K51" s="86">
        <f>IF($J51="","",IF($I51=2020,VLOOKUP($F51,'3 - NTG (IESO VRR 2017)'!$A$4:$G$61,7,FALSE)*$J51,IF($I51=2019,VLOOKUP($F51,'3 - NTG (IESO VRR 2017)'!$A$4:$G$61,7,FALSE)*$J51,IF($I51=2018,VLOOKUP($F51,'3 - NTG (IESO VRR 2017)'!$A$4:$G$61,7,FALSE)*$J51,IF($I51=2017,VLOOKUP($F51,'3 - NTG (IESO VRR 2017)'!$A$4:$G$61,7,FALSE)*$J51,IF($I51=2016,VLOOKUP($F51,'3 - NTG (IESO VRR 2017)'!$A$4:$G$61,5,FALSE)*$J51))))))</f>
        <v>1.8691404770920108</v>
      </c>
      <c r="L51" s="11">
        <v>9889</v>
      </c>
      <c r="M51" s="87">
        <f>IF($L51="","",IF($I51=2020,VLOOKUP($F51,'3 - NTG (IESO VRR 2017)'!$A$4:$G$61,6,FALSE)*$L51,IF($I51=2019,VLOOKUP($F51,'3 - NTG (IESO VRR 2017)'!$A$4:$G$61,6,FALSE)*$L51,IF($I51=2018,VLOOKUP($F51,'3 - NTG (IESO VRR 2017)'!$A$4:$G$61,6,FALSE)*$L51,IF($I51=2017,VLOOKUP($F51,'3 - NTG (IESO VRR 2017)'!$A$4:$G$61,6,FALSE)*$L51,IF($I51=2016,VLOOKUP($F51,'3 - NTG (IESO VRR 2017)'!$A$4:$G$61,4,FALSE)*$L51))))))</f>
        <v>7733.9237680574042</v>
      </c>
    </row>
    <row r="52" spans="1:13" x14ac:dyDescent="0.25">
      <c r="A52" s="8">
        <v>193856</v>
      </c>
      <c r="B52" s="8" t="e">
        <v>#N/A</v>
      </c>
      <c r="C52" s="88"/>
      <c r="D52" s="8" t="s">
        <v>26</v>
      </c>
      <c r="E52" s="1" t="s">
        <v>13</v>
      </c>
      <c r="F52" s="1" t="s">
        <v>14</v>
      </c>
      <c r="G52" s="1" t="s">
        <v>15</v>
      </c>
      <c r="H52" s="3">
        <v>43518</v>
      </c>
      <c r="I52" s="7">
        <f t="shared" si="0"/>
        <v>2019</v>
      </c>
      <c r="J52" s="10">
        <v>14.7</v>
      </c>
      <c r="K52" s="86">
        <f>IF($J52="","",IF($I52=2020,VLOOKUP($F52,'3 - NTG (IESO VRR 2017)'!$A$4:$G$61,7,FALSE)*$J52,IF($I52=2019,VLOOKUP($F52,'3 - NTG (IESO VRR 2017)'!$A$4:$G$61,7,FALSE)*$J52,IF($I52=2018,VLOOKUP($F52,'3 - NTG (IESO VRR 2017)'!$A$4:$G$61,7,FALSE)*$J52,IF($I52=2017,VLOOKUP($F52,'3 - NTG (IESO VRR 2017)'!$A$4:$G$61,7,FALSE)*$J52,IF($I52=2016,VLOOKUP($F52,'3 - NTG (IESO VRR 2017)'!$A$4:$G$61,5,FALSE)*$J52))))))</f>
        <v>12.779704657326771</v>
      </c>
      <c r="L52" s="11">
        <v>49117</v>
      </c>
      <c r="M52" s="87">
        <f>IF($L52="","",IF($I52=2020,VLOOKUP($F52,'3 - NTG (IESO VRR 2017)'!$A$4:$G$61,6,FALSE)*$L52,IF($I52=2019,VLOOKUP($F52,'3 - NTG (IESO VRR 2017)'!$A$4:$G$61,6,FALSE)*$L52,IF($I52=2018,VLOOKUP($F52,'3 - NTG (IESO VRR 2017)'!$A$4:$G$61,6,FALSE)*$L52,IF($I52=2017,VLOOKUP($F52,'3 - NTG (IESO VRR 2017)'!$A$4:$G$61,6,FALSE)*$L52,IF($I52=2016,VLOOKUP($F52,'3 - NTG (IESO VRR 2017)'!$A$4:$G$61,4,FALSE)*$L52))))))</f>
        <v>38413.098767891141</v>
      </c>
    </row>
    <row r="53" spans="1:13" x14ac:dyDescent="0.25">
      <c r="A53" s="8">
        <v>194447</v>
      </c>
      <c r="B53" s="8" t="e">
        <v>#N/A</v>
      </c>
      <c r="C53" s="88"/>
      <c r="D53" s="8" t="s">
        <v>24</v>
      </c>
      <c r="E53" s="1" t="s">
        <v>13</v>
      </c>
      <c r="F53" s="1" t="s">
        <v>14</v>
      </c>
      <c r="G53" s="1" t="s">
        <v>15</v>
      </c>
      <c r="H53" s="3">
        <v>43322</v>
      </c>
      <c r="I53" s="7">
        <f t="shared" si="0"/>
        <v>2018</v>
      </c>
      <c r="J53" s="10">
        <v>16.100000000000001</v>
      </c>
      <c r="K53" s="86">
        <f>IF($J53="","",IF($I53=2020,VLOOKUP($F53,'3 - NTG (IESO VRR 2017)'!$A$4:$G$61,7,FALSE)*$J53,IF($I53=2019,VLOOKUP($F53,'3 - NTG (IESO VRR 2017)'!$A$4:$G$61,7,FALSE)*$J53,IF($I53=2018,VLOOKUP($F53,'3 - NTG (IESO VRR 2017)'!$A$4:$G$61,7,FALSE)*$J53,IF($I53=2017,VLOOKUP($F53,'3 - NTG (IESO VRR 2017)'!$A$4:$G$61,7,FALSE)*$J53,IF($I53=2016,VLOOKUP($F53,'3 - NTG (IESO VRR 2017)'!$A$4:$G$61,5,FALSE)*$J53))))))</f>
        <v>13.996819386595989</v>
      </c>
      <c r="L53" s="11">
        <v>91849</v>
      </c>
      <c r="M53" s="87">
        <f>IF($L53="","",IF($I53=2020,VLOOKUP($F53,'3 - NTG (IESO VRR 2017)'!$A$4:$G$61,6,FALSE)*$L53,IF($I53=2019,VLOOKUP($F53,'3 - NTG (IESO VRR 2017)'!$A$4:$G$61,6,FALSE)*$L53,IF($I53=2018,VLOOKUP($F53,'3 - NTG (IESO VRR 2017)'!$A$4:$G$61,6,FALSE)*$L53,IF($I53=2017,VLOOKUP($F53,'3 - NTG (IESO VRR 2017)'!$A$4:$G$61,6,FALSE)*$L53,IF($I53=2016,VLOOKUP($F53,'3 - NTG (IESO VRR 2017)'!$A$4:$G$61,4,FALSE)*$L53))))))</f>
        <v>71832.658931368642</v>
      </c>
    </row>
    <row r="54" spans="1:13" x14ac:dyDescent="0.25">
      <c r="A54" s="8">
        <v>195474</v>
      </c>
      <c r="B54" s="8" t="e">
        <v>#N/A</v>
      </c>
      <c r="C54" s="88"/>
      <c r="D54" s="8" t="s">
        <v>24</v>
      </c>
      <c r="E54" s="1" t="s">
        <v>13</v>
      </c>
      <c r="F54" s="1" t="s">
        <v>14</v>
      </c>
      <c r="G54" s="1" t="s">
        <v>15</v>
      </c>
      <c r="H54" s="3">
        <v>43395</v>
      </c>
      <c r="I54" s="7">
        <f t="shared" si="0"/>
        <v>2018</v>
      </c>
      <c r="J54" s="10">
        <v>71.5</v>
      </c>
      <c r="K54" s="86">
        <f>IF($J54="","",IF($I54=2020,VLOOKUP($F54,'3 - NTG (IESO VRR 2017)'!$A$4:$G$61,7,FALSE)*$J54,IF($I54=2019,VLOOKUP($F54,'3 - NTG (IESO VRR 2017)'!$A$4:$G$61,7,FALSE)*$J54,IF($I54=2018,VLOOKUP($F54,'3 - NTG (IESO VRR 2017)'!$A$4:$G$61,7,FALSE)*$J54,IF($I54=2017,VLOOKUP($F54,'3 - NTG (IESO VRR 2017)'!$A$4:$G$61,7,FALSE)*$J54,IF($I54=2016,VLOOKUP($F54,'3 - NTG (IESO VRR 2017)'!$A$4:$G$61,5,FALSE)*$J54))))))</f>
        <v>62.15978795910641</v>
      </c>
      <c r="L54" s="11">
        <v>626410</v>
      </c>
      <c r="M54" s="87">
        <f>IF($L54="","",IF($I54=2020,VLOOKUP($F54,'3 - NTG (IESO VRR 2017)'!$A$4:$G$61,6,FALSE)*$L54,IF($I54=2019,VLOOKUP($F54,'3 - NTG (IESO VRR 2017)'!$A$4:$G$61,6,FALSE)*$L54,IF($I54=2018,VLOOKUP($F54,'3 - NTG (IESO VRR 2017)'!$A$4:$G$61,6,FALSE)*$L54,IF($I54=2017,VLOOKUP($F54,'3 - NTG (IESO VRR 2017)'!$A$4:$G$61,6,FALSE)*$L54,IF($I54=2016,VLOOKUP($F54,'3 - NTG (IESO VRR 2017)'!$A$4:$G$61,4,FALSE)*$L54))))))</f>
        <v>489898.59313872369</v>
      </c>
    </row>
    <row r="55" spans="1:13" x14ac:dyDescent="0.25">
      <c r="A55" s="8">
        <v>195483</v>
      </c>
      <c r="B55" s="8" t="e">
        <v>#N/A</v>
      </c>
      <c r="C55" s="88"/>
      <c r="D55" s="8" t="s">
        <v>24</v>
      </c>
      <c r="E55" s="1" t="s">
        <v>13</v>
      </c>
      <c r="F55" s="1" t="s">
        <v>14</v>
      </c>
      <c r="G55" s="1" t="s">
        <v>17</v>
      </c>
      <c r="H55" s="3">
        <v>43276</v>
      </c>
      <c r="I55" s="7">
        <f t="shared" si="0"/>
        <v>2018</v>
      </c>
      <c r="J55" s="10">
        <v>0.19</v>
      </c>
      <c r="K55" s="86">
        <f>IF($J55="","",IF($I55=2020,VLOOKUP($F55,'3 - NTG (IESO VRR 2017)'!$A$4:$G$61,7,FALSE)*$J55,IF($I55=2019,VLOOKUP($F55,'3 - NTG (IESO VRR 2017)'!$A$4:$G$61,7,FALSE)*$J55,IF($I55=2018,VLOOKUP($F55,'3 - NTG (IESO VRR 2017)'!$A$4:$G$61,7,FALSE)*$J55,IF($I55=2017,VLOOKUP($F55,'3 - NTG (IESO VRR 2017)'!$A$4:$G$61,7,FALSE)*$J55,IF($I55=2016,VLOOKUP($F55,'3 - NTG (IESO VRR 2017)'!$A$4:$G$61,5,FALSE)*$J55))))))</f>
        <v>0.16517985611510794</v>
      </c>
      <c r="L55" s="10">
        <v>859</v>
      </c>
      <c r="M55" s="87">
        <f>IF($L55="","",IF($I55=2020,VLOOKUP($F55,'3 - NTG (IESO VRR 2017)'!$A$4:$G$61,6,FALSE)*$L55,IF($I55=2019,VLOOKUP($F55,'3 - NTG (IESO VRR 2017)'!$A$4:$G$61,6,FALSE)*$L55,IF($I55=2018,VLOOKUP($F55,'3 - NTG (IESO VRR 2017)'!$A$4:$G$61,6,FALSE)*$L55,IF($I55=2017,VLOOKUP($F55,'3 - NTG (IESO VRR 2017)'!$A$4:$G$61,6,FALSE)*$L55,IF($I55=2016,VLOOKUP($F55,'3 - NTG (IESO VRR 2017)'!$A$4:$G$61,4,FALSE)*$L55))))))</f>
        <v>671.80104325627565</v>
      </c>
    </row>
    <row r="56" spans="1:13" x14ac:dyDescent="0.25">
      <c r="A56" s="8">
        <v>195878</v>
      </c>
      <c r="B56" s="8" t="e">
        <v>#N/A</v>
      </c>
      <c r="C56" s="88"/>
      <c r="D56" s="8" t="s">
        <v>26</v>
      </c>
      <c r="E56" s="1" t="s">
        <v>13</v>
      </c>
      <c r="F56" s="1" t="s">
        <v>14</v>
      </c>
      <c r="G56" s="1" t="s">
        <v>15</v>
      </c>
      <c r="H56" s="3">
        <v>43742</v>
      </c>
      <c r="I56" s="7">
        <f t="shared" si="0"/>
        <v>2019</v>
      </c>
      <c r="J56" s="10">
        <v>57.8</v>
      </c>
      <c r="K56" s="86">
        <f>IF($J56="","",IF($I56=2020,VLOOKUP($F56,'3 - NTG (IESO VRR 2017)'!$A$4:$G$61,7,FALSE)*$J56,IF($I56=2019,VLOOKUP($F56,'3 - NTG (IESO VRR 2017)'!$A$4:$G$61,7,FALSE)*$J56,IF($I56=2018,VLOOKUP($F56,'3 - NTG (IESO VRR 2017)'!$A$4:$G$61,7,FALSE)*$J56,IF($I56=2017,VLOOKUP($F56,'3 - NTG (IESO VRR 2017)'!$A$4:$G$61,7,FALSE)*$J56,IF($I56=2016,VLOOKUP($F56,'3 - NTG (IESO VRR 2017)'!$A$4:$G$61,5,FALSE)*$J56))))))</f>
        <v>50.24945096554336</v>
      </c>
      <c r="L56" s="11">
        <v>366815</v>
      </c>
      <c r="M56" s="87">
        <f>IF($L56="","",IF($I56=2020,VLOOKUP($F56,'3 - NTG (IESO VRR 2017)'!$A$4:$G$61,6,FALSE)*$L56,IF($I56=2019,VLOOKUP($F56,'3 - NTG (IESO VRR 2017)'!$A$4:$G$61,6,FALSE)*$L56,IF($I56=2018,VLOOKUP($F56,'3 - NTG (IESO VRR 2017)'!$A$4:$G$61,6,FALSE)*$L56,IF($I56=2017,VLOOKUP($F56,'3 - NTG (IESO VRR 2017)'!$A$4:$G$61,6,FALSE)*$L56,IF($I56=2016,VLOOKUP($F56,'3 - NTG (IESO VRR 2017)'!$A$4:$G$61,4,FALSE)*$L56))))))</f>
        <v>286876.25108504161</v>
      </c>
    </row>
    <row r="57" spans="1:13" x14ac:dyDescent="0.25">
      <c r="A57" s="8">
        <v>196384</v>
      </c>
      <c r="B57" s="8" t="e">
        <v>#N/A</v>
      </c>
      <c r="C57" s="88"/>
      <c r="D57" s="8" t="s">
        <v>26</v>
      </c>
      <c r="E57" s="1" t="s">
        <v>13</v>
      </c>
      <c r="F57" s="1" t="s">
        <v>14</v>
      </c>
      <c r="G57" s="1" t="s">
        <v>15</v>
      </c>
      <c r="H57" s="3">
        <v>43647</v>
      </c>
      <c r="I57" s="7">
        <f t="shared" si="0"/>
        <v>2019</v>
      </c>
      <c r="J57" s="10">
        <v>13.65</v>
      </c>
      <c r="K57" s="86">
        <f>IF($J57="","",IF($I57=2020,VLOOKUP($F57,'3 - NTG (IESO VRR 2017)'!$A$4:$G$61,7,FALSE)*$J57,IF($I57=2019,VLOOKUP($F57,'3 - NTG (IESO VRR 2017)'!$A$4:$G$61,7,FALSE)*$J57,IF($I57=2018,VLOOKUP($F57,'3 - NTG (IESO VRR 2017)'!$A$4:$G$61,7,FALSE)*$J57,IF($I57=2017,VLOOKUP($F57,'3 - NTG (IESO VRR 2017)'!$A$4:$G$61,7,FALSE)*$J57,IF($I57=2016,VLOOKUP($F57,'3 - NTG (IESO VRR 2017)'!$A$4:$G$61,5,FALSE)*$J57))))))</f>
        <v>11.86686861037486</v>
      </c>
      <c r="L57" s="11">
        <v>354704</v>
      </c>
      <c r="M57" s="87">
        <f>IF($L57="","",IF($I57=2020,VLOOKUP($F57,'3 - NTG (IESO VRR 2017)'!$A$4:$G$61,6,FALSE)*$L57,IF($I57=2019,VLOOKUP($F57,'3 - NTG (IESO VRR 2017)'!$A$4:$G$61,6,FALSE)*$L57,IF($I57=2018,VLOOKUP($F57,'3 - NTG (IESO VRR 2017)'!$A$4:$G$61,6,FALSE)*$L57,IF($I57=2017,VLOOKUP($F57,'3 - NTG (IESO VRR 2017)'!$A$4:$G$61,6,FALSE)*$L57,IF($I57=2016,VLOOKUP($F57,'3 - NTG (IESO VRR 2017)'!$A$4:$G$61,4,FALSE)*$L57))))))</f>
        <v>277404.56024118041</v>
      </c>
    </row>
    <row r="58" spans="1:13" x14ac:dyDescent="0.25">
      <c r="A58" s="8">
        <v>196423</v>
      </c>
      <c r="B58" s="8" t="e">
        <v>#N/A</v>
      </c>
      <c r="C58" s="88"/>
      <c r="D58" s="8" t="s">
        <v>26</v>
      </c>
      <c r="E58" s="1" t="s">
        <v>13</v>
      </c>
      <c r="F58" s="1" t="s">
        <v>14</v>
      </c>
      <c r="G58" s="1" t="s">
        <v>15</v>
      </c>
      <c r="H58" s="3">
        <v>43647</v>
      </c>
      <c r="I58" s="7">
        <f t="shared" si="0"/>
        <v>2019</v>
      </c>
      <c r="J58" s="10">
        <v>17.84</v>
      </c>
      <c r="K58" s="86">
        <f>IF($J58="","",IF($I58=2020,VLOOKUP($F58,'3 - NTG (IESO VRR 2017)'!$A$4:$G$61,7,FALSE)*$J58,IF($I58=2019,VLOOKUP($F58,'3 - NTG (IESO VRR 2017)'!$A$4:$G$61,7,FALSE)*$J58,IF($I58=2018,VLOOKUP($F58,'3 - NTG (IESO VRR 2017)'!$A$4:$G$61,7,FALSE)*$J58,IF($I58=2017,VLOOKUP($F58,'3 - NTG (IESO VRR 2017)'!$A$4:$G$61,7,FALSE)*$J58,IF($I58=2016,VLOOKUP($F58,'3 - NTG (IESO VRR 2017)'!$A$4:$G$61,5,FALSE)*$J58))))))</f>
        <v>15.509519121544871</v>
      </c>
      <c r="L58" s="11">
        <v>78282</v>
      </c>
      <c r="M58" s="87">
        <f>IF($L58="","",IF($I58=2020,VLOOKUP($F58,'3 - NTG (IESO VRR 2017)'!$A$4:$G$61,6,FALSE)*$L58,IF($I58=2019,VLOOKUP($F58,'3 - NTG (IESO VRR 2017)'!$A$4:$G$61,6,FALSE)*$L58,IF($I58=2018,VLOOKUP($F58,'3 - NTG (IESO VRR 2017)'!$A$4:$G$61,6,FALSE)*$L58,IF($I58=2017,VLOOKUP($F58,'3 - NTG (IESO VRR 2017)'!$A$4:$G$61,6,FALSE)*$L58,IF($I58=2016,VLOOKUP($F58,'3 - NTG (IESO VRR 2017)'!$A$4:$G$61,4,FALSE)*$L58))))))</f>
        <v>61222.26922955503</v>
      </c>
    </row>
    <row r="59" spans="1:13" x14ac:dyDescent="0.25">
      <c r="A59" s="8">
        <v>196482</v>
      </c>
      <c r="B59" s="8" t="e">
        <v>#N/A</v>
      </c>
      <c r="C59" s="88"/>
      <c r="D59" s="8" t="s">
        <v>24</v>
      </c>
      <c r="E59" s="1" t="s">
        <v>13</v>
      </c>
      <c r="F59" s="1" t="s">
        <v>14</v>
      </c>
      <c r="G59" s="1" t="s">
        <v>15</v>
      </c>
      <c r="H59" s="3">
        <v>43343</v>
      </c>
      <c r="I59" s="7">
        <f t="shared" si="0"/>
        <v>2018</v>
      </c>
      <c r="J59" s="10">
        <v>8.33</v>
      </c>
      <c r="K59" s="86">
        <f>IF($J59="","",IF($I59=2020,VLOOKUP($F59,'3 - NTG (IESO VRR 2017)'!$A$4:$G$61,7,FALSE)*$J59,IF($I59=2019,VLOOKUP($F59,'3 - NTG (IESO VRR 2017)'!$A$4:$G$61,7,FALSE)*$J59,IF($I59=2018,VLOOKUP($F59,'3 - NTG (IESO VRR 2017)'!$A$4:$G$61,7,FALSE)*$J59,IF($I59=2017,VLOOKUP($F59,'3 - NTG (IESO VRR 2017)'!$A$4:$G$61,7,FALSE)*$J59,IF($I59=2016,VLOOKUP($F59,'3 - NTG (IESO VRR 2017)'!$A$4:$G$61,5,FALSE)*$J59))))))</f>
        <v>7.2418326391518377</v>
      </c>
      <c r="L59" s="11">
        <v>72971</v>
      </c>
      <c r="M59" s="87">
        <f>IF($L59="","",IF($I59=2020,VLOOKUP($F59,'3 - NTG (IESO VRR 2017)'!$A$4:$G$61,6,FALSE)*$L59,IF($I59=2019,VLOOKUP($F59,'3 - NTG (IESO VRR 2017)'!$A$4:$G$61,6,FALSE)*$L59,IF($I59=2018,VLOOKUP($F59,'3 - NTG (IESO VRR 2017)'!$A$4:$G$61,6,FALSE)*$L59,IF($I59=2017,VLOOKUP($F59,'3 - NTG (IESO VRR 2017)'!$A$4:$G$61,6,FALSE)*$L59,IF($I59=2016,VLOOKUP($F59,'3 - NTG (IESO VRR 2017)'!$A$4:$G$61,4,FALSE)*$L59))))))</f>
        <v>57068.677447559596</v>
      </c>
    </row>
    <row r="60" spans="1:13" x14ac:dyDescent="0.25">
      <c r="A60" s="8">
        <v>198306</v>
      </c>
      <c r="B60" s="8" t="e">
        <v>#N/A</v>
      </c>
      <c r="C60" s="88"/>
      <c r="D60" s="8" t="s">
        <v>25</v>
      </c>
      <c r="E60" s="1" t="s">
        <v>13</v>
      </c>
      <c r="F60" s="1" t="s">
        <v>14</v>
      </c>
      <c r="G60" s="1" t="s">
        <v>15</v>
      </c>
      <c r="H60" s="3">
        <v>43455</v>
      </c>
      <c r="I60" s="7">
        <f t="shared" si="0"/>
        <v>2018</v>
      </c>
      <c r="J60" s="10">
        <v>0</v>
      </c>
      <c r="K60" s="86">
        <f>IF($J60="","",IF($I60=2020,VLOOKUP($F60,'3 - NTG (IESO VRR 2017)'!$A$4:$G$61,7,FALSE)*$J60,IF($I60=2019,VLOOKUP($F60,'3 - NTG (IESO VRR 2017)'!$A$4:$G$61,7,FALSE)*$J60,IF($I60=2018,VLOOKUP($F60,'3 - NTG (IESO VRR 2017)'!$A$4:$G$61,7,FALSE)*$J60,IF($I60=2017,VLOOKUP($F60,'3 - NTG (IESO VRR 2017)'!$A$4:$G$61,7,FALSE)*$J60,IF($I60=2016,VLOOKUP($F60,'3 - NTG (IESO VRR 2017)'!$A$4:$G$61,5,FALSE)*$J60))))))</f>
        <v>0</v>
      </c>
      <c r="L60" s="11">
        <v>52096</v>
      </c>
      <c r="M60" s="87">
        <f>IF($L60="","",IF($I60=2020,VLOOKUP($F60,'3 - NTG (IESO VRR 2017)'!$A$4:$G$61,6,FALSE)*$L60,IF($I60=2019,VLOOKUP($F60,'3 - NTG (IESO VRR 2017)'!$A$4:$G$61,6,FALSE)*$L60,IF($I60=2018,VLOOKUP($F60,'3 - NTG (IESO VRR 2017)'!$A$4:$G$61,6,FALSE)*$L60,IF($I60=2017,VLOOKUP($F60,'3 - NTG (IESO VRR 2017)'!$A$4:$G$61,6,FALSE)*$L60,IF($I60=2016,VLOOKUP($F60,'3 - NTG (IESO VRR 2017)'!$A$4:$G$61,4,FALSE)*$L60))))))</f>
        <v>40742.895401023212</v>
      </c>
    </row>
    <row r="61" spans="1:13" x14ac:dyDescent="0.25">
      <c r="A61" s="8">
        <v>199141</v>
      </c>
      <c r="B61" s="8" t="e">
        <v>#N/A</v>
      </c>
      <c r="C61" s="88"/>
      <c r="D61" s="8" t="s">
        <v>25</v>
      </c>
      <c r="E61" s="1" t="s">
        <v>13</v>
      </c>
      <c r="F61" s="1" t="s">
        <v>14</v>
      </c>
      <c r="G61" s="1" t="s">
        <v>15</v>
      </c>
      <c r="H61" s="3">
        <v>43801</v>
      </c>
      <c r="I61" s="7">
        <f t="shared" si="0"/>
        <v>2019</v>
      </c>
      <c r="J61" s="10">
        <v>10.79</v>
      </c>
      <c r="K61" s="86">
        <f>IF($J61="","",IF($I61=2020,VLOOKUP($F61,'3 - NTG (IESO VRR 2017)'!$A$4:$G$61,7,FALSE)*$J61,IF($I61=2019,VLOOKUP($F61,'3 - NTG (IESO VRR 2017)'!$A$4:$G$61,7,FALSE)*$J61,IF($I61=2018,VLOOKUP($F61,'3 - NTG (IESO VRR 2017)'!$A$4:$G$61,7,FALSE)*$J61,IF($I61=2017,VLOOKUP($F61,'3 - NTG (IESO VRR 2017)'!$A$4:$G$61,7,FALSE)*$J61,IF($I61=2016,VLOOKUP($F61,'3 - NTG (IESO VRR 2017)'!$A$4:$G$61,5,FALSE)*$J61))))))</f>
        <v>9.3804770920106026</v>
      </c>
      <c r="L61" s="11">
        <v>43435</v>
      </c>
      <c r="M61" s="87">
        <f>IF($L61="","",IF($I61=2020,VLOOKUP($F61,'3 - NTG (IESO VRR 2017)'!$A$4:$G$61,6,FALSE)*$L61,IF($I61=2019,VLOOKUP($F61,'3 - NTG (IESO VRR 2017)'!$A$4:$G$61,6,FALSE)*$L61,IF($I61=2018,VLOOKUP($F61,'3 - NTG (IESO VRR 2017)'!$A$4:$G$61,6,FALSE)*$L61,IF($I61=2017,VLOOKUP($F61,'3 - NTG (IESO VRR 2017)'!$A$4:$G$61,6,FALSE)*$L61,IF($I61=2016,VLOOKUP($F61,'3 - NTG (IESO VRR 2017)'!$A$4:$G$61,4,FALSE)*$L61))))))</f>
        <v>33969.357757667443</v>
      </c>
    </row>
    <row r="62" spans="1:13" x14ac:dyDescent="0.25">
      <c r="A62" s="8">
        <v>199584</v>
      </c>
      <c r="B62" s="8" t="e">
        <v>#N/A</v>
      </c>
      <c r="C62" s="88"/>
      <c r="D62" s="8" t="s">
        <v>24</v>
      </c>
      <c r="E62" s="1" t="s">
        <v>13</v>
      </c>
      <c r="F62" s="1" t="s">
        <v>14</v>
      </c>
      <c r="G62" s="1" t="s">
        <v>15</v>
      </c>
      <c r="H62" s="3">
        <v>43424</v>
      </c>
      <c r="I62" s="7">
        <f t="shared" si="0"/>
        <v>2018</v>
      </c>
      <c r="J62" s="10">
        <v>41.7</v>
      </c>
      <c r="K62" s="86">
        <f>IF($J62="","",IF($I62=2020,VLOOKUP($F62,'3 - NTG (IESO VRR 2017)'!$A$4:$G$61,7,FALSE)*$J62,IF($I62=2019,VLOOKUP($F62,'3 - NTG (IESO VRR 2017)'!$A$4:$G$61,7,FALSE)*$J62,IF($I62=2018,VLOOKUP($F62,'3 - NTG (IESO VRR 2017)'!$A$4:$G$61,7,FALSE)*$J62,IF($I62=2017,VLOOKUP($F62,'3 - NTG (IESO VRR 2017)'!$A$4:$G$61,7,FALSE)*$J62,IF($I62=2016,VLOOKUP($F62,'3 - NTG (IESO VRR 2017)'!$A$4:$G$61,5,FALSE)*$J62))))))</f>
        <v>36.252631578947373</v>
      </c>
      <c r="L62" s="11">
        <v>365236</v>
      </c>
      <c r="M62" s="87">
        <f>IF($L62="","",IF($I62=2020,VLOOKUP($F62,'3 - NTG (IESO VRR 2017)'!$A$4:$G$61,6,FALSE)*$L62,IF($I62=2019,VLOOKUP($F62,'3 - NTG (IESO VRR 2017)'!$A$4:$G$61,6,FALSE)*$L62,IF($I62=2018,VLOOKUP($F62,'3 - NTG (IESO VRR 2017)'!$A$4:$G$61,6,FALSE)*$L62,IF($I62=2017,VLOOKUP($F62,'3 - NTG (IESO VRR 2017)'!$A$4:$G$61,6,FALSE)*$L62,IF($I62=2016,VLOOKUP($F62,'3 - NTG (IESO VRR 2017)'!$A$4:$G$61,4,FALSE)*$L62))))))</f>
        <v>285641.35719994071</v>
      </c>
    </row>
    <row r="63" spans="1:13" x14ac:dyDescent="0.25">
      <c r="A63" s="8">
        <v>199730</v>
      </c>
      <c r="B63" s="8" t="e">
        <v>#N/A</v>
      </c>
      <c r="C63" s="88"/>
      <c r="D63" s="8" t="s">
        <v>24</v>
      </c>
      <c r="E63" s="1" t="s">
        <v>13</v>
      </c>
      <c r="F63" s="1" t="s">
        <v>14</v>
      </c>
      <c r="G63" s="1" t="s">
        <v>15</v>
      </c>
      <c r="H63" s="3">
        <v>43762</v>
      </c>
      <c r="I63" s="7">
        <f t="shared" si="0"/>
        <v>2019</v>
      </c>
      <c r="J63" s="10">
        <v>87.63</v>
      </c>
      <c r="K63" s="86">
        <f>IF($J63="","",IF($I63=2020,VLOOKUP($F63,'3 - NTG (IESO VRR 2017)'!$A$4:$G$61,7,FALSE)*$J63,IF($I63=2019,VLOOKUP($F63,'3 - NTG (IESO VRR 2017)'!$A$4:$G$61,7,FALSE)*$J63,IF($I63=2018,VLOOKUP($F63,'3 - NTG (IESO VRR 2017)'!$A$4:$G$61,7,FALSE)*$J63,IF($I63=2017,VLOOKUP($F63,'3 - NTG (IESO VRR 2017)'!$A$4:$G$61,7,FALSE)*$J63,IF($I63=2016,VLOOKUP($F63,'3 - NTG (IESO VRR 2017)'!$A$4:$G$61,5,FALSE)*$J63))))))</f>
        <v>76.182688375615299</v>
      </c>
      <c r="L63" s="11">
        <v>342884</v>
      </c>
      <c r="M63" s="87">
        <f>IF($L63="","",IF($I63=2020,VLOOKUP($F63,'3 - NTG (IESO VRR 2017)'!$A$4:$G$61,6,FALSE)*$L63,IF($I63=2019,VLOOKUP($F63,'3 - NTG (IESO VRR 2017)'!$A$4:$G$61,6,FALSE)*$L63,IF($I63=2018,VLOOKUP($F63,'3 - NTG (IESO VRR 2017)'!$A$4:$G$61,6,FALSE)*$L63,IF($I63=2017,VLOOKUP($F63,'3 - NTG (IESO VRR 2017)'!$A$4:$G$61,6,FALSE)*$L63,IF($I63=2016,VLOOKUP($F63,'3 - NTG (IESO VRR 2017)'!$A$4:$G$61,4,FALSE)*$L63))))))</f>
        <v>268160.45275423146</v>
      </c>
    </row>
  </sheetData>
  <autoFilter ref="A6:M63" xr:uid="{6CE298FA-0DD9-49CF-80E2-6D5B99ED0C91}"/>
  <pageMargins left="0.70866141732283472" right="0.70866141732283472" top="0.74803149606299213" bottom="0.74803149606299213" header="0.31496062992125984" footer="0.31496062992125984"/>
  <pageSetup paperSize="5" scale="4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4F20-FC07-4B75-91E8-5F007104F56C}">
  <dimension ref="A1:CC63"/>
  <sheetViews>
    <sheetView view="pageBreakPreview" zoomScaleNormal="100" zoomScaleSheetLayoutView="100" workbookViewId="0">
      <selection activeCell="B29" sqref="B29"/>
    </sheetView>
  </sheetViews>
  <sheetFormatPr defaultColWidth="9.140625" defaultRowHeight="11.25" x14ac:dyDescent="0.25"/>
  <cols>
    <col min="1" max="1" width="65.7109375" style="19" bestFit="1" customWidth="1"/>
    <col min="2" max="6" width="26.85546875" style="19" customWidth="1"/>
    <col min="7" max="7" width="28.28515625" style="19" customWidth="1"/>
    <col min="8" max="8" width="1.7109375" style="19" customWidth="1"/>
    <col min="9" max="14" width="4.42578125" style="19" customWidth="1"/>
    <col min="15" max="15" width="4.28515625" style="19" customWidth="1"/>
    <col min="16" max="16" width="0.85546875" style="19" customWidth="1"/>
    <col min="17" max="17" width="6.42578125" style="19" customWidth="1"/>
    <col min="18" max="19" width="9.42578125" style="19" customWidth="1"/>
    <col min="20" max="21" width="6.42578125" style="19" customWidth="1"/>
    <col min="22" max="22" width="9.42578125" style="19" customWidth="1"/>
    <col min="23" max="24" width="6.42578125" style="19" customWidth="1"/>
    <col min="25" max="25" width="4.28515625" style="19" customWidth="1"/>
    <col min="26" max="26" width="0.85546875" style="19" customWidth="1"/>
    <col min="27" max="29" width="6.42578125" style="19" customWidth="1"/>
    <col min="30" max="30" width="4.28515625" style="19" customWidth="1"/>
    <col min="31" max="31" width="0.85546875" style="19" customWidth="1"/>
    <col min="32" max="32" width="10.140625" style="19" customWidth="1"/>
    <col min="33" max="33" width="1.7109375" style="19" customWidth="1"/>
    <col min="34" max="39" width="4.42578125" style="19" customWidth="1"/>
    <col min="40" max="40" width="4.28515625" style="19" customWidth="1"/>
    <col min="41" max="41" width="0.85546875" style="19" customWidth="1"/>
    <col min="42" max="42" width="6.42578125" style="19" customWidth="1"/>
    <col min="43" max="44" width="9.42578125" style="19" customWidth="1"/>
    <col min="45" max="46" width="6.42578125" style="19" customWidth="1"/>
    <col min="47" max="47" width="9.42578125" style="19" customWidth="1"/>
    <col min="48" max="49" width="6.42578125" style="19" customWidth="1"/>
    <col min="50" max="50" width="4.28515625" style="19" customWidth="1"/>
    <col min="51" max="51" width="0.85546875" style="19" customWidth="1"/>
    <col min="52" max="54" width="6.42578125" style="19" customWidth="1"/>
    <col min="55" max="55" width="4.28515625" style="19" customWidth="1"/>
    <col min="56" max="56" width="0.85546875" style="19" customWidth="1"/>
    <col min="57" max="57" width="10.140625" style="19" customWidth="1"/>
    <col min="58" max="58" width="1.7109375" style="19" customWidth="1"/>
    <col min="59" max="59" width="6.42578125" style="19" customWidth="1"/>
    <col min="60" max="61" width="9.42578125" style="19" customWidth="1"/>
    <col min="62" max="63" width="6.42578125" style="19" customWidth="1"/>
    <col min="64" max="64" width="9.42578125" style="19" customWidth="1"/>
    <col min="65" max="66" width="6.42578125" style="19" customWidth="1"/>
    <col min="67" max="67" width="4.28515625" style="19" customWidth="1"/>
    <col min="68" max="68" width="0.85546875" style="19" customWidth="1"/>
    <col min="69" max="69" width="9.140625" style="19"/>
    <col min="70" max="70" width="1.7109375" style="19" customWidth="1"/>
    <col min="71" max="71" width="6.42578125" style="19" customWidth="1"/>
    <col min="72" max="73" width="9.42578125" style="19" customWidth="1"/>
    <col min="74" max="75" width="6.42578125" style="19" customWidth="1"/>
    <col min="76" max="76" width="9.42578125" style="19" customWidth="1"/>
    <col min="77" max="78" width="6.42578125" style="19" customWidth="1"/>
    <col min="79" max="79" width="4.28515625" style="19" customWidth="1"/>
    <col min="80" max="80" width="0.85546875" style="19" customWidth="1"/>
    <col min="81" max="81" width="9.140625" style="19"/>
    <col min="82" max="82" width="2.7109375" style="19" customWidth="1"/>
    <col min="83" max="16384" width="9.140625" style="19"/>
  </cols>
  <sheetData>
    <row r="1" spans="1:81" ht="13.9" customHeight="1" x14ac:dyDescent="0.25">
      <c r="I1" s="113" t="s">
        <v>37</v>
      </c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5"/>
      <c r="AF1" s="116" t="s">
        <v>37</v>
      </c>
      <c r="AH1" s="118" t="s">
        <v>38</v>
      </c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20"/>
      <c r="BE1" s="121" t="s">
        <v>38</v>
      </c>
      <c r="BG1" s="89" t="s">
        <v>39</v>
      </c>
      <c r="BH1" s="90"/>
      <c r="BI1" s="90"/>
      <c r="BJ1" s="90"/>
      <c r="BK1" s="90"/>
      <c r="BL1" s="90"/>
      <c r="BM1" s="90"/>
      <c r="BN1" s="90"/>
      <c r="BO1" s="91"/>
      <c r="BQ1" s="92" t="s">
        <v>39</v>
      </c>
      <c r="BS1" s="103" t="s">
        <v>40</v>
      </c>
      <c r="BT1" s="104"/>
      <c r="BU1" s="104"/>
      <c r="BV1" s="104"/>
      <c r="BW1" s="104"/>
      <c r="BX1" s="104"/>
      <c r="BY1" s="104"/>
      <c r="BZ1" s="104"/>
      <c r="CA1" s="105"/>
      <c r="CC1" s="106" t="s">
        <v>40</v>
      </c>
    </row>
    <row r="2" spans="1:81" ht="13.5" customHeight="1" x14ac:dyDescent="0.25">
      <c r="A2" s="20"/>
      <c r="B2" s="108">
        <v>2015</v>
      </c>
      <c r="C2" s="109"/>
      <c r="D2" s="108">
        <v>2016</v>
      </c>
      <c r="E2" s="109"/>
      <c r="F2" s="108">
        <v>2017</v>
      </c>
      <c r="G2" s="109"/>
      <c r="I2" s="110" t="s">
        <v>41</v>
      </c>
      <c r="J2" s="111"/>
      <c r="K2" s="111"/>
      <c r="L2" s="111"/>
      <c r="M2" s="111"/>
      <c r="N2" s="111"/>
      <c r="O2" s="112"/>
      <c r="P2" s="21"/>
      <c r="Q2" s="110" t="s">
        <v>42</v>
      </c>
      <c r="R2" s="111"/>
      <c r="S2" s="111"/>
      <c r="T2" s="111"/>
      <c r="U2" s="111"/>
      <c r="V2" s="111"/>
      <c r="W2" s="111"/>
      <c r="X2" s="111"/>
      <c r="Y2" s="112"/>
      <c r="Z2" s="21"/>
      <c r="AA2" s="110" t="s">
        <v>43</v>
      </c>
      <c r="AB2" s="111"/>
      <c r="AC2" s="111"/>
      <c r="AD2" s="112"/>
      <c r="AE2" s="21"/>
      <c r="AF2" s="117"/>
      <c r="AH2" s="94" t="s">
        <v>41</v>
      </c>
      <c r="AI2" s="95"/>
      <c r="AJ2" s="95"/>
      <c r="AK2" s="95"/>
      <c r="AL2" s="95"/>
      <c r="AM2" s="95"/>
      <c r="AN2" s="96"/>
      <c r="AO2" s="21"/>
      <c r="AP2" s="94" t="s">
        <v>42</v>
      </c>
      <c r="AQ2" s="95"/>
      <c r="AR2" s="95"/>
      <c r="AS2" s="95"/>
      <c r="AT2" s="95"/>
      <c r="AU2" s="95"/>
      <c r="AV2" s="95"/>
      <c r="AW2" s="95"/>
      <c r="AX2" s="96"/>
      <c r="AY2" s="21"/>
      <c r="AZ2" s="94" t="s">
        <v>43</v>
      </c>
      <c r="BA2" s="95"/>
      <c r="BB2" s="95"/>
      <c r="BC2" s="96"/>
      <c r="BD2" s="21"/>
      <c r="BE2" s="122"/>
      <c r="BG2" s="97" t="s">
        <v>42</v>
      </c>
      <c r="BH2" s="98"/>
      <c r="BI2" s="98"/>
      <c r="BJ2" s="98"/>
      <c r="BK2" s="98"/>
      <c r="BL2" s="98"/>
      <c r="BM2" s="98"/>
      <c r="BN2" s="98"/>
      <c r="BO2" s="99"/>
      <c r="BP2" s="21"/>
      <c r="BQ2" s="93"/>
      <c r="BS2" s="100" t="s">
        <v>42</v>
      </c>
      <c r="BT2" s="101"/>
      <c r="BU2" s="101"/>
      <c r="BV2" s="101"/>
      <c r="BW2" s="101"/>
      <c r="BX2" s="101"/>
      <c r="BY2" s="101"/>
      <c r="BZ2" s="101"/>
      <c r="CA2" s="102"/>
      <c r="CB2" s="21"/>
      <c r="CC2" s="107"/>
    </row>
    <row r="3" spans="1:81" ht="57" customHeight="1" x14ac:dyDescent="0.25">
      <c r="A3" s="22" t="s">
        <v>44</v>
      </c>
      <c r="B3" s="23" t="s">
        <v>45</v>
      </c>
      <c r="C3" s="23" t="s">
        <v>46</v>
      </c>
      <c r="D3" s="23" t="s">
        <v>47</v>
      </c>
      <c r="E3" s="23" t="s">
        <v>48</v>
      </c>
      <c r="F3" s="23" t="s">
        <v>49</v>
      </c>
      <c r="G3" s="23" t="s">
        <v>50</v>
      </c>
      <c r="I3" s="24">
        <v>2015</v>
      </c>
      <c r="J3" s="25">
        <v>2016</v>
      </c>
      <c r="K3" s="25">
        <v>2017</v>
      </c>
      <c r="L3" s="25">
        <v>2018</v>
      </c>
      <c r="M3" s="25">
        <v>2019</v>
      </c>
      <c r="N3" s="25">
        <v>2020</v>
      </c>
      <c r="O3" s="25" t="s">
        <v>51</v>
      </c>
      <c r="Q3" s="24" t="s">
        <v>52</v>
      </c>
      <c r="R3" s="25" t="s">
        <v>53</v>
      </c>
      <c r="S3" s="25" t="s">
        <v>54</v>
      </c>
      <c r="T3" s="25" t="s">
        <v>55</v>
      </c>
      <c r="U3" s="25" t="s">
        <v>56</v>
      </c>
      <c r="V3" s="25" t="s">
        <v>57</v>
      </c>
      <c r="W3" s="25" t="s">
        <v>58</v>
      </c>
      <c r="X3" s="25" t="s">
        <v>59</v>
      </c>
      <c r="Y3" s="25" t="s">
        <v>51</v>
      </c>
      <c r="AA3" s="25" t="s">
        <v>55</v>
      </c>
      <c r="AB3" s="25" t="s">
        <v>58</v>
      </c>
      <c r="AC3" s="25" t="s">
        <v>59</v>
      </c>
      <c r="AD3" s="25" t="s">
        <v>51</v>
      </c>
      <c r="AF3" s="117"/>
      <c r="AH3" s="26">
        <v>2015</v>
      </c>
      <c r="AI3" s="27">
        <v>2016</v>
      </c>
      <c r="AJ3" s="27">
        <v>2017</v>
      </c>
      <c r="AK3" s="27">
        <v>2018</v>
      </c>
      <c r="AL3" s="27">
        <v>2019</v>
      </c>
      <c r="AM3" s="27">
        <v>2020</v>
      </c>
      <c r="AN3" s="27" t="s">
        <v>51</v>
      </c>
      <c r="AP3" s="26" t="s">
        <v>52</v>
      </c>
      <c r="AQ3" s="27" t="s">
        <v>53</v>
      </c>
      <c r="AR3" s="27" t="s">
        <v>54</v>
      </c>
      <c r="AS3" s="27" t="s">
        <v>55</v>
      </c>
      <c r="AT3" s="27" t="s">
        <v>56</v>
      </c>
      <c r="AU3" s="27" t="s">
        <v>57</v>
      </c>
      <c r="AV3" s="27" t="s">
        <v>58</v>
      </c>
      <c r="AW3" s="27" t="s">
        <v>59</v>
      </c>
      <c r="AX3" s="27" t="s">
        <v>51</v>
      </c>
      <c r="AZ3" s="27" t="s">
        <v>55</v>
      </c>
      <c r="BA3" s="27" t="s">
        <v>58</v>
      </c>
      <c r="BB3" s="27" t="s">
        <v>59</v>
      </c>
      <c r="BC3" s="27" t="s">
        <v>51</v>
      </c>
      <c r="BE3" s="122"/>
      <c r="BG3" s="28" t="s">
        <v>52</v>
      </c>
      <c r="BH3" s="29" t="s">
        <v>53</v>
      </c>
      <c r="BI3" s="29" t="s">
        <v>54</v>
      </c>
      <c r="BJ3" s="29" t="s">
        <v>55</v>
      </c>
      <c r="BK3" s="29" t="s">
        <v>56</v>
      </c>
      <c r="BL3" s="29" t="s">
        <v>57</v>
      </c>
      <c r="BM3" s="29" t="s">
        <v>58</v>
      </c>
      <c r="BN3" s="29" t="s">
        <v>59</v>
      </c>
      <c r="BO3" s="29" t="s">
        <v>51</v>
      </c>
      <c r="BQ3" s="93"/>
      <c r="BS3" s="30" t="s">
        <v>52</v>
      </c>
      <c r="BT3" s="31" t="s">
        <v>53</v>
      </c>
      <c r="BU3" s="31" t="s">
        <v>54</v>
      </c>
      <c r="BV3" s="31" t="s">
        <v>55</v>
      </c>
      <c r="BW3" s="31" t="s">
        <v>56</v>
      </c>
      <c r="BX3" s="31" t="s">
        <v>57</v>
      </c>
      <c r="BY3" s="31" t="s">
        <v>58</v>
      </c>
      <c r="BZ3" s="31" t="s">
        <v>59</v>
      </c>
      <c r="CA3" s="31" t="s">
        <v>51</v>
      </c>
      <c r="CC3" s="107"/>
    </row>
    <row r="4" spans="1:81" x14ac:dyDescent="0.25">
      <c r="A4" s="32" t="s">
        <v>60</v>
      </c>
      <c r="B4" s="33"/>
      <c r="C4" s="33"/>
      <c r="D4" s="34">
        <f>(V4/100)*(BL4/100)</f>
        <v>2.6330195146987756</v>
      </c>
      <c r="E4" s="34">
        <f>(AU4/100)*(BX4/100)</f>
        <v>2.6470588235294117</v>
      </c>
      <c r="F4" s="34">
        <f>(X4/100)*(BN4/100)</f>
        <v>3.5208687528300002</v>
      </c>
      <c r="G4" s="34">
        <f>(AW4/100)*(BZ4/100)</f>
        <v>3.6</v>
      </c>
      <c r="H4" s="19" t="s">
        <v>23</v>
      </c>
      <c r="I4" s="35" t="s">
        <v>61</v>
      </c>
      <c r="J4" s="36">
        <v>163.6967934786766</v>
      </c>
      <c r="K4" s="37">
        <v>163.69681214940485</v>
      </c>
      <c r="L4" s="36">
        <v>163.69676451196673</v>
      </c>
      <c r="M4" s="37">
        <v>163.69674784813085</v>
      </c>
      <c r="N4" s="36">
        <v>163.69678004549115</v>
      </c>
      <c r="O4" s="38"/>
      <c r="Q4" s="35" t="s">
        <v>61</v>
      </c>
      <c r="R4" s="36" t="s">
        <v>61</v>
      </c>
      <c r="S4" s="37" t="s">
        <v>61</v>
      </c>
      <c r="T4" s="36" t="s">
        <v>61</v>
      </c>
      <c r="U4" s="37">
        <v>149.7496167579159</v>
      </c>
      <c r="V4" s="36">
        <v>149.74985724391263</v>
      </c>
      <c r="W4" s="37">
        <v>149.7496409147636</v>
      </c>
      <c r="X4" s="39">
        <v>129.04195410830806</v>
      </c>
      <c r="Y4" s="38"/>
      <c r="AA4" s="35" t="s">
        <v>61</v>
      </c>
      <c r="AB4" s="36">
        <v>-13.947152563912994</v>
      </c>
      <c r="AC4" s="37">
        <v>-34.654858041096787</v>
      </c>
      <c r="AD4" s="40"/>
      <c r="AF4" s="41"/>
      <c r="AH4" s="35" t="s">
        <v>61</v>
      </c>
      <c r="AI4" s="36">
        <v>164.10256410256409</v>
      </c>
      <c r="AJ4" s="37">
        <v>163.75</v>
      </c>
      <c r="AK4" s="36">
        <v>163.41463414634146</v>
      </c>
      <c r="AL4" s="37">
        <v>164.28571428571428</v>
      </c>
      <c r="AM4" s="36">
        <v>163.95348837209303</v>
      </c>
      <c r="AN4" s="42"/>
      <c r="AP4" s="35" t="s">
        <v>61</v>
      </c>
      <c r="AQ4" s="36" t="s">
        <v>61</v>
      </c>
      <c r="AR4" s="37" t="s">
        <v>61</v>
      </c>
      <c r="AS4" s="36" t="s">
        <v>61</v>
      </c>
      <c r="AT4" s="37">
        <v>149.81684981684981</v>
      </c>
      <c r="AU4" s="36">
        <v>150</v>
      </c>
      <c r="AV4" s="37">
        <v>149.83498349834983</v>
      </c>
      <c r="AW4" s="36">
        <v>129.25531914893617</v>
      </c>
      <c r="AX4" s="42"/>
      <c r="AZ4" s="35" t="s">
        <v>61</v>
      </c>
      <c r="BA4" s="36">
        <v>-14.26758060421426</v>
      </c>
      <c r="BB4" s="37">
        <v>-34.494680851063833</v>
      </c>
      <c r="BC4" s="42"/>
      <c r="BE4" s="43"/>
      <c r="BG4" s="35" t="s">
        <v>61</v>
      </c>
      <c r="BH4" s="36" t="s">
        <v>61</v>
      </c>
      <c r="BI4" s="37" t="s">
        <v>61</v>
      </c>
      <c r="BJ4" s="36" t="s">
        <v>61</v>
      </c>
      <c r="BK4" s="37">
        <v>164.27323495338703</v>
      </c>
      <c r="BL4" s="36">
        <v>175.82784806332819</v>
      </c>
      <c r="BM4" s="37">
        <v>165.36482951522999</v>
      </c>
      <c r="BN4" s="36">
        <v>272.84682544987265</v>
      </c>
      <c r="BO4" s="44"/>
      <c r="BQ4" s="45"/>
      <c r="BS4" s="35" t="s">
        <v>61</v>
      </c>
      <c r="BT4" s="36" t="s">
        <v>61</v>
      </c>
      <c r="BU4" s="37" t="s">
        <v>61</v>
      </c>
      <c r="BV4" s="36" t="s">
        <v>61</v>
      </c>
      <c r="BW4" s="37">
        <v>161.53846153846155</v>
      </c>
      <c r="BX4" s="36">
        <v>176.47058823529412</v>
      </c>
      <c r="BY4" s="37">
        <v>162.90322580645162</v>
      </c>
      <c r="BZ4" s="36">
        <v>278.51851851851853</v>
      </c>
      <c r="CA4" s="46"/>
      <c r="CC4" s="47"/>
    </row>
    <row r="5" spans="1:81" x14ac:dyDescent="0.25">
      <c r="A5" s="48" t="s">
        <v>62</v>
      </c>
      <c r="B5" s="33"/>
      <c r="C5" s="33"/>
      <c r="D5" s="34"/>
      <c r="E5" s="34"/>
      <c r="F5" s="34">
        <f>(X5/100)*(BN5/100)</f>
        <v>1.1749079806354452</v>
      </c>
      <c r="G5" s="34">
        <f>(AW5/100)*(BZ5/100)</f>
        <v>1.188976377952756</v>
      </c>
      <c r="H5" s="19" t="s">
        <v>23</v>
      </c>
      <c r="I5" s="49" t="s">
        <v>61</v>
      </c>
      <c r="J5" s="50" t="s">
        <v>61</v>
      </c>
      <c r="K5" s="51" t="s">
        <v>61</v>
      </c>
      <c r="L5" s="50" t="s">
        <v>61</v>
      </c>
      <c r="M5" s="51" t="s">
        <v>61</v>
      </c>
      <c r="N5" s="50" t="s">
        <v>61</v>
      </c>
      <c r="O5" s="52"/>
      <c r="Q5" s="49" t="s">
        <v>61</v>
      </c>
      <c r="R5" s="50" t="s">
        <v>61</v>
      </c>
      <c r="S5" s="51" t="s">
        <v>61</v>
      </c>
      <c r="T5" s="50" t="s">
        <v>61</v>
      </c>
      <c r="U5" s="51" t="s">
        <v>61</v>
      </c>
      <c r="V5" s="50" t="s">
        <v>61</v>
      </c>
      <c r="W5" s="51" t="s">
        <v>61</v>
      </c>
      <c r="X5" s="53">
        <v>133.32024039046993</v>
      </c>
      <c r="Y5" s="52"/>
      <c r="AA5" s="49" t="s">
        <v>61</v>
      </c>
      <c r="AB5" s="50" t="s">
        <v>61</v>
      </c>
      <c r="AC5" s="51" t="s">
        <v>61</v>
      </c>
      <c r="AD5" s="54"/>
      <c r="AF5" s="41"/>
      <c r="AH5" s="49" t="s">
        <v>61</v>
      </c>
      <c r="AI5" s="50" t="s">
        <v>61</v>
      </c>
      <c r="AJ5" s="51" t="s">
        <v>61</v>
      </c>
      <c r="AK5" s="50" t="s">
        <v>61</v>
      </c>
      <c r="AL5" s="51" t="s">
        <v>61</v>
      </c>
      <c r="AM5" s="50" t="s">
        <v>61</v>
      </c>
      <c r="AN5" s="55"/>
      <c r="AP5" s="49" t="s">
        <v>61</v>
      </c>
      <c r="AQ5" s="50" t="s">
        <v>61</v>
      </c>
      <c r="AR5" s="51" t="s">
        <v>61</v>
      </c>
      <c r="AS5" s="50" t="s">
        <v>61</v>
      </c>
      <c r="AT5" s="51" t="s">
        <v>61</v>
      </c>
      <c r="AU5" s="50" t="s">
        <v>61</v>
      </c>
      <c r="AV5" s="51" t="s">
        <v>61</v>
      </c>
      <c r="AW5" s="50">
        <v>135.22388059701493</v>
      </c>
      <c r="AX5" s="55"/>
      <c r="AZ5" s="49" t="s">
        <v>61</v>
      </c>
      <c r="BA5" s="50" t="s">
        <v>61</v>
      </c>
      <c r="BB5" s="51" t="s">
        <v>61</v>
      </c>
      <c r="BC5" s="55"/>
      <c r="BE5" s="43"/>
      <c r="BG5" s="49" t="s">
        <v>61</v>
      </c>
      <c r="BH5" s="50" t="s">
        <v>61</v>
      </c>
      <c r="BI5" s="51" t="s">
        <v>61</v>
      </c>
      <c r="BJ5" s="50" t="s">
        <v>61</v>
      </c>
      <c r="BK5" s="51" t="s">
        <v>61</v>
      </c>
      <c r="BL5" s="50" t="s">
        <v>61</v>
      </c>
      <c r="BM5" s="51" t="s">
        <v>61</v>
      </c>
      <c r="BN5" s="50">
        <v>88.126752336656509</v>
      </c>
      <c r="BO5" s="56"/>
      <c r="BQ5" s="45"/>
      <c r="BS5" s="49" t="s">
        <v>61</v>
      </c>
      <c r="BT5" s="50" t="s">
        <v>61</v>
      </c>
      <c r="BU5" s="51" t="s">
        <v>61</v>
      </c>
      <c r="BV5" s="50" t="s">
        <v>61</v>
      </c>
      <c r="BW5" s="51" t="s">
        <v>61</v>
      </c>
      <c r="BX5" s="50" t="s">
        <v>61</v>
      </c>
      <c r="BY5" s="51" t="s">
        <v>61</v>
      </c>
      <c r="BZ5" s="50">
        <v>87.926509186351709</v>
      </c>
      <c r="CA5" s="57"/>
      <c r="CC5" s="47"/>
    </row>
    <row r="6" spans="1:81" x14ac:dyDescent="0.25">
      <c r="A6" s="58" t="s">
        <v>63</v>
      </c>
      <c r="B6" s="33"/>
      <c r="C6" s="33"/>
      <c r="D6" s="34"/>
      <c r="E6" s="34"/>
      <c r="F6" s="34"/>
      <c r="G6" s="34"/>
      <c r="H6" s="19" t="s">
        <v>23</v>
      </c>
      <c r="I6" s="59" t="s">
        <v>61</v>
      </c>
      <c r="J6" s="60" t="s">
        <v>61</v>
      </c>
      <c r="K6" s="61" t="s">
        <v>61</v>
      </c>
      <c r="L6" s="60" t="s">
        <v>61</v>
      </c>
      <c r="M6" s="61" t="s">
        <v>61</v>
      </c>
      <c r="N6" s="60" t="s">
        <v>61</v>
      </c>
      <c r="O6" s="52"/>
      <c r="Q6" s="59" t="s">
        <v>61</v>
      </c>
      <c r="R6" s="60" t="s">
        <v>61</v>
      </c>
      <c r="S6" s="61" t="s">
        <v>61</v>
      </c>
      <c r="T6" s="60" t="s">
        <v>61</v>
      </c>
      <c r="U6" s="61" t="s">
        <v>61</v>
      </c>
      <c r="V6" s="60" t="s">
        <v>61</v>
      </c>
      <c r="W6" s="61" t="s">
        <v>61</v>
      </c>
      <c r="X6" s="62" t="s">
        <v>61</v>
      </c>
      <c r="Y6" s="52"/>
      <c r="AA6" s="59" t="s">
        <v>61</v>
      </c>
      <c r="AB6" s="60" t="s">
        <v>61</v>
      </c>
      <c r="AC6" s="61" t="s">
        <v>61</v>
      </c>
      <c r="AD6" s="54"/>
      <c r="AF6" s="41"/>
      <c r="AH6" s="59" t="s">
        <v>61</v>
      </c>
      <c r="AI6" s="60" t="s">
        <v>61</v>
      </c>
      <c r="AJ6" s="61" t="s">
        <v>61</v>
      </c>
      <c r="AK6" s="60" t="s">
        <v>61</v>
      </c>
      <c r="AL6" s="61" t="s">
        <v>61</v>
      </c>
      <c r="AM6" s="60" t="s">
        <v>61</v>
      </c>
      <c r="AN6" s="55"/>
      <c r="AP6" s="59" t="s">
        <v>61</v>
      </c>
      <c r="AQ6" s="60" t="s">
        <v>61</v>
      </c>
      <c r="AR6" s="61" t="s">
        <v>61</v>
      </c>
      <c r="AS6" s="60" t="s">
        <v>61</v>
      </c>
      <c r="AT6" s="61" t="s">
        <v>61</v>
      </c>
      <c r="AU6" s="60" t="s">
        <v>61</v>
      </c>
      <c r="AV6" s="61" t="s">
        <v>61</v>
      </c>
      <c r="AW6" s="60" t="s">
        <v>61</v>
      </c>
      <c r="AX6" s="55"/>
      <c r="AZ6" s="59" t="s">
        <v>61</v>
      </c>
      <c r="BA6" s="60" t="s">
        <v>61</v>
      </c>
      <c r="BB6" s="61" t="s">
        <v>61</v>
      </c>
      <c r="BC6" s="55"/>
      <c r="BE6" s="43"/>
      <c r="BG6" s="59" t="s">
        <v>61</v>
      </c>
      <c r="BH6" s="60" t="s">
        <v>61</v>
      </c>
      <c r="BI6" s="61" t="s">
        <v>61</v>
      </c>
      <c r="BJ6" s="60" t="s">
        <v>61</v>
      </c>
      <c r="BK6" s="61" t="s">
        <v>61</v>
      </c>
      <c r="BL6" s="60" t="s">
        <v>61</v>
      </c>
      <c r="BM6" s="61" t="s">
        <v>61</v>
      </c>
      <c r="BN6" s="60" t="s">
        <v>61</v>
      </c>
      <c r="BO6" s="56"/>
      <c r="BQ6" s="45"/>
      <c r="BS6" s="59" t="s">
        <v>61</v>
      </c>
      <c r="BT6" s="60" t="s">
        <v>61</v>
      </c>
      <c r="BU6" s="61" t="s">
        <v>61</v>
      </c>
      <c r="BV6" s="60" t="s">
        <v>61</v>
      </c>
      <c r="BW6" s="61" t="s">
        <v>61</v>
      </c>
      <c r="BX6" s="60" t="s">
        <v>61</v>
      </c>
      <c r="BY6" s="61" t="s">
        <v>61</v>
      </c>
      <c r="BZ6" s="60" t="s">
        <v>61</v>
      </c>
      <c r="CA6" s="57"/>
      <c r="CC6" s="47"/>
    </row>
    <row r="7" spans="1:81" x14ac:dyDescent="0.25">
      <c r="A7" s="48" t="s">
        <v>64</v>
      </c>
      <c r="B7" s="33"/>
      <c r="C7" s="33"/>
      <c r="D7" s="34"/>
      <c r="E7" s="34"/>
      <c r="F7" s="34"/>
      <c r="G7" s="34"/>
      <c r="H7" s="19" t="s">
        <v>23</v>
      </c>
      <c r="I7" s="49" t="s">
        <v>61</v>
      </c>
      <c r="J7" s="50" t="s">
        <v>61</v>
      </c>
      <c r="K7" s="51" t="s">
        <v>61</v>
      </c>
      <c r="L7" s="50" t="s">
        <v>61</v>
      </c>
      <c r="M7" s="51" t="s">
        <v>61</v>
      </c>
      <c r="N7" s="50" t="s">
        <v>61</v>
      </c>
      <c r="O7" s="52"/>
      <c r="Q7" s="49" t="s">
        <v>61</v>
      </c>
      <c r="R7" s="50" t="s">
        <v>61</v>
      </c>
      <c r="S7" s="51" t="s">
        <v>61</v>
      </c>
      <c r="T7" s="50" t="s">
        <v>61</v>
      </c>
      <c r="U7" s="51" t="s">
        <v>61</v>
      </c>
      <c r="V7" s="50" t="s">
        <v>61</v>
      </c>
      <c r="W7" s="51" t="s">
        <v>61</v>
      </c>
      <c r="X7" s="53" t="s">
        <v>61</v>
      </c>
      <c r="Y7" s="52"/>
      <c r="AA7" s="49" t="s">
        <v>61</v>
      </c>
      <c r="AB7" s="50" t="s">
        <v>61</v>
      </c>
      <c r="AC7" s="51" t="s">
        <v>61</v>
      </c>
      <c r="AD7" s="54"/>
      <c r="AF7" s="41"/>
      <c r="AH7" s="49" t="s">
        <v>61</v>
      </c>
      <c r="AI7" s="50" t="s">
        <v>61</v>
      </c>
      <c r="AJ7" s="51" t="s">
        <v>61</v>
      </c>
      <c r="AK7" s="50" t="s">
        <v>61</v>
      </c>
      <c r="AL7" s="51" t="s">
        <v>61</v>
      </c>
      <c r="AM7" s="50" t="s">
        <v>61</v>
      </c>
      <c r="AN7" s="55"/>
      <c r="AP7" s="49" t="s">
        <v>61</v>
      </c>
      <c r="AQ7" s="50" t="s">
        <v>61</v>
      </c>
      <c r="AR7" s="51" t="s">
        <v>61</v>
      </c>
      <c r="AS7" s="50" t="s">
        <v>61</v>
      </c>
      <c r="AT7" s="51" t="s">
        <v>61</v>
      </c>
      <c r="AU7" s="50" t="s">
        <v>61</v>
      </c>
      <c r="AV7" s="51" t="s">
        <v>61</v>
      </c>
      <c r="AW7" s="50" t="s">
        <v>61</v>
      </c>
      <c r="AX7" s="55"/>
      <c r="AZ7" s="49" t="s">
        <v>61</v>
      </c>
      <c r="BA7" s="50" t="s">
        <v>61</v>
      </c>
      <c r="BB7" s="51" t="s">
        <v>61</v>
      </c>
      <c r="BC7" s="55"/>
      <c r="BE7" s="43"/>
      <c r="BG7" s="49" t="s">
        <v>61</v>
      </c>
      <c r="BH7" s="50" t="s">
        <v>61</v>
      </c>
      <c r="BI7" s="51" t="s">
        <v>61</v>
      </c>
      <c r="BJ7" s="50" t="s">
        <v>61</v>
      </c>
      <c r="BK7" s="51" t="s">
        <v>61</v>
      </c>
      <c r="BL7" s="50" t="s">
        <v>61</v>
      </c>
      <c r="BM7" s="51" t="s">
        <v>61</v>
      </c>
      <c r="BN7" s="50" t="s">
        <v>61</v>
      </c>
      <c r="BO7" s="56"/>
      <c r="BQ7" s="45"/>
      <c r="BS7" s="49" t="s">
        <v>61</v>
      </c>
      <c r="BT7" s="50" t="s">
        <v>61</v>
      </c>
      <c r="BU7" s="51" t="s">
        <v>61</v>
      </c>
      <c r="BV7" s="50" t="s">
        <v>61</v>
      </c>
      <c r="BW7" s="51" t="s">
        <v>61</v>
      </c>
      <c r="BX7" s="50" t="s">
        <v>61</v>
      </c>
      <c r="BY7" s="51" t="s">
        <v>61</v>
      </c>
      <c r="BZ7" s="50" t="s">
        <v>61</v>
      </c>
      <c r="CA7" s="57"/>
      <c r="CC7" s="47"/>
    </row>
    <row r="8" spans="1:81" x14ac:dyDescent="0.25">
      <c r="A8" s="63" t="s">
        <v>65</v>
      </c>
      <c r="B8" s="33"/>
      <c r="C8" s="33"/>
      <c r="D8" s="34"/>
      <c r="E8" s="34"/>
      <c r="F8" s="34">
        <f>(X8/100)*(BN8/100)</f>
        <v>0.55174556282384934</v>
      </c>
      <c r="G8" s="34">
        <f>(AW8/100)*(BZ8/100)</f>
        <v>0.24390243902439024</v>
      </c>
      <c r="H8" s="19" t="s">
        <v>23</v>
      </c>
      <c r="I8" s="64" t="s">
        <v>61</v>
      </c>
      <c r="J8" s="65" t="s">
        <v>61</v>
      </c>
      <c r="K8" s="66">
        <v>100</v>
      </c>
      <c r="L8" s="65">
        <v>100</v>
      </c>
      <c r="M8" s="66">
        <v>100</v>
      </c>
      <c r="N8" s="65">
        <v>100</v>
      </c>
      <c r="O8" s="52"/>
      <c r="Q8" s="64" t="s">
        <v>61</v>
      </c>
      <c r="R8" s="65" t="s">
        <v>61</v>
      </c>
      <c r="S8" s="66" t="s">
        <v>61</v>
      </c>
      <c r="T8" s="65" t="s">
        <v>61</v>
      </c>
      <c r="U8" s="66" t="s">
        <v>61</v>
      </c>
      <c r="V8" s="65" t="s">
        <v>61</v>
      </c>
      <c r="W8" s="66" t="s">
        <v>61</v>
      </c>
      <c r="X8" s="67">
        <v>100</v>
      </c>
      <c r="Y8" s="52"/>
      <c r="AA8" s="68" t="s">
        <v>61</v>
      </c>
      <c r="AB8" s="69" t="s">
        <v>61</v>
      </c>
      <c r="AC8" s="70">
        <v>0</v>
      </c>
      <c r="AD8" s="54"/>
      <c r="AF8" s="41"/>
      <c r="AH8" s="68" t="s">
        <v>61</v>
      </c>
      <c r="AI8" s="69" t="s">
        <v>61</v>
      </c>
      <c r="AJ8" s="70">
        <v>100</v>
      </c>
      <c r="AK8" s="69">
        <v>100</v>
      </c>
      <c r="AL8" s="70">
        <v>100</v>
      </c>
      <c r="AM8" s="69">
        <v>100</v>
      </c>
      <c r="AN8" s="55"/>
      <c r="AP8" s="68" t="s">
        <v>61</v>
      </c>
      <c r="AQ8" s="69" t="s">
        <v>61</v>
      </c>
      <c r="AR8" s="70" t="s">
        <v>61</v>
      </c>
      <c r="AS8" s="69" t="s">
        <v>61</v>
      </c>
      <c r="AT8" s="70" t="s">
        <v>61</v>
      </c>
      <c r="AU8" s="69" t="s">
        <v>61</v>
      </c>
      <c r="AV8" s="70" t="s">
        <v>61</v>
      </c>
      <c r="AW8" s="69">
        <v>100</v>
      </c>
      <c r="AX8" s="55"/>
      <c r="AZ8" s="68" t="s">
        <v>61</v>
      </c>
      <c r="BA8" s="69" t="s">
        <v>61</v>
      </c>
      <c r="BB8" s="70">
        <v>0</v>
      </c>
      <c r="BC8" s="55"/>
      <c r="BE8" s="43"/>
      <c r="BG8" s="68" t="s">
        <v>61</v>
      </c>
      <c r="BH8" s="69" t="s">
        <v>61</v>
      </c>
      <c r="BI8" s="70" t="s">
        <v>61</v>
      </c>
      <c r="BJ8" s="69" t="s">
        <v>61</v>
      </c>
      <c r="BK8" s="70" t="s">
        <v>61</v>
      </c>
      <c r="BL8" s="69" t="s">
        <v>61</v>
      </c>
      <c r="BM8" s="70" t="s">
        <v>61</v>
      </c>
      <c r="BN8" s="69">
        <v>55.174556282384934</v>
      </c>
      <c r="BO8" s="56"/>
      <c r="BQ8" s="45"/>
      <c r="BS8" s="68" t="s">
        <v>61</v>
      </c>
      <c r="BT8" s="69" t="s">
        <v>61</v>
      </c>
      <c r="BU8" s="70" t="s">
        <v>61</v>
      </c>
      <c r="BV8" s="69" t="s">
        <v>61</v>
      </c>
      <c r="BW8" s="70" t="s">
        <v>61</v>
      </c>
      <c r="BX8" s="69" t="s">
        <v>61</v>
      </c>
      <c r="BY8" s="70" t="s">
        <v>61</v>
      </c>
      <c r="BZ8" s="69">
        <v>24.390243902439025</v>
      </c>
      <c r="CA8" s="57"/>
      <c r="CC8" s="47"/>
    </row>
    <row r="9" spans="1:81" x14ac:dyDescent="0.25">
      <c r="A9" s="32" t="s">
        <v>66</v>
      </c>
      <c r="B9" s="33"/>
      <c r="C9" s="33"/>
      <c r="D9" s="34">
        <f>(V9/100)*(BL9/100)</f>
        <v>0.68621103743538869</v>
      </c>
      <c r="E9" s="34">
        <f>(AU9/100)*(BX9/100)</f>
        <v>0.66666666666666652</v>
      </c>
      <c r="F9" s="34"/>
      <c r="G9" s="34"/>
      <c r="H9" s="19" t="s">
        <v>23</v>
      </c>
      <c r="I9" s="35" t="s">
        <v>61</v>
      </c>
      <c r="J9" s="36">
        <v>86.005447883521356</v>
      </c>
      <c r="K9" s="37">
        <v>86.005447883521356</v>
      </c>
      <c r="L9" s="36">
        <v>86.005447883521356</v>
      </c>
      <c r="M9" s="37">
        <v>86.005447883521356</v>
      </c>
      <c r="N9" s="39">
        <v>86.005447883521356</v>
      </c>
      <c r="O9" s="40"/>
      <c r="Q9" s="35" t="s">
        <v>61</v>
      </c>
      <c r="R9" s="36" t="s">
        <v>61</v>
      </c>
      <c r="S9" s="37" t="s">
        <v>61</v>
      </c>
      <c r="T9" s="36" t="s">
        <v>61</v>
      </c>
      <c r="U9" s="37">
        <v>68.619276353573852</v>
      </c>
      <c r="V9" s="36">
        <v>68.621103743538868</v>
      </c>
      <c r="W9" s="37">
        <v>68.61936337214361</v>
      </c>
      <c r="X9" s="39" t="s">
        <v>61</v>
      </c>
      <c r="Y9" s="40"/>
      <c r="AA9" s="35" t="s">
        <v>61</v>
      </c>
      <c r="AB9" s="36">
        <v>-17.386084511377746</v>
      </c>
      <c r="AC9" s="71" t="s">
        <v>61</v>
      </c>
      <c r="AD9" s="40"/>
      <c r="AF9" s="41"/>
      <c r="AH9" s="35" t="s">
        <v>61</v>
      </c>
      <c r="AI9" s="36">
        <v>83.333333333333343</v>
      </c>
      <c r="AJ9" s="37">
        <v>83.333333333333343</v>
      </c>
      <c r="AK9" s="36">
        <v>83.333333333333343</v>
      </c>
      <c r="AL9" s="37">
        <v>83.333333333333343</v>
      </c>
      <c r="AM9" s="36">
        <v>83.333333333333343</v>
      </c>
      <c r="AN9" s="42"/>
      <c r="AP9" s="35" t="s">
        <v>61</v>
      </c>
      <c r="AQ9" s="36" t="s">
        <v>61</v>
      </c>
      <c r="AR9" s="37" t="s">
        <v>61</v>
      </c>
      <c r="AS9" s="36" t="s">
        <v>61</v>
      </c>
      <c r="AT9" s="37">
        <v>68</v>
      </c>
      <c r="AU9" s="36">
        <v>66.666666666666657</v>
      </c>
      <c r="AV9" s="37">
        <v>67.924528301886795</v>
      </c>
      <c r="AW9" s="36" t="s">
        <v>61</v>
      </c>
      <c r="AX9" s="42"/>
      <c r="AZ9" s="35" t="s">
        <v>61</v>
      </c>
      <c r="BA9" s="36">
        <v>-15.408805031446548</v>
      </c>
      <c r="BB9" s="71" t="s">
        <v>61</v>
      </c>
      <c r="BC9" s="42"/>
      <c r="BE9" s="43"/>
      <c r="BG9" s="35" t="s">
        <v>61</v>
      </c>
      <c r="BH9" s="36" t="s">
        <v>61</v>
      </c>
      <c r="BI9" s="37" t="s">
        <v>61</v>
      </c>
      <c r="BJ9" s="36" t="s">
        <v>61</v>
      </c>
      <c r="BK9" s="37" t="s">
        <v>61</v>
      </c>
      <c r="BL9" s="36">
        <v>100</v>
      </c>
      <c r="BM9" s="37">
        <v>2100</v>
      </c>
      <c r="BN9" s="36" t="s">
        <v>61</v>
      </c>
      <c r="BO9" s="44"/>
      <c r="BQ9" s="45"/>
      <c r="BS9" s="35" t="s">
        <v>61</v>
      </c>
      <c r="BT9" s="36" t="s">
        <v>61</v>
      </c>
      <c r="BU9" s="37" t="s">
        <v>61</v>
      </c>
      <c r="BV9" s="36" t="s">
        <v>61</v>
      </c>
      <c r="BW9" s="37" t="s">
        <v>61</v>
      </c>
      <c r="BX9" s="36">
        <v>100</v>
      </c>
      <c r="BY9" s="37">
        <v>1766.6666666666667</v>
      </c>
      <c r="BZ9" s="36" t="s">
        <v>61</v>
      </c>
      <c r="CA9" s="46"/>
      <c r="CC9" s="47"/>
    </row>
    <row r="10" spans="1:81" x14ac:dyDescent="0.25">
      <c r="A10" s="48" t="s">
        <v>30</v>
      </c>
      <c r="B10" s="33"/>
      <c r="C10" s="33"/>
      <c r="D10" s="34">
        <f>(V10/100)*(BL10/100)</f>
        <v>0.6771842366719294</v>
      </c>
      <c r="E10" s="34">
        <f>(AU10/100)*(BX10/100)</f>
        <v>0.59095378564405132</v>
      </c>
      <c r="F10" s="34">
        <f>(X10/100)*(BN10/100)</f>
        <v>0.78207339145084476</v>
      </c>
      <c r="G10" s="34">
        <f>(AW10/100)*(BZ10/100)</f>
        <v>0.86936766376372598</v>
      </c>
      <c r="H10" s="19" t="s">
        <v>23</v>
      </c>
      <c r="I10" s="49" t="s">
        <v>61</v>
      </c>
      <c r="J10" s="50">
        <v>66.601147618910503</v>
      </c>
      <c r="K10" s="51">
        <v>69.481420086817053</v>
      </c>
      <c r="L10" s="50">
        <v>69.229612835529892</v>
      </c>
      <c r="M10" s="51">
        <v>69.253069891424772</v>
      </c>
      <c r="N10" s="53">
        <v>69.276309219537524</v>
      </c>
      <c r="O10" s="54"/>
      <c r="Q10" s="49" t="s">
        <v>61</v>
      </c>
      <c r="R10" s="50">
        <v>59.112431925149657</v>
      </c>
      <c r="S10" s="51" t="s">
        <v>61</v>
      </c>
      <c r="T10" s="50">
        <v>59.112431925149657</v>
      </c>
      <c r="U10" s="51">
        <v>74.176230399184917</v>
      </c>
      <c r="V10" s="50">
        <v>74.132153552698796</v>
      </c>
      <c r="W10" s="51">
        <v>74.168254578913178</v>
      </c>
      <c r="X10" s="53">
        <v>89.849057103780822</v>
      </c>
      <c r="Y10" s="54"/>
      <c r="AA10" s="49" t="s">
        <v>61</v>
      </c>
      <c r="AB10" s="50">
        <v>7.5671069600026755</v>
      </c>
      <c r="AC10" s="72">
        <v>20.367637016963769</v>
      </c>
      <c r="AD10" s="54"/>
      <c r="AF10" s="41"/>
      <c r="AH10" s="49" t="s">
        <v>61</v>
      </c>
      <c r="AI10" s="50">
        <v>68.255250403877227</v>
      </c>
      <c r="AJ10" s="51">
        <v>68.610897927858787</v>
      </c>
      <c r="AK10" s="50">
        <v>68.309859154929569</v>
      </c>
      <c r="AL10" s="51">
        <v>68.283294842186294</v>
      </c>
      <c r="AM10" s="50">
        <v>68.333333333333329</v>
      </c>
      <c r="AN10" s="55"/>
      <c r="AP10" s="49" t="s">
        <v>61</v>
      </c>
      <c r="AQ10" s="50">
        <v>58.730158730158735</v>
      </c>
      <c r="AR10" s="51" t="s">
        <v>61</v>
      </c>
      <c r="AS10" s="50">
        <v>58.730158730158735</v>
      </c>
      <c r="AT10" s="51">
        <v>74.024526198439247</v>
      </c>
      <c r="AU10" s="50">
        <v>74.01477832512316</v>
      </c>
      <c r="AV10" s="51">
        <v>74.021488871834222</v>
      </c>
      <c r="AW10" s="50">
        <v>111.89083820662769</v>
      </c>
      <c r="AX10" s="55"/>
      <c r="AZ10" s="49" t="s">
        <v>61</v>
      </c>
      <c r="BA10" s="50">
        <v>5.7662384679569954</v>
      </c>
      <c r="BB10" s="72">
        <v>43.279940278768905</v>
      </c>
      <c r="BC10" s="55"/>
      <c r="BE10" s="43"/>
      <c r="BG10" s="49" t="s">
        <v>61</v>
      </c>
      <c r="BH10" s="50">
        <v>96.103692012312408</v>
      </c>
      <c r="BI10" s="51" t="s">
        <v>61</v>
      </c>
      <c r="BJ10" s="50">
        <v>96.103692012312408</v>
      </c>
      <c r="BK10" s="51">
        <v>104.85627685441162</v>
      </c>
      <c r="BL10" s="50">
        <v>91.348248259176117</v>
      </c>
      <c r="BM10" s="51">
        <v>102.12363413840578</v>
      </c>
      <c r="BN10" s="50">
        <v>87.043027123535083</v>
      </c>
      <c r="BO10" s="56"/>
      <c r="BQ10" s="45"/>
      <c r="BS10" s="49" t="s">
        <v>61</v>
      </c>
      <c r="BT10" s="50">
        <v>92.64705882352942</v>
      </c>
      <c r="BU10" s="51" t="s">
        <v>61</v>
      </c>
      <c r="BV10" s="50">
        <v>92.64705882352942</v>
      </c>
      <c r="BW10" s="51">
        <v>91.251271617497451</v>
      </c>
      <c r="BX10" s="50">
        <v>79.842674532940023</v>
      </c>
      <c r="BY10" s="51">
        <v>87.361716392893058</v>
      </c>
      <c r="BZ10" s="50">
        <v>77.697841726618705</v>
      </c>
      <c r="CA10" s="57"/>
      <c r="CC10" s="47"/>
    </row>
    <row r="11" spans="1:81" x14ac:dyDescent="0.25">
      <c r="A11" s="58" t="s">
        <v>31</v>
      </c>
      <c r="B11" s="33"/>
      <c r="C11" s="33"/>
      <c r="D11" s="34"/>
      <c r="E11" s="34"/>
      <c r="F11" s="34">
        <f>(X11/100)*(BN11/100)</f>
        <v>0.77588922726113507</v>
      </c>
      <c r="G11" s="34">
        <f>(AW11/100)*(BZ11/100)</f>
        <v>0.60606060606060608</v>
      </c>
      <c r="H11" s="19" t="s">
        <v>23</v>
      </c>
      <c r="I11" s="59" t="s">
        <v>61</v>
      </c>
      <c r="J11" s="60" t="s">
        <v>61</v>
      </c>
      <c r="K11" s="61">
        <v>88.583433613944777</v>
      </c>
      <c r="L11" s="60">
        <v>88.583410800204987</v>
      </c>
      <c r="M11" s="61">
        <v>88.583396044474412</v>
      </c>
      <c r="N11" s="62">
        <v>88.583396044474412</v>
      </c>
      <c r="O11" s="54"/>
      <c r="Q11" s="59" t="s">
        <v>61</v>
      </c>
      <c r="R11" s="60" t="s">
        <v>61</v>
      </c>
      <c r="S11" s="61" t="s">
        <v>61</v>
      </c>
      <c r="T11" s="60" t="s">
        <v>61</v>
      </c>
      <c r="U11" s="61" t="s">
        <v>61</v>
      </c>
      <c r="V11" s="60" t="s">
        <v>61</v>
      </c>
      <c r="W11" s="61" t="s">
        <v>61</v>
      </c>
      <c r="X11" s="62">
        <v>89.515556760686081</v>
      </c>
      <c r="Y11" s="54"/>
      <c r="AA11" s="59" t="s">
        <v>61</v>
      </c>
      <c r="AB11" s="60" t="s">
        <v>61</v>
      </c>
      <c r="AC11" s="73">
        <v>0.93212314674130425</v>
      </c>
      <c r="AD11" s="54"/>
      <c r="AF11" s="41"/>
      <c r="AH11" s="59" t="s">
        <v>61</v>
      </c>
      <c r="AI11" s="60" t="s">
        <v>61</v>
      </c>
      <c r="AJ11" s="61">
        <v>86.899563318777297</v>
      </c>
      <c r="AK11" s="60">
        <v>87.043580683156648</v>
      </c>
      <c r="AL11" s="61">
        <v>86.938775510204081</v>
      </c>
      <c r="AM11" s="60">
        <v>86.938775510204081</v>
      </c>
      <c r="AN11" s="55"/>
      <c r="AP11" s="59" t="s">
        <v>61</v>
      </c>
      <c r="AQ11" s="60" t="s">
        <v>61</v>
      </c>
      <c r="AR11" s="61" t="s">
        <v>61</v>
      </c>
      <c r="AS11" s="60" t="s">
        <v>61</v>
      </c>
      <c r="AT11" s="61" t="s">
        <v>61</v>
      </c>
      <c r="AU11" s="60" t="s">
        <v>61</v>
      </c>
      <c r="AV11" s="61" t="s">
        <v>61</v>
      </c>
      <c r="AW11" s="60">
        <v>89.552238805970148</v>
      </c>
      <c r="AX11" s="55"/>
      <c r="AZ11" s="59" t="s">
        <v>61</v>
      </c>
      <c r="BA11" s="60" t="s">
        <v>61</v>
      </c>
      <c r="BB11" s="73">
        <v>2.6526754871928517</v>
      </c>
      <c r="BC11" s="55"/>
      <c r="BE11" s="43"/>
      <c r="BG11" s="59" t="s">
        <v>61</v>
      </c>
      <c r="BH11" s="60" t="s">
        <v>61</v>
      </c>
      <c r="BI11" s="61" t="s">
        <v>61</v>
      </c>
      <c r="BJ11" s="60" t="s">
        <v>61</v>
      </c>
      <c r="BK11" s="61" t="s">
        <v>61</v>
      </c>
      <c r="BL11" s="60" t="s">
        <v>61</v>
      </c>
      <c r="BM11" s="61" t="s">
        <v>61</v>
      </c>
      <c r="BN11" s="60">
        <v>86.676467793796292</v>
      </c>
      <c r="BO11" s="56"/>
      <c r="BQ11" s="45"/>
      <c r="BS11" s="59" t="s">
        <v>61</v>
      </c>
      <c r="BT11" s="60" t="s">
        <v>61</v>
      </c>
      <c r="BU11" s="61" t="s">
        <v>61</v>
      </c>
      <c r="BV11" s="60" t="s">
        <v>61</v>
      </c>
      <c r="BW11" s="61" t="s">
        <v>61</v>
      </c>
      <c r="BX11" s="60" t="s">
        <v>61</v>
      </c>
      <c r="BY11" s="61" t="s">
        <v>61</v>
      </c>
      <c r="BZ11" s="60">
        <v>67.676767676767682</v>
      </c>
      <c r="CA11" s="57"/>
      <c r="CC11" s="47"/>
    </row>
    <row r="12" spans="1:81" x14ac:dyDescent="0.25">
      <c r="A12" s="48" t="s">
        <v>67</v>
      </c>
      <c r="B12" s="33"/>
      <c r="C12" s="33"/>
      <c r="D12" s="34"/>
      <c r="E12" s="34"/>
      <c r="F12" s="34"/>
      <c r="G12" s="34"/>
      <c r="H12" s="19" t="s">
        <v>23</v>
      </c>
      <c r="I12" s="49" t="s">
        <v>61</v>
      </c>
      <c r="J12" s="50" t="s">
        <v>61</v>
      </c>
      <c r="K12" s="51" t="s">
        <v>61</v>
      </c>
      <c r="L12" s="50" t="s">
        <v>61</v>
      </c>
      <c r="M12" s="51" t="s">
        <v>61</v>
      </c>
      <c r="N12" s="53" t="s">
        <v>61</v>
      </c>
      <c r="O12" s="54"/>
      <c r="Q12" s="49" t="s">
        <v>61</v>
      </c>
      <c r="R12" s="50" t="s">
        <v>61</v>
      </c>
      <c r="S12" s="51" t="s">
        <v>61</v>
      </c>
      <c r="T12" s="50" t="s">
        <v>61</v>
      </c>
      <c r="U12" s="51" t="s">
        <v>61</v>
      </c>
      <c r="V12" s="50" t="s">
        <v>61</v>
      </c>
      <c r="W12" s="51" t="s">
        <v>61</v>
      </c>
      <c r="X12" s="53" t="s">
        <v>61</v>
      </c>
      <c r="Y12" s="54"/>
      <c r="AA12" s="49" t="s">
        <v>61</v>
      </c>
      <c r="AB12" s="50" t="s">
        <v>61</v>
      </c>
      <c r="AC12" s="72" t="s">
        <v>61</v>
      </c>
      <c r="AD12" s="54"/>
      <c r="AF12" s="41"/>
      <c r="AH12" s="49" t="s">
        <v>61</v>
      </c>
      <c r="AI12" s="50" t="s">
        <v>61</v>
      </c>
      <c r="AJ12" s="51" t="s">
        <v>61</v>
      </c>
      <c r="AK12" s="50" t="s">
        <v>61</v>
      </c>
      <c r="AL12" s="51" t="s">
        <v>61</v>
      </c>
      <c r="AM12" s="50" t="s">
        <v>61</v>
      </c>
      <c r="AN12" s="55"/>
      <c r="AP12" s="49" t="s">
        <v>61</v>
      </c>
      <c r="AQ12" s="50" t="s">
        <v>61</v>
      </c>
      <c r="AR12" s="51" t="s">
        <v>61</v>
      </c>
      <c r="AS12" s="50" t="s">
        <v>61</v>
      </c>
      <c r="AT12" s="51" t="s">
        <v>61</v>
      </c>
      <c r="AU12" s="50" t="s">
        <v>61</v>
      </c>
      <c r="AV12" s="51" t="s">
        <v>61</v>
      </c>
      <c r="AW12" s="50" t="s">
        <v>61</v>
      </c>
      <c r="AX12" s="55"/>
      <c r="AZ12" s="49" t="s">
        <v>61</v>
      </c>
      <c r="BA12" s="50" t="s">
        <v>61</v>
      </c>
      <c r="BB12" s="72" t="s">
        <v>61</v>
      </c>
      <c r="BC12" s="55"/>
      <c r="BE12" s="43"/>
      <c r="BG12" s="49" t="s">
        <v>61</v>
      </c>
      <c r="BH12" s="50" t="s">
        <v>61</v>
      </c>
      <c r="BI12" s="51" t="s">
        <v>61</v>
      </c>
      <c r="BJ12" s="50" t="s">
        <v>61</v>
      </c>
      <c r="BK12" s="51" t="s">
        <v>61</v>
      </c>
      <c r="BL12" s="50" t="s">
        <v>61</v>
      </c>
      <c r="BM12" s="51" t="s">
        <v>61</v>
      </c>
      <c r="BN12" s="50" t="s">
        <v>61</v>
      </c>
      <c r="BO12" s="56"/>
      <c r="BQ12" s="45"/>
      <c r="BS12" s="49" t="s">
        <v>61</v>
      </c>
      <c r="BT12" s="50" t="s">
        <v>61</v>
      </c>
      <c r="BU12" s="51" t="s">
        <v>61</v>
      </c>
      <c r="BV12" s="50" t="s">
        <v>61</v>
      </c>
      <c r="BW12" s="51" t="s">
        <v>61</v>
      </c>
      <c r="BX12" s="50" t="s">
        <v>61</v>
      </c>
      <c r="BY12" s="51" t="s">
        <v>61</v>
      </c>
      <c r="BZ12" s="50" t="s">
        <v>61</v>
      </c>
      <c r="CA12" s="57"/>
      <c r="CC12" s="47"/>
    </row>
    <row r="13" spans="1:81" x14ac:dyDescent="0.25">
      <c r="A13" s="58" t="s">
        <v>68</v>
      </c>
      <c r="B13" s="33"/>
      <c r="C13" s="33"/>
      <c r="D13" s="34"/>
      <c r="E13" s="34"/>
      <c r="F13" s="34"/>
      <c r="G13" s="34"/>
      <c r="H13" s="19" t="s">
        <v>23</v>
      </c>
      <c r="I13" s="59" t="s">
        <v>61</v>
      </c>
      <c r="J13" s="60" t="s">
        <v>61</v>
      </c>
      <c r="K13" s="61" t="s">
        <v>61</v>
      </c>
      <c r="L13" s="60" t="s">
        <v>61</v>
      </c>
      <c r="M13" s="61" t="s">
        <v>61</v>
      </c>
      <c r="N13" s="62" t="s">
        <v>61</v>
      </c>
      <c r="O13" s="54"/>
      <c r="Q13" s="59" t="s">
        <v>61</v>
      </c>
      <c r="R13" s="60" t="s">
        <v>61</v>
      </c>
      <c r="S13" s="61" t="s">
        <v>61</v>
      </c>
      <c r="T13" s="60" t="s">
        <v>61</v>
      </c>
      <c r="U13" s="61" t="s">
        <v>61</v>
      </c>
      <c r="V13" s="60" t="s">
        <v>61</v>
      </c>
      <c r="W13" s="61" t="s">
        <v>61</v>
      </c>
      <c r="X13" s="62" t="s">
        <v>61</v>
      </c>
      <c r="Y13" s="54"/>
      <c r="AA13" s="59" t="s">
        <v>61</v>
      </c>
      <c r="AB13" s="60" t="s">
        <v>61</v>
      </c>
      <c r="AC13" s="73" t="s">
        <v>61</v>
      </c>
      <c r="AD13" s="54"/>
      <c r="AF13" s="41"/>
      <c r="AH13" s="59" t="s">
        <v>61</v>
      </c>
      <c r="AI13" s="60" t="s">
        <v>61</v>
      </c>
      <c r="AJ13" s="61" t="s">
        <v>61</v>
      </c>
      <c r="AK13" s="60" t="s">
        <v>61</v>
      </c>
      <c r="AL13" s="61" t="s">
        <v>61</v>
      </c>
      <c r="AM13" s="60" t="s">
        <v>61</v>
      </c>
      <c r="AN13" s="55"/>
      <c r="AP13" s="59" t="s">
        <v>61</v>
      </c>
      <c r="AQ13" s="60" t="s">
        <v>61</v>
      </c>
      <c r="AR13" s="61" t="s">
        <v>61</v>
      </c>
      <c r="AS13" s="60" t="s">
        <v>61</v>
      </c>
      <c r="AT13" s="61" t="s">
        <v>61</v>
      </c>
      <c r="AU13" s="60" t="s">
        <v>61</v>
      </c>
      <c r="AV13" s="61" t="s">
        <v>61</v>
      </c>
      <c r="AW13" s="60" t="s">
        <v>61</v>
      </c>
      <c r="AX13" s="55"/>
      <c r="AZ13" s="59" t="s">
        <v>61</v>
      </c>
      <c r="BA13" s="60" t="s">
        <v>61</v>
      </c>
      <c r="BB13" s="73" t="s">
        <v>61</v>
      </c>
      <c r="BC13" s="55"/>
      <c r="BE13" s="43"/>
      <c r="BG13" s="59" t="s">
        <v>61</v>
      </c>
      <c r="BH13" s="60" t="s">
        <v>61</v>
      </c>
      <c r="BI13" s="61" t="s">
        <v>61</v>
      </c>
      <c r="BJ13" s="60" t="s">
        <v>61</v>
      </c>
      <c r="BK13" s="61" t="s">
        <v>61</v>
      </c>
      <c r="BL13" s="60" t="s">
        <v>61</v>
      </c>
      <c r="BM13" s="61" t="s">
        <v>61</v>
      </c>
      <c r="BN13" s="60" t="s">
        <v>61</v>
      </c>
      <c r="BO13" s="56"/>
      <c r="BQ13" s="45"/>
      <c r="BS13" s="59" t="s">
        <v>61</v>
      </c>
      <c r="BT13" s="60" t="s">
        <v>61</v>
      </c>
      <c r="BU13" s="61" t="s">
        <v>61</v>
      </c>
      <c r="BV13" s="60" t="s">
        <v>61</v>
      </c>
      <c r="BW13" s="61" t="s">
        <v>61</v>
      </c>
      <c r="BX13" s="60" t="s">
        <v>61</v>
      </c>
      <c r="BY13" s="61" t="s">
        <v>61</v>
      </c>
      <c r="BZ13" s="60" t="s">
        <v>61</v>
      </c>
      <c r="CA13" s="57"/>
      <c r="CC13" s="47"/>
    </row>
    <row r="14" spans="1:81" x14ac:dyDescent="0.25">
      <c r="A14" s="48" t="s">
        <v>69</v>
      </c>
      <c r="B14" s="33"/>
      <c r="C14" s="33"/>
      <c r="D14" s="34"/>
      <c r="E14" s="34"/>
      <c r="F14" s="34"/>
      <c r="G14" s="34"/>
      <c r="H14" s="19" t="s">
        <v>23</v>
      </c>
      <c r="I14" s="49" t="s">
        <v>61</v>
      </c>
      <c r="J14" s="50" t="s">
        <v>61</v>
      </c>
      <c r="K14" s="51" t="s">
        <v>61</v>
      </c>
      <c r="L14" s="50" t="s">
        <v>61</v>
      </c>
      <c r="M14" s="51" t="s">
        <v>61</v>
      </c>
      <c r="N14" s="53" t="s">
        <v>61</v>
      </c>
      <c r="O14" s="54"/>
      <c r="Q14" s="49" t="s">
        <v>61</v>
      </c>
      <c r="R14" s="50" t="s">
        <v>61</v>
      </c>
      <c r="S14" s="51" t="s">
        <v>61</v>
      </c>
      <c r="T14" s="50" t="s">
        <v>61</v>
      </c>
      <c r="U14" s="51" t="s">
        <v>61</v>
      </c>
      <c r="V14" s="50" t="s">
        <v>61</v>
      </c>
      <c r="W14" s="51" t="s">
        <v>61</v>
      </c>
      <c r="X14" s="53" t="s">
        <v>61</v>
      </c>
      <c r="Y14" s="54"/>
      <c r="AA14" s="49" t="s">
        <v>61</v>
      </c>
      <c r="AB14" s="50" t="s">
        <v>61</v>
      </c>
      <c r="AC14" s="72" t="s">
        <v>61</v>
      </c>
      <c r="AD14" s="54"/>
      <c r="AF14" s="41"/>
      <c r="AH14" s="49" t="s">
        <v>61</v>
      </c>
      <c r="AI14" s="50" t="s">
        <v>61</v>
      </c>
      <c r="AJ14" s="51" t="s">
        <v>61</v>
      </c>
      <c r="AK14" s="50" t="s">
        <v>61</v>
      </c>
      <c r="AL14" s="51" t="s">
        <v>61</v>
      </c>
      <c r="AM14" s="50" t="s">
        <v>61</v>
      </c>
      <c r="AN14" s="55"/>
      <c r="AP14" s="49" t="s">
        <v>61</v>
      </c>
      <c r="AQ14" s="50" t="s">
        <v>61</v>
      </c>
      <c r="AR14" s="51" t="s">
        <v>61</v>
      </c>
      <c r="AS14" s="50" t="s">
        <v>61</v>
      </c>
      <c r="AT14" s="51" t="s">
        <v>61</v>
      </c>
      <c r="AU14" s="50" t="s">
        <v>61</v>
      </c>
      <c r="AV14" s="51" t="s">
        <v>61</v>
      </c>
      <c r="AW14" s="50" t="s">
        <v>61</v>
      </c>
      <c r="AX14" s="55"/>
      <c r="AZ14" s="49" t="s">
        <v>61</v>
      </c>
      <c r="BA14" s="50" t="s">
        <v>61</v>
      </c>
      <c r="BB14" s="72" t="s">
        <v>61</v>
      </c>
      <c r="BC14" s="55"/>
      <c r="BE14" s="43"/>
      <c r="BG14" s="49" t="s">
        <v>61</v>
      </c>
      <c r="BH14" s="50" t="s">
        <v>61</v>
      </c>
      <c r="BI14" s="51" t="s">
        <v>61</v>
      </c>
      <c r="BJ14" s="50" t="s">
        <v>61</v>
      </c>
      <c r="BK14" s="51" t="s">
        <v>61</v>
      </c>
      <c r="BL14" s="50" t="s">
        <v>61</v>
      </c>
      <c r="BM14" s="51" t="s">
        <v>61</v>
      </c>
      <c r="BN14" s="50" t="s">
        <v>61</v>
      </c>
      <c r="BO14" s="56"/>
      <c r="BQ14" s="45"/>
      <c r="BS14" s="49" t="s">
        <v>61</v>
      </c>
      <c r="BT14" s="50" t="s">
        <v>61</v>
      </c>
      <c r="BU14" s="51" t="s">
        <v>61</v>
      </c>
      <c r="BV14" s="50" t="s">
        <v>61</v>
      </c>
      <c r="BW14" s="51" t="s">
        <v>61</v>
      </c>
      <c r="BX14" s="50" t="s">
        <v>61</v>
      </c>
      <c r="BY14" s="51" t="s">
        <v>61</v>
      </c>
      <c r="BZ14" s="50" t="s">
        <v>61</v>
      </c>
      <c r="CA14" s="57"/>
      <c r="CC14" s="47"/>
    </row>
    <row r="15" spans="1:81" x14ac:dyDescent="0.25">
      <c r="A15" s="58" t="s">
        <v>70</v>
      </c>
      <c r="B15" s="33"/>
      <c r="C15" s="33"/>
      <c r="D15" s="34"/>
      <c r="E15" s="34"/>
      <c r="F15" s="34">
        <f>(X15/100)*(BN15/100)</f>
        <v>1.1929861838970939</v>
      </c>
      <c r="G15" s="34">
        <f>(AW15/100)*(BZ15/100)</f>
        <v>2.1947791164658637</v>
      </c>
      <c r="H15" s="19" t="s">
        <v>23</v>
      </c>
      <c r="I15" s="59" t="s">
        <v>61</v>
      </c>
      <c r="J15" s="60">
        <v>87.292517824240974</v>
      </c>
      <c r="K15" s="61">
        <v>87.292542620235025</v>
      </c>
      <c r="L15" s="60">
        <v>84.593205617339066</v>
      </c>
      <c r="M15" s="61">
        <v>85.615481990296644</v>
      </c>
      <c r="N15" s="62">
        <v>71</v>
      </c>
      <c r="O15" s="54"/>
      <c r="Q15" s="59" t="s">
        <v>61</v>
      </c>
      <c r="R15" s="60" t="s">
        <v>61</v>
      </c>
      <c r="S15" s="61" t="s">
        <v>61</v>
      </c>
      <c r="T15" s="60" t="s">
        <v>61</v>
      </c>
      <c r="U15" s="61" t="s">
        <v>61</v>
      </c>
      <c r="V15" s="60" t="s">
        <v>61</v>
      </c>
      <c r="W15" s="61" t="s">
        <v>61</v>
      </c>
      <c r="X15" s="62">
        <v>100</v>
      </c>
      <c r="Y15" s="54"/>
      <c r="AA15" s="59" t="s">
        <v>61</v>
      </c>
      <c r="AB15" s="60" t="s">
        <v>61</v>
      </c>
      <c r="AC15" s="73">
        <v>12.707457379764975</v>
      </c>
      <c r="AD15" s="54"/>
      <c r="AF15" s="41"/>
      <c r="AH15" s="59" t="s">
        <v>61</v>
      </c>
      <c r="AI15" s="60">
        <v>88.333333333333329</v>
      </c>
      <c r="AJ15" s="61">
        <v>88.517179023508135</v>
      </c>
      <c r="AK15" s="60">
        <v>85.354330708661422</v>
      </c>
      <c r="AL15" s="61">
        <v>86.660490968040762</v>
      </c>
      <c r="AM15" s="60">
        <v>71.24463519313305</v>
      </c>
      <c r="AN15" s="55"/>
      <c r="AP15" s="59" t="s">
        <v>61</v>
      </c>
      <c r="AQ15" s="60" t="s">
        <v>61</v>
      </c>
      <c r="AR15" s="61" t="s">
        <v>61</v>
      </c>
      <c r="AS15" s="60" t="s">
        <v>61</v>
      </c>
      <c r="AT15" s="61" t="s">
        <v>61</v>
      </c>
      <c r="AU15" s="60" t="s">
        <v>61</v>
      </c>
      <c r="AV15" s="61" t="s">
        <v>61</v>
      </c>
      <c r="AW15" s="60">
        <v>100</v>
      </c>
      <c r="AX15" s="55"/>
      <c r="AZ15" s="59" t="s">
        <v>61</v>
      </c>
      <c r="BA15" s="60" t="s">
        <v>61</v>
      </c>
      <c r="BB15" s="73">
        <v>11.482820976491865</v>
      </c>
      <c r="BC15" s="55"/>
      <c r="BE15" s="43"/>
      <c r="BG15" s="59" t="s">
        <v>61</v>
      </c>
      <c r="BH15" s="60" t="s">
        <v>61</v>
      </c>
      <c r="BI15" s="61" t="s">
        <v>61</v>
      </c>
      <c r="BJ15" s="60" t="s">
        <v>61</v>
      </c>
      <c r="BK15" s="61" t="s">
        <v>61</v>
      </c>
      <c r="BL15" s="60" t="s">
        <v>61</v>
      </c>
      <c r="BM15" s="61" t="s">
        <v>61</v>
      </c>
      <c r="BN15" s="60">
        <v>119.29861838970939</v>
      </c>
      <c r="BO15" s="56"/>
      <c r="BQ15" s="45"/>
      <c r="BS15" s="59" t="s">
        <v>61</v>
      </c>
      <c r="BT15" s="60" t="s">
        <v>61</v>
      </c>
      <c r="BU15" s="61" t="s">
        <v>61</v>
      </c>
      <c r="BV15" s="60" t="s">
        <v>61</v>
      </c>
      <c r="BW15" s="61" t="s">
        <v>61</v>
      </c>
      <c r="BX15" s="60" t="s">
        <v>61</v>
      </c>
      <c r="BY15" s="61" t="s">
        <v>61</v>
      </c>
      <c r="BZ15" s="60">
        <v>219.47791164658636</v>
      </c>
      <c r="CA15" s="57"/>
      <c r="CC15" s="47"/>
    </row>
    <row r="16" spans="1:81" x14ac:dyDescent="0.25">
      <c r="A16" s="48" t="s">
        <v>71</v>
      </c>
      <c r="B16" s="33"/>
      <c r="C16" s="33"/>
      <c r="D16" s="34">
        <f>(V16/100)*(BL16/100)</f>
        <v>0.83550000000000002</v>
      </c>
      <c r="E16" s="34"/>
      <c r="F16" s="34">
        <f>(X16/100)*(BN16/100)</f>
        <v>0.67955160196578923</v>
      </c>
      <c r="G16" s="34">
        <f>(AW16/100)*(BZ16/100)</f>
        <v>0.94117647058823517</v>
      </c>
      <c r="H16" s="19" t="s">
        <v>23</v>
      </c>
      <c r="I16" s="49" t="s">
        <v>61</v>
      </c>
      <c r="J16" s="50">
        <v>75</v>
      </c>
      <c r="K16" s="51">
        <v>75</v>
      </c>
      <c r="L16" s="50">
        <v>75</v>
      </c>
      <c r="M16" s="51">
        <v>75</v>
      </c>
      <c r="N16" s="53">
        <v>75</v>
      </c>
      <c r="O16" s="54"/>
      <c r="Q16" s="49" t="s">
        <v>61</v>
      </c>
      <c r="R16" s="50" t="s">
        <v>61</v>
      </c>
      <c r="S16" s="51" t="s">
        <v>61</v>
      </c>
      <c r="T16" s="50" t="s">
        <v>61</v>
      </c>
      <c r="U16" s="51">
        <v>86.000003064579886</v>
      </c>
      <c r="V16" s="50">
        <v>86.001029336078233</v>
      </c>
      <c r="W16" s="51">
        <v>86.000004590037022</v>
      </c>
      <c r="X16" s="53">
        <v>71.578966376539427</v>
      </c>
      <c r="Y16" s="54"/>
      <c r="AA16" s="49" t="s">
        <v>61</v>
      </c>
      <c r="AB16" s="50">
        <v>11.000004590037022</v>
      </c>
      <c r="AC16" s="72">
        <v>-3.4210336234605734</v>
      </c>
      <c r="AD16" s="54"/>
      <c r="AF16" s="41"/>
      <c r="AH16" s="49" t="s">
        <v>61</v>
      </c>
      <c r="AI16" s="50">
        <v>81.111111111111114</v>
      </c>
      <c r="AJ16" s="51">
        <v>81.159420289855078</v>
      </c>
      <c r="AK16" s="50">
        <v>81.159420289855078</v>
      </c>
      <c r="AL16" s="51">
        <v>81.159420289855078</v>
      </c>
      <c r="AM16" s="50">
        <v>81.159420289855078</v>
      </c>
      <c r="AN16" s="55"/>
      <c r="AP16" s="49" t="s">
        <v>61</v>
      </c>
      <c r="AQ16" s="50" t="s">
        <v>61</v>
      </c>
      <c r="AR16" s="51" t="s">
        <v>61</v>
      </c>
      <c r="AS16" s="50" t="s">
        <v>61</v>
      </c>
      <c r="AT16" s="51">
        <v>86.092715231788077</v>
      </c>
      <c r="AU16" s="50" t="s">
        <v>61</v>
      </c>
      <c r="AV16" s="51">
        <v>86.092715231788077</v>
      </c>
      <c r="AW16" s="50">
        <v>72.727272727272734</v>
      </c>
      <c r="AX16" s="55"/>
      <c r="AZ16" s="49" t="s">
        <v>61</v>
      </c>
      <c r="BA16" s="50">
        <v>4.9816041206769626</v>
      </c>
      <c r="BB16" s="72">
        <v>-8.4321475625823439</v>
      </c>
      <c r="BC16" s="55"/>
      <c r="BE16" s="43"/>
      <c r="BG16" s="49" t="s">
        <v>61</v>
      </c>
      <c r="BH16" s="50" t="s">
        <v>61</v>
      </c>
      <c r="BI16" s="51" t="s">
        <v>61</v>
      </c>
      <c r="BJ16" s="50" t="s">
        <v>61</v>
      </c>
      <c r="BK16" s="51">
        <v>98.064312546957183</v>
      </c>
      <c r="BL16" s="50">
        <v>97.15</v>
      </c>
      <c r="BM16" s="51">
        <v>98.062940735183801</v>
      </c>
      <c r="BN16" s="50">
        <v>94.937330945940801</v>
      </c>
      <c r="BO16" s="56"/>
      <c r="BQ16" s="45"/>
      <c r="BS16" s="49" t="s">
        <v>61</v>
      </c>
      <c r="BT16" s="50" t="s">
        <v>61</v>
      </c>
      <c r="BU16" s="51" t="s">
        <v>61</v>
      </c>
      <c r="BV16" s="50" t="s">
        <v>61</v>
      </c>
      <c r="BW16" s="51">
        <v>99.342105263157904</v>
      </c>
      <c r="BX16" s="50" t="s">
        <v>61</v>
      </c>
      <c r="BY16" s="51">
        <v>99.342105263157904</v>
      </c>
      <c r="BZ16" s="50">
        <v>129.41176470588235</v>
      </c>
      <c r="CA16" s="57"/>
      <c r="CC16" s="47"/>
    </row>
    <row r="17" spans="1:81" x14ac:dyDescent="0.25">
      <c r="A17" s="58" t="s">
        <v>72</v>
      </c>
      <c r="B17" s="33"/>
      <c r="C17" s="33"/>
      <c r="D17" s="33"/>
      <c r="E17" s="33"/>
      <c r="F17" s="34"/>
      <c r="G17" s="34"/>
      <c r="H17" s="19" t="s">
        <v>23</v>
      </c>
      <c r="I17" s="59" t="s">
        <v>61</v>
      </c>
      <c r="J17" s="60" t="s">
        <v>61</v>
      </c>
      <c r="K17" s="61" t="s">
        <v>61</v>
      </c>
      <c r="L17" s="60" t="s">
        <v>61</v>
      </c>
      <c r="M17" s="61" t="s">
        <v>61</v>
      </c>
      <c r="N17" s="62" t="s">
        <v>61</v>
      </c>
      <c r="O17" s="54"/>
      <c r="Q17" s="59" t="s">
        <v>61</v>
      </c>
      <c r="R17" s="60" t="s">
        <v>61</v>
      </c>
      <c r="S17" s="61" t="s">
        <v>61</v>
      </c>
      <c r="T17" s="60" t="s">
        <v>61</v>
      </c>
      <c r="U17" s="61" t="s">
        <v>61</v>
      </c>
      <c r="V17" s="60" t="s">
        <v>61</v>
      </c>
      <c r="W17" s="61" t="s">
        <v>61</v>
      </c>
      <c r="X17" s="62" t="s">
        <v>61</v>
      </c>
      <c r="Y17" s="54"/>
      <c r="AA17" s="59" t="s">
        <v>61</v>
      </c>
      <c r="AB17" s="60" t="s">
        <v>61</v>
      </c>
      <c r="AC17" s="73" t="s">
        <v>61</v>
      </c>
      <c r="AD17" s="54"/>
      <c r="AF17" s="41"/>
      <c r="AH17" s="59" t="s">
        <v>61</v>
      </c>
      <c r="AI17" s="60" t="s">
        <v>61</v>
      </c>
      <c r="AJ17" s="61" t="s">
        <v>61</v>
      </c>
      <c r="AK17" s="60" t="s">
        <v>61</v>
      </c>
      <c r="AL17" s="61" t="s">
        <v>61</v>
      </c>
      <c r="AM17" s="60" t="s">
        <v>61</v>
      </c>
      <c r="AN17" s="55"/>
      <c r="AP17" s="59" t="s">
        <v>61</v>
      </c>
      <c r="AQ17" s="60" t="s">
        <v>61</v>
      </c>
      <c r="AR17" s="61" t="s">
        <v>61</v>
      </c>
      <c r="AS17" s="60" t="s">
        <v>61</v>
      </c>
      <c r="AT17" s="61" t="s">
        <v>61</v>
      </c>
      <c r="AU17" s="60" t="s">
        <v>61</v>
      </c>
      <c r="AV17" s="61" t="s">
        <v>61</v>
      </c>
      <c r="AW17" s="60" t="s">
        <v>61</v>
      </c>
      <c r="AX17" s="55"/>
      <c r="AZ17" s="59" t="s">
        <v>61</v>
      </c>
      <c r="BA17" s="60" t="s">
        <v>61</v>
      </c>
      <c r="BB17" s="73" t="s">
        <v>61</v>
      </c>
      <c r="BC17" s="55"/>
      <c r="BE17" s="43"/>
      <c r="BG17" s="59" t="s">
        <v>61</v>
      </c>
      <c r="BH17" s="60" t="s">
        <v>61</v>
      </c>
      <c r="BI17" s="61" t="s">
        <v>61</v>
      </c>
      <c r="BJ17" s="60" t="s">
        <v>61</v>
      </c>
      <c r="BK17" s="61" t="s">
        <v>61</v>
      </c>
      <c r="BL17" s="60" t="s">
        <v>61</v>
      </c>
      <c r="BM17" s="61" t="s">
        <v>61</v>
      </c>
      <c r="BN17" s="60" t="s">
        <v>61</v>
      </c>
      <c r="BO17" s="56"/>
      <c r="BQ17" s="45"/>
      <c r="BS17" s="59" t="s">
        <v>61</v>
      </c>
      <c r="BT17" s="60" t="s">
        <v>61</v>
      </c>
      <c r="BU17" s="61" t="s">
        <v>61</v>
      </c>
      <c r="BV17" s="60" t="s">
        <v>61</v>
      </c>
      <c r="BW17" s="61" t="s">
        <v>61</v>
      </c>
      <c r="BX17" s="60" t="s">
        <v>61</v>
      </c>
      <c r="BY17" s="61" t="s">
        <v>61</v>
      </c>
      <c r="BZ17" s="60" t="s">
        <v>61</v>
      </c>
      <c r="CA17" s="57"/>
      <c r="CC17" s="47"/>
    </row>
    <row r="18" spans="1:81" x14ac:dyDescent="0.25">
      <c r="A18" s="48" t="s">
        <v>73</v>
      </c>
      <c r="B18" s="33"/>
      <c r="C18" s="33"/>
      <c r="D18" s="33"/>
      <c r="E18" s="33"/>
      <c r="F18" s="34"/>
      <c r="G18" s="34"/>
      <c r="H18" s="19" t="s">
        <v>23</v>
      </c>
      <c r="I18" s="49" t="s">
        <v>61</v>
      </c>
      <c r="J18" s="50" t="s">
        <v>61</v>
      </c>
      <c r="K18" s="51" t="s">
        <v>61</v>
      </c>
      <c r="L18" s="50" t="s">
        <v>61</v>
      </c>
      <c r="M18" s="51" t="s">
        <v>61</v>
      </c>
      <c r="N18" s="53" t="s">
        <v>61</v>
      </c>
      <c r="O18" s="54"/>
      <c r="Q18" s="49" t="s">
        <v>61</v>
      </c>
      <c r="R18" s="50" t="s">
        <v>61</v>
      </c>
      <c r="S18" s="51" t="s">
        <v>61</v>
      </c>
      <c r="T18" s="50" t="s">
        <v>61</v>
      </c>
      <c r="U18" s="51" t="s">
        <v>61</v>
      </c>
      <c r="V18" s="50" t="s">
        <v>61</v>
      </c>
      <c r="W18" s="51" t="s">
        <v>61</v>
      </c>
      <c r="X18" s="53" t="s">
        <v>61</v>
      </c>
      <c r="Y18" s="54"/>
      <c r="AA18" s="49" t="s">
        <v>61</v>
      </c>
      <c r="AB18" s="50" t="s">
        <v>61</v>
      </c>
      <c r="AC18" s="72" t="s">
        <v>61</v>
      </c>
      <c r="AD18" s="54"/>
      <c r="AF18" s="41"/>
      <c r="AH18" s="49" t="s">
        <v>61</v>
      </c>
      <c r="AI18" s="50" t="s">
        <v>61</v>
      </c>
      <c r="AJ18" s="51" t="s">
        <v>61</v>
      </c>
      <c r="AK18" s="50" t="s">
        <v>61</v>
      </c>
      <c r="AL18" s="51" t="s">
        <v>61</v>
      </c>
      <c r="AM18" s="50" t="s">
        <v>61</v>
      </c>
      <c r="AN18" s="55"/>
      <c r="AP18" s="49" t="s">
        <v>61</v>
      </c>
      <c r="AQ18" s="50" t="s">
        <v>61</v>
      </c>
      <c r="AR18" s="51" t="s">
        <v>61</v>
      </c>
      <c r="AS18" s="50" t="s">
        <v>61</v>
      </c>
      <c r="AT18" s="51" t="s">
        <v>61</v>
      </c>
      <c r="AU18" s="50" t="s">
        <v>61</v>
      </c>
      <c r="AV18" s="51" t="s">
        <v>61</v>
      </c>
      <c r="AW18" s="50" t="s">
        <v>61</v>
      </c>
      <c r="AX18" s="55"/>
      <c r="AZ18" s="49" t="s">
        <v>61</v>
      </c>
      <c r="BA18" s="50" t="s">
        <v>61</v>
      </c>
      <c r="BB18" s="72" t="s">
        <v>61</v>
      </c>
      <c r="BC18" s="55"/>
      <c r="BE18" s="43"/>
      <c r="BG18" s="49" t="s">
        <v>61</v>
      </c>
      <c r="BH18" s="50" t="s">
        <v>61</v>
      </c>
      <c r="BI18" s="51" t="s">
        <v>61</v>
      </c>
      <c r="BJ18" s="50" t="s">
        <v>61</v>
      </c>
      <c r="BK18" s="51" t="s">
        <v>61</v>
      </c>
      <c r="BL18" s="50" t="s">
        <v>61</v>
      </c>
      <c r="BM18" s="51" t="s">
        <v>61</v>
      </c>
      <c r="BN18" s="50" t="s">
        <v>61</v>
      </c>
      <c r="BO18" s="56"/>
      <c r="BQ18" s="45"/>
      <c r="BS18" s="49" t="s">
        <v>61</v>
      </c>
      <c r="BT18" s="50" t="s">
        <v>61</v>
      </c>
      <c r="BU18" s="51" t="s">
        <v>61</v>
      </c>
      <c r="BV18" s="50" t="s">
        <v>61</v>
      </c>
      <c r="BW18" s="51" t="s">
        <v>61</v>
      </c>
      <c r="BX18" s="50" t="s">
        <v>61</v>
      </c>
      <c r="BY18" s="51" t="s">
        <v>61</v>
      </c>
      <c r="BZ18" s="50" t="s">
        <v>61</v>
      </c>
      <c r="CA18" s="57"/>
      <c r="CC18" s="47"/>
    </row>
    <row r="19" spans="1:81" x14ac:dyDescent="0.25">
      <c r="A19" s="58" t="s">
        <v>74</v>
      </c>
      <c r="B19" s="33"/>
      <c r="C19" s="33"/>
      <c r="D19" s="33"/>
      <c r="E19" s="33"/>
      <c r="F19" s="34"/>
      <c r="G19" s="34"/>
      <c r="H19" s="19" t="s">
        <v>23</v>
      </c>
      <c r="I19" s="59" t="s">
        <v>61</v>
      </c>
      <c r="J19" s="60" t="s">
        <v>61</v>
      </c>
      <c r="K19" s="61" t="s">
        <v>61</v>
      </c>
      <c r="L19" s="60" t="s">
        <v>61</v>
      </c>
      <c r="M19" s="61" t="s">
        <v>61</v>
      </c>
      <c r="N19" s="62" t="s">
        <v>61</v>
      </c>
      <c r="O19" s="54"/>
      <c r="Q19" s="64" t="s">
        <v>61</v>
      </c>
      <c r="R19" s="65" t="s">
        <v>61</v>
      </c>
      <c r="S19" s="66" t="s">
        <v>61</v>
      </c>
      <c r="T19" s="65" t="s">
        <v>61</v>
      </c>
      <c r="U19" s="66" t="s">
        <v>61</v>
      </c>
      <c r="V19" s="65" t="s">
        <v>61</v>
      </c>
      <c r="W19" s="66" t="s">
        <v>61</v>
      </c>
      <c r="X19" s="67" t="s">
        <v>61</v>
      </c>
      <c r="Y19" s="54"/>
      <c r="AA19" s="59" t="s">
        <v>61</v>
      </c>
      <c r="AB19" s="60" t="s">
        <v>61</v>
      </c>
      <c r="AC19" s="73" t="s">
        <v>61</v>
      </c>
      <c r="AD19" s="54"/>
      <c r="AF19" s="41"/>
      <c r="AH19" s="59" t="s">
        <v>61</v>
      </c>
      <c r="AI19" s="60" t="s">
        <v>61</v>
      </c>
      <c r="AJ19" s="61" t="s">
        <v>61</v>
      </c>
      <c r="AK19" s="60" t="s">
        <v>61</v>
      </c>
      <c r="AL19" s="61" t="s">
        <v>61</v>
      </c>
      <c r="AM19" s="60" t="s">
        <v>61</v>
      </c>
      <c r="AN19" s="55"/>
      <c r="AP19" s="59" t="s">
        <v>61</v>
      </c>
      <c r="AQ19" s="60" t="s">
        <v>61</v>
      </c>
      <c r="AR19" s="61" t="s">
        <v>61</v>
      </c>
      <c r="AS19" s="60" t="s">
        <v>61</v>
      </c>
      <c r="AT19" s="61" t="s">
        <v>61</v>
      </c>
      <c r="AU19" s="60" t="s">
        <v>61</v>
      </c>
      <c r="AV19" s="61" t="s">
        <v>61</v>
      </c>
      <c r="AW19" s="60" t="s">
        <v>61</v>
      </c>
      <c r="AX19" s="55"/>
      <c r="AZ19" s="59" t="s">
        <v>61</v>
      </c>
      <c r="BA19" s="60" t="s">
        <v>61</v>
      </c>
      <c r="BB19" s="73" t="s">
        <v>61</v>
      </c>
      <c r="BC19" s="55"/>
      <c r="BE19" s="43"/>
      <c r="BG19" s="59" t="s">
        <v>61</v>
      </c>
      <c r="BH19" s="60" t="s">
        <v>61</v>
      </c>
      <c r="BI19" s="61" t="s">
        <v>61</v>
      </c>
      <c r="BJ19" s="60" t="s">
        <v>61</v>
      </c>
      <c r="BK19" s="61" t="s">
        <v>61</v>
      </c>
      <c r="BL19" s="60" t="s">
        <v>61</v>
      </c>
      <c r="BM19" s="61" t="s">
        <v>61</v>
      </c>
      <c r="BN19" s="60" t="s">
        <v>61</v>
      </c>
      <c r="BO19" s="56"/>
      <c r="BQ19" s="45"/>
      <c r="BS19" s="59" t="s">
        <v>61</v>
      </c>
      <c r="BT19" s="60" t="s">
        <v>61</v>
      </c>
      <c r="BU19" s="61" t="s">
        <v>61</v>
      </c>
      <c r="BV19" s="60" t="s">
        <v>61</v>
      </c>
      <c r="BW19" s="61" t="s">
        <v>61</v>
      </c>
      <c r="BX19" s="60" t="s">
        <v>61</v>
      </c>
      <c r="BY19" s="61" t="s">
        <v>61</v>
      </c>
      <c r="BZ19" s="60" t="s">
        <v>61</v>
      </c>
      <c r="CA19" s="57"/>
      <c r="CC19" s="47"/>
    </row>
    <row r="20" spans="1:81" x14ac:dyDescent="0.25">
      <c r="A20" s="32" t="s">
        <v>75</v>
      </c>
      <c r="B20" s="33"/>
      <c r="C20" s="33"/>
      <c r="D20" s="33"/>
      <c r="E20" s="33"/>
      <c r="F20" s="34"/>
      <c r="G20" s="34"/>
      <c r="H20" s="19" t="s">
        <v>23</v>
      </c>
      <c r="I20" s="35" t="s">
        <v>61</v>
      </c>
      <c r="J20" s="36" t="s">
        <v>61</v>
      </c>
      <c r="K20" s="37" t="s">
        <v>61</v>
      </c>
      <c r="L20" s="36" t="s">
        <v>61</v>
      </c>
      <c r="M20" s="37" t="s">
        <v>61</v>
      </c>
      <c r="N20" s="39" t="s">
        <v>61</v>
      </c>
      <c r="O20" s="40"/>
      <c r="Q20" s="35" t="s">
        <v>61</v>
      </c>
      <c r="R20" s="36" t="s">
        <v>61</v>
      </c>
      <c r="S20" s="37" t="s">
        <v>61</v>
      </c>
      <c r="T20" s="36" t="s">
        <v>61</v>
      </c>
      <c r="U20" s="37" t="s">
        <v>61</v>
      </c>
      <c r="V20" s="36" t="s">
        <v>61</v>
      </c>
      <c r="W20" s="37" t="s">
        <v>61</v>
      </c>
      <c r="X20" s="39" t="s">
        <v>61</v>
      </c>
      <c r="Y20" s="40"/>
      <c r="AA20" s="35" t="s">
        <v>61</v>
      </c>
      <c r="AB20" s="36" t="s">
        <v>61</v>
      </c>
      <c r="AC20" s="71" t="s">
        <v>61</v>
      </c>
      <c r="AD20" s="40"/>
      <c r="AF20" s="41"/>
      <c r="AH20" s="35" t="s">
        <v>61</v>
      </c>
      <c r="AI20" s="36" t="s">
        <v>61</v>
      </c>
      <c r="AJ20" s="37" t="s">
        <v>61</v>
      </c>
      <c r="AK20" s="36" t="s">
        <v>61</v>
      </c>
      <c r="AL20" s="37" t="s">
        <v>61</v>
      </c>
      <c r="AM20" s="36" t="s">
        <v>61</v>
      </c>
      <c r="AN20" s="42"/>
      <c r="AP20" s="35" t="s">
        <v>61</v>
      </c>
      <c r="AQ20" s="36" t="s">
        <v>61</v>
      </c>
      <c r="AR20" s="37" t="s">
        <v>61</v>
      </c>
      <c r="AS20" s="36" t="s">
        <v>61</v>
      </c>
      <c r="AT20" s="37" t="s">
        <v>61</v>
      </c>
      <c r="AU20" s="36" t="s">
        <v>61</v>
      </c>
      <c r="AV20" s="37" t="s">
        <v>61</v>
      </c>
      <c r="AW20" s="36" t="s">
        <v>61</v>
      </c>
      <c r="AX20" s="42"/>
      <c r="AZ20" s="35" t="s">
        <v>61</v>
      </c>
      <c r="BA20" s="36" t="s">
        <v>61</v>
      </c>
      <c r="BB20" s="71" t="s">
        <v>61</v>
      </c>
      <c r="BC20" s="42"/>
      <c r="BE20" s="43"/>
      <c r="BG20" s="35" t="s">
        <v>61</v>
      </c>
      <c r="BH20" s="36" t="s">
        <v>61</v>
      </c>
      <c r="BI20" s="37" t="s">
        <v>61</v>
      </c>
      <c r="BJ20" s="36" t="s">
        <v>61</v>
      </c>
      <c r="BK20" s="37" t="s">
        <v>61</v>
      </c>
      <c r="BL20" s="36" t="s">
        <v>61</v>
      </c>
      <c r="BM20" s="37" t="s">
        <v>61</v>
      </c>
      <c r="BN20" s="36" t="s">
        <v>61</v>
      </c>
      <c r="BO20" s="44"/>
      <c r="BQ20" s="45"/>
      <c r="BS20" s="35" t="s">
        <v>61</v>
      </c>
      <c r="BT20" s="36" t="s">
        <v>61</v>
      </c>
      <c r="BU20" s="37" t="s">
        <v>61</v>
      </c>
      <c r="BV20" s="36" t="s">
        <v>61</v>
      </c>
      <c r="BW20" s="37" t="s">
        <v>61</v>
      </c>
      <c r="BX20" s="36" t="s">
        <v>61</v>
      </c>
      <c r="BY20" s="37" t="s">
        <v>61</v>
      </c>
      <c r="BZ20" s="36" t="s">
        <v>61</v>
      </c>
      <c r="CA20" s="46"/>
      <c r="CC20" s="47"/>
    </row>
    <row r="21" spans="1:81" x14ac:dyDescent="0.25">
      <c r="A21" s="48" t="s">
        <v>76</v>
      </c>
      <c r="B21" s="33"/>
      <c r="C21" s="33"/>
      <c r="D21" s="33"/>
      <c r="E21" s="33"/>
      <c r="F21" s="34"/>
      <c r="G21" s="34"/>
      <c r="H21" s="19" t="s">
        <v>23</v>
      </c>
      <c r="I21" s="49" t="s">
        <v>61</v>
      </c>
      <c r="J21" s="50" t="s">
        <v>61</v>
      </c>
      <c r="K21" s="51" t="s">
        <v>61</v>
      </c>
      <c r="L21" s="50" t="s">
        <v>61</v>
      </c>
      <c r="M21" s="51" t="s">
        <v>61</v>
      </c>
      <c r="N21" s="53" t="s">
        <v>61</v>
      </c>
      <c r="O21" s="54"/>
      <c r="Q21" s="49" t="s">
        <v>61</v>
      </c>
      <c r="R21" s="50" t="s">
        <v>61</v>
      </c>
      <c r="S21" s="51" t="s">
        <v>61</v>
      </c>
      <c r="T21" s="50" t="s">
        <v>61</v>
      </c>
      <c r="U21" s="51" t="s">
        <v>61</v>
      </c>
      <c r="V21" s="50" t="s">
        <v>61</v>
      </c>
      <c r="W21" s="51" t="s">
        <v>61</v>
      </c>
      <c r="X21" s="53" t="s">
        <v>61</v>
      </c>
      <c r="Y21" s="54"/>
      <c r="AA21" s="49" t="s">
        <v>61</v>
      </c>
      <c r="AB21" s="50" t="s">
        <v>61</v>
      </c>
      <c r="AC21" s="72" t="s">
        <v>61</v>
      </c>
      <c r="AD21" s="54"/>
      <c r="AF21" s="41"/>
      <c r="AH21" s="49" t="s">
        <v>61</v>
      </c>
      <c r="AI21" s="50" t="s">
        <v>61</v>
      </c>
      <c r="AJ21" s="51" t="s">
        <v>61</v>
      </c>
      <c r="AK21" s="50" t="s">
        <v>61</v>
      </c>
      <c r="AL21" s="51" t="s">
        <v>61</v>
      </c>
      <c r="AM21" s="50" t="s">
        <v>61</v>
      </c>
      <c r="AN21" s="55"/>
      <c r="AP21" s="49" t="s">
        <v>61</v>
      </c>
      <c r="AQ21" s="50" t="s">
        <v>61</v>
      </c>
      <c r="AR21" s="51" t="s">
        <v>61</v>
      </c>
      <c r="AS21" s="50" t="s">
        <v>61</v>
      </c>
      <c r="AT21" s="51" t="s">
        <v>61</v>
      </c>
      <c r="AU21" s="50" t="s">
        <v>61</v>
      </c>
      <c r="AV21" s="51" t="s">
        <v>61</v>
      </c>
      <c r="AW21" s="50" t="s">
        <v>61</v>
      </c>
      <c r="AX21" s="55"/>
      <c r="AZ21" s="49" t="s">
        <v>61</v>
      </c>
      <c r="BA21" s="50" t="s">
        <v>61</v>
      </c>
      <c r="BB21" s="72" t="s">
        <v>61</v>
      </c>
      <c r="BC21" s="55"/>
      <c r="BE21" s="43"/>
      <c r="BG21" s="49" t="s">
        <v>61</v>
      </c>
      <c r="BH21" s="50" t="s">
        <v>61</v>
      </c>
      <c r="BI21" s="51" t="s">
        <v>61</v>
      </c>
      <c r="BJ21" s="50" t="s">
        <v>61</v>
      </c>
      <c r="BK21" s="51" t="s">
        <v>61</v>
      </c>
      <c r="BL21" s="50" t="s">
        <v>61</v>
      </c>
      <c r="BM21" s="51" t="s">
        <v>61</v>
      </c>
      <c r="BN21" s="50" t="s">
        <v>61</v>
      </c>
      <c r="BO21" s="56"/>
      <c r="BQ21" s="45"/>
      <c r="BS21" s="49" t="s">
        <v>61</v>
      </c>
      <c r="BT21" s="50" t="s">
        <v>61</v>
      </c>
      <c r="BU21" s="51" t="s">
        <v>61</v>
      </c>
      <c r="BV21" s="50" t="s">
        <v>61</v>
      </c>
      <c r="BW21" s="51" t="s">
        <v>61</v>
      </c>
      <c r="BX21" s="50" t="s">
        <v>61</v>
      </c>
      <c r="BY21" s="51" t="s">
        <v>61</v>
      </c>
      <c r="BZ21" s="50" t="s">
        <v>61</v>
      </c>
      <c r="CA21" s="57"/>
      <c r="CC21" s="47"/>
    </row>
    <row r="22" spans="1:81" x14ac:dyDescent="0.25">
      <c r="A22" s="58" t="s">
        <v>77</v>
      </c>
      <c r="B22" s="33"/>
      <c r="C22" s="33"/>
      <c r="D22" s="33"/>
      <c r="E22" s="33"/>
      <c r="F22" s="34"/>
      <c r="G22" s="34"/>
      <c r="H22" s="19" t="s">
        <v>23</v>
      </c>
      <c r="I22" s="59" t="s">
        <v>61</v>
      </c>
      <c r="J22" s="60" t="s">
        <v>61</v>
      </c>
      <c r="K22" s="61" t="s">
        <v>61</v>
      </c>
      <c r="L22" s="60" t="s">
        <v>61</v>
      </c>
      <c r="M22" s="61" t="s">
        <v>61</v>
      </c>
      <c r="N22" s="62" t="s">
        <v>61</v>
      </c>
      <c r="O22" s="54"/>
      <c r="Q22" s="59" t="s">
        <v>61</v>
      </c>
      <c r="R22" s="60" t="s">
        <v>61</v>
      </c>
      <c r="S22" s="61" t="s">
        <v>61</v>
      </c>
      <c r="T22" s="60" t="s">
        <v>61</v>
      </c>
      <c r="U22" s="61" t="s">
        <v>61</v>
      </c>
      <c r="V22" s="60" t="s">
        <v>61</v>
      </c>
      <c r="W22" s="61" t="s">
        <v>61</v>
      </c>
      <c r="X22" s="62" t="s">
        <v>61</v>
      </c>
      <c r="Y22" s="54"/>
      <c r="AA22" s="59" t="s">
        <v>61</v>
      </c>
      <c r="AB22" s="60" t="s">
        <v>61</v>
      </c>
      <c r="AC22" s="73" t="s">
        <v>61</v>
      </c>
      <c r="AD22" s="54"/>
      <c r="AF22" s="41"/>
      <c r="AH22" s="59" t="s">
        <v>61</v>
      </c>
      <c r="AI22" s="60" t="s">
        <v>61</v>
      </c>
      <c r="AJ22" s="61" t="s">
        <v>61</v>
      </c>
      <c r="AK22" s="60" t="s">
        <v>61</v>
      </c>
      <c r="AL22" s="61" t="s">
        <v>61</v>
      </c>
      <c r="AM22" s="60" t="s">
        <v>61</v>
      </c>
      <c r="AN22" s="55"/>
      <c r="AP22" s="59" t="s">
        <v>61</v>
      </c>
      <c r="AQ22" s="60" t="s">
        <v>61</v>
      </c>
      <c r="AR22" s="61" t="s">
        <v>61</v>
      </c>
      <c r="AS22" s="60" t="s">
        <v>61</v>
      </c>
      <c r="AT22" s="61" t="s">
        <v>61</v>
      </c>
      <c r="AU22" s="60" t="s">
        <v>61</v>
      </c>
      <c r="AV22" s="61" t="s">
        <v>61</v>
      </c>
      <c r="AW22" s="60" t="s">
        <v>61</v>
      </c>
      <c r="AX22" s="55"/>
      <c r="AZ22" s="59" t="s">
        <v>61</v>
      </c>
      <c r="BA22" s="60" t="s">
        <v>61</v>
      </c>
      <c r="BB22" s="73" t="s">
        <v>61</v>
      </c>
      <c r="BC22" s="55"/>
      <c r="BE22" s="43"/>
      <c r="BG22" s="59" t="s">
        <v>61</v>
      </c>
      <c r="BH22" s="60" t="s">
        <v>61</v>
      </c>
      <c r="BI22" s="61" t="s">
        <v>61</v>
      </c>
      <c r="BJ22" s="60" t="s">
        <v>61</v>
      </c>
      <c r="BK22" s="61" t="s">
        <v>61</v>
      </c>
      <c r="BL22" s="60" t="s">
        <v>61</v>
      </c>
      <c r="BM22" s="61" t="s">
        <v>61</v>
      </c>
      <c r="BN22" s="60" t="s">
        <v>61</v>
      </c>
      <c r="BO22" s="56"/>
      <c r="BQ22" s="45"/>
      <c r="BS22" s="59" t="s">
        <v>61</v>
      </c>
      <c r="BT22" s="60" t="s">
        <v>61</v>
      </c>
      <c r="BU22" s="61" t="s">
        <v>61</v>
      </c>
      <c r="BV22" s="60" t="s">
        <v>61</v>
      </c>
      <c r="BW22" s="61" t="s">
        <v>61</v>
      </c>
      <c r="BX22" s="60" t="s">
        <v>61</v>
      </c>
      <c r="BY22" s="61" t="s">
        <v>61</v>
      </c>
      <c r="BZ22" s="60" t="s">
        <v>61</v>
      </c>
      <c r="CA22" s="57"/>
      <c r="CC22" s="47"/>
    </row>
    <row r="23" spans="1:81" x14ac:dyDescent="0.25">
      <c r="A23" s="48" t="s">
        <v>78</v>
      </c>
      <c r="B23" s="33"/>
      <c r="C23" s="33"/>
      <c r="D23" s="33"/>
      <c r="E23" s="33"/>
      <c r="F23" s="34"/>
      <c r="G23" s="34"/>
      <c r="H23" s="19" t="s">
        <v>23</v>
      </c>
      <c r="I23" s="49" t="s">
        <v>61</v>
      </c>
      <c r="J23" s="50" t="s">
        <v>61</v>
      </c>
      <c r="K23" s="51" t="s">
        <v>61</v>
      </c>
      <c r="L23" s="50" t="s">
        <v>61</v>
      </c>
      <c r="M23" s="51" t="s">
        <v>61</v>
      </c>
      <c r="N23" s="53" t="s">
        <v>61</v>
      </c>
      <c r="O23" s="54"/>
      <c r="Q23" s="49" t="s">
        <v>61</v>
      </c>
      <c r="R23" s="50" t="s">
        <v>61</v>
      </c>
      <c r="S23" s="51" t="s">
        <v>61</v>
      </c>
      <c r="T23" s="50" t="s">
        <v>61</v>
      </c>
      <c r="U23" s="51" t="s">
        <v>61</v>
      </c>
      <c r="V23" s="50" t="s">
        <v>61</v>
      </c>
      <c r="W23" s="51" t="s">
        <v>61</v>
      </c>
      <c r="X23" s="53" t="s">
        <v>61</v>
      </c>
      <c r="Y23" s="54"/>
      <c r="AA23" s="49" t="s">
        <v>61</v>
      </c>
      <c r="AB23" s="50" t="s">
        <v>61</v>
      </c>
      <c r="AC23" s="72" t="s">
        <v>61</v>
      </c>
      <c r="AD23" s="54"/>
      <c r="AF23" s="41"/>
      <c r="AH23" s="49" t="s">
        <v>61</v>
      </c>
      <c r="AI23" s="50" t="s">
        <v>61</v>
      </c>
      <c r="AJ23" s="51" t="s">
        <v>61</v>
      </c>
      <c r="AK23" s="50" t="s">
        <v>61</v>
      </c>
      <c r="AL23" s="51" t="s">
        <v>61</v>
      </c>
      <c r="AM23" s="50" t="s">
        <v>61</v>
      </c>
      <c r="AN23" s="55"/>
      <c r="AP23" s="49" t="s">
        <v>61</v>
      </c>
      <c r="AQ23" s="50" t="s">
        <v>61</v>
      </c>
      <c r="AR23" s="51" t="s">
        <v>61</v>
      </c>
      <c r="AS23" s="50" t="s">
        <v>61</v>
      </c>
      <c r="AT23" s="51" t="s">
        <v>61</v>
      </c>
      <c r="AU23" s="50" t="s">
        <v>61</v>
      </c>
      <c r="AV23" s="51" t="s">
        <v>61</v>
      </c>
      <c r="AW23" s="50" t="s">
        <v>61</v>
      </c>
      <c r="AX23" s="55"/>
      <c r="AZ23" s="49" t="s">
        <v>61</v>
      </c>
      <c r="BA23" s="50" t="s">
        <v>61</v>
      </c>
      <c r="BB23" s="72" t="s">
        <v>61</v>
      </c>
      <c r="BC23" s="55"/>
      <c r="BE23" s="43"/>
      <c r="BG23" s="49" t="s">
        <v>61</v>
      </c>
      <c r="BH23" s="50" t="s">
        <v>61</v>
      </c>
      <c r="BI23" s="51" t="s">
        <v>61</v>
      </c>
      <c r="BJ23" s="50" t="s">
        <v>61</v>
      </c>
      <c r="BK23" s="51" t="s">
        <v>61</v>
      </c>
      <c r="BL23" s="50" t="s">
        <v>61</v>
      </c>
      <c r="BM23" s="51" t="s">
        <v>61</v>
      </c>
      <c r="BN23" s="50" t="s">
        <v>61</v>
      </c>
      <c r="BO23" s="56"/>
      <c r="BQ23" s="45"/>
      <c r="BS23" s="49" t="s">
        <v>61</v>
      </c>
      <c r="BT23" s="50" t="s">
        <v>61</v>
      </c>
      <c r="BU23" s="51" t="s">
        <v>61</v>
      </c>
      <c r="BV23" s="50" t="s">
        <v>61</v>
      </c>
      <c r="BW23" s="51" t="s">
        <v>61</v>
      </c>
      <c r="BX23" s="50" t="s">
        <v>61</v>
      </c>
      <c r="BY23" s="51" t="s">
        <v>61</v>
      </c>
      <c r="BZ23" s="50" t="s">
        <v>61</v>
      </c>
      <c r="CA23" s="57"/>
      <c r="CC23" s="47"/>
    </row>
    <row r="24" spans="1:81" x14ac:dyDescent="0.25">
      <c r="A24" s="58" t="s">
        <v>79</v>
      </c>
      <c r="B24" s="33"/>
      <c r="C24" s="33"/>
      <c r="D24" s="33"/>
      <c r="E24" s="33"/>
      <c r="F24" s="34"/>
      <c r="G24" s="34"/>
      <c r="H24" s="19" t="s">
        <v>23</v>
      </c>
      <c r="I24" s="59" t="s">
        <v>61</v>
      </c>
      <c r="J24" s="60" t="s">
        <v>61</v>
      </c>
      <c r="K24" s="61" t="s">
        <v>61</v>
      </c>
      <c r="L24" s="60" t="s">
        <v>61</v>
      </c>
      <c r="M24" s="61" t="s">
        <v>61</v>
      </c>
      <c r="N24" s="62" t="s">
        <v>61</v>
      </c>
      <c r="O24" s="54"/>
      <c r="Q24" s="59" t="s">
        <v>61</v>
      </c>
      <c r="R24" s="60" t="s">
        <v>61</v>
      </c>
      <c r="S24" s="61" t="s">
        <v>61</v>
      </c>
      <c r="T24" s="60" t="s">
        <v>61</v>
      </c>
      <c r="U24" s="61" t="s">
        <v>61</v>
      </c>
      <c r="V24" s="60" t="s">
        <v>61</v>
      </c>
      <c r="W24" s="61" t="s">
        <v>61</v>
      </c>
      <c r="X24" s="62" t="s">
        <v>61</v>
      </c>
      <c r="Y24" s="54"/>
      <c r="AA24" s="59" t="s">
        <v>61</v>
      </c>
      <c r="AB24" s="60" t="s">
        <v>61</v>
      </c>
      <c r="AC24" s="73" t="s">
        <v>61</v>
      </c>
      <c r="AD24" s="54"/>
      <c r="AF24" s="41"/>
      <c r="AH24" s="59" t="s">
        <v>61</v>
      </c>
      <c r="AI24" s="60" t="s">
        <v>61</v>
      </c>
      <c r="AJ24" s="61" t="s">
        <v>61</v>
      </c>
      <c r="AK24" s="60" t="s">
        <v>61</v>
      </c>
      <c r="AL24" s="61" t="s">
        <v>61</v>
      </c>
      <c r="AM24" s="60" t="s">
        <v>61</v>
      </c>
      <c r="AN24" s="55"/>
      <c r="AP24" s="59" t="s">
        <v>61</v>
      </c>
      <c r="AQ24" s="60" t="s">
        <v>61</v>
      </c>
      <c r="AR24" s="61" t="s">
        <v>61</v>
      </c>
      <c r="AS24" s="60" t="s">
        <v>61</v>
      </c>
      <c r="AT24" s="61" t="s">
        <v>61</v>
      </c>
      <c r="AU24" s="60" t="s">
        <v>61</v>
      </c>
      <c r="AV24" s="61" t="s">
        <v>61</v>
      </c>
      <c r="AW24" s="60" t="s">
        <v>61</v>
      </c>
      <c r="AX24" s="55"/>
      <c r="AZ24" s="59" t="s">
        <v>61</v>
      </c>
      <c r="BA24" s="60" t="s">
        <v>61</v>
      </c>
      <c r="BB24" s="73" t="s">
        <v>61</v>
      </c>
      <c r="BC24" s="55"/>
      <c r="BE24" s="43"/>
      <c r="BG24" s="59" t="s">
        <v>61</v>
      </c>
      <c r="BH24" s="60" t="s">
        <v>61</v>
      </c>
      <c r="BI24" s="61" t="s">
        <v>61</v>
      </c>
      <c r="BJ24" s="60" t="s">
        <v>61</v>
      </c>
      <c r="BK24" s="61" t="s">
        <v>61</v>
      </c>
      <c r="BL24" s="60" t="s">
        <v>61</v>
      </c>
      <c r="BM24" s="61" t="s">
        <v>61</v>
      </c>
      <c r="BN24" s="60" t="s">
        <v>61</v>
      </c>
      <c r="BO24" s="56"/>
      <c r="BQ24" s="45"/>
      <c r="BS24" s="59" t="s">
        <v>61</v>
      </c>
      <c r="BT24" s="60" t="s">
        <v>61</v>
      </c>
      <c r="BU24" s="61" t="s">
        <v>61</v>
      </c>
      <c r="BV24" s="60" t="s">
        <v>61</v>
      </c>
      <c r="BW24" s="61" t="s">
        <v>61</v>
      </c>
      <c r="BX24" s="60" t="s">
        <v>61</v>
      </c>
      <c r="BY24" s="61" t="s">
        <v>61</v>
      </c>
      <c r="BZ24" s="60" t="s">
        <v>61</v>
      </c>
      <c r="CA24" s="57"/>
      <c r="CC24" s="47"/>
    </row>
    <row r="25" spans="1:81" x14ac:dyDescent="0.25">
      <c r="A25" s="48" t="s">
        <v>80</v>
      </c>
      <c r="B25" s="33"/>
      <c r="C25" s="33"/>
      <c r="D25" s="33"/>
      <c r="E25" s="33"/>
      <c r="F25" s="34"/>
      <c r="G25" s="34"/>
      <c r="H25" s="19" t="s">
        <v>23</v>
      </c>
      <c r="I25" s="49" t="s">
        <v>61</v>
      </c>
      <c r="J25" s="50" t="s">
        <v>61</v>
      </c>
      <c r="K25" s="51" t="s">
        <v>61</v>
      </c>
      <c r="L25" s="50" t="s">
        <v>61</v>
      </c>
      <c r="M25" s="51" t="s">
        <v>61</v>
      </c>
      <c r="N25" s="53" t="s">
        <v>61</v>
      </c>
      <c r="O25" s="54"/>
      <c r="Q25" s="49" t="s">
        <v>61</v>
      </c>
      <c r="R25" s="50" t="s">
        <v>61</v>
      </c>
      <c r="S25" s="51" t="s">
        <v>61</v>
      </c>
      <c r="T25" s="50" t="s">
        <v>61</v>
      </c>
      <c r="U25" s="51" t="s">
        <v>61</v>
      </c>
      <c r="V25" s="50" t="s">
        <v>61</v>
      </c>
      <c r="W25" s="51" t="s">
        <v>61</v>
      </c>
      <c r="X25" s="53" t="s">
        <v>61</v>
      </c>
      <c r="Y25" s="54"/>
      <c r="AA25" s="49" t="s">
        <v>61</v>
      </c>
      <c r="AB25" s="50" t="s">
        <v>61</v>
      </c>
      <c r="AC25" s="72" t="s">
        <v>61</v>
      </c>
      <c r="AD25" s="54"/>
      <c r="AF25" s="41"/>
      <c r="AH25" s="49" t="s">
        <v>61</v>
      </c>
      <c r="AI25" s="50" t="s">
        <v>61</v>
      </c>
      <c r="AJ25" s="51" t="s">
        <v>61</v>
      </c>
      <c r="AK25" s="50" t="s">
        <v>61</v>
      </c>
      <c r="AL25" s="51" t="s">
        <v>61</v>
      </c>
      <c r="AM25" s="50" t="s">
        <v>61</v>
      </c>
      <c r="AN25" s="55"/>
      <c r="AP25" s="49" t="s">
        <v>61</v>
      </c>
      <c r="AQ25" s="50" t="s">
        <v>61</v>
      </c>
      <c r="AR25" s="51" t="s">
        <v>61</v>
      </c>
      <c r="AS25" s="50" t="s">
        <v>61</v>
      </c>
      <c r="AT25" s="51" t="s">
        <v>61</v>
      </c>
      <c r="AU25" s="50" t="s">
        <v>61</v>
      </c>
      <c r="AV25" s="51" t="s">
        <v>61</v>
      </c>
      <c r="AW25" s="50" t="s">
        <v>61</v>
      </c>
      <c r="AX25" s="55"/>
      <c r="AZ25" s="49" t="s">
        <v>61</v>
      </c>
      <c r="BA25" s="50" t="s">
        <v>61</v>
      </c>
      <c r="BB25" s="72" t="s">
        <v>61</v>
      </c>
      <c r="BC25" s="55"/>
      <c r="BE25" s="43"/>
      <c r="BG25" s="49" t="s">
        <v>61</v>
      </c>
      <c r="BH25" s="50" t="s">
        <v>61</v>
      </c>
      <c r="BI25" s="51" t="s">
        <v>61</v>
      </c>
      <c r="BJ25" s="50" t="s">
        <v>61</v>
      </c>
      <c r="BK25" s="51" t="s">
        <v>61</v>
      </c>
      <c r="BL25" s="50" t="s">
        <v>61</v>
      </c>
      <c r="BM25" s="51" t="s">
        <v>61</v>
      </c>
      <c r="BN25" s="50" t="s">
        <v>61</v>
      </c>
      <c r="BO25" s="56"/>
      <c r="BQ25" s="45"/>
      <c r="BS25" s="49" t="s">
        <v>61</v>
      </c>
      <c r="BT25" s="50" t="s">
        <v>61</v>
      </c>
      <c r="BU25" s="51" t="s">
        <v>61</v>
      </c>
      <c r="BV25" s="50" t="s">
        <v>61</v>
      </c>
      <c r="BW25" s="51" t="s">
        <v>61</v>
      </c>
      <c r="BX25" s="50" t="s">
        <v>61</v>
      </c>
      <c r="BY25" s="51" t="s">
        <v>61</v>
      </c>
      <c r="BZ25" s="50" t="s">
        <v>61</v>
      </c>
      <c r="CA25" s="57"/>
      <c r="CC25" s="47"/>
    </row>
    <row r="26" spans="1:81" x14ac:dyDescent="0.25">
      <c r="A26" s="58" t="s">
        <v>81</v>
      </c>
      <c r="B26" s="33"/>
      <c r="C26" s="33"/>
      <c r="D26" s="33"/>
      <c r="E26" s="33"/>
      <c r="F26" s="34"/>
      <c r="G26" s="34"/>
      <c r="H26" s="19" t="s">
        <v>23</v>
      </c>
      <c r="I26" s="59" t="s">
        <v>61</v>
      </c>
      <c r="J26" s="60" t="s">
        <v>61</v>
      </c>
      <c r="K26" s="61" t="s">
        <v>61</v>
      </c>
      <c r="L26" s="60" t="s">
        <v>61</v>
      </c>
      <c r="M26" s="61" t="s">
        <v>61</v>
      </c>
      <c r="N26" s="62" t="s">
        <v>61</v>
      </c>
      <c r="O26" s="54"/>
      <c r="Q26" s="59" t="s">
        <v>61</v>
      </c>
      <c r="R26" s="60" t="s">
        <v>61</v>
      </c>
      <c r="S26" s="61" t="s">
        <v>61</v>
      </c>
      <c r="T26" s="60" t="s">
        <v>61</v>
      </c>
      <c r="U26" s="61" t="s">
        <v>61</v>
      </c>
      <c r="V26" s="60" t="s">
        <v>61</v>
      </c>
      <c r="W26" s="61" t="s">
        <v>61</v>
      </c>
      <c r="X26" s="62" t="s">
        <v>61</v>
      </c>
      <c r="Y26" s="54"/>
      <c r="AA26" s="59" t="s">
        <v>61</v>
      </c>
      <c r="AB26" s="60" t="s">
        <v>61</v>
      </c>
      <c r="AC26" s="73" t="s">
        <v>61</v>
      </c>
      <c r="AD26" s="54"/>
      <c r="AF26" s="41"/>
      <c r="AH26" s="59" t="s">
        <v>61</v>
      </c>
      <c r="AI26" s="60" t="s">
        <v>61</v>
      </c>
      <c r="AJ26" s="61" t="s">
        <v>61</v>
      </c>
      <c r="AK26" s="60" t="s">
        <v>61</v>
      </c>
      <c r="AL26" s="61" t="s">
        <v>61</v>
      </c>
      <c r="AM26" s="60" t="s">
        <v>61</v>
      </c>
      <c r="AN26" s="55"/>
      <c r="AP26" s="59" t="s">
        <v>61</v>
      </c>
      <c r="AQ26" s="60" t="s">
        <v>61</v>
      </c>
      <c r="AR26" s="61" t="s">
        <v>61</v>
      </c>
      <c r="AS26" s="60" t="s">
        <v>61</v>
      </c>
      <c r="AT26" s="61" t="s">
        <v>61</v>
      </c>
      <c r="AU26" s="60" t="s">
        <v>61</v>
      </c>
      <c r="AV26" s="61" t="s">
        <v>61</v>
      </c>
      <c r="AW26" s="60" t="s">
        <v>61</v>
      </c>
      <c r="AX26" s="55"/>
      <c r="AZ26" s="59" t="s">
        <v>61</v>
      </c>
      <c r="BA26" s="60" t="s">
        <v>61</v>
      </c>
      <c r="BB26" s="73" t="s">
        <v>61</v>
      </c>
      <c r="BC26" s="55"/>
      <c r="BE26" s="43"/>
      <c r="BG26" s="59" t="s">
        <v>61</v>
      </c>
      <c r="BH26" s="60" t="s">
        <v>61</v>
      </c>
      <c r="BI26" s="61" t="s">
        <v>61</v>
      </c>
      <c r="BJ26" s="60" t="s">
        <v>61</v>
      </c>
      <c r="BK26" s="61" t="s">
        <v>61</v>
      </c>
      <c r="BL26" s="60" t="s">
        <v>61</v>
      </c>
      <c r="BM26" s="61" t="s">
        <v>61</v>
      </c>
      <c r="BN26" s="60" t="s">
        <v>61</v>
      </c>
      <c r="BO26" s="56"/>
      <c r="BQ26" s="45"/>
      <c r="BS26" s="59" t="s">
        <v>61</v>
      </c>
      <c r="BT26" s="60" t="s">
        <v>61</v>
      </c>
      <c r="BU26" s="61" t="s">
        <v>61</v>
      </c>
      <c r="BV26" s="60" t="s">
        <v>61</v>
      </c>
      <c r="BW26" s="61" t="s">
        <v>61</v>
      </c>
      <c r="BX26" s="60" t="s">
        <v>61</v>
      </c>
      <c r="BY26" s="61" t="s">
        <v>61</v>
      </c>
      <c r="BZ26" s="60" t="s">
        <v>61</v>
      </c>
      <c r="CA26" s="57"/>
      <c r="CC26" s="47"/>
    </row>
    <row r="27" spans="1:81" x14ac:dyDescent="0.25">
      <c r="A27" s="48" t="s">
        <v>82</v>
      </c>
      <c r="B27" s="33"/>
      <c r="C27" s="33"/>
      <c r="D27" s="33"/>
      <c r="E27" s="33"/>
      <c r="F27" s="34"/>
      <c r="G27" s="34"/>
      <c r="H27" s="19" t="s">
        <v>23</v>
      </c>
      <c r="I27" s="49" t="s">
        <v>61</v>
      </c>
      <c r="J27" s="50" t="s">
        <v>61</v>
      </c>
      <c r="K27" s="51" t="s">
        <v>61</v>
      </c>
      <c r="L27" s="50" t="s">
        <v>61</v>
      </c>
      <c r="M27" s="51" t="s">
        <v>61</v>
      </c>
      <c r="N27" s="53" t="s">
        <v>61</v>
      </c>
      <c r="O27" s="54"/>
      <c r="Q27" s="49" t="s">
        <v>61</v>
      </c>
      <c r="R27" s="50" t="s">
        <v>61</v>
      </c>
      <c r="S27" s="51" t="s">
        <v>61</v>
      </c>
      <c r="T27" s="50" t="s">
        <v>61</v>
      </c>
      <c r="U27" s="51" t="s">
        <v>61</v>
      </c>
      <c r="V27" s="50" t="s">
        <v>61</v>
      </c>
      <c r="W27" s="51" t="s">
        <v>61</v>
      </c>
      <c r="X27" s="53" t="s">
        <v>61</v>
      </c>
      <c r="Y27" s="54"/>
      <c r="AA27" s="49" t="s">
        <v>61</v>
      </c>
      <c r="AB27" s="50" t="s">
        <v>61</v>
      </c>
      <c r="AC27" s="72" t="s">
        <v>61</v>
      </c>
      <c r="AD27" s="54"/>
      <c r="AF27" s="41"/>
      <c r="AH27" s="49" t="s">
        <v>61</v>
      </c>
      <c r="AI27" s="50" t="s">
        <v>61</v>
      </c>
      <c r="AJ27" s="51" t="s">
        <v>61</v>
      </c>
      <c r="AK27" s="50" t="s">
        <v>61</v>
      </c>
      <c r="AL27" s="51" t="s">
        <v>61</v>
      </c>
      <c r="AM27" s="50" t="s">
        <v>61</v>
      </c>
      <c r="AN27" s="55"/>
      <c r="AP27" s="49" t="s">
        <v>61</v>
      </c>
      <c r="AQ27" s="50" t="s">
        <v>61</v>
      </c>
      <c r="AR27" s="51" t="s">
        <v>61</v>
      </c>
      <c r="AS27" s="50" t="s">
        <v>61</v>
      </c>
      <c r="AT27" s="51" t="s">
        <v>61</v>
      </c>
      <c r="AU27" s="50" t="s">
        <v>61</v>
      </c>
      <c r="AV27" s="51" t="s">
        <v>61</v>
      </c>
      <c r="AW27" s="50" t="s">
        <v>61</v>
      </c>
      <c r="AX27" s="55"/>
      <c r="AZ27" s="49" t="s">
        <v>61</v>
      </c>
      <c r="BA27" s="50" t="s">
        <v>61</v>
      </c>
      <c r="BB27" s="72" t="s">
        <v>61</v>
      </c>
      <c r="BC27" s="55"/>
      <c r="BE27" s="43"/>
      <c r="BG27" s="49" t="s">
        <v>61</v>
      </c>
      <c r="BH27" s="50" t="s">
        <v>61</v>
      </c>
      <c r="BI27" s="51" t="s">
        <v>61</v>
      </c>
      <c r="BJ27" s="50" t="s">
        <v>61</v>
      </c>
      <c r="BK27" s="51" t="s">
        <v>61</v>
      </c>
      <c r="BL27" s="50" t="s">
        <v>61</v>
      </c>
      <c r="BM27" s="51" t="s">
        <v>61</v>
      </c>
      <c r="BN27" s="50" t="s">
        <v>61</v>
      </c>
      <c r="BO27" s="56"/>
      <c r="BQ27" s="45"/>
      <c r="BS27" s="49" t="s">
        <v>61</v>
      </c>
      <c r="BT27" s="50" t="s">
        <v>61</v>
      </c>
      <c r="BU27" s="51" t="s">
        <v>61</v>
      </c>
      <c r="BV27" s="50" t="s">
        <v>61</v>
      </c>
      <c r="BW27" s="51" t="s">
        <v>61</v>
      </c>
      <c r="BX27" s="50" t="s">
        <v>61</v>
      </c>
      <c r="BY27" s="51" t="s">
        <v>61</v>
      </c>
      <c r="BZ27" s="50" t="s">
        <v>61</v>
      </c>
      <c r="CA27" s="57"/>
      <c r="CC27" s="47"/>
    </row>
    <row r="28" spans="1:81" x14ac:dyDescent="0.25">
      <c r="A28" s="58" t="s">
        <v>83</v>
      </c>
      <c r="B28" s="33"/>
      <c r="C28" s="33"/>
      <c r="D28" s="33"/>
      <c r="E28" s="33"/>
      <c r="F28" s="34"/>
      <c r="G28" s="34"/>
      <c r="H28" s="19" t="s">
        <v>23</v>
      </c>
      <c r="I28" s="59" t="s">
        <v>61</v>
      </c>
      <c r="J28" s="60" t="s">
        <v>61</v>
      </c>
      <c r="K28" s="61" t="s">
        <v>61</v>
      </c>
      <c r="L28" s="60" t="s">
        <v>61</v>
      </c>
      <c r="M28" s="61" t="s">
        <v>61</v>
      </c>
      <c r="N28" s="62" t="s">
        <v>61</v>
      </c>
      <c r="O28" s="54"/>
      <c r="Q28" s="59" t="s">
        <v>61</v>
      </c>
      <c r="R28" s="60" t="s">
        <v>61</v>
      </c>
      <c r="S28" s="61" t="s">
        <v>61</v>
      </c>
      <c r="T28" s="60" t="s">
        <v>61</v>
      </c>
      <c r="U28" s="61" t="s">
        <v>61</v>
      </c>
      <c r="V28" s="60" t="s">
        <v>61</v>
      </c>
      <c r="W28" s="61" t="s">
        <v>61</v>
      </c>
      <c r="X28" s="62" t="s">
        <v>61</v>
      </c>
      <c r="Y28" s="54"/>
      <c r="AA28" s="59" t="s">
        <v>61</v>
      </c>
      <c r="AB28" s="60" t="s">
        <v>61</v>
      </c>
      <c r="AC28" s="73" t="s">
        <v>61</v>
      </c>
      <c r="AD28" s="54"/>
      <c r="AF28" s="41"/>
      <c r="AH28" s="59" t="s">
        <v>61</v>
      </c>
      <c r="AI28" s="60" t="s">
        <v>61</v>
      </c>
      <c r="AJ28" s="61" t="s">
        <v>61</v>
      </c>
      <c r="AK28" s="60" t="s">
        <v>61</v>
      </c>
      <c r="AL28" s="61" t="s">
        <v>61</v>
      </c>
      <c r="AM28" s="60" t="s">
        <v>61</v>
      </c>
      <c r="AN28" s="55"/>
      <c r="AP28" s="59" t="s">
        <v>61</v>
      </c>
      <c r="AQ28" s="60" t="s">
        <v>61</v>
      </c>
      <c r="AR28" s="61" t="s">
        <v>61</v>
      </c>
      <c r="AS28" s="60" t="s">
        <v>61</v>
      </c>
      <c r="AT28" s="61" t="s">
        <v>61</v>
      </c>
      <c r="AU28" s="60" t="s">
        <v>61</v>
      </c>
      <c r="AV28" s="61" t="s">
        <v>61</v>
      </c>
      <c r="AW28" s="60" t="s">
        <v>61</v>
      </c>
      <c r="AX28" s="55"/>
      <c r="AZ28" s="59" t="s">
        <v>61</v>
      </c>
      <c r="BA28" s="60" t="s">
        <v>61</v>
      </c>
      <c r="BB28" s="73" t="s">
        <v>61</v>
      </c>
      <c r="BC28" s="55"/>
      <c r="BE28" s="43"/>
      <c r="BG28" s="59" t="s">
        <v>61</v>
      </c>
      <c r="BH28" s="60" t="s">
        <v>61</v>
      </c>
      <c r="BI28" s="61" t="s">
        <v>61</v>
      </c>
      <c r="BJ28" s="60" t="s">
        <v>61</v>
      </c>
      <c r="BK28" s="61" t="s">
        <v>61</v>
      </c>
      <c r="BL28" s="60" t="s">
        <v>61</v>
      </c>
      <c r="BM28" s="61" t="s">
        <v>61</v>
      </c>
      <c r="BN28" s="60" t="s">
        <v>61</v>
      </c>
      <c r="BO28" s="56"/>
      <c r="BQ28" s="45"/>
      <c r="BS28" s="59" t="s">
        <v>61</v>
      </c>
      <c r="BT28" s="60" t="s">
        <v>61</v>
      </c>
      <c r="BU28" s="61" t="s">
        <v>61</v>
      </c>
      <c r="BV28" s="60" t="s">
        <v>61</v>
      </c>
      <c r="BW28" s="61" t="s">
        <v>61</v>
      </c>
      <c r="BX28" s="60" t="s">
        <v>61</v>
      </c>
      <c r="BY28" s="61" t="s">
        <v>61</v>
      </c>
      <c r="BZ28" s="60" t="s">
        <v>61</v>
      </c>
      <c r="CA28" s="57"/>
      <c r="CC28" s="47"/>
    </row>
    <row r="29" spans="1:81" x14ac:dyDescent="0.25">
      <c r="A29" s="48" t="s">
        <v>84</v>
      </c>
      <c r="B29" s="33"/>
      <c r="C29" s="33"/>
      <c r="D29" s="33"/>
      <c r="E29" s="33"/>
      <c r="F29" s="34"/>
      <c r="G29" s="34"/>
      <c r="H29" s="19" t="s">
        <v>23</v>
      </c>
      <c r="I29" s="49" t="s">
        <v>61</v>
      </c>
      <c r="J29" s="50" t="s">
        <v>61</v>
      </c>
      <c r="K29" s="51" t="s">
        <v>61</v>
      </c>
      <c r="L29" s="50" t="s">
        <v>61</v>
      </c>
      <c r="M29" s="51" t="s">
        <v>61</v>
      </c>
      <c r="N29" s="53" t="s">
        <v>61</v>
      </c>
      <c r="O29" s="54"/>
      <c r="Q29" s="49" t="s">
        <v>61</v>
      </c>
      <c r="R29" s="50" t="s">
        <v>61</v>
      </c>
      <c r="S29" s="51" t="s">
        <v>61</v>
      </c>
      <c r="T29" s="50" t="s">
        <v>61</v>
      </c>
      <c r="U29" s="51" t="s">
        <v>61</v>
      </c>
      <c r="V29" s="50" t="s">
        <v>61</v>
      </c>
      <c r="W29" s="51" t="s">
        <v>61</v>
      </c>
      <c r="X29" s="53" t="s">
        <v>61</v>
      </c>
      <c r="Y29" s="54"/>
      <c r="AA29" s="49" t="s">
        <v>61</v>
      </c>
      <c r="AB29" s="50" t="s">
        <v>61</v>
      </c>
      <c r="AC29" s="72" t="s">
        <v>61</v>
      </c>
      <c r="AD29" s="54"/>
      <c r="AF29" s="41"/>
      <c r="AH29" s="49" t="s">
        <v>61</v>
      </c>
      <c r="AI29" s="50" t="s">
        <v>61</v>
      </c>
      <c r="AJ29" s="51" t="s">
        <v>61</v>
      </c>
      <c r="AK29" s="50" t="s">
        <v>61</v>
      </c>
      <c r="AL29" s="51" t="s">
        <v>61</v>
      </c>
      <c r="AM29" s="50" t="s">
        <v>61</v>
      </c>
      <c r="AN29" s="55"/>
      <c r="AP29" s="49" t="s">
        <v>61</v>
      </c>
      <c r="AQ29" s="50" t="s">
        <v>61</v>
      </c>
      <c r="AR29" s="51" t="s">
        <v>61</v>
      </c>
      <c r="AS29" s="50" t="s">
        <v>61</v>
      </c>
      <c r="AT29" s="51" t="s">
        <v>61</v>
      </c>
      <c r="AU29" s="50" t="s">
        <v>61</v>
      </c>
      <c r="AV29" s="51" t="s">
        <v>61</v>
      </c>
      <c r="AW29" s="50" t="s">
        <v>61</v>
      </c>
      <c r="AX29" s="55"/>
      <c r="AZ29" s="49" t="s">
        <v>61</v>
      </c>
      <c r="BA29" s="50" t="s">
        <v>61</v>
      </c>
      <c r="BB29" s="72" t="s">
        <v>61</v>
      </c>
      <c r="BC29" s="55"/>
      <c r="BE29" s="43"/>
      <c r="BG29" s="49" t="s">
        <v>61</v>
      </c>
      <c r="BH29" s="50" t="s">
        <v>61</v>
      </c>
      <c r="BI29" s="51" t="s">
        <v>61</v>
      </c>
      <c r="BJ29" s="50" t="s">
        <v>61</v>
      </c>
      <c r="BK29" s="51" t="s">
        <v>61</v>
      </c>
      <c r="BL29" s="50" t="s">
        <v>61</v>
      </c>
      <c r="BM29" s="51" t="s">
        <v>61</v>
      </c>
      <c r="BN29" s="50" t="s">
        <v>61</v>
      </c>
      <c r="BO29" s="56"/>
      <c r="BQ29" s="45"/>
      <c r="BS29" s="49" t="s">
        <v>61</v>
      </c>
      <c r="BT29" s="50" t="s">
        <v>61</v>
      </c>
      <c r="BU29" s="51" t="s">
        <v>61</v>
      </c>
      <c r="BV29" s="50" t="s">
        <v>61</v>
      </c>
      <c r="BW29" s="51" t="s">
        <v>61</v>
      </c>
      <c r="BX29" s="50" t="s">
        <v>61</v>
      </c>
      <c r="BY29" s="51" t="s">
        <v>61</v>
      </c>
      <c r="BZ29" s="50" t="s">
        <v>61</v>
      </c>
      <c r="CA29" s="57"/>
      <c r="CC29" s="47"/>
    </row>
    <row r="30" spans="1:81" x14ac:dyDescent="0.25">
      <c r="A30" s="58" t="s">
        <v>85</v>
      </c>
      <c r="B30" s="33"/>
      <c r="C30" s="33"/>
      <c r="D30" s="33"/>
      <c r="E30" s="33"/>
      <c r="F30" s="34"/>
      <c r="G30" s="34"/>
      <c r="H30" s="19" t="s">
        <v>23</v>
      </c>
      <c r="I30" s="59" t="s">
        <v>61</v>
      </c>
      <c r="J30" s="60" t="s">
        <v>61</v>
      </c>
      <c r="K30" s="61" t="s">
        <v>61</v>
      </c>
      <c r="L30" s="60" t="s">
        <v>61</v>
      </c>
      <c r="M30" s="61" t="s">
        <v>61</v>
      </c>
      <c r="N30" s="62" t="s">
        <v>61</v>
      </c>
      <c r="O30" s="54"/>
      <c r="Q30" s="59" t="s">
        <v>61</v>
      </c>
      <c r="R30" s="60" t="s">
        <v>61</v>
      </c>
      <c r="S30" s="61" t="s">
        <v>61</v>
      </c>
      <c r="T30" s="60" t="s">
        <v>61</v>
      </c>
      <c r="U30" s="61" t="s">
        <v>61</v>
      </c>
      <c r="V30" s="60" t="s">
        <v>61</v>
      </c>
      <c r="W30" s="61" t="s">
        <v>61</v>
      </c>
      <c r="X30" s="62" t="s">
        <v>61</v>
      </c>
      <c r="Y30" s="54"/>
      <c r="AA30" s="59" t="s">
        <v>61</v>
      </c>
      <c r="AB30" s="60" t="s">
        <v>61</v>
      </c>
      <c r="AC30" s="73" t="s">
        <v>61</v>
      </c>
      <c r="AD30" s="54"/>
      <c r="AF30" s="41"/>
      <c r="AH30" s="59" t="s">
        <v>61</v>
      </c>
      <c r="AI30" s="60" t="s">
        <v>61</v>
      </c>
      <c r="AJ30" s="61" t="s">
        <v>61</v>
      </c>
      <c r="AK30" s="60" t="s">
        <v>61</v>
      </c>
      <c r="AL30" s="61" t="s">
        <v>61</v>
      </c>
      <c r="AM30" s="60" t="s">
        <v>61</v>
      </c>
      <c r="AN30" s="55"/>
      <c r="AP30" s="59" t="s">
        <v>61</v>
      </c>
      <c r="AQ30" s="60" t="s">
        <v>61</v>
      </c>
      <c r="AR30" s="61" t="s">
        <v>61</v>
      </c>
      <c r="AS30" s="60" t="s">
        <v>61</v>
      </c>
      <c r="AT30" s="61" t="s">
        <v>61</v>
      </c>
      <c r="AU30" s="60" t="s">
        <v>61</v>
      </c>
      <c r="AV30" s="61" t="s">
        <v>61</v>
      </c>
      <c r="AW30" s="60" t="s">
        <v>61</v>
      </c>
      <c r="AX30" s="55"/>
      <c r="AZ30" s="59" t="s">
        <v>61</v>
      </c>
      <c r="BA30" s="60" t="s">
        <v>61</v>
      </c>
      <c r="BB30" s="73" t="s">
        <v>61</v>
      </c>
      <c r="BC30" s="55"/>
      <c r="BE30" s="43"/>
      <c r="BG30" s="59" t="s">
        <v>61</v>
      </c>
      <c r="BH30" s="60" t="s">
        <v>61</v>
      </c>
      <c r="BI30" s="61" t="s">
        <v>61</v>
      </c>
      <c r="BJ30" s="60" t="s">
        <v>61</v>
      </c>
      <c r="BK30" s="61" t="s">
        <v>61</v>
      </c>
      <c r="BL30" s="60" t="s">
        <v>61</v>
      </c>
      <c r="BM30" s="61" t="s">
        <v>61</v>
      </c>
      <c r="BN30" s="60" t="s">
        <v>61</v>
      </c>
      <c r="BO30" s="56"/>
      <c r="BQ30" s="45"/>
      <c r="BS30" s="59" t="s">
        <v>61</v>
      </c>
      <c r="BT30" s="60" t="s">
        <v>61</v>
      </c>
      <c r="BU30" s="61" t="s">
        <v>61</v>
      </c>
      <c r="BV30" s="60" t="s">
        <v>61</v>
      </c>
      <c r="BW30" s="61" t="s">
        <v>61</v>
      </c>
      <c r="BX30" s="60" t="s">
        <v>61</v>
      </c>
      <c r="BY30" s="61" t="s">
        <v>61</v>
      </c>
      <c r="BZ30" s="60" t="s">
        <v>61</v>
      </c>
      <c r="CA30" s="57"/>
      <c r="CC30" s="47"/>
    </row>
    <row r="31" spans="1:81" x14ac:dyDescent="0.25">
      <c r="A31" s="48" t="s">
        <v>86</v>
      </c>
      <c r="B31" s="33"/>
      <c r="C31" s="33"/>
      <c r="D31" s="33"/>
      <c r="E31" s="33"/>
      <c r="F31" s="34"/>
      <c r="G31" s="34"/>
      <c r="H31" s="19" t="s">
        <v>23</v>
      </c>
      <c r="I31" s="49" t="s">
        <v>61</v>
      </c>
      <c r="J31" s="50" t="s">
        <v>61</v>
      </c>
      <c r="K31" s="51" t="s">
        <v>61</v>
      </c>
      <c r="L31" s="50" t="s">
        <v>61</v>
      </c>
      <c r="M31" s="51" t="s">
        <v>61</v>
      </c>
      <c r="N31" s="53" t="s">
        <v>61</v>
      </c>
      <c r="O31" s="54"/>
      <c r="Q31" s="74" t="s">
        <v>61</v>
      </c>
      <c r="R31" s="75" t="s">
        <v>61</v>
      </c>
      <c r="S31" s="76" t="s">
        <v>61</v>
      </c>
      <c r="T31" s="75" t="s">
        <v>61</v>
      </c>
      <c r="U31" s="76" t="s">
        <v>61</v>
      </c>
      <c r="V31" s="75" t="s">
        <v>61</v>
      </c>
      <c r="W31" s="76" t="s">
        <v>61</v>
      </c>
      <c r="X31" s="77" t="s">
        <v>61</v>
      </c>
      <c r="Y31" s="54"/>
      <c r="AA31" s="49" t="s">
        <v>61</v>
      </c>
      <c r="AB31" s="50" t="s">
        <v>61</v>
      </c>
      <c r="AC31" s="72" t="s">
        <v>61</v>
      </c>
      <c r="AD31" s="54"/>
      <c r="AF31" s="41"/>
      <c r="AH31" s="49" t="s">
        <v>61</v>
      </c>
      <c r="AI31" s="50" t="s">
        <v>61</v>
      </c>
      <c r="AJ31" s="51" t="s">
        <v>61</v>
      </c>
      <c r="AK31" s="50" t="s">
        <v>61</v>
      </c>
      <c r="AL31" s="51" t="s">
        <v>61</v>
      </c>
      <c r="AM31" s="50" t="s">
        <v>61</v>
      </c>
      <c r="AN31" s="55"/>
      <c r="AP31" s="49" t="s">
        <v>61</v>
      </c>
      <c r="AQ31" s="50" t="s">
        <v>61</v>
      </c>
      <c r="AR31" s="51" t="s">
        <v>61</v>
      </c>
      <c r="AS31" s="50" t="s">
        <v>61</v>
      </c>
      <c r="AT31" s="51" t="s">
        <v>61</v>
      </c>
      <c r="AU31" s="50" t="s">
        <v>61</v>
      </c>
      <c r="AV31" s="51" t="s">
        <v>61</v>
      </c>
      <c r="AW31" s="50" t="s">
        <v>61</v>
      </c>
      <c r="AX31" s="55"/>
      <c r="AZ31" s="49" t="s">
        <v>61</v>
      </c>
      <c r="BA31" s="50" t="s">
        <v>61</v>
      </c>
      <c r="BB31" s="72" t="s">
        <v>61</v>
      </c>
      <c r="BC31" s="55"/>
      <c r="BE31" s="43"/>
      <c r="BG31" s="49" t="s">
        <v>61</v>
      </c>
      <c r="BH31" s="50" t="s">
        <v>61</v>
      </c>
      <c r="BI31" s="51" t="s">
        <v>61</v>
      </c>
      <c r="BJ31" s="50" t="s">
        <v>61</v>
      </c>
      <c r="BK31" s="51" t="s">
        <v>61</v>
      </c>
      <c r="BL31" s="50" t="s">
        <v>61</v>
      </c>
      <c r="BM31" s="51" t="s">
        <v>61</v>
      </c>
      <c r="BN31" s="50" t="s">
        <v>61</v>
      </c>
      <c r="BO31" s="56"/>
      <c r="BQ31" s="45"/>
      <c r="BS31" s="49" t="s">
        <v>61</v>
      </c>
      <c r="BT31" s="50" t="s">
        <v>61</v>
      </c>
      <c r="BU31" s="51" t="s">
        <v>61</v>
      </c>
      <c r="BV31" s="50" t="s">
        <v>61</v>
      </c>
      <c r="BW31" s="51" t="s">
        <v>61</v>
      </c>
      <c r="BX31" s="50" t="s">
        <v>61</v>
      </c>
      <c r="BY31" s="51" t="s">
        <v>61</v>
      </c>
      <c r="BZ31" s="50" t="s">
        <v>61</v>
      </c>
      <c r="CA31" s="57"/>
      <c r="CC31" s="47"/>
    </row>
    <row r="32" spans="1:81" x14ac:dyDescent="0.25">
      <c r="A32" s="32" t="s">
        <v>87</v>
      </c>
      <c r="B32" s="33"/>
      <c r="C32" s="33"/>
      <c r="D32" s="33"/>
      <c r="E32" s="33"/>
      <c r="F32" s="34"/>
      <c r="G32" s="34"/>
      <c r="H32" s="19" t="s">
        <v>23</v>
      </c>
      <c r="I32" s="35" t="s">
        <v>61</v>
      </c>
      <c r="J32" s="36" t="s">
        <v>61</v>
      </c>
      <c r="K32" s="37" t="s">
        <v>61</v>
      </c>
      <c r="L32" s="36" t="s">
        <v>61</v>
      </c>
      <c r="M32" s="37" t="s">
        <v>61</v>
      </c>
      <c r="N32" s="39" t="s">
        <v>61</v>
      </c>
      <c r="O32" s="40"/>
      <c r="Q32" s="35" t="s">
        <v>61</v>
      </c>
      <c r="R32" s="36" t="s">
        <v>61</v>
      </c>
      <c r="S32" s="37" t="s">
        <v>61</v>
      </c>
      <c r="T32" s="36" t="s">
        <v>61</v>
      </c>
      <c r="U32" s="37" t="s">
        <v>61</v>
      </c>
      <c r="V32" s="36" t="s">
        <v>61</v>
      </c>
      <c r="W32" s="37" t="s">
        <v>61</v>
      </c>
      <c r="X32" s="39" t="s">
        <v>61</v>
      </c>
      <c r="Y32" s="40"/>
      <c r="AA32" s="35" t="s">
        <v>61</v>
      </c>
      <c r="AB32" s="36" t="s">
        <v>61</v>
      </c>
      <c r="AC32" s="78" t="s">
        <v>61</v>
      </c>
      <c r="AD32" s="40"/>
      <c r="AF32" s="41"/>
      <c r="AH32" s="35" t="s">
        <v>61</v>
      </c>
      <c r="AI32" s="36" t="s">
        <v>61</v>
      </c>
      <c r="AJ32" s="37" t="s">
        <v>61</v>
      </c>
      <c r="AK32" s="36" t="s">
        <v>61</v>
      </c>
      <c r="AL32" s="37" t="s">
        <v>61</v>
      </c>
      <c r="AM32" s="36" t="s">
        <v>61</v>
      </c>
      <c r="AN32" s="42"/>
      <c r="AP32" s="35" t="s">
        <v>61</v>
      </c>
      <c r="AQ32" s="36" t="s">
        <v>61</v>
      </c>
      <c r="AR32" s="37" t="s">
        <v>61</v>
      </c>
      <c r="AS32" s="36" t="s">
        <v>61</v>
      </c>
      <c r="AT32" s="37" t="s">
        <v>61</v>
      </c>
      <c r="AU32" s="36" t="s">
        <v>61</v>
      </c>
      <c r="AV32" s="37" t="s">
        <v>61</v>
      </c>
      <c r="AW32" s="79" t="s">
        <v>61</v>
      </c>
      <c r="AX32" s="42"/>
      <c r="AZ32" s="35" t="s">
        <v>61</v>
      </c>
      <c r="BA32" s="36" t="s">
        <v>61</v>
      </c>
      <c r="BB32" s="78" t="s">
        <v>61</v>
      </c>
      <c r="BC32" s="42"/>
      <c r="BE32" s="43"/>
      <c r="BG32" s="35" t="s">
        <v>61</v>
      </c>
      <c r="BH32" s="36" t="s">
        <v>61</v>
      </c>
      <c r="BI32" s="37" t="s">
        <v>61</v>
      </c>
      <c r="BJ32" s="36" t="s">
        <v>61</v>
      </c>
      <c r="BK32" s="37" t="s">
        <v>61</v>
      </c>
      <c r="BL32" s="36" t="s">
        <v>61</v>
      </c>
      <c r="BM32" s="37" t="s">
        <v>61</v>
      </c>
      <c r="BN32" s="79" t="s">
        <v>61</v>
      </c>
      <c r="BO32" s="44"/>
      <c r="BQ32" s="45"/>
      <c r="BS32" s="35" t="s">
        <v>61</v>
      </c>
      <c r="BT32" s="36" t="s">
        <v>61</v>
      </c>
      <c r="BU32" s="37" t="s">
        <v>61</v>
      </c>
      <c r="BV32" s="36" t="s">
        <v>61</v>
      </c>
      <c r="BW32" s="37" t="s">
        <v>61</v>
      </c>
      <c r="BX32" s="36" t="s">
        <v>61</v>
      </c>
      <c r="BY32" s="37" t="s">
        <v>61</v>
      </c>
      <c r="BZ32" s="79" t="s">
        <v>61</v>
      </c>
      <c r="CA32" s="46"/>
      <c r="CC32" s="47"/>
    </row>
    <row r="33" spans="1:81" x14ac:dyDescent="0.25">
      <c r="A33" s="48" t="s">
        <v>88</v>
      </c>
      <c r="B33" s="33"/>
      <c r="C33" s="33"/>
      <c r="D33" s="33"/>
      <c r="E33" s="33"/>
      <c r="F33" s="34"/>
      <c r="G33" s="34"/>
      <c r="H33" s="19" t="s">
        <v>23</v>
      </c>
      <c r="I33" s="49" t="s">
        <v>61</v>
      </c>
      <c r="J33" s="50" t="s">
        <v>61</v>
      </c>
      <c r="K33" s="51" t="s">
        <v>61</v>
      </c>
      <c r="L33" s="50" t="s">
        <v>61</v>
      </c>
      <c r="M33" s="51" t="s">
        <v>61</v>
      </c>
      <c r="N33" s="53" t="s">
        <v>61</v>
      </c>
      <c r="O33" s="54"/>
      <c r="Q33" s="49" t="s">
        <v>61</v>
      </c>
      <c r="R33" s="50" t="s">
        <v>61</v>
      </c>
      <c r="S33" s="51" t="s">
        <v>61</v>
      </c>
      <c r="T33" s="50" t="s">
        <v>61</v>
      </c>
      <c r="U33" s="51" t="s">
        <v>61</v>
      </c>
      <c r="V33" s="50" t="s">
        <v>61</v>
      </c>
      <c r="W33" s="51" t="s">
        <v>61</v>
      </c>
      <c r="X33" s="53" t="s">
        <v>61</v>
      </c>
      <c r="Y33" s="54"/>
      <c r="AA33" s="49" t="s">
        <v>61</v>
      </c>
      <c r="AB33" s="50" t="s">
        <v>61</v>
      </c>
      <c r="AC33" s="80" t="s">
        <v>61</v>
      </c>
      <c r="AD33" s="54"/>
      <c r="AF33" s="41"/>
      <c r="AH33" s="49" t="s">
        <v>61</v>
      </c>
      <c r="AI33" s="50" t="s">
        <v>61</v>
      </c>
      <c r="AJ33" s="51" t="s">
        <v>61</v>
      </c>
      <c r="AK33" s="50" t="s">
        <v>61</v>
      </c>
      <c r="AL33" s="51" t="s">
        <v>61</v>
      </c>
      <c r="AM33" s="50" t="s">
        <v>61</v>
      </c>
      <c r="AN33" s="55"/>
      <c r="AP33" s="49" t="s">
        <v>61</v>
      </c>
      <c r="AQ33" s="50" t="s">
        <v>61</v>
      </c>
      <c r="AR33" s="51" t="s">
        <v>61</v>
      </c>
      <c r="AS33" s="50" t="s">
        <v>61</v>
      </c>
      <c r="AT33" s="51" t="s">
        <v>61</v>
      </c>
      <c r="AU33" s="50" t="s">
        <v>61</v>
      </c>
      <c r="AV33" s="51" t="s">
        <v>61</v>
      </c>
      <c r="AW33" s="50" t="s">
        <v>61</v>
      </c>
      <c r="AX33" s="55"/>
      <c r="AZ33" s="49" t="s">
        <v>61</v>
      </c>
      <c r="BA33" s="50" t="s">
        <v>61</v>
      </c>
      <c r="BB33" s="80" t="s">
        <v>61</v>
      </c>
      <c r="BC33" s="55"/>
      <c r="BE33" s="43"/>
      <c r="BG33" s="49" t="s">
        <v>61</v>
      </c>
      <c r="BH33" s="50" t="s">
        <v>61</v>
      </c>
      <c r="BI33" s="51" t="s">
        <v>61</v>
      </c>
      <c r="BJ33" s="50" t="s">
        <v>61</v>
      </c>
      <c r="BK33" s="51" t="s">
        <v>61</v>
      </c>
      <c r="BL33" s="50" t="s">
        <v>61</v>
      </c>
      <c r="BM33" s="51" t="s">
        <v>61</v>
      </c>
      <c r="BN33" s="50" t="s">
        <v>61</v>
      </c>
      <c r="BO33" s="56"/>
      <c r="BQ33" s="45"/>
      <c r="BS33" s="49" t="s">
        <v>61</v>
      </c>
      <c r="BT33" s="50" t="s">
        <v>61</v>
      </c>
      <c r="BU33" s="51" t="s">
        <v>61</v>
      </c>
      <c r="BV33" s="50" t="s">
        <v>61</v>
      </c>
      <c r="BW33" s="51" t="s">
        <v>61</v>
      </c>
      <c r="BX33" s="50" t="s">
        <v>61</v>
      </c>
      <c r="BY33" s="51" t="s">
        <v>61</v>
      </c>
      <c r="BZ33" s="50" t="s">
        <v>61</v>
      </c>
      <c r="CA33" s="57"/>
      <c r="CC33" s="47"/>
    </row>
    <row r="34" spans="1:81" x14ac:dyDescent="0.25">
      <c r="A34" s="58" t="s">
        <v>89</v>
      </c>
      <c r="B34" s="33"/>
      <c r="C34" s="33"/>
      <c r="D34" s="33"/>
      <c r="E34" s="33"/>
      <c r="F34" s="34"/>
      <c r="G34" s="34"/>
      <c r="H34" s="19" t="s">
        <v>23</v>
      </c>
      <c r="I34" s="59" t="s">
        <v>61</v>
      </c>
      <c r="J34" s="60" t="s">
        <v>61</v>
      </c>
      <c r="K34" s="61" t="s">
        <v>61</v>
      </c>
      <c r="L34" s="60" t="s">
        <v>61</v>
      </c>
      <c r="M34" s="61" t="s">
        <v>61</v>
      </c>
      <c r="N34" s="62" t="s">
        <v>61</v>
      </c>
      <c r="O34" s="54"/>
      <c r="Q34" s="59" t="s">
        <v>61</v>
      </c>
      <c r="R34" s="60" t="s">
        <v>61</v>
      </c>
      <c r="S34" s="61" t="s">
        <v>61</v>
      </c>
      <c r="T34" s="60" t="s">
        <v>61</v>
      </c>
      <c r="U34" s="61" t="s">
        <v>61</v>
      </c>
      <c r="V34" s="60" t="s">
        <v>61</v>
      </c>
      <c r="W34" s="61" t="s">
        <v>61</v>
      </c>
      <c r="X34" s="62" t="s">
        <v>61</v>
      </c>
      <c r="Y34" s="54"/>
      <c r="AA34" s="59" t="s">
        <v>61</v>
      </c>
      <c r="AB34" s="60" t="s">
        <v>61</v>
      </c>
      <c r="AC34" s="81" t="s">
        <v>61</v>
      </c>
      <c r="AD34" s="54"/>
      <c r="AF34" s="41"/>
      <c r="AH34" s="59" t="s">
        <v>61</v>
      </c>
      <c r="AI34" s="60" t="s">
        <v>61</v>
      </c>
      <c r="AJ34" s="61" t="s">
        <v>61</v>
      </c>
      <c r="AK34" s="60" t="s">
        <v>61</v>
      </c>
      <c r="AL34" s="61" t="s">
        <v>61</v>
      </c>
      <c r="AM34" s="60" t="s">
        <v>61</v>
      </c>
      <c r="AN34" s="55"/>
      <c r="AP34" s="59" t="s">
        <v>61</v>
      </c>
      <c r="AQ34" s="60" t="s">
        <v>61</v>
      </c>
      <c r="AR34" s="61" t="s">
        <v>61</v>
      </c>
      <c r="AS34" s="60" t="s">
        <v>61</v>
      </c>
      <c r="AT34" s="61" t="s">
        <v>61</v>
      </c>
      <c r="AU34" s="60" t="s">
        <v>61</v>
      </c>
      <c r="AV34" s="61" t="s">
        <v>61</v>
      </c>
      <c r="AW34" s="60" t="s">
        <v>61</v>
      </c>
      <c r="AX34" s="55"/>
      <c r="AZ34" s="59" t="s">
        <v>61</v>
      </c>
      <c r="BA34" s="60" t="s">
        <v>61</v>
      </c>
      <c r="BB34" s="81" t="s">
        <v>61</v>
      </c>
      <c r="BC34" s="55"/>
      <c r="BE34" s="43"/>
      <c r="BG34" s="59" t="s">
        <v>61</v>
      </c>
      <c r="BH34" s="60" t="s">
        <v>61</v>
      </c>
      <c r="BI34" s="61" t="s">
        <v>61</v>
      </c>
      <c r="BJ34" s="60" t="s">
        <v>61</v>
      </c>
      <c r="BK34" s="61" t="s">
        <v>61</v>
      </c>
      <c r="BL34" s="60" t="s">
        <v>61</v>
      </c>
      <c r="BM34" s="61" t="s">
        <v>61</v>
      </c>
      <c r="BN34" s="60" t="s">
        <v>61</v>
      </c>
      <c r="BO34" s="56"/>
      <c r="BQ34" s="45"/>
      <c r="BS34" s="59" t="s">
        <v>61</v>
      </c>
      <c r="BT34" s="60" t="s">
        <v>61</v>
      </c>
      <c r="BU34" s="61" t="s">
        <v>61</v>
      </c>
      <c r="BV34" s="60" t="s">
        <v>61</v>
      </c>
      <c r="BW34" s="61" t="s">
        <v>61</v>
      </c>
      <c r="BX34" s="60" t="s">
        <v>61</v>
      </c>
      <c r="BY34" s="61" t="s">
        <v>61</v>
      </c>
      <c r="BZ34" s="60" t="s">
        <v>61</v>
      </c>
      <c r="CA34" s="57"/>
      <c r="CC34" s="47"/>
    </row>
    <row r="35" spans="1:81" x14ac:dyDescent="0.25">
      <c r="A35" s="48" t="s">
        <v>90</v>
      </c>
      <c r="B35" s="33"/>
      <c r="C35" s="33"/>
      <c r="D35" s="33"/>
      <c r="E35" s="33"/>
      <c r="F35" s="34"/>
      <c r="G35" s="34"/>
      <c r="H35" s="19" t="s">
        <v>23</v>
      </c>
      <c r="I35" s="49" t="s">
        <v>61</v>
      </c>
      <c r="J35" s="50" t="s">
        <v>61</v>
      </c>
      <c r="K35" s="51" t="s">
        <v>61</v>
      </c>
      <c r="L35" s="50" t="s">
        <v>61</v>
      </c>
      <c r="M35" s="51" t="s">
        <v>61</v>
      </c>
      <c r="N35" s="53" t="s">
        <v>61</v>
      </c>
      <c r="O35" s="54"/>
      <c r="Q35" s="49" t="s">
        <v>61</v>
      </c>
      <c r="R35" s="50" t="s">
        <v>61</v>
      </c>
      <c r="S35" s="51" t="s">
        <v>61</v>
      </c>
      <c r="T35" s="50" t="s">
        <v>61</v>
      </c>
      <c r="U35" s="51" t="s">
        <v>61</v>
      </c>
      <c r="V35" s="50" t="s">
        <v>61</v>
      </c>
      <c r="W35" s="51" t="s">
        <v>61</v>
      </c>
      <c r="X35" s="53" t="s">
        <v>61</v>
      </c>
      <c r="Y35" s="54"/>
      <c r="AA35" s="49" t="s">
        <v>61</v>
      </c>
      <c r="AB35" s="50" t="s">
        <v>61</v>
      </c>
      <c r="AC35" s="80" t="s">
        <v>61</v>
      </c>
      <c r="AD35" s="54"/>
      <c r="AF35" s="41"/>
      <c r="AH35" s="49" t="s">
        <v>61</v>
      </c>
      <c r="AI35" s="50" t="s">
        <v>61</v>
      </c>
      <c r="AJ35" s="51" t="s">
        <v>61</v>
      </c>
      <c r="AK35" s="50" t="s">
        <v>61</v>
      </c>
      <c r="AL35" s="51" t="s">
        <v>61</v>
      </c>
      <c r="AM35" s="50" t="s">
        <v>61</v>
      </c>
      <c r="AN35" s="55"/>
      <c r="AP35" s="49" t="s">
        <v>61</v>
      </c>
      <c r="AQ35" s="50" t="s">
        <v>61</v>
      </c>
      <c r="AR35" s="51" t="s">
        <v>61</v>
      </c>
      <c r="AS35" s="50" t="s">
        <v>61</v>
      </c>
      <c r="AT35" s="51" t="s">
        <v>61</v>
      </c>
      <c r="AU35" s="50" t="s">
        <v>61</v>
      </c>
      <c r="AV35" s="51" t="s">
        <v>61</v>
      </c>
      <c r="AW35" s="50" t="s">
        <v>61</v>
      </c>
      <c r="AX35" s="55"/>
      <c r="AZ35" s="49" t="s">
        <v>61</v>
      </c>
      <c r="BA35" s="50" t="s">
        <v>61</v>
      </c>
      <c r="BB35" s="80" t="s">
        <v>61</v>
      </c>
      <c r="BC35" s="55"/>
      <c r="BE35" s="43"/>
      <c r="BG35" s="49" t="s">
        <v>61</v>
      </c>
      <c r="BH35" s="50" t="s">
        <v>61</v>
      </c>
      <c r="BI35" s="51" t="s">
        <v>61</v>
      </c>
      <c r="BJ35" s="50" t="s">
        <v>61</v>
      </c>
      <c r="BK35" s="51" t="s">
        <v>61</v>
      </c>
      <c r="BL35" s="50" t="s">
        <v>61</v>
      </c>
      <c r="BM35" s="51" t="s">
        <v>61</v>
      </c>
      <c r="BN35" s="50" t="s">
        <v>61</v>
      </c>
      <c r="BO35" s="56"/>
      <c r="BQ35" s="45"/>
      <c r="BS35" s="49" t="s">
        <v>61</v>
      </c>
      <c r="BT35" s="50" t="s">
        <v>61</v>
      </c>
      <c r="BU35" s="51" t="s">
        <v>61</v>
      </c>
      <c r="BV35" s="50" t="s">
        <v>61</v>
      </c>
      <c r="BW35" s="51" t="s">
        <v>61</v>
      </c>
      <c r="BX35" s="50" t="s">
        <v>61</v>
      </c>
      <c r="BY35" s="51" t="s">
        <v>61</v>
      </c>
      <c r="BZ35" s="50" t="s">
        <v>61</v>
      </c>
      <c r="CA35" s="57"/>
      <c r="CC35" s="47"/>
    </row>
    <row r="36" spans="1:81" x14ac:dyDescent="0.25">
      <c r="A36" s="58" t="s">
        <v>91</v>
      </c>
      <c r="B36" s="33"/>
      <c r="C36" s="33"/>
      <c r="D36" s="33"/>
      <c r="E36" s="33"/>
      <c r="F36" s="34"/>
      <c r="G36" s="34"/>
      <c r="H36" s="19" t="s">
        <v>23</v>
      </c>
      <c r="I36" s="59" t="s">
        <v>61</v>
      </c>
      <c r="J36" s="60" t="s">
        <v>61</v>
      </c>
      <c r="K36" s="61" t="s">
        <v>61</v>
      </c>
      <c r="L36" s="60" t="s">
        <v>61</v>
      </c>
      <c r="M36" s="61" t="s">
        <v>61</v>
      </c>
      <c r="N36" s="62" t="s">
        <v>61</v>
      </c>
      <c r="O36" s="54"/>
      <c r="Q36" s="59" t="s">
        <v>61</v>
      </c>
      <c r="R36" s="60" t="s">
        <v>61</v>
      </c>
      <c r="S36" s="61" t="s">
        <v>61</v>
      </c>
      <c r="T36" s="60" t="s">
        <v>61</v>
      </c>
      <c r="U36" s="61" t="s">
        <v>61</v>
      </c>
      <c r="V36" s="60" t="s">
        <v>61</v>
      </c>
      <c r="W36" s="61" t="s">
        <v>61</v>
      </c>
      <c r="X36" s="62" t="s">
        <v>61</v>
      </c>
      <c r="Y36" s="54"/>
      <c r="AA36" s="59" t="s">
        <v>61</v>
      </c>
      <c r="AB36" s="60" t="s">
        <v>61</v>
      </c>
      <c r="AC36" s="81" t="s">
        <v>61</v>
      </c>
      <c r="AD36" s="54"/>
      <c r="AF36" s="41"/>
      <c r="AH36" s="59" t="s">
        <v>61</v>
      </c>
      <c r="AI36" s="60" t="s">
        <v>61</v>
      </c>
      <c r="AJ36" s="61" t="s">
        <v>61</v>
      </c>
      <c r="AK36" s="60" t="s">
        <v>61</v>
      </c>
      <c r="AL36" s="61" t="s">
        <v>61</v>
      </c>
      <c r="AM36" s="60" t="s">
        <v>61</v>
      </c>
      <c r="AN36" s="55"/>
      <c r="AP36" s="59" t="s">
        <v>61</v>
      </c>
      <c r="AQ36" s="60" t="s">
        <v>61</v>
      </c>
      <c r="AR36" s="61" t="s">
        <v>61</v>
      </c>
      <c r="AS36" s="60" t="s">
        <v>61</v>
      </c>
      <c r="AT36" s="61" t="s">
        <v>61</v>
      </c>
      <c r="AU36" s="60" t="s">
        <v>61</v>
      </c>
      <c r="AV36" s="61" t="s">
        <v>61</v>
      </c>
      <c r="AW36" s="60" t="s">
        <v>61</v>
      </c>
      <c r="AX36" s="55"/>
      <c r="AZ36" s="59" t="s">
        <v>61</v>
      </c>
      <c r="BA36" s="60" t="s">
        <v>61</v>
      </c>
      <c r="BB36" s="81" t="s">
        <v>61</v>
      </c>
      <c r="BC36" s="55"/>
      <c r="BE36" s="43"/>
      <c r="BG36" s="59" t="s">
        <v>61</v>
      </c>
      <c r="BH36" s="60" t="s">
        <v>61</v>
      </c>
      <c r="BI36" s="61" t="s">
        <v>61</v>
      </c>
      <c r="BJ36" s="60" t="s">
        <v>61</v>
      </c>
      <c r="BK36" s="61" t="s">
        <v>61</v>
      </c>
      <c r="BL36" s="60" t="s">
        <v>61</v>
      </c>
      <c r="BM36" s="61" t="s">
        <v>61</v>
      </c>
      <c r="BN36" s="60" t="s">
        <v>61</v>
      </c>
      <c r="BO36" s="56"/>
      <c r="BQ36" s="45"/>
      <c r="BS36" s="59" t="s">
        <v>61</v>
      </c>
      <c r="BT36" s="60" t="s">
        <v>61</v>
      </c>
      <c r="BU36" s="61" t="s">
        <v>61</v>
      </c>
      <c r="BV36" s="60" t="s">
        <v>61</v>
      </c>
      <c r="BW36" s="61" t="s">
        <v>61</v>
      </c>
      <c r="BX36" s="60" t="s">
        <v>61</v>
      </c>
      <c r="BY36" s="61" t="s">
        <v>61</v>
      </c>
      <c r="BZ36" s="60" t="s">
        <v>61</v>
      </c>
      <c r="CA36" s="57"/>
      <c r="CC36" s="47"/>
    </row>
    <row r="37" spans="1:81" x14ac:dyDescent="0.25">
      <c r="A37" s="48" t="s">
        <v>92</v>
      </c>
      <c r="B37" s="33"/>
      <c r="C37" s="33"/>
      <c r="D37" s="33"/>
      <c r="E37" s="33"/>
      <c r="F37" s="34"/>
      <c r="G37" s="34"/>
      <c r="H37" s="19" t="s">
        <v>23</v>
      </c>
      <c r="I37" s="49" t="s">
        <v>61</v>
      </c>
      <c r="J37" s="50" t="s">
        <v>61</v>
      </c>
      <c r="K37" s="51" t="s">
        <v>61</v>
      </c>
      <c r="L37" s="50" t="s">
        <v>61</v>
      </c>
      <c r="M37" s="51" t="s">
        <v>61</v>
      </c>
      <c r="N37" s="53" t="s">
        <v>61</v>
      </c>
      <c r="O37" s="54"/>
      <c r="Q37" s="49" t="s">
        <v>61</v>
      </c>
      <c r="R37" s="50" t="s">
        <v>61</v>
      </c>
      <c r="S37" s="51" t="s">
        <v>61</v>
      </c>
      <c r="T37" s="50" t="s">
        <v>61</v>
      </c>
      <c r="U37" s="51" t="s">
        <v>61</v>
      </c>
      <c r="V37" s="50" t="s">
        <v>61</v>
      </c>
      <c r="W37" s="51" t="s">
        <v>61</v>
      </c>
      <c r="X37" s="53" t="s">
        <v>61</v>
      </c>
      <c r="Y37" s="54"/>
      <c r="AA37" s="49" t="s">
        <v>61</v>
      </c>
      <c r="AB37" s="50" t="s">
        <v>61</v>
      </c>
      <c r="AC37" s="80" t="s">
        <v>61</v>
      </c>
      <c r="AD37" s="54"/>
      <c r="AF37" s="41"/>
      <c r="AH37" s="49" t="s">
        <v>61</v>
      </c>
      <c r="AI37" s="50" t="s">
        <v>61</v>
      </c>
      <c r="AJ37" s="51" t="s">
        <v>61</v>
      </c>
      <c r="AK37" s="50" t="s">
        <v>61</v>
      </c>
      <c r="AL37" s="51" t="s">
        <v>61</v>
      </c>
      <c r="AM37" s="50" t="s">
        <v>61</v>
      </c>
      <c r="AN37" s="55"/>
      <c r="AP37" s="49" t="s">
        <v>61</v>
      </c>
      <c r="AQ37" s="50" t="s">
        <v>61</v>
      </c>
      <c r="AR37" s="51" t="s">
        <v>61</v>
      </c>
      <c r="AS37" s="50" t="s">
        <v>61</v>
      </c>
      <c r="AT37" s="51" t="s">
        <v>61</v>
      </c>
      <c r="AU37" s="50" t="s">
        <v>61</v>
      </c>
      <c r="AV37" s="51" t="s">
        <v>61</v>
      </c>
      <c r="AW37" s="50" t="s">
        <v>61</v>
      </c>
      <c r="AX37" s="55"/>
      <c r="AZ37" s="49" t="s">
        <v>61</v>
      </c>
      <c r="BA37" s="50" t="s">
        <v>61</v>
      </c>
      <c r="BB37" s="80" t="s">
        <v>61</v>
      </c>
      <c r="BC37" s="55"/>
      <c r="BE37" s="43"/>
      <c r="BG37" s="49" t="s">
        <v>61</v>
      </c>
      <c r="BH37" s="50" t="s">
        <v>61</v>
      </c>
      <c r="BI37" s="51" t="s">
        <v>61</v>
      </c>
      <c r="BJ37" s="50" t="s">
        <v>61</v>
      </c>
      <c r="BK37" s="51" t="s">
        <v>61</v>
      </c>
      <c r="BL37" s="50" t="s">
        <v>61</v>
      </c>
      <c r="BM37" s="51" t="s">
        <v>61</v>
      </c>
      <c r="BN37" s="50" t="s">
        <v>61</v>
      </c>
      <c r="BO37" s="56"/>
      <c r="BQ37" s="45"/>
      <c r="BS37" s="49" t="s">
        <v>61</v>
      </c>
      <c r="BT37" s="50" t="s">
        <v>61</v>
      </c>
      <c r="BU37" s="51" t="s">
        <v>61</v>
      </c>
      <c r="BV37" s="50" t="s">
        <v>61</v>
      </c>
      <c r="BW37" s="51" t="s">
        <v>61</v>
      </c>
      <c r="BX37" s="50" t="s">
        <v>61</v>
      </c>
      <c r="BY37" s="51" t="s">
        <v>61</v>
      </c>
      <c r="BZ37" s="50" t="s">
        <v>61</v>
      </c>
      <c r="CA37" s="57"/>
      <c r="CC37" s="47"/>
    </row>
    <row r="38" spans="1:81" x14ac:dyDescent="0.25">
      <c r="A38" s="58" t="s">
        <v>93</v>
      </c>
      <c r="B38" s="33"/>
      <c r="C38" s="33"/>
      <c r="D38" s="33"/>
      <c r="E38" s="33"/>
      <c r="F38" s="34"/>
      <c r="G38" s="34"/>
      <c r="H38" s="19" t="s">
        <v>23</v>
      </c>
      <c r="I38" s="59" t="s">
        <v>61</v>
      </c>
      <c r="J38" s="60" t="s">
        <v>61</v>
      </c>
      <c r="K38" s="61" t="s">
        <v>61</v>
      </c>
      <c r="L38" s="60" t="s">
        <v>61</v>
      </c>
      <c r="M38" s="61" t="s">
        <v>61</v>
      </c>
      <c r="N38" s="62" t="s">
        <v>61</v>
      </c>
      <c r="O38" s="54"/>
      <c r="Q38" s="59" t="s">
        <v>61</v>
      </c>
      <c r="R38" s="60" t="s">
        <v>61</v>
      </c>
      <c r="S38" s="61" t="s">
        <v>61</v>
      </c>
      <c r="T38" s="60" t="s">
        <v>61</v>
      </c>
      <c r="U38" s="61" t="s">
        <v>61</v>
      </c>
      <c r="V38" s="60" t="s">
        <v>61</v>
      </c>
      <c r="W38" s="61" t="s">
        <v>61</v>
      </c>
      <c r="X38" s="62" t="s">
        <v>61</v>
      </c>
      <c r="Y38" s="54"/>
      <c r="AA38" s="59" t="s">
        <v>61</v>
      </c>
      <c r="AB38" s="60" t="s">
        <v>61</v>
      </c>
      <c r="AC38" s="81" t="s">
        <v>61</v>
      </c>
      <c r="AD38" s="54"/>
      <c r="AF38" s="41"/>
      <c r="AH38" s="59" t="s">
        <v>61</v>
      </c>
      <c r="AI38" s="60" t="s">
        <v>61</v>
      </c>
      <c r="AJ38" s="61" t="s">
        <v>61</v>
      </c>
      <c r="AK38" s="60" t="s">
        <v>61</v>
      </c>
      <c r="AL38" s="61" t="s">
        <v>61</v>
      </c>
      <c r="AM38" s="60" t="s">
        <v>61</v>
      </c>
      <c r="AN38" s="55"/>
      <c r="AP38" s="59" t="s">
        <v>61</v>
      </c>
      <c r="AQ38" s="60" t="s">
        <v>61</v>
      </c>
      <c r="AR38" s="61" t="s">
        <v>61</v>
      </c>
      <c r="AS38" s="60" t="s">
        <v>61</v>
      </c>
      <c r="AT38" s="61" t="s">
        <v>61</v>
      </c>
      <c r="AU38" s="60" t="s">
        <v>61</v>
      </c>
      <c r="AV38" s="61" t="s">
        <v>61</v>
      </c>
      <c r="AW38" s="60" t="s">
        <v>61</v>
      </c>
      <c r="AX38" s="55"/>
      <c r="AZ38" s="59" t="s">
        <v>61</v>
      </c>
      <c r="BA38" s="60" t="s">
        <v>61</v>
      </c>
      <c r="BB38" s="81" t="s">
        <v>61</v>
      </c>
      <c r="BC38" s="55"/>
      <c r="BE38" s="43"/>
      <c r="BG38" s="59" t="s">
        <v>61</v>
      </c>
      <c r="BH38" s="60" t="s">
        <v>61</v>
      </c>
      <c r="BI38" s="61" t="s">
        <v>61</v>
      </c>
      <c r="BJ38" s="60" t="s">
        <v>61</v>
      </c>
      <c r="BK38" s="61" t="s">
        <v>61</v>
      </c>
      <c r="BL38" s="60" t="s">
        <v>61</v>
      </c>
      <c r="BM38" s="61" t="s">
        <v>61</v>
      </c>
      <c r="BN38" s="60" t="s">
        <v>61</v>
      </c>
      <c r="BO38" s="56"/>
      <c r="BQ38" s="45"/>
      <c r="BS38" s="59" t="s">
        <v>61</v>
      </c>
      <c r="BT38" s="60" t="s">
        <v>61</v>
      </c>
      <c r="BU38" s="61" t="s">
        <v>61</v>
      </c>
      <c r="BV38" s="60" t="s">
        <v>61</v>
      </c>
      <c r="BW38" s="61" t="s">
        <v>61</v>
      </c>
      <c r="BX38" s="60" t="s">
        <v>61</v>
      </c>
      <c r="BY38" s="61" t="s">
        <v>61</v>
      </c>
      <c r="BZ38" s="60" t="s">
        <v>61</v>
      </c>
      <c r="CA38" s="57"/>
      <c r="CC38" s="47"/>
    </row>
    <row r="39" spans="1:81" x14ac:dyDescent="0.25">
      <c r="A39" s="48" t="s">
        <v>94</v>
      </c>
      <c r="B39" s="33"/>
      <c r="C39" s="33"/>
      <c r="D39" s="33"/>
      <c r="E39" s="33"/>
      <c r="F39" s="34"/>
      <c r="G39" s="34"/>
      <c r="H39" s="19" t="s">
        <v>23</v>
      </c>
      <c r="I39" s="49" t="s">
        <v>61</v>
      </c>
      <c r="J39" s="50" t="s">
        <v>61</v>
      </c>
      <c r="K39" s="51" t="s">
        <v>61</v>
      </c>
      <c r="L39" s="50" t="s">
        <v>61</v>
      </c>
      <c r="M39" s="51" t="s">
        <v>61</v>
      </c>
      <c r="N39" s="53" t="s">
        <v>61</v>
      </c>
      <c r="O39" s="54"/>
      <c r="Q39" s="49" t="s">
        <v>61</v>
      </c>
      <c r="R39" s="50" t="s">
        <v>61</v>
      </c>
      <c r="S39" s="51" t="s">
        <v>61</v>
      </c>
      <c r="T39" s="50" t="s">
        <v>61</v>
      </c>
      <c r="U39" s="51" t="s">
        <v>61</v>
      </c>
      <c r="V39" s="50" t="s">
        <v>61</v>
      </c>
      <c r="W39" s="51" t="s">
        <v>61</v>
      </c>
      <c r="X39" s="53" t="s">
        <v>61</v>
      </c>
      <c r="Y39" s="54"/>
      <c r="AA39" s="49" t="s">
        <v>61</v>
      </c>
      <c r="AB39" s="50" t="s">
        <v>61</v>
      </c>
      <c r="AC39" s="80" t="s">
        <v>61</v>
      </c>
      <c r="AD39" s="54"/>
      <c r="AF39" s="41"/>
      <c r="AH39" s="49" t="s">
        <v>61</v>
      </c>
      <c r="AI39" s="50" t="s">
        <v>61</v>
      </c>
      <c r="AJ39" s="51" t="s">
        <v>61</v>
      </c>
      <c r="AK39" s="50" t="s">
        <v>61</v>
      </c>
      <c r="AL39" s="51" t="s">
        <v>61</v>
      </c>
      <c r="AM39" s="50" t="s">
        <v>61</v>
      </c>
      <c r="AN39" s="55"/>
      <c r="AP39" s="49" t="s">
        <v>61</v>
      </c>
      <c r="AQ39" s="50" t="s">
        <v>61</v>
      </c>
      <c r="AR39" s="51" t="s">
        <v>61</v>
      </c>
      <c r="AS39" s="50" t="s">
        <v>61</v>
      </c>
      <c r="AT39" s="51" t="s">
        <v>61</v>
      </c>
      <c r="AU39" s="50" t="s">
        <v>61</v>
      </c>
      <c r="AV39" s="51" t="s">
        <v>61</v>
      </c>
      <c r="AW39" s="50" t="s">
        <v>61</v>
      </c>
      <c r="AX39" s="55"/>
      <c r="AZ39" s="49" t="s">
        <v>61</v>
      </c>
      <c r="BA39" s="50" t="s">
        <v>61</v>
      </c>
      <c r="BB39" s="80" t="s">
        <v>61</v>
      </c>
      <c r="BC39" s="55"/>
      <c r="BE39" s="43"/>
      <c r="BG39" s="49" t="s">
        <v>61</v>
      </c>
      <c r="BH39" s="50" t="s">
        <v>61</v>
      </c>
      <c r="BI39" s="51" t="s">
        <v>61</v>
      </c>
      <c r="BJ39" s="50" t="s">
        <v>61</v>
      </c>
      <c r="BK39" s="51" t="s">
        <v>61</v>
      </c>
      <c r="BL39" s="50" t="s">
        <v>61</v>
      </c>
      <c r="BM39" s="51" t="s">
        <v>61</v>
      </c>
      <c r="BN39" s="50" t="s">
        <v>61</v>
      </c>
      <c r="BO39" s="56"/>
      <c r="BQ39" s="45"/>
      <c r="BS39" s="49" t="s">
        <v>61</v>
      </c>
      <c r="BT39" s="50" t="s">
        <v>61</v>
      </c>
      <c r="BU39" s="51" t="s">
        <v>61</v>
      </c>
      <c r="BV39" s="50" t="s">
        <v>61</v>
      </c>
      <c r="BW39" s="51" t="s">
        <v>61</v>
      </c>
      <c r="BX39" s="50" t="s">
        <v>61</v>
      </c>
      <c r="BY39" s="51" t="s">
        <v>61</v>
      </c>
      <c r="BZ39" s="50" t="s">
        <v>61</v>
      </c>
      <c r="CA39" s="57"/>
      <c r="CC39" s="47"/>
    </row>
    <row r="40" spans="1:81" x14ac:dyDescent="0.25">
      <c r="A40" s="58" t="s">
        <v>95</v>
      </c>
      <c r="B40" s="33"/>
      <c r="C40" s="33"/>
      <c r="D40" s="33"/>
      <c r="E40" s="33"/>
      <c r="F40" s="34"/>
      <c r="G40" s="34"/>
      <c r="H40" s="19" t="s">
        <v>23</v>
      </c>
      <c r="I40" s="59" t="s">
        <v>61</v>
      </c>
      <c r="J40" s="60" t="s">
        <v>61</v>
      </c>
      <c r="K40" s="61" t="s">
        <v>61</v>
      </c>
      <c r="L40" s="60" t="s">
        <v>61</v>
      </c>
      <c r="M40" s="61" t="s">
        <v>61</v>
      </c>
      <c r="N40" s="62" t="s">
        <v>61</v>
      </c>
      <c r="O40" s="54"/>
      <c r="Q40" s="59" t="s">
        <v>61</v>
      </c>
      <c r="R40" s="60" t="s">
        <v>61</v>
      </c>
      <c r="S40" s="61" t="s">
        <v>61</v>
      </c>
      <c r="T40" s="60" t="s">
        <v>61</v>
      </c>
      <c r="U40" s="61" t="s">
        <v>61</v>
      </c>
      <c r="V40" s="60" t="s">
        <v>61</v>
      </c>
      <c r="W40" s="61" t="s">
        <v>61</v>
      </c>
      <c r="X40" s="62" t="s">
        <v>61</v>
      </c>
      <c r="Y40" s="54"/>
      <c r="AA40" s="59" t="s">
        <v>61</v>
      </c>
      <c r="AB40" s="60" t="s">
        <v>61</v>
      </c>
      <c r="AC40" s="81" t="s">
        <v>61</v>
      </c>
      <c r="AD40" s="54"/>
      <c r="AF40" s="41"/>
      <c r="AH40" s="59" t="s">
        <v>61</v>
      </c>
      <c r="AI40" s="60" t="s">
        <v>61</v>
      </c>
      <c r="AJ40" s="61" t="s">
        <v>61</v>
      </c>
      <c r="AK40" s="60" t="s">
        <v>61</v>
      </c>
      <c r="AL40" s="61" t="s">
        <v>61</v>
      </c>
      <c r="AM40" s="60" t="s">
        <v>61</v>
      </c>
      <c r="AN40" s="55"/>
      <c r="AP40" s="59" t="s">
        <v>61</v>
      </c>
      <c r="AQ40" s="60" t="s">
        <v>61</v>
      </c>
      <c r="AR40" s="61" t="s">
        <v>61</v>
      </c>
      <c r="AS40" s="60" t="s">
        <v>61</v>
      </c>
      <c r="AT40" s="61" t="s">
        <v>61</v>
      </c>
      <c r="AU40" s="60" t="s">
        <v>61</v>
      </c>
      <c r="AV40" s="61" t="s">
        <v>61</v>
      </c>
      <c r="AW40" s="60" t="s">
        <v>61</v>
      </c>
      <c r="AX40" s="55"/>
      <c r="AZ40" s="59" t="s">
        <v>61</v>
      </c>
      <c r="BA40" s="60" t="s">
        <v>61</v>
      </c>
      <c r="BB40" s="81" t="s">
        <v>61</v>
      </c>
      <c r="BC40" s="55"/>
      <c r="BE40" s="43"/>
      <c r="BG40" s="59" t="s">
        <v>61</v>
      </c>
      <c r="BH40" s="60" t="s">
        <v>61</v>
      </c>
      <c r="BI40" s="61" t="s">
        <v>61</v>
      </c>
      <c r="BJ40" s="60" t="s">
        <v>61</v>
      </c>
      <c r="BK40" s="61" t="s">
        <v>61</v>
      </c>
      <c r="BL40" s="60" t="s">
        <v>61</v>
      </c>
      <c r="BM40" s="61" t="s">
        <v>61</v>
      </c>
      <c r="BN40" s="60" t="s">
        <v>61</v>
      </c>
      <c r="BO40" s="56"/>
      <c r="BQ40" s="45"/>
      <c r="BS40" s="59" t="s">
        <v>61</v>
      </c>
      <c r="BT40" s="60" t="s">
        <v>61</v>
      </c>
      <c r="BU40" s="61" t="s">
        <v>61</v>
      </c>
      <c r="BV40" s="60" t="s">
        <v>61</v>
      </c>
      <c r="BW40" s="61" t="s">
        <v>61</v>
      </c>
      <c r="BX40" s="60" t="s">
        <v>61</v>
      </c>
      <c r="BY40" s="61" t="s">
        <v>61</v>
      </c>
      <c r="BZ40" s="60" t="s">
        <v>61</v>
      </c>
      <c r="CA40" s="57"/>
      <c r="CC40" s="47"/>
    </row>
    <row r="41" spans="1:81" x14ac:dyDescent="0.25">
      <c r="A41" s="48" t="s">
        <v>96</v>
      </c>
      <c r="B41" s="33"/>
      <c r="C41" s="33"/>
      <c r="D41" s="33"/>
      <c r="E41" s="33"/>
      <c r="F41" s="34"/>
      <c r="G41" s="34"/>
      <c r="H41" s="19" t="s">
        <v>23</v>
      </c>
      <c r="I41" s="49" t="s">
        <v>61</v>
      </c>
      <c r="J41" s="50" t="s">
        <v>61</v>
      </c>
      <c r="K41" s="51" t="s">
        <v>61</v>
      </c>
      <c r="L41" s="50" t="s">
        <v>61</v>
      </c>
      <c r="M41" s="51" t="s">
        <v>61</v>
      </c>
      <c r="N41" s="53" t="s">
        <v>61</v>
      </c>
      <c r="O41" s="54"/>
      <c r="Q41" s="49" t="s">
        <v>61</v>
      </c>
      <c r="R41" s="50" t="s">
        <v>61</v>
      </c>
      <c r="S41" s="51" t="s">
        <v>61</v>
      </c>
      <c r="T41" s="50" t="s">
        <v>61</v>
      </c>
      <c r="U41" s="51" t="s">
        <v>61</v>
      </c>
      <c r="V41" s="50" t="s">
        <v>61</v>
      </c>
      <c r="W41" s="51" t="s">
        <v>61</v>
      </c>
      <c r="X41" s="53" t="s">
        <v>61</v>
      </c>
      <c r="Y41" s="54"/>
      <c r="AA41" s="49" t="s">
        <v>61</v>
      </c>
      <c r="AB41" s="50" t="s">
        <v>61</v>
      </c>
      <c r="AC41" s="80" t="s">
        <v>61</v>
      </c>
      <c r="AD41" s="54"/>
      <c r="AF41" s="41"/>
      <c r="AH41" s="49" t="s">
        <v>61</v>
      </c>
      <c r="AI41" s="50" t="s">
        <v>61</v>
      </c>
      <c r="AJ41" s="51" t="s">
        <v>61</v>
      </c>
      <c r="AK41" s="50" t="s">
        <v>61</v>
      </c>
      <c r="AL41" s="51" t="s">
        <v>61</v>
      </c>
      <c r="AM41" s="50" t="s">
        <v>61</v>
      </c>
      <c r="AN41" s="55"/>
      <c r="AP41" s="49" t="s">
        <v>61</v>
      </c>
      <c r="AQ41" s="50" t="s">
        <v>61</v>
      </c>
      <c r="AR41" s="51" t="s">
        <v>61</v>
      </c>
      <c r="AS41" s="50" t="s">
        <v>61</v>
      </c>
      <c r="AT41" s="51" t="s">
        <v>61</v>
      </c>
      <c r="AU41" s="50" t="s">
        <v>61</v>
      </c>
      <c r="AV41" s="51" t="s">
        <v>61</v>
      </c>
      <c r="AW41" s="50" t="s">
        <v>61</v>
      </c>
      <c r="AX41" s="55"/>
      <c r="AZ41" s="49" t="s">
        <v>61</v>
      </c>
      <c r="BA41" s="50" t="s">
        <v>61</v>
      </c>
      <c r="BB41" s="80" t="s">
        <v>61</v>
      </c>
      <c r="BC41" s="55"/>
      <c r="BE41" s="43"/>
      <c r="BG41" s="49" t="s">
        <v>61</v>
      </c>
      <c r="BH41" s="50" t="s">
        <v>61</v>
      </c>
      <c r="BI41" s="51" t="s">
        <v>61</v>
      </c>
      <c r="BJ41" s="50" t="s">
        <v>61</v>
      </c>
      <c r="BK41" s="51" t="s">
        <v>61</v>
      </c>
      <c r="BL41" s="50" t="s">
        <v>61</v>
      </c>
      <c r="BM41" s="51" t="s">
        <v>61</v>
      </c>
      <c r="BN41" s="50" t="s">
        <v>61</v>
      </c>
      <c r="BO41" s="56"/>
      <c r="BQ41" s="45"/>
      <c r="BS41" s="49" t="s">
        <v>61</v>
      </c>
      <c r="BT41" s="50" t="s">
        <v>61</v>
      </c>
      <c r="BU41" s="51" t="s">
        <v>61</v>
      </c>
      <c r="BV41" s="50" t="s">
        <v>61</v>
      </c>
      <c r="BW41" s="51" t="s">
        <v>61</v>
      </c>
      <c r="BX41" s="50" t="s">
        <v>61</v>
      </c>
      <c r="BY41" s="51" t="s">
        <v>61</v>
      </c>
      <c r="BZ41" s="50" t="s">
        <v>61</v>
      </c>
      <c r="CA41" s="57"/>
      <c r="CC41" s="47"/>
    </row>
    <row r="42" spans="1:81" x14ac:dyDescent="0.25">
      <c r="A42" s="58" t="s">
        <v>97</v>
      </c>
      <c r="B42" s="33"/>
      <c r="C42" s="33"/>
      <c r="D42" s="33"/>
      <c r="E42" s="33"/>
      <c r="F42" s="34"/>
      <c r="G42" s="34"/>
      <c r="H42" s="19" t="s">
        <v>23</v>
      </c>
      <c r="I42" s="59" t="s">
        <v>61</v>
      </c>
      <c r="J42" s="60" t="s">
        <v>61</v>
      </c>
      <c r="K42" s="61">
        <v>90</v>
      </c>
      <c r="L42" s="60" t="s">
        <v>61</v>
      </c>
      <c r="M42" s="61" t="s">
        <v>61</v>
      </c>
      <c r="N42" s="62" t="s">
        <v>61</v>
      </c>
      <c r="O42" s="54"/>
      <c r="Q42" s="59" t="s">
        <v>61</v>
      </c>
      <c r="R42" s="60" t="s">
        <v>61</v>
      </c>
      <c r="S42" s="61" t="s">
        <v>61</v>
      </c>
      <c r="T42" s="60" t="s">
        <v>61</v>
      </c>
      <c r="U42" s="61" t="s">
        <v>61</v>
      </c>
      <c r="V42" s="60" t="s">
        <v>61</v>
      </c>
      <c r="W42" s="61" t="s">
        <v>61</v>
      </c>
      <c r="X42" s="62" t="s">
        <v>61</v>
      </c>
      <c r="Y42" s="54"/>
      <c r="AA42" s="59" t="s">
        <v>61</v>
      </c>
      <c r="AB42" s="60" t="s">
        <v>61</v>
      </c>
      <c r="AC42" s="81" t="s">
        <v>61</v>
      </c>
      <c r="AD42" s="54"/>
      <c r="AF42" s="41"/>
      <c r="AH42" s="59" t="s">
        <v>61</v>
      </c>
      <c r="AI42" s="60" t="s">
        <v>61</v>
      </c>
      <c r="AJ42" s="61">
        <v>90.209790209790214</v>
      </c>
      <c r="AK42" s="60" t="s">
        <v>61</v>
      </c>
      <c r="AL42" s="61" t="s">
        <v>61</v>
      </c>
      <c r="AM42" s="60" t="s">
        <v>61</v>
      </c>
      <c r="AN42" s="55"/>
      <c r="AP42" s="59" t="s">
        <v>61</v>
      </c>
      <c r="AQ42" s="60" t="s">
        <v>61</v>
      </c>
      <c r="AR42" s="61" t="s">
        <v>61</v>
      </c>
      <c r="AS42" s="60" t="s">
        <v>61</v>
      </c>
      <c r="AT42" s="61" t="s">
        <v>61</v>
      </c>
      <c r="AU42" s="60" t="s">
        <v>61</v>
      </c>
      <c r="AV42" s="61" t="s">
        <v>61</v>
      </c>
      <c r="AW42" s="60" t="s">
        <v>61</v>
      </c>
      <c r="AX42" s="55"/>
      <c r="AZ42" s="59" t="s">
        <v>61</v>
      </c>
      <c r="BA42" s="60" t="s">
        <v>61</v>
      </c>
      <c r="BB42" s="81" t="s">
        <v>61</v>
      </c>
      <c r="BC42" s="55"/>
      <c r="BE42" s="43"/>
      <c r="BG42" s="59" t="s">
        <v>61</v>
      </c>
      <c r="BH42" s="60" t="s">
        <v>61</v>
      </c>
      <c r="BI42" s="61" t="s">
        <v>61</v>
      </c>
      <c r="BJ42" s="60" t="s">
        <v>61</v>
      </c>
      <c r="BK42" s="61" t="s">
        <v>61</v>
      </c>
      <c r="BL42" s="60" t="s">
        <v>61</v>
      </c>
      <c r="BM42" s="61" t="s">
        <v>61</v>
      </c>
      <c r="BN42" s="60" t="s">
        <v>61</v>
      </c>
      <c r="BO42" s="56"/>
      <c r="BQ42" s="45"/>
      <c r="BS42" s="59" t="s">
        <v>61</v>
      </c>
      <c r="BT42" s="60" t="s">
        <v>61</v>
      </c>
      <c r="BU42" s="61" t="s">
        <v>61</v>
      </c>
      <c r="BV42" s="60" t="s">
        <v>61</v>
      </c>
      <c r="BW42" s="61" t="s">
        <v>61</v>
      </c>
      <c r="BX42" s="60" t="s">
        <v>61</v>
      </c>
      <c r="BY42" s="61" t="s">
        <v>61</v>
      </c>
      <c r="BZ42" s="60" t="s">
        <v>61</v>
      </c>
      <c r="CA42" s="57"/>
      <c r="CC42" s="47"/>
    </row>
    <row r="43" spans="1:81" x14ac:dyDescent="0.25">
      <c r="A43" s="48" t="s">
        <v>98</v>
      </c>
      <c r="B43" s="33"/>
      <c r="C43" s="33"/>
      <c r="D43" s="33"/>
      <c r="E43" s="33"/>
      <c r="F43" s="34"/>
      <c r="G43" s="34"/>
      <c r="H43" s="19" t="s">
        <v>23</v>
      </c>
      <c r="I43" s="49" t="s">
        <v>61</v>
      </c>
      <c r="J43" s="50" t="s">
        <v>61</v>
      </c>
      <c r="K43" s="51" t="s">
        <v>61</v>
      </c>
      <c r="L43" s="50" t="s">
        <v>61</v>
      </c>
      <c r="M43" s="51" t="s">
        <v>61</v>
      </c>
      <c r="N43" s="53" t="s">
        <v>61</v>
      </c>
      <c r="O43" s="54"/>
      <c r="Q43" s="49" t="s">
        <v>61</v>
      </c>
      <c r="R43" s="50" t="s">
        <v>61</v>
      </c>
      <c r="S43" s="51" t="s">
        <v>61</v>
      </c>
      <c r="T43" s="50" t="s">
        <v>61</v>
      </c>
      <c r="U43" s="51" t="s">
        <v>61</v>
      </c>
      <c r="V43" s="50" t="s">
        <v>61</v>
      </c>
      <c r="W43" s="51" t="s">
        <v>61</v>
      </c>
      <c r="X43" s="53" t="s">
        <v>61</v>
      </c>
      <c r="Y43" s="54"/>
      <c r="AA43" s="49" t="s">
        <v>61</v>
      </c>
      <c r="AB43" s="50" t="s">
        <v>61</v>
      </c>
      <c r="AC43" s="80" t="s">
        <v>61</v>
      </c>
      <c r="AD43" s="54"/>
      <c r="AF43" s="41"/>
      <c r="AH43" s="49" t="s">
        <v>61</v>
      </c>
      <c r="AI43" s="50" t="s">
        <v>61</v>
      </c>
      <c r="AJ43" s="51" t="s">
        <v>61</v>
      </c>
      <c r="AK43" s="50" t="s">
        <v>61</v>
      </c>
      <c r="AL43" s="51" t="s">
        <v>61</v>
      </c>
      <c r="AM43" s="50" t="s">
        <v>61</v>
      </c>
      <c r="AN43" s="55"/>
      <c r="AP43" s="49" t="s">
        <v>61</v>
      </c>
      <c r="AQ43" s="50" t="s">
        <v>61</v>
      </c>
      <c r="AR43" s="51" t="s">
        <v>61</v>
      </c>
      <c r="AS43" s="50" t="s">
        <v>61</v>
      </c>
      <c r="AT43" s="51" t="s">
        <v>61</v>
      </c>
      <c r="AU43" s="50" t="s">
        <v>61</v>
      </c>
      <c r="AV43" s="51" t="s">
        <v>61</v>
      </c>
      <c r="AW43" s="50" t="s">
        <v>61</v>
      </c>
      <c r="AX43" s="55"/>
      <c r="AZ43" s="49" t="s">
        <v>61</v>
      </c>
      <c r="BA43" s="50" t="s">
        <v>61</v>
      </c>
      <c r="BB43" s="80" t="s">
        <v>61</v>
      </c>
      <c r="BC43" s="55"/>
      <c r="BE43" s="43"/>
      <c r="BG43" s="49" t="s">
        <v>61</v>
      </c>
      <c r="BH43" s="50" t="s">
        <v>61</v>
      </c>
      <c r="BI43" s="51" t="s">
        <v>61</v>
      </c>
      <c r="BJ43" s="50" t="s">
        <v>61</v>
      </c>
      <c r="BK43" s="51" t="s">
        <v>61</v>
      </c>
      <c r="BL43" s="50" t="s">
        <v>61</v>
      </c>
      <c r="BM43" s="51" t="s">
        <v>61</v>
      </c>
      <c r="BN43" s="50" t="s">
        <v>61</v>
      </c>
      <c r="BO43" s="56"/>
      <c r="BQ43" s="45"/>
      <c r="BS43" s="49" t="s">
        <v>61</v>
      </c>
      <c r="BT43" s="50" t="s">
        <v>61</v>
      </c>
      <c r="BU43" s="51" t="s">
        <v>61</v>
      </c>
      <c r="BV43" s="50" t="s">
        <v>61</v>
      </c>
      <c r="BW43" s="51" t="s">
        <v>61</v>
      </c>
      <c r="BX43" s="50" t="s">
        <v>61</v>
      </c>
      <c r="BY43" s="51" t="s">
        <v>61</v>
      </c>
      <c r="BZ43" s="50" t="s">
        <v>61</v>
      </c>
      <c r="CA43" s="57"/>
      <c r="CC43" s="47"/>
    </row>
    <row r="44" spans="1:81" x14ac:dyDescent="0.25">
      <c r="A44" s="58" t="s">
        <v>99</v>
      </c>
      <c r="B44" s="33"/>
      <c r="C44" s="33"/>
      <c r="D44" s="33"/>
      <c r="E44" s="33"/>
      <c r="F44" s="34"/>
      <c r="G44" s="34"/>
      <c r="H44" s="19" t="s">
        <v>23</v>
      </c>
      <c r="I44" s="59" t="s">
        <v>61</v>
      </c>
      <c r="J44" s="60" t="s">
        <v>61</v>
      </c>
      <c r="K44" s="61" t="s">
        <v>61</v>
      </c>
      <c r="L44" s="60" t="s">
        <v>61</v>
      </c>
      <c r="M44" s="61" t="s">
        <v>61</v>
      </c>
      <c r="N44" s="62" t="s">
        <v>61</v>
      </c>
      <c r="O44" s="54"/>
      <c r="Q44" s="59" t="s">
        <v>61</v>
      </c>
      <c r="R44" s="60" t="s">
        <v>61</v>
      </c>
      <c r="S44" s="61" t="s">
        <v>61</v>
      </c>
      <c r="T44" s="60" t="s">
        <v>61</v>
      </c>
      <c r="U44" s="61" t="s">
        <v>61</v>
      </c>
      <c r="V44" s="60" t="s">
        <v>61</v>
      </c>
      <c r="W44" s="61" t="s">
        <v>61</v>
      </c>
      <c r="X44" s="62" t="s">
        <v>61</v>
      </c>
      <c r="Y44" s="54"/>
      <c r="AA44" s="59" t="s">
        <v>61</v>
      </c>
      <c r="AB44" s="60" t="s">
        <v>61</v>
      </c>
      <c r="AC44" s="81" t="s">
        <v>61</v>
      </c>
      <c r="AD44" s="54"/>
      <c r="AF44" s="41"/>
      <c r="AH44" s="59" t="s">
        <v>61</v>
      </c>
      <c r="AI44" s="60" t="s">
        <v>61</v>
      </c>
      <c r="AJ44" s="61" t="s">
        <v>61</v>
      </c>
      <c r="AK44" s="60" t="s">
        <v>61</v>
      </c>
      <c r="AL44" s="61" t="s">
        <v>61</v>
      </c>
      <c r="AM44" s="60" t="s">
        <v>61</v>
      </c>
      <c r="AN44" s="55"/>
      <c r="AP44" s="59" t="s">
        <v>61</v>
      </c>
      <c r="AQ44" s="60" t="s">
        <v>61</v>
      </c>
      <c r="AR44" s="61" t="s">
        <v>61</v>
      </c>
      <c r="AS44" s="60" t="s">
        <v>61</v>
      </c>
      <c r="AT44" s="61" t="s">
        <v>61</v>
      </c>
      <c r="AU44" s="60" t="s">
        <v>61</v>
      </c>
      <c r="AV44" s="61" t="s">
        <v>61</v>
      </c>
      <c r="AW44" s="60" t="s">
        <v>61</v>
      </c>
      <c r="AX44" s="55"/>
      <c r="AZ44" s="59" t="s">
        <v>61</v>
      </c>
      <c r="BA44" s="60" t="s">
        <v>61</v>
      </c>
      <c r="BB44" s="81" t="s">
        <v>61</v>
      </c>
      <c r="BC44" s="55"/>
      <c r="BE44" s="43"/>
      <c r="BG44" s="59" t="s">
        <v>61</v>
      </c>
      <c r="BH44" s="60" t="s">
        <v>61</v>
      </c>
      <c r="BI44" s="61" t="s">
        <v>61</v>
      </c>
      <c r="BJ44" s="60" t="s">
        <v>61</v>
      </c>
      <c r="BK44" s="61" t="s">
        <v>61</v>
      </c>
      <c r="BL44" s="60" t="s">
        <v>61</v>
      </c>
      <c r="BM44" s="61" t="s">
        <v>61</v>
      </c>
      <c r="BN44" s="60" t="s">
        <v>61</v>
      </c>
      <c r="BO44" s="56"/>
      <c r="BQ44" s="45"/>
      <c r="BS44" s="59" t="s">
        <v>61</v>
      </c>
      <c r="BT44" s="60" t="s">
        <v>61</v>
      </c>
      <c r="BU44" s="61" t="s">
        <v>61</v>
      </c>
      <c r="BV44" s="60" t="s">
        <v>61</v>
      </c>
      <c r="BW44" s="61" t="s">
        <v>61</v>
      </c>
      <c r="BX44" s="60" t="s">
        <v>61</v>
      </c>
      <c r="BY44" s="61" t="s">
        <v>61</v>
      </c>
      <c r="BZ44" s="60" t="s">
        <v>61</v>
      </c>
      <c r="CA44" s="57"/>
      <c r="CC44" s="47"/>
    </row>
    <row r="45" spans="1:81" x14ac:dyDescent="0.25">
      <c r="A45" s="48" t="s">
        <v>100</v>
      </c>
      <c r="B45" s="33"/>
      <c r="C45" s="33"/>
      <c r="D45" s="33"/>
      <c r="E45" s="33"/>
      <c r="F45" s="34"/>
      <c r="G45" s="34"/>
      <c r="H45" s="19" t="s">
        <v>23</v>
      </c>
      <c r="I45" s="49" t="s">
        <v>61</v>
      </c>
      <c r="J45" s="50" t="s">
        <v>61</v>
      </c>
      <c r="K45" s="51" t="s">
        <v>61</v>
      </c>
      <c r="L45" s="50" t="s">
        <v>61</v>
      </c>
      <c r="M45" s="51" t="s">
        <v>61</v>
      </c>
      <c r="N45" s="53" t="s">
        <v>61</v>
      </c>
      <c r="O45" s="54"/>
      <c r="Q45" s="49" t="s">
        <v>61</v>
      </c>
      <c r="R45" s="50" t="s">
        <v>61</v>
      </c>
      <c r="S45" s="51" t="s">
        <v>61</v>
      </c>
      <c r="T45" s="50" t="s">
        <v>61</v>
      </c>
      <c r="U45" s="51" t="s">
        <v>61</v>
      </c>
      <c r="V45" s="50" t="s">
        <v>61</v>
      </c>
      <c r="W45" s="51" t="s">
        <v>61</v>
      </c>
      <c r="X45" s="53" t="s">
        <v>61</v>
      </c>
      <c r="Y45" s="54"/>
      <c r="AA45" s="49" t="s">
        <v>61</v>
      </c>
      <c r="AB45" s="50" t="s">
        <v>61</v>
      </c>
      <c r="AC45" s="80" t="s">
        <v>61</v>
      </c>
      <c r="AD45" s="54"/>
      <c r="AF45" s="41"/>
      <c r="AH45" s="49" t="s">
        <v>61</v>
      </c>
      <c r="AI45" s="50" t="s">
        <v>61</v>
      </c>
      <c r="AJ45" s="51" t="s">
        <v>61</v>
      </c>
      <c r="AK45" s="50" t="s">
        <v>61</v>
      </c>
      <c r="AL45" s="51" t="s">
        <v>61</v>
      </c>
      <c r="AM45" s="50" t="s">
        <v>61</v>
      </c>
      <c r="AN45" s="55"/>
      <c r="AP45" s="49" t="s">
        <v>61</v>
      </c>
      <c r="AQ45" s="50" t="s">
        <v>61</v>
      </c>
      <c r="AR45" s="51" t="s">
        <v>61</v>
      </c>
      <c r="AS45" s="50" t="s">
        <v>61</v>
      </c>
      <c r="AT45" s="51" t="s">
        <v>61</v>
      </c>
      <c r="AU45" s="50" t="s">
        <v>61</v>
      </c>
      <c r="AV45" s="51" t="s">
        <v>61</v>
      </c>
      <c r="AW45" s="50" t="s">
        <v>61</v>
      </c>
      <c r="AX45" s="55"/>
      <c r="AZ45" s="49" t="s">
        <v>61</v>
      </c>
      <c r="BA45" s="50" t="s">
        <v>61</v>
      </c>
      <c r="BB45" s="80" t="s">
        <v>61</v>
      </c>
      <c r="BC45" s="55"/>
      <c r="BE45" s="43"/>
      <c r="BG45" s="49" t="s">
        <v>61</v>
      </c>
      <c r="BH45" s="50" t="s">
        <v>61</v>
      </c>
      <c r="BI45" s="51" t="s">
        <v>61</v>
      </c>
      <c r="BJ45" s="50" t="s">
        <v>61</v>
      </c>
      <c r="BK45" s="51" t="s">
        <v>61</v>
      </c>
      <c r="BL45" s="50" t="s">
        <v>61</v>
      </c>
      <c r="BM45" s="51" t="s">
        <v>61</v>
      </c>
      <c r="BN45" s="50" t="s">
        <v>61</v>
      </c>
      <c r="BO45" s="56"/>
      <c r="BQ45" s="45"/>
      <c r="BS45" s="49" t="s">
        <v>61</v>
      </c>
      <c r="BT45" s="50" t="s">
        <v>61</v>
      </c>
      <c r="BU45" s="51" t="s">
        <v>61</v>
      </c>
      <c r="BV45" s="50" t="s">
        <v>61</v>
      </c>
      <c r="BW45" s="51" t="s">
        <v>61</v>
      </c>
      <c r="BX45" s="50" t="s">
        <v>61</v>
      </c>
      <c r="BY45" s="51" t="s">
        <v>61</v>
      </c>
      <c r="BZ45" s="50" t="s">
        <v>61</v>
      </c>
      <c r="CA45" s="57"/>
      <c r="CC45" s="47"/>
    </row>
    <row r="46" spans="1:81" x14ac:dyDescent="0.25">
      <c r="A46" s="58" t="s">
        <v>101</v>
      </c>
      <c r="B46" s="33"/>
      <c r="C46" s="33"/>
      <c r="D46" s="33"/>
      <c r="E46" s="33"/>
      <c r="F46" s="34"/>
      <c r="G46" s="34"/>
      <c r="H46" s="19" t="s">
        <v>23</v>
      </c>
      <c r="I46" s="59" t="s">
        <v>61</v>
      </c>
      <c r="J46" s="60" t="s">
        <v>61</v>
      </c>
      <c r="K46" s="61" t="s">
        <v>61</v>
      </c>
      <c r="L46" s="60" t="s">
        <v>61</v>
      </c>
      <c r="M46" s="61" t="s">
        <v>61</v>
      </c>
      <c r="N46" s="62" t="s">
        <v>61</v>
      </c>
      <c r="O46" s="54"/>
      <c r="Q46" s="59" t="s">
        <v>61</v>
      </c>
      <c r="R46" s="60" t="s">
        <v>61</v>
      </c>
      <c r="S46" s="61" t="s">
        <v>61</v>
      </c>
      <c r="T46" s="60" t="s">
        <v>61</v>
      </c>
      <c r="U46" s="61" t="s">
        <v>61</v>
      </c>
      <c r="V46" s="60" t="s">
        <v>61</v>
      </c>
      <c r="W46" s="61" t="s">
        <v>61</v>
      </c>
      <c r="X46" s="62" t="s">
        <v>61</v>
      </c>
      <c r="Y46" s="54"/>
      <c r="AA46" s="59" t="s">
        <v>61</v>
      </c>
      <c r="AB46" s="60" t="s">
        <v>61</v>
      </c>
      <c r="AC46" s="81" t="s">
        <v>61</v>
      </c>
      <c r="AD46" s="54"/>
      <c r="AF46" s="41"/>
      <c r="AH46" s="59" t="s">
        <v>61</v>
      </c>
      <c r="AI46" s="60" t="s">
        <v>61</v>
      </c>
      <c r="AJ46" s="61" t="s">
        <v>61</v>
      </c>
      <c r="AK46" s="60" t="s">
        <v>61</v>
      </c>
      <c r="AL46" s="61" t="s">
        <v>61</v>
      </c>
      <c r="AM46" s="60" t="s">
        <v>61</v>
      </c>
      <c r="AN46" s="55"/>
      <c r="AP46" s="59" t="s">
        <v>61</v>
      </c>
      <c r="AQ46" s="60" t="s">
        <v>61</v>
      </c>
      <c r="AR46" s="61" t="s">
        <v>61</v>
      </c>
      <c r="AS46" s="60" t="s">
        <v>61</v>
      </c>
      <c r="AT46" s="61" t="s">
        <v>61</v>
      </c>
      <c r="AU46" s="60" t="s">
        <v>61</v>
      </c>
      <c r="AV46" s="61" t="s">
        <v>61</v>
      </c>
      <c r="AW46" s="60" t="s">
        <v>61</v>
      </c>
      <c r="AX46" s="55"/>
      <c r="AZ46" s="59" t="s">
        <v>61</v>
      </c>
      <c r="BA46" s="60" t="s">
        <v>61</v>
      </c>
      <c r="BB46" s="81" t="s">
        <v>61</v>
      </c>
      <c r="BC46" s="55"/>
      <c r="BE46" s="43"/>
      <c r="BG46" s="59" t="s">
        <v>61</v>
      </c>
      <c r="BH46" s="60" t="s">
        <v>61</v>
      </c>
      <c r="BI46" s="61" t="s">
        <v>61</v>
      </c>
      <c r="BJ46" s="60" t="s">
        <v>61</v>
      </c>
      <c r="BK46" s="61" t="s">
        <v>61</v>
      </c>
      <c r="BL46" s="60" t="s">
        <v>61</v>
      </c>
      <c r="BM46" s="61" t="s">
        <v>61</v>
      </c>
      <c r="BN46" s="60" t="s">
        <v>61</v>
      </c>
      <c r="BO46" s="56"/>
      <c r="BQ46" s="45"/>
      <c r="BS46" s="59" t="s">
        <v>61</v>
      </c>
      <c r="BT46" s="60" t="s">
        <v>61</v>
      </c>
      <c r="BU46" s="61" t="s">
        <v>61</v>
      </c>
      <c r="BV46" s="60" t="s">
        <v>61</v>
      </c>
      <c r="BW46" s="61" t="s">
        <v>61</v>
      </c>
      <c r="BX46" s="60" t="s">
        <v>61</v>
      </c>
      <c r="BY46" s="61" t="s">
        <v>61</v>
      </c>
      <c r="BZ46" s="60" t="s">
        <v>61</v>
      </c>
      <c r="CA46" s="57"/>
      <c r="CC46" s="47"/>
    </row>
    <row r="47" spans="1:81" x14ac:dyDescent="0.25">
      <c r="A47" s="48" t="s">
        <v>102</v>
      </c>
      <c r="B47" s="33"/>
      <c r="C47" s="33"/>
      <c r="D47" s="33">
        <f>(V47/100)*(BL47/100)</f>
        <v>0.19440379742317712</v>
      </c>
      <c r="E47" s="33">
        <f>(AU47/100)*(BX47/100)</f>
        <v>0.52459016393442626</v>
      </c>
      <c r="F47" s="34"/>
      <c r="G47" s="34"/>
      <c r="H47" s="19" t="s">
        <v>23</v>
      </c>
      <c r="I47" s="49" t="s">
        <v>61</v>
      </c>
      <c r="J47" s="50">
        <v>77</v>
      </c>
      <c r="K47" s="51" t="s">
        <v>61</v>
      </c>
      <c r="L47" s="50" t="s">
        <v>61</v>
      </c>
      <c r="M47" s="51" t="s">
        <v>61</v>
      </c>
      <c r="N47" s="53" t="s">
        <v>61</v>
      </c>
      <c r="O47" s="54"/>
      <c r="Q47" s="49" t="s">
        <v>61</v>
      </c>
      <c r="R47" s="50" t="s">
        <v>61</v>
      </c>
      <c r="S47" s="51" t="s">
        <v>61</v>
      </c>
      <c r="T47" s="50" t="s">
        <v>61</v>
      </c>
      <c r="U47" s="51" t="s">
        <v>61</v>
      </c>
      <c r="V47" s="50">
        <v>100</v>
      </c>
      <c r="W47" s="51">
        <v>100</v>
      </c>
      <c r="X47" s="53" t="s">
        <v>61</v>
      </c>
      <c r="Y47" s="54"/>
      <c r="AA47" s="49" t="s">
        <v>61</v>
      </c>
      <c r="AB47" s="50">
        <v>23</v>
      </c>
      <c r="AC47" s="80" t="s">
        <v>61</v>
      </c>
      <c r="AD47" s="54"/>
      <c r="AF47" s="41"/>
      <c r="AH47" s="49" t="s">
        <v>61</v>
      </c>
      <c r="AI47" s="50">
        <v>93.227091633466131</v>
      </c>
      <c r="AJ47" s="51" t="s">
        <v>61</v>
      </c>
      <c r="AK47" s="50" t="s">
        <v>61</v>
      </c>
      <c r="AL47" s="51" t="s">
        <v>61</v>
      </c>
      <c r="AM47" s="50" t="s">
        <v>61</v>
      </c>
      <c r="AN47" s="55"/>
      <c r="AP47" s="49" t="s">
        <v>61</v>
      </c>
      <c r="AQ47" s="50" t="s">
        <v>61</v>
      </c>
      <c r="AR47" s="51" t="s">
        <v>61</v>
      </c>
      <c r="AS47" s="50" t="s">
        <v>61</v>
      </c>
      <c r="AT47" s="51" t="s">
        <v>61</v>
      </c>
      <c r="AU47" s="50">
        <v>100</v>
      </c>
      <c r="AV47" s="51">
        <v>100</v>
      </c>
      <c r="AW47" s="50" t="s">
        <v>61</v>
      </c>
      <c r="AX47" s="55"/>
      <c r="AZ47" s="49" t="s">
        <v>61</v>
      </c>
      <c r="BA47" s="50">
        <v>6.7729083665338692</v>
      </c>
      <c r="BB47" s="80" t="s">
        <v>61</v>
      </c>
      <c r="BC47" s="55"/>
      <c r="BE47" s="43"/>
      <c r="BG47" s="49" t="s">
        <v>61</v>
      </c>
      <c r="BH47" s="50" t="s">
        <v>61</v>
      </c>
      <c r="BI47" s="51" t="s">
        <v>61</v>
      </c>
      <c r="BJ47" s="50" t="s">
        <v>61</v>
      </c>
      <c r="BK47" s="51" t="s">
        <v>61</v>
      </c>
      <c r="BL47" s="50">
        <v>19.440379742317713</v>
      </c>
      <c r="BM47" s="51">
        <v>19.440379742317713</v>
      </c>
      <c r="BN47" s="50" t="s">
        <v>61</v>
      </c>
      <c r="BO47" s="56"/>
      <c r="BQ47" s="45"/>
      <c r="BS47" s="49" t="s">
        <v>61</v>
      </c>
      <c r="BT47" s="50" t="s">
        <v>61</v>
      </c>
      <c r="BU47" s="51" t="s">
        <v>61</v>
      </c>
      <c r="BV47" s="50" t="s">
        <v>61</v>
      </c>
      <c r="BW47" s="51" t="s">
        <v>61</v>
      </c>
      <c r="BX47" s="50">
        <v>52.459016393442624</v>
      </c>
      <c r="BY47" s="51">
        <v>52.459016393442624</v>
      </c>
      <c r="BZ47" s="50" t="s">
        <v>61</v>
      </c>
      <c r="CA47" s="57"/>
      <c r="CC47" s="47"/>
    </row>
    <row r="48" spans="1:81" x14ac:dyDescent="0.25">
      <c r="A48" s="58" t="s">
        <v>103</v>
      </c>
      <c r="B48" s="33"/>
      <c r="C48" s="33"/>
      <c r="D48" s="33"/>
      <c r="E48" s="33"/>
      <c r="F48" s="34"/>
      <c r="G48" s="34"/>
      <c r="H48" s="19" t="s">
        <v>23</v>
      </c>
      <c r="I48" s="59" t="s">
        <v>61</v>
      </c>
      <c r="J48" s="60">
        <v>71</v>
      </c>
      <c r="K48" s="61" t="s">
        <v>61</v>
      </c>
      <c r="L48" s="60">
        <v>71</v>
      </c>
      <c r="M48" s="61">
        <v>71</v>
      </c>
      <c r="N48" s="62">
        <v>71</v>
      </c>
      <c r="O48" s="54"/>
      <c r="Q48" s="59" t="s">
        <v>61</v>
      </c>
      <c r="R48" s="60" t="s">
        <v>61</v>
      </c>
      <c r="S48" s="61" t="s">
        <v>61</v>
      </c>
      <c r="T48" s="60" t="s">
        <v>61</v>
      </c>
      <c r="U48" s="61">
        <v>121.97678020687009</v>
      </c>
      <c r="V48" s="60" t="s">
        <v>61</v>
      </c>
      <c r="W48" s="61">
        <v>121.97678020687009</v>
      </c>
      <c r="X48" s="62" t="s">
        <v>61</v>
      </c>
      <c r="Y48" s="54"/>
      <c r="AA48" s="59" t="s">
        <v>61</v>
      </c>
      <c r="AB48" s="60">
        <v>50.976780206870089</v>
      </c>
      <c r="AC48" s="81" t="s">
        <v>61</v>
      </c>
      <c r="AD48" s="54"/>
      <c r="AF48" s="41"/>
      <c r="AH48" s="59" t="s">
        <v>61</v>
      </c>
      <c r="AI48" s="60">
        <v>70.921985815602838</v>
      </c>
      <c r="AJ48" s="61" t="s">
        <v>61</v>
      </c>
      <c r="AK48" s="60">
        <v>70.921985815602838</v>
      </c>
      <c r="AL48" s="61">
        <v>71.038251366120221</v>
      </c>
      <c r="AM48" s="60">
        <v>70.909090909090907</v>
      </c>
      <c r="AN48" s="55"/>
      <c r="AP48" s="59" t="s">
        <v>61</v>
      </c>
      <c r="AQ48" s="60" t="s">
        <v>61</v>
      </c>
      <c r="AR48" s="61" t="s">
        <v>61</v>
      </c>
      <c r="AS48" s="60" t="s">
        <v>61</v>
      </c>
      <c r="AT48" s="61">
        <v>226.2295081967213</v>
      </c>
      <c r="AU48" s="60" t="s">
        <v>61</v>
      </c>
      <c r="AV48" s="61">
        <v>226.2295081967213</v>
      </c>
      <c r="AW48" s="60" t="s">
        <v>61</v>
      </c>
      <c r="AX48" s="55"/>
      <c r="AZ48" s="59" t="s">
        <v>61</v>
      </c>
      <c r="BA48" s="60">
        <v>155.30752238111847</v>
      </c>
      <c r="BB48" s="81" t="s">
        <v>61</v>
      </c>
      <c r="BC48" s="55"/>
      <c r="BE48" s="43"/>
      <c r="BG48" s="59" t="s">
        <v>61</v>
      </c>
      <c r="BH48" s="60" t="s">
        <v>61</v>
      </c>
      <c r="BI48" s="61" t="s">
        <v>61</v>
      </c>
      <c r="BJ48" s="60" t="s">
        <v>61</v>
      </c>
      <c r="BK48" s="61">
        <v>23.710280110479118</v>
      </c>
      <c r="BL48" s="60" t="s">
        <v>61</v>
      </c>
      <c r="BM48" s="61">
        <v>23.710280110479118</v>
      </c>
      <c r="BN48" s="60" t="s">
        <v>61</v>
      </c>
      <c r="BO48" s="56"/>
      <c r="BQ48" s="45"/>
      <c r="BS48" s="59" t="s">
        <v>61</v>
      </c>
      <c r="BT48" s="60" t="s">
        <v>61</v>
      </c>
      <c r="BU48" s="61" t="s">
        <v>61</v>
      </c>
      <c r="BV48" s="60" t="s">
        <v>61</v>
      </c>
      <c r="BW48" s="61">
        <v>49.193548387096776</v>
      </c>
      <c r="BX48" s="60" t="s">
        <v>61</v>
      </c>
      <c r="BY48" s="61">
        <v>49.193548387096776</v>
      </c>
      <c r="BZ48" s="60" t="s">
        <v>61</v>
      </c>
      <c r="CA48" s="57"/>
      <c r="CC48" s="47"/>
    </row>
    <row r="49" spans="1:81" x14ac:dyDescent="0.25">
      <c r="A49" s="48" t="s">
        <v>104</v>
      </c>
      <c r="B49" s="33"/>
      <c r="C49" s="33"/>
      <c r="D49" s="33"/>
      <c r="E49" s="33"/>
      <c r="F49" s="34"/>
      <c r="G49" s="34"/>
      <c r="H49" s="19" t="s">
        <v>23</v>
      </c>
      <c r="I49" s="49" t="s">
        <v>61</v>
      </c>
      <c r="J49" s="50" t="s">
        <v>61</v>
      </c>
      <c r="K49" s="51" t="s">
        <v>61</v>
      </c>
      <c r="L49" s="50" t="s">
        <v>61</v>
      </c>
      <c r="M49" s="51" t="s">
        <v>61</v>
      </c>
      <c r="N49" s="53" t="s">
        <v>61</v>
      </c>
      <c r="O49" s="54"/>
      <c r="Q49" s="49" t="s">
        <v>61</v>
      </c>
      <c r="R49" s="50" t="s">
        <v>61</v>
      </c>
      <c r="S49" s="51" t="s">
        <v>61</v>
      </c>
      <c r="T49" s="50" t="s">
        <v>61</v>
      </c>
      <c r="U49" s="51" t="s">
        <v>61</v>
      </c>
      <c r="V49" s="50" t="s">
        <v>61</v>
      </c>
      <c r="W49" s="51" t="s">
        <v>61</v>
      </c>
      <c r="X49" s="53" t="s">
        <v>61</v>
      </c>
      <c r="Y49" s="54"/>
      <c r="AA49" s="49" t="s">
        <v>61</v>
      </c>
      <c r="AB49" s="50" t="s">
        <v>61</v>
      </c>
      <c r="AC49" s="80" t="s">
        <v>61</v>
      </c>
      <c r="AD49" s="54"/>
      <c r="AF49" s="41"/>
      <c r="AH49" s="49" t="s">
        <v>61</v>
      </c>
      <c r="AI49" s="50" t="s">
        <v>61</v>
      </c>
      <c r="AJ49" s="51" t="s">
        <v>61</v>
      </c>
      <c r="AK49" s="50" t="s">
        <v>61</v>
      </c>
      <c r="AL49" s="51" t="s">
        <v>61</v>
      </c>
      <c r="AM49" s="50" t="s">
        <v>61</v>
      </c>
      <c r="AN49" s="55"/>
      <c r="AP49" s="49" t="s">
        <v>61</v>
      </c>
      <c r="AQ49" s="50" t="s">
        <v>61</v>
      </c>
      <c r="AR49" s="51" t="s">
        <v>61</v>
      </c>
      <c r="AS49" s="50" t="s">
        <v>61</v>
      </c>
      <c r="AT49" s="51" t="s">
        <v>61</v>
      </c>
      <c r="AU49" s="50" t="s">
        <v>61</v>
      </c>
      <c r="AV49" s="51" t="s">
        <v>61</v>
      </c>
      <c r="AW49" s="50" t="s">
        <v>61</v>
      </c>
      <c r="AX49" s="55"/>
      <c r="AZ49" s="49" t="s">
        <v>61</v>
      </c>
      <c r="BA49" s="50" t="s">
        <v>61</v>
      </c>
      <c r="BB49" s="80" t="s">
        <v>61</v>
      </c>
      <c r="BC49" s="55"/>
      <c r="BE49" s="43"/>
      <c r="BG49" s="49" t="s">
        <v>61</v>
      </c>
      <c r="BH49" s="50" t="s">
        <v>61</v>
      </c>
      <c r="BI49" s="51" t="s">
        <v>61</v>
      </c>
      <c r="BJ49" s="50" t="s">
        <v>61</v>
      </c>
      <c r="BK49" s="51" t="s">
        <v>61</v>
      </c>
      <c r="BL49" s="50" t="s">
        <v>61</v>
      </c>
      <c r="BM49" s="51" t="s">
        <v>61</v>
      </c>
      <c r="BN49" s="50" t="s">
        <v>61</v>
      </c>
      <c r="BO49" s="56"/>
      <c r="BQ49" s="45"/>
      <c r="BS49" s="49" t="s">
        <v>61</v>
      </c>
      <c r="BT49" s="50" t="s">
        <v>61</v>
      </c>
      <c r="BU49" s="51" t="s">
        <v>61</v>
      </c>
      <c r="BV49" s="50" t="s">
        <v>61</v>
      </c>
      <c r="BW49" s="51" t="s">
        <v>61</v>
      </c>
      <c r="BX49" s="50" t="s">
        <v>61</v>
      </c>
      <c r="BY49" s="51" t="s">
        <v>61</v>
      </c>
      <c r="BZ49" s="50" t="s">
        <v>61</v>
      </c>
      <c r="CA49" s="57"/>
      <c r="CC49" s="47"/>
    </row>
    <row r="50" spans="1:81" x14ac:dyDescent="0.25">
      <c r="A50" s="58" t="s">
        <v>105</v>
      </c>
      <c r="B50" s="33"/>
      <c r="C50" s="33"/>
      <c r="D50" s="33"/>
      <c r="E50" s="33"/>
      <c r="F50" s="34"/>
      <c r="G50" s="34"/>
      <c r="H50" s="19" t="s">
        <v>23</v>
      </c>
      <c r="I50" s="59" t="s">
        <v>61</v>
      </c>
      <c r="J50" s="60" t="s">
        <v>61</v>
      </c>
      <c r="K50" s="61" t="s">
        <v>61</v>
      </c>
      <c r="L50" s="60" t="s">
        <v>61</v>
      </c>
      <c r="M50" s="61" t="s">
        <v>61</v>
      </c>
      <c r="N50" s="62" t="s">
        <v>61</v>
      </c>
      <c r="O50" s="54"/>
      <c r="Q50" s="59" t="s">
        <v>61</v>
      </c>
      <c r="R50" s="60" t="s">
        <v>61</v>
      </c>
      <c r="S50" s="61" t="s">
        <v>61</v>
      </c>
      <c r="T50" s="60" t="s">
        <v>61</v>
      </c>
      <c r="U50" s="61" t="s">
        <v>61</v>
      </c>
      <c r="V50" s="60" t="s">
        <v>61</v>
      </c>
      <c r="W50" s="61" t="s">
        <v>61</v>
      </c>
      <c r="X50" s="62" t="s">
        <v>61</v>
      </c>
      <c r="Y50" s="54"/>
      <c r="AA50" s="59" t="s">
        <v>61</v>
      </c>
      <c r="AB50" s="60" t="s">
        <v>61</v>
      </c>
      <c r="AC50" s="73" t="s">
        <v>61</v>
      </c>
      <c r="AD50" s="54"/>
      <c r="AF50" s="41"/>
      <c r="AH50" s="59" t="s">
        <v>61</v>
      </c>
      <c r="AI50" s="60" t="s">
        <v>61</v>
      </c>
      <c r="AJ50" s="61" t="s">
        <v>61</v>
      </c>
      <c r="AK50" s="60" t="s">
        <v>61</v>
      </c>
      <c r="AL50" s="61" t="s">
        <v>61</v>
      </c>
      <c r="AM50" s="60" t="s">
        <v>61</v>
      </c>
      <c r="AN50" s="55"/>
      <c r="AP50" s="59" t="s">
        <v>61</v>
      </c>
      <c r="AQ50" s="60" t="s">
        <v>61</v>
      </c>
      <c r="AR50" s="61" t="s">
        <v>61</v>
      </c>
      <c r="AS50" s="60" t="s">
        <v>61</v>
      </c>
      <c r="AT50" s="61" t="s">
        <v>61</v>
      </c>
      <c r="AU50" s="60" t="s">
        <v>61</v>
      </c>
      <c r="AV50" s="61" t="s">
        <v>61</v>
      </c>
      <c r="AW50" s="60" t="s">
        <v>61</v>
      </c>
      <c r="AX50" s="55"/>
      <c r="AZ50" s="59" t="s">
        <v>61</v>
      </c>
      <c r="BA50" s="60" t="s">
        <v>61</v>
      </c>
      <c r="BB50" s="73" t="s">
        <v>61</v>
      </c>
      <c r="BC50" s="55"/>
      <c r="BE50" s="43"/>
      <c r="BG50" s="59" t="s">
        <v>61</v>
      </c>
      <c r="BH50" s="60" t="s">
        <v>61</v>
      </c>
      <c r="BI50" s="61" t="s">
        <v>61</v>
      </c>
      <c r="BJ50" s="60" t="s">
        <v>61</v>
      </c>
      <c r="BK50" s="61" t="s">
        <v>61</v>
      </c>
      <c r="BL50" s="60" t="s">
        <v>61</v>
      </c>
      <c r="BM50" s="61" t="s">
        <v>61</v>
      </c>
      <c r="BN50" s="60" t="s">
        <v>61</v>
      </c>
      <c r="BO50" s="56"/>
      <c r="BQ50" s="45"/>
      <c r="BS50" s="59" t="s">
        <v>61</v>
      </c>
      <c r="BT50" s="60" t="s">
        <v>61</v>
      </c>
      <c r="BU50" s="61" t="s">
        <v>61</v>
      </c>
      <c r="BV50" s="60" t="s">
        <v>61</v>
      </c>
      <c r="BW50" s="61" t="s">
        <v>61</v>
      </c>
      <c r="BX50" s="60" t="s">
        <v>61</v>
      </c>
      <c r="BY50" s="61" t="s">
        <v>61</v>
      </c>
      <c r="BZ50" s="60" t="s">
        <v>61</v>
      </c>
      <c r="CA50" s="57"/>
      <c r="CC50" s="47"/>
    </row>
    <row r="51" spans="1:81" x14ac:dyDescent="0.25">
      <c r="A51" s="48" t="s">
        <v>106</v>
      </c>
      <c r="B51" s="33"/>
      <c r="C51" s="33"/>
      <c r="D51" s="33"/>
      <c r="E51" s="33"/>
      <c r="F51" s="34"/>
      <c r="G51" s="34"/>
      <c r="H51" s="19" t="s">
        <v>23</v>
      </c>
      <c r="I51" s="49" t="s">
        <v>61</v>
      </c>
      <c r="J51" s="50" t="s">
        <v>61</v>
      </c>
      <c r="K51" s="51" t="s">
        <v>61</v>
      </c>
      <c r="L51" s="50" t="s">
        <v>61</v>
      </c>
      <c r="M51" s="51" t="s">
        <v>61</v>
      </c>
      <c r="N51" s="53" t="s">
        <v>61</v>
      </c>
      <c r="O51" s="54"/>
      <c r="Q51" s="49" t="s">
        <v>61</v>
      </c>
      <c r="R51" s="50" t="s">
        <v>61</v>
      </c>
      <c r="S51" s="51" t="s">
        <v>61</v>
      </c>
      <c r="T51" s="50" t="s">
        <v>61</v>
      </c>
      <c r="U51" s="51" t="s">
        <v>61</v>
      </c>
      <c r="V51" s="50" t="s">
        <v>61</v>
      </c>
      <c r="W51" s="51" t="s">
        <v>61</v>
      </c>
      <c r="X51" s="53" t="s">
        <v>61</v>
      </c>
      <c r="Y51" s="54"/>
      <c r="AA51" s="49" t="s">
        <v>61</v>
      </c>
      <c r="AB51" s="50" t="s">
        <v>61</v>
      </c>
      <c r="AC51" s="72" t="s">
        <v>61</v>
      </c>
      <c r="AD51" s="54"/>
      <c r="AF51" s="41"/>
      <c r="AH51" s="49" t="s">
        <v>61</v>
      </c>
      <c r="AI51" s="50" t="s">
        <v>61</v>
      </c>
      <c r="AJ51" s="51" t="s">
        <v>61</v>
      </c>
      <c r="AK51" s="50" t="s">
        <v>61</v>
      </c>
      <c r="AL51" s="51" t="s">
        <v>61</v>
      </c>
      <c r="AM51" s="50" t="s">
        <v>61</v>
      </c>
      <c r="AN51" s="55"/>
      <c r="AP51" s="49" t="s">
        <v>61</v>
      </c>
      <c r="AQ51" s="50" t="s">
        <v>61</v>
      </c>
      <c r="AR51" s="51" t="s">
        <v>61</v>
      </c>
      <c r="AS51" s="50" t="s">
        <v>61</v>
      </c>
      <c r="AT51" s="51" t="s">
        <v>61</v>
      </c>
      <c r="AU51" s="50" t="s">
        <v>61</v>
      </c>
      <c r="AV51" s="51" t="s">
        <v>61</v>
      </c>
      <c r="AW51" s="50" t="s">
        <v>61</v>
      </c>
      <c r="AX51" s="55"/>
      <c r="AZ51" s="49" t="s">
        <v>61</v>
      </c>
      <c r="BA51" s="50" t="s">
        <v>61</v>
      </c>
      <c r="BB51" s="72" t="s">
        <v>61</v>
      </c>
      <c r="BC51" s="55"/>
      <c r="BE51" s="43"/>
      <c r="BG51" s="49" t="s">
        <v>61</v>
      </c>
      <c r="BH51" s="50" t="s">
        <v>61</v>
      </c>
      <c r="BI51" s="51" t="s">
        <v>61</v>
      </c>
      <c r="BJ51" s="50" t="s">
        <v>61</v>
      </c>
      <c r="BK51" s="51" t="s">
        <v>61</v>
      </c>
      <c r="BL51" s="50" t="s">
        <v>61</v>
      </c>
      <c r="BM51" s="51" t="s">
        <v>61</v>
      </c>
      <c r="BN51" s="50" t="s">
        <v>61</v>
      </c>
      <c r="BO51" s="56"/>
      <c r="BQ51" s="45"/>
      <c r="BS51" s="49" t="s">
        <v>61</v>
      </c>
      <c r="BT51" s="50" t="s">
        <v>61</v>
      </c>
      <c r="BU51" s="51" t="s">
        <v>61</v>
      </c>
      <c r="BV51" s="50" t="s">
        <v>61</v>
      </c>
      <c r="BW51" s="51" t="s">
        <v>61</v>
      </c>
      <c r="BX51" s="50" t="s">
        <v>61</v>
      </c>
      <c r="BY51" s="51" t="s">
        <v>61</v>
      </c>
      <c r="BZ51" s="50" t="s">
        <v>61</v>
      </c>
      <c r="CA51" s="57"/>
      <c r="CC51" s="47"/>
    </row>
    <row r="52" spans="1:81" x14ac:dyDescent="0.25">
      <c r="A52" s="58" t="s">
        <v>107</v>
      </c>
      <c r="B52" s="33"/>
      <c r="C52" s="33"/>
      <c r="D52" s="33"/>
      <c r="E52" s="33"/>
      <c r="F52" s="34"/>
      <c r="G52" s="34"/>
      <c r="H52" s="19" t="s">
        <v>23</v>
      </c>
      <c r="I52" s="59" t="s">
        <v>61</v>
      </c>
      <c r="J52" s="60" t="s">
        <v>61</v>
      </c>
      <c r="K52" s="61" t="s">
        <v>61</v>
      </c>
      <c r="L52" s="60" t="s">
        <v>61</v>
      </c>
      <c r="M52" s="61" t="s">
        <v>61</v>
      </c>
      <c r="N52" s="62" t="s">
        <v>61</v>
      </c>
      <c r="O52" s="54"/>
      <c r="Q52" s="59" t="s">
        <v>61</v>
      </c>
      <c r="R52" s="60" t="s">
        <v>61</v>
      </c>
      <c r="S52" s="61" t="s">
        <v>61</v>
      </c>
      <c r="T52" s="60" t="s">
        <v>61</v>
      </c>
      <c r="U52" s="61" t="s">
        <v>61</v>
      </c>
      <c r="V52" s="60" t="s">
        <v>61</v>
      </c>
      <c r="W52" s="61" t="s">
        <v>61</v>
      </c>
      <c r="X52" s="62" t="s">
        <v>61</v>
      </c>
      <c r="Y52" s="54"/>
      <c r="AA52" s="59" t="s">
        <v>61</v>
      </c>
      <c r="AB52" s="60" t="s">
        <v>61</v>
      </c>
      <c r="AC52" s="73" t="s">
        <v>61</v>
      </c>
      <c r="AD52" s="54"/>
      <c r="AF52" s="41"/>
      <c r="AH52" s="59" t="s">
        <v>61</v>
      </c>
      <c r="AI52" s="60" t="s">
        <v>61</v>
      </c>
      <c r="AJ52" s="61" t="s">
        <v>61</v>
      </c>
      <c r="AK52" s="60" t="s">
        <v>61</v>
      </c>
      <c r="AL52" s="61" t="s">
        <v>61</v>
      </c>
      <c r="AM52" s="60" t="s">
        <v>61</v>
      </c>
      <c r="AN52" s="55"/>
      <c r="AP52" s="59" t="s">
        <v>61</v>
      </c>
      <c r="AQ52" s="60" t="s">
        <v>61</v>
      </c>
      <c r="AR52" s="61" t="s">
        <v>61</v>
      </c>
      <c r="AS52" s="60" t="s">
        <v>61</v>
      </c>
      <c r="AT52" s="61" t="s">
        <v>61</v>
      </c>
      <c r="AU52" s="60" t="s">
        <v>61</v>
      </c>
      <c r="AV52" s="61" t="s">
        <v>61</v>
      </c>
      <c r="AW52" s="60" t="s">
        <v>61</v>
      </c>
      <c r="AX52" s="55"/>
      <c r="AZ52" s="59" t="s">
        <v>61</v>
      </c>
      <c r="BA52" s="60" t="s">
        <v>61</v>
      </c>
      <c r="BB52" s="73" t="s">
        <v>61</v>
      </c>
      <c r="BC52" s="55"/>
      <c r="BE52" s="43"/>
      <c r="BG52" s="59" t="s">
        <v>61</v>
      </c>
      <c r="BH52" s="60" t="s">
        <v>61</v>
      </c>
      <c r="BI52" s="61" t="s">
        <v>61</v>
      </c>
      <c r="BJ52" s="60" t="s">
        <v>61</v>
      </c>
      <c r="BK52" s="61" t="s">
        <v>61</v>
      </c>
      <c r="BL52" s="60" t="s">
        <v>61</v>
      </c>
      <c r="BM52" s="61" t="s">
        <v>61</v>
      </c>
      <c r="BN52" s="60" t="s">
        <v>61</v>
      </c>
      <c r="BO52" s="56"/>
      <c r="BQ52" s="45"/>
      <c r="BS52" s="59" t="s">
        <v>61</v>
      </c>
      <c r="BT52" s="60" t="s">
        <v>61</v>
      </c>
      <c r="BU52" s="61" t="s">
        <v>61</v>
      </c>
      <c r="BV52" s="60" t="s">
        <v>61</v>
      </c>
      <c r="BW52" s="61" t="s">
        <v>61</v>
      </c>
      <c r="BX52" s="60" t="s">
        <v>61</v>
      </c>
      <c r="BY52" s="61" t="s">
        <v>61</v>
      </c>
      <c r="BZ52" s="60" t="s">
        <v>61</v>
      </c>
      <c r="CA52" s="57"/>
      <c r="CC52" s="47"/>
    </row>
    <row r="53" spans="1:81" x14ac:dyDescent="0.25">
      <c r="A53" s="48" t="s">
        <v>108</v>
      </c>
      <c r="B53" s="33"/>
      <c r="C53" s="33"/>
      <c r="D53" s="33"/>
      <c r="E53" s="33"/>
      <c r="F53" s="34"/>
      <c r="G53" s="34"/>
      <c r="H53" s="19" t="s">
        <v>23</v>
      </c>
      <c r="I53" s="49" t="s">
        <v>61</v>
      </c>
      <c r="J53" s="50" t="s">
        <v>61</v>
      </c>
      <c r="K53" s="51" t="s">
        <v>61</v>
      </c>
      <c r="L53" s="50" t="s">
        <v>61</v>
      </c>
      <c r="M53" s="51" t="s">
        <v>61</v>
      </c>
      <c r="N53" s="53" t="s">
        <v>61</v>
      </c>
      <c r="O53" s="54"/>
      <c r="Q53" s="49" t="s">
        <v>61</v>
      </c>
      <c r="R53" s="50" t="s">
        <v>61</v>
      </c>
      <c r="S53" s="51" t="s">
        <v>61</v>
      </c>
      <c r="T53" s="50" t="s">
        <v>61</v>
      </c>
      <c r="U53" s="51" t="s">
        <v>61</v>
      </c>
      <c r="V53" s="50" t="s">
        <v>61</v>
      </c>
      <c r="W53" s="51" t="s">
        <v>61</v>
      </c>
      <c r="X53" s="53" t="s">
        <v>61</v>
      </c>
      <c r="Y53" s="54"/>
      <c r="AA53" s="49" t="s">
        <v>61</v>
      </c>
      <c r="AB53" s="50" t="s">
        <v>61</v>
      </c>
      <c r="AC53" s="72" t="s">
        <v>61</v>
      </c>
      <c r="AD53" s="54"/>
      <c r="AF53" s="41"/>
      <c r="AH53" s="49" t="s">
        <v>61</v>
      </c>
      <c r="AI53" s="50" t="s">
        <v>61</v>
      </c>
      <c r="AJ53" s="51" t="s">
        <v>61</v>
      </c>
      <c r="AK53" s="50" t="s">
        <v>61</v>
      </c>
      <c r="AL53" s="51" t="s">
        <v>61</v>
      </c>
      <c r="AM53" s="50" t="s">
        <v>61</v>
      </c>
      <c r="AN53" s="55"/>
      <c r="AP53" s="49" t="s">
        <v>61</v>
      </c>
      <c r="AQ53" s="50" t="s">
        <v>61</v>
      </c>
      <c r="AR53" s="51" t="s">
        <v>61</v>
      </c>
      <c r="AS53" s="50" t="s">
        <v>61</v>
      </c>
      <c r="AT53" s="51" t="s">
        <v>61</v>
      </c>
      <c r="AU53" s="50" t="s">
        <v>61</v>
      </c>
      <c r="AV53" s="51" t="s">
        <v>61</v>
      </c>
      <c r="AW53" s="50" t="s">
        <v>61</v>
      </c>
      <c r="AX53" s="55"/>
      <c r="AZ53" s="49" t="s">
        <v>61</v>
      </c>
      <c r="BA53" s="50" t="s">
        <v>61</v>
      </c>
      <c r="BB53" s="72" t="s">
        <v>61</v>
      </c>
      <c r="BC53" s="55"/>
      <c r="BE53" s="43"/>
      <c r="BG53" s="49" t="s">
        <v>61</v>
      </c>
      <c r="BH53" s="50" t="s">
        <v>61</v>
      </c>
      <c r="BI53" s="51" t="s">
        <v>61</v>
      </c>
      <c r="BJ53" s="50" t="s">
        <v>61</v>
      </c>
      <c r="BK53" s="51" t="s">
        <v>61</v>
      </c>
      <c r="BL53" s="50" t="s">
        <v>61</v>
      </c>
      <c r="BM53" s="51" t="s">
        <v>61</v>
      </c>
      <c r="BN53" s="50" t="s">
        <v>61</v>
      </c>
      <c r="BO53" s="56"/>
      <c r="BQ53" s="45"/>
      <c r="BS53" s="49" t="s">
        <v>61</v>
      </c>
      <c r="BT53" s="50" t="s">
        <v>61</v>
      </c>
      <c r="BU53" s="51" t="s">
        <v>61</v>
      </c>
      <c r="BV53" s="50" t="s">
        <v>61</v>
      </c>
      <c r="BW53" s="51" t="s">
        <v>61</v>
      </c>
      <c r="BX53" s="50" t="s">
        <v>61</v>
      </c>
      <c r="BY53" s="51" t="s">
        <v>61</v>
      </c>
      <c r="BZ53" s="50" t="s">
        <v>61</v>
      </c>
      <c r="CA53" s="57"/>
      <c r="CC53" s="47"/>
    </row>
    <row r="54" spans="1:81" x14ac:dyDescent="0.25">
      <c r="A54" s="32" t="s">
        <v>109</v>
      </c>
      <c r="B54" s="33"/>
      <c r="C54" s="33"/>
      <c r="D54" s="33"/>
      <c r="E54" s="33"/>
      <c r="F54" s="34"/>
      <c r="G54" s="34"/>
      <c r="H54" s="19" t="s">
        <v>23</v>
      </c>
      <c r="I54" s="35" t="s">
        <v>61</v>
      </c>
      <c r="J54" s="36" t="s">
        <v>61</v>
      </c>
      <c r="K54" s="37" t="s">
        <v>61</v>
      </c>
      <c r="L54" s="36" t="s">
        <v>61</v>
      </c>
      <c r="M54" s="37" t="s">
        <v>61</v>
      </c>
      <c r="N54" s="39" t="s">
        <v>61</v>
      </c>
      <c r="O54" s="40"/>
      <c r="Q54" s="35" t="s">
        <v>61</v>
      </c>
      <c r="R54" s="36" t="s">
        <v>61</v>
      </c>
      <c r="S54" s="37" t="s">
        <v>61</v>
      </c>
      <c r="T54" s="36" t="s">
        <v>61</v>
      </c>
      <c r="U54" s="37" t="s">
        <v>61</v>
      </c>
      <c r="V54" s="36" t="s">
        <v>61</v>
      </c>
      <c r="W54" s="37" t="s">
        <v>61</v>
      </c>
      <c r="X54" s="39" t="s">
        <v>61</v>
      </c>
      <c r="Y54" s="40"/>
      <c r="AA54" s="35" t="s">
        <v>61</v>
      </c>
      <c r="AB54" s="36" t="s">
        <v>61</v>
      </c>
      <c r="AC54" s="71" t="s">
        <v>61</v>
      </c>
      <c r="AD54" s="40"/>
      <c r="AF54" s="41"/>
      <c r="AH54" s="35" t="s">
        <v>61</v>
      </c>
      <c r="AI54" s="36" t="s">
        <v>61</v>
      </c>
      <c r="AJ54" s="37" t="s">
        <v>61</v>
      </c>
      <c r="AK54" s="36" t="s">
        <v>61</v>
      </c>
      <c r="AL54" s="37" t="s">
        <v>61</v>
      </c>
      <c r="AM54" s="36" t="s">
        <v>61</v>
      </c>
      <c r="AN54" s="42"/>
      <c r="AP54" s="35" t="s">
        <v>61</v>
      </c>
      <c r="AQ54" s="36" t="s">
        <v>61</v>
      </c>
      <c r="AR54" s="37" t="s">
        <v>61</v>
      </c>
      <c r="AS54" s="36" t="s">
        <v>61</v>
      </c>
      <c r="AT54" s="37" t="s">
        <v>61</v>
      </c>
      <c r="AU54" s="36" t="s">
        <v>61</v>
      </c>
      <c r="AV54" s="37" t="s">
        <v>61</v>
      </c>
      <c r="AW54" s="36" t="s">
        <v>61</v>
      </c>
      <c r="AX54" s="42"/>
      <c r="AZ54" s="35" t="s">
        <v>61</v>
      </c>
      <c r="BA54" s="36" t="s">
        <v>61</v>
      </c>
      <c r="BB54" s="71" t="s">
        <v>61</v>
      </c>
      <c r="BC54" s="42"/>
      <c r="BE54" s="43"/>
      <c r="BG54" s="35" t="s">
        <v>61</v>
      </c>
      <c r="BH54" s="36" t="s">
        <v>61</v>
      </c>
      <c r="BI54" s="37" t="s">
        <v>61</v>
      </c>
      <c r="BJ54" s="36" t="s">
        <v>61</v>
      </c>
      <c r="BK54" s="37" t="s">
        <v>61</v>
      </c>
      <c r="BL54" s="36" t="s">
        <v>61</v>
      </c>
      <c r="BM54" s="37" t="s">
        <v>61</v>
      </c>
      <c r="BN54" s="36" t="s">
        <v>61</v>
      </c>
      <c r="BO54" s="44"/>
      <c r="BQ54" s="45"/>
      <c r="BS54" s="35" t="s">
        <v>61</v>
      </c>
      <c r="BT54" s="36" t="s">
        <v>61</v>
      </c>
      <c r="BU54" s="37" t="s">
        <v>61</v>
      </c>
      <c r="BV54" s="36" t="s">
        <v>61</v>
      </c>
      <c r="BW54" s="37" t="s">
        <v>61</v>
      </c>
      <c r="BX54" s="36" t="s">
        <v>61</v>
      </c>
      <c r="BY54" s="37" t="s">
        <v>61</v>
      </c>
      <c r="BZ54" s="36" t="s">
        <v>61</v>
      </c>
      <c r="CA54" s="46"/>
      <c r="CC54" s="47"/>
    </row>
    <row r="55" spans="1:81" x14ac:dyDescent="0.25">
      <c r="A55" s="48" t="s">
        <v>110</v>
      </c>
      <c r="B55" s="33"/>
      <c r="C55" s="33"/>
      <c r="D55" s="33"/>
      <c r="E55" s="33"/>
      <c r="F55" s="34">
        <f>(X55/100)*(BN55/100)</f>
        <v>0.75025557886706074</v>
      </c>
      <c r="G55" s="34"/>
      <c r="H55" s="19" t="s">
        <v>23</v>
      </c>
      <c r="I55" s="49" t="s">
        <v>61</v>
      </c>
      <c r="J55" s="50" t="s">
        <v>61</v>
      </c>
      <c r="K55" s="51" t="s">
        <v>61</v>
      </c>
      <c r="L55" s="50" t="s">
        <v>61</v>
      </c>
      <c r="M55" s="51" t="s">
        <v>61</v>
      </c>
      <c r="N55" s="53" t="s">
        <v>61</v>
      </c>
      <c r="O55" s="54"/>
      <c r="Q55" s="49" t="s">
        <v>61</v>
      </c>
      <c r="R55" s="50" t="s">
        <v>61</v>
      </c>
      <c r="S55" s="51" t="s">
        <v>61</v>
      </c>
      <c r="T55" s="50" t="s">
        <v>61</v>
      </c>
      <c r="U55" s="51" t="s">
        <v>61</v>
      </c>
      <c r="V55" s="50" t="s">
        <v>61</v>
      </c>
      <c r="W55" s="51" t="s">
        <v>61</v>
      </c>
      <c r="X55" s="53">
        <v>75.000023833198114</v>
      </c>
      <c r="Y55" s="54"/>
      <c r="AA55" s="49" t="s">
        <v>61</v>
      </c>
      <c r="AB55" s="50" t="s">
        <v>61</v>
      </c>
      <c r="AC55" s="72" t="s">
        <v>61</v>
      </c>
      <c r="AD55" s="54"/>
      <c r="AF55" s="41"/>
      <c r="AH55" s="49" t="s">
        <v>61</v>
      </c>
      <c r="AI55" s="50" t="s">
        <v>61</v>
      </c>
      <c r="AJ55" s="51" t="s">
        <v>61</v>
      </c>
      <c r="AK55" s="50" t="s">
        <v>61</v>
      </c>
      <c r="AL55" s="51" t="s">
        <v>61</v>
      </c>
      <c r="AM55" s="50" t="s">
        <v>61</v>
      </c>
      <c r="AN55" s="55"/>
      <c r="AP55" s="49" t="s">
        <v>61</v>
      </c>
      <c r="AQ55" s="50" t="s">
        <v>61</v>
      </c>
      <c r="AR55" s="51" t="s">
        <v>61</v>
      </c>
      <c r="AS55" s="50" t="s">
        <v>61</v>
      </c>
      <c r="AT55" s="51" t="s">
        <v>61</v>
      </c>
      <c r="AU55" s="50" t="s">
        <v>61</v>
      </c>
      <c r="AV55" s="51" t="s">
        <v>61</v>
      </c>
      <c r="AW55" s="50" t="s">
        <v>61</v>
      </c>
      <c r="AX55" s="55"/>
      <c r="AZ55" s="49" t="s">
        <v>61</v>
      </c>
      <c r="BA55" s="50" t="s">
        <v>61</v>
      </c>
      <c r="BB55" s="72" t="s">
        <v>61</v>
      </c>
      <c r="BC55" s="55"/>
      <c r="BE55" s="43"/>
      <c r="BG55" s="49" t="s">
        <v>61</v>
      </c>
      <c r="BH55" s="50" t="s">
        <v>61</v>
      </c>
      <c r="BI55" s="51" t="s">
        <v>61</v>
      </c>
      <c r="BJ55" s="50" t="s">
        <v>61</v>
      </c>
      <c r="BK55" s="51" t="s">
        <v>61</v>
      </c>
      <c r="BL55" s="50" t="s">
        <v>61</v>
      </c>
      <c r="BM55" s="51" t="s">
        <v>61</v>
      </c>
      <c r="BN55" s="50">
        <v>100.03404539385848</v>
      </c>
      <c r="BO55" s="56"/>
      <c r="BQ55" s="45"/>
      <c r="BS55" s="49" t="s">
        <v>61</v>
      </c>
      <c r="BT55" s="50" t="s">
        <v>61</v>
      </c>
      <c r="BU55" s="51" t="s">
        <v>61</v>
      </c>
      <c r="BV55" s="50" t="s">
        <v>61</v>
      </c>
      <c r="BW55" s="51" t="s">
        <v>61</v>
      </c>
      <c r="BX55" s="50" t="s">
        <v>61</v>
      </c>
      <c r="BY55" s="51" t="s">
        <v>61</v>
      </c>
      <c r="BZ55" s="50" t="s">
        <v>61</v>
      </c>
      <c r="CA55" s="57"/>
      <c r="CC55" s="47"/>
    </row>
    <row r="56" spans="1:81" x14ac:dyDescent="0.25">
      <c r="A56" s="58" t="s">
        <v>111</v>
      </c>
      <c r="B56" s="33"/>
      <c r="C56" s="33"/>
      <c r="D56" s="33"/>
      <c r="E56" s="33"/>
      <c r="F56" s="34">
        <f>(X56/100)*(BN56/100)</f>
        <v>0.69230010424359412</v>
      </c>
      <c r="G56" s="34"/>
      <c r="H56" s="19" t="s">
        <v>23</v>
      </c>
      <c r="I56" s="59" t="s">
        <v>61</v>
      </c>
      <c r="J56" s="60" t="s">
        <v>61</v>
      </c>
      <c r="K56" s="61" t="s">
        <v>61</v>
      </c>
      <c r="L56" s="60" t="s">
        <v>61</v>
      </c>
      <c r="M56" s="61" t="s">
        <v>61</v>
      </c>
      <c r="N56" s="62" t="s">
        <v>61</v>
      </c>
      <c r="O56" s="54"/>
      <c r="Q56" s="59" t="s">
        <v>61</v>
      </c>
      <c r="R56" s="60" t="s">
        <v>61</v>
      </c>
      <c r="S56" s="61" t="s">
        <v>61</v>
      </c>
      <c r="T56" s="60" t="s">
        <v>61</v>
      </c>
      <c r="U56" s="61" t="s">
        <v>61</v>
      </c>
      <c r="V56" s="60" t="s">
        <v>61</v>
      </c>
      <c r="W56" s="61" t="s">
        <v>61</v>
      </c>
      <c r="X56" s="62">
        <v>90.000069318804108</v>
      </c>
      <c r="Y56" s="54"/>
      <c r="AA56" s="59" t="s">
        <v>61</v>
      </c>
      <c r="AB56" s="60" t="s">
        <v>61</v>
      </c>
      <c r="AC56" s="73" t="s">
        <v>61</v>
      </c>
      <c r="AD56" s="54"/>
      <c r="AF56" s="41"/>
      <c r="AH56" s="59" t="s">
        <v>61</v>
      </c>
      <c r="AI56" s="60" t="s">
        <v>61</v>
      </c>
      <c r="AJ56" s="61" t="s">
        <v>61</v>
      </c>
      <c r="AK56" s="60" t="s">
        <v>61</v>
      </c>
      <c r="AL56" s="61" t="s">
        <v>61</v>
      </c>
      <c r="AM56" s="60" t="s">
        <v>61</v>
      </c>
      <c r="AN56" s="55"/>
      <c r="AP56" s="59" t="s">
        <v>61</v>
      </c>
      <c r="AQ56" s="60" t="s">
        <v>61</v>
      </c>
      <c r="AR56" s="61" t="s">
        <v>61</v>
      </c>
      <c r="AS56" s="60" t="s">
        <v>61</v>
      </c>
      <c r="AT56" s="61" t="s">
        <v>61</v>
      </c>
      <c r="AU56" s="60" t="s">
        <v>61</v>
      </c>
      <c r="AV56" s="61" t="s">
        <v>61</v>
      </c>
      <c r="AW56" s="60">
        <v>88.679245283018872</v>
      </c>
      <c r="AX56" s="55"/>
      <c r="AZ56" s="59" t="s">
        <v>61</v>
      </c>
      <c r="BA56" s="60" t="s">
        <v>61</v>
      </c>
      <c r="BB56" s="73" t="s">
        <v>61</v>
      </c>
      <c r="BC56" s="55"/>
      <c r="BE56" s="43"/>
      <c r="BG56" s="59" t="s">
        <v>61</v>
      </c>
      <c r="BH56" s="60" t="s">
        <v>61</v>
      </c>
      <c r="BI56" s="61" t="s">
        <v>61</v>
      </c>
      <c r="BJ56" s="60" t="s">
        <v>61</v>
      </c>
      <c r="BK56" s="61" t="s">
        <v>61</v>
      </c>
      <c r="BL56" s="60" t="s">
        <v>61</v>
      </c>
      <c r="BM56" s="61" t="s">
        <v>61</v>
      </c>
      <c r="BN56" s="60">
        <v>76.922174558697677</v>
      </c>
      <c r="BO56" s="56"/>
      <c r="BQ56" s="45"/>
      <c r="BS56" s="59" t="s">
        <v>61</v>
      </c>
      <c r="BT56" s="60" t="s">
        <v>61</v>
      </c>
      <c r="BU56" s="61" t="s">
        <v>61</v>
      </c>
      <c r="BV56" s="60" t="s">
        <v>61</v>
      </c>
      <c r="BW56" s="61" t="s">
        <v>61</v>
      </c>
      <c r="BX56" s="60" t="s">
        <v>61</v>
      </c>
      <c r="BY56" s="61" t="s">
        <v>61</v>
      </c>
      <c r="BZ56" s="60" t="s">
        <v>61</v>
      </c>
      <c r="CA56" s="57"/>
      <c r="CC56" s="47"/>
    </row>
    <row r="57" spans="1:81" x14ac:dyDescent="0.25">
      <c r="A57" s="32" t="s">
        <v>112</v>
      </c>
      <c r="B57" s="33"/>
      <c r="C57" s="33"/>
      <c r="D57" s="33"/>
      <c r="E57" s="33"/>
      <c r="F57" s="34"/>
      <c r="G57" s="34"/>
      <c r="H57" s="19" t="s">
        <v>23</v>
      </c>
      <c r="I57" s="35" t="s">
        <v>61</v>
      </c>
      <c r="J57" s="36" t="s">
        <v>61</v>
      </c>
      <c r="K57" s="37" t="s">
        <v>61</v>
      </c>
      <c r="L57" s="36" t="s">
        <v>61</v>
      </c>
      <c r="M57" s="37" t="s">
        <v>61</v>
      </c>
      <c r="N57" s="36" t="s">
        <v>61</v>
      </c>
      <c r="O57" s="40"/>
      <c r="Q57" s="35" t="s">
        <v>61</v>
      </c>
      <c r="R57" s="36" t="s">
        <v>61</v>
      </c>
      <c r="S57" s="37" t="s">
        <v>61</v>
      </c>
      <c r="T57" s="36" t="s">
        <v>61</v>
      </c>
      <c r="U57" s="37" t="s">
        <v>61</v>
      </c>
      <c r="V57" s="36" t="s">
        <v>61</v>
      </c>
      <c r="W57" s="37" t="s">
        <v>61</v>
      </c>
      <c r="X57" s="39" t="s">
        <v>61</v>
      </c>
      <c r="Y57" s="40"/>
      <c r="AA57" s="35" t="s">
        <v>61</v>
      </c>
      <c r="AB57" s="36" t="s">
        <v>61</v>
      </c>
      <c r="AC57" s="71" t="s">
        <v>61</v>
      </c>
      <c r="AD57" s="40"/>
      <c r="AF57" s="41"/>
      <c r="AH57" s="35" t="s">
        <v>61</v>
      </c>
      <c r="AI57" s="36" t="s">
        <v>61</v>
      </c>
      <c r="AJ57" s="37" t="s">
        <v>61</v>
      </c>
      <c r="AK57" s="36" t="s">
        <v>61</v>
      </c>
      <c r="AL57" s="37" t="s">
        <v>61</v>
      </c>
      <c r="AM57" s="36" t="s">
        <v>61</v>
      </c>
      <c r="AN57" s="42"/>
      <c r="AP57" s="35" t="s">
        <v>61</v>
      </c>
      <c r="AQ57" s="36" t="s">
        <v>61</v>
      </c>
      <c r="AR57" s="37" t="s">
        <v>61</v>
      </c>
      <c r="AS57" s="36" t="s">
        <v>61</v>
      </c>
      <c r="AT57" s="37" t="s">
        <v>61</v>
      </c>
      <c r="AU57" s="36" t="s">
        <v>61</v>
      </c>
      <c r="AV57" s="37" t="s">
        <v>61</v>
      </c>
      <c r="AW57" s="36" t="s">
        <v>61</v>
      </c>
      <c r="AX57" s="42"/>
      <c r="AZ57" s="35" t="s">
        <v>61</v>
      </c>
      <c r="BA57" s="36" t="s">
        <v>61</v>
      </c>
      <c r="BB57" s="71" t="s">
        <v>61</v>
      </c>
      <c r="BC57" s="42"/>
      <c r="BE57" s="43"/>
      <c r="BG57" s="35" t="s">
        <v>61</v>
      </c>
      <c r="BH57" s="36" t="s">
        <v>61</v>
      </c>
      <c r="BI57" s="37" t="s">
        <v>61</v>
      </c>
      <c r="BJ57" s="36" t="s">
        <v>61</v>
      </c>
      <c r="BK57" s="37" t="s">
        <v>61</v>
      </c>
      <c r="BL57" s="36" t="s">
        <v>61</v>
      </c>
      <c r="BM57" s="37" t="s">
        <v>61</v>
      </c>
      <c r="BN57" s="36" t="s">
        <v>61</v>
      </c>
      <c r="BO57" s="44"/>
      <c r="BQ57" s="45"/>
      <c r="BS57" s="35" t="s">
        <v>61</v>
      </c>
      <c r="BT57" s="36" t="s">
        <v>61</v>
      </c>
      <c r="BU57" s="37" t="s">
        <v>61</v>
      </c>
      <c r="BV57" s="36" t="s">
        <v>61</v>
      </c>
      <c r="BW57" s="37" t="s">
        <v>61</v>
      </c>
      <c r="BX57" s="36" t="s">
        <v>61</v>
      </c>
      <c r="BY57" s="37" t="s">
        <v>61</v>
      </c>
      <c r="BZ57" s="36" t="s">
        <v>61</v>
      </c>
      <c r="CA57" s="46"/>
      <c r="CC57" s="47"/>
    </row>
    <row r="58" spans="1:81" x14ac:dyDescent="0.25">
      <c r="A58" s="48" t="s">
        <v>113</v>
      </c>
      <c r="B58" s="33"/>
      <c r="C58" s="33"/>
      <c r="D58" s="33"/>
      <c r="E58" s="33"/>
      <c r="F58" s="34"/>
      <c r="G58" s="34"/>
      <c r="H58" s="19" t="s">
        <v>23</v>
      </c>
      <c r="I58" s="49" t="s">
        <v>61</v>
      </c>
      <c r="J58" s="50" t="s">
        <v>61</v>
      </c>
      <c r="K58" s="51" t="s">
        <v>61</v>
      </c>
      <c r="L58" s="50" t="s">
        <v>61</v>
      </c>
      <c r="M58" s="51" t="s">
        <v>61</v>
      </c>
      <c r="N58" s="50" t="s">
        <v>61</v>
      </c>
      <c r="O58" s="54"/>
      <c r="Q58" s="49" t="s">
        <v>61</v>
      </c>
      <c r="R58" s="50" t="s">
        <v>61</v>
      </c>
      <c r="S58" s="51" t="s">
        <v>61</v>
      </c>
      <c r="T58" s="50" t="s">
        <v>61</v>
      </c>
      <c r="U58" s="51" t="s">
        <v>61</v>
      </c>
      <c r="V58" s="50" t="s">
        <v>61</v>
      </c>
      <c r="W58" s="51" t="s">
        <v>61</v>
      </c>
      <c r="X58" s="53" t="s">
        <v>61</v>
      </c>
      <c r="Y58" s="54"/>
      <c r="AA58" s="49" t="s">
        <v>61</v>
      </c>
      <c r="AB58" s="50" t="s">
        <v>61</v>
      </c>
      <c r="AC58" s="72" t="s">
        <v>61</v>
      </c>
      <c r="AD58" s="54"/>
      <c r="AF58" s="41"/>
      <c r="AH58" s="49" t="s">
        <v>61</v>
      </c>
      <c r="AI58" s="50" t="s">
        <v>61</v>
      </c>
      <c r="AJ58" s="51" t="s">
        <v>61</v>
      </c>
      <c r="AK58" s="50" t="s">
        <v>61</v>
      </c>
      <c r="AL58" s="51" t="s">
        <v>61</v>
      </c>
      <c r="AM58" s="50" t="s">
        <v>61</v>
      </c>
      <c r="AN58" s="55"/>
      <c r="AP58" s="49" t="s">
        <v>61</v>
      </c>
      <c r="AQ58" s="50" t="s">
        <v>61</v>
      </c>
      <c r="AR58" s="51" t="s">
        <v>61</v>
      </c>
      <c r="AS58" s="50" t="s">
        <v>61</v>
      </c>
      <c r="AT58" s="51" t="s">
        <v>61</v>
      </c>
      <c r="AU58" s="50" t="s">
        <v>61</v>
      </c>
      <c r="AV58" s="51" t="s">
        <v>61</v>
      </c>
      <c r="AW58" s="50" t="s">
        <v>61</v>
      </c>
      <c r="AX58" s="55"/>
      <c r="AZ58" s="49" t="s">
        <v>61</v>
      </c>
      <c r="BA58" s="50" t="s">
        <v>61</v>
      </c>
      <c r="BB58" s="72" t="s">
        <v>61</v>
      </c>
      <c r="BC58" s="55"/>
      <c r="BE58" s="43"/>
      <c r="BG58" s="49" t="s">
        <v>61</v>
      </c>
      <c r="BH58" s="50" t="s">
        <v>61</v>
      </c>
      <c r="BI58" s="51" t="s">
        <v>61</v>
      </c>
      <c r="BJ58" s="50" t="s">
        <v>61</v>
      </c>
      <c r="BK58" s="51" t="s">
        <v>61</v>
      </c>
      <c r="BL58" s="50" t="s">
        <v>61</v>
      </c>
      <c r="BM58" s="51" t="s">
        <v>61</v>
      </c>
      <c r="BN58" s="50" t="s">
        <v>61</v>
      </c>
      <c r="BO58" s="56"/>
      <c r="BQ58" s="45"/>
      <c r="BS58" s="49" t="s">
        <v>61</v>
      </c>
      <c r="BT58" s="50" t="s">
        <v>61</v>
      </c>
      <c r="BU58" s="51" t="s">
        <v>61</v>
      </c>
      <c r="BV58" s="50" t="s">
        <v>61</v>
      </c>
      <c r="BW58" s="51" t="s">
        <v>61</v>
      </c>
      <c r="BX58" s="50" t="s">
        <v>61</v>
      </c>
      <c r="BY58" s="51" t="s">
        <v>61</v>
      </c>
      <c r="BZ58" s="50" t="s">
        <v>61</v>
      </c>
      <c r="CA58" s="57"/>
      <c r="CC58" s="47"/>
    </row>
    <row r="59" spans="1:81" x14ac:dyDescent="0.25">
      <c r="A59" s="58" t="s">
        <v>114</v>
      </c>
      <c r="B59" s="33"/>
      <c r="C59" s="33"/>
      <c r="D59" s="33"/>
      <c r="E59" s="33"/>
      <c r="F59" s="34"/>
      <c r="G59" s="34"/>
      <c r="H59" s="19" t="s">
        <v>23</v>
      </c>
      <c r="I59" s="64" t="s">
        <v>61</v>
      </c>
      <c r="J59" s="65" t="s">
        <v>61</v>
      </c>
      <c r="K59" s="66" t="s">
        <v>61</v>
      </c>
      <c r="L59" s="65" t="s">
        <v>61</v>
      </c>
      <c r="M59" s="66" t="s">
        <v>61</v>
      </c>
      <c r="N59" s="65" t="s">
        <v>61</v>
      </c>
      <c r="O59" s="54"/>
      <c r="Q59" s="64" t="s">
        <v>61</v>
      </c>
      <c r="R59" s="65" t="s">
        <v>61</v>
      </c>
      <c r="S59" s="66" t="s">
        <v>61</v>
      </c>
      <c r="T59" s="65" t="s">
        <v>61</v>
      </c>
      <c r="U59" s="66" t="s">
        <v>61</v>
      </c>
      <c r="V59" s="65" t="s">
        <v>61</v>
      </c>
      <c r="W59" s="66" t="s">
        <v>61</v>
      </c>
      <c r="X59" s="67" t="s">
        <v>61</v>
      </c>
      <c r="Y59" s="54"/>
      <c r="AA59" s="59" t="s">
        <v>61</v>
      </c>
      <c r="AB59" s="60" t="s">
        <v>61</v>
      </c>
      <c r="AC59" s="73" t="s">
        <v>61</v>
      </c>
      <c r="AD59" s="54"/>
      <c r="AF59" s="41"/>
      <c r="AH59" s="59" t="s">
        <v>61</v>
      </c>
      <c r="AI59" s="60" t="s">
        <v>61</v>
      </c>
      <c r="AJ59" s="61" t="s">
        <v>61</v>
      </c>
      <c r="AK59" s="60" t="s">
        <v>61</v>
      </c>
      <c r="AL59" s="61" t="s">
        <v>61</v>
      </c>
      <c r="AM59" s="60" t="s">
        <v>61</v>
      </c>
      <c r="AN59" s="55"/>
      <c r="AP59" s="59" t="s">
        <v>61</v>
      </c>
      <c r="AQ59" s="60" t="s">
        <v>61</v>
      </c>
      <c r="AR59" s="61" t="s">
        <v>61</v>
      </c>
      <c r="AS59" s="60" t="s">
        <v>61</v>
      </c>
      <c r="AT59" s="61" t="s">
        <v>61</v>
      </c>
      <c r="AU59" s="60" t="s">
        <v>61</v>
      </c>
      <c r="AV59" s="61" t="s">
        <v>61</v>
      </c>
      <c r="AW59" s="60" t="s">
        <v>61</v>
      </c>
      <c r="AX59" s="55"/>
      <c r="AZ59" s="59" t="s">
        <v>61</v>
      </c>
      <c r="BA59" s="60" t="s">
        <v>61</v>
      </c>
      <c r="BB59" s="73" t="s">
        <v>61</v>
      </c>
      <c r="BC59" s="55"/>
      <c r="BE59" s="43"/>
      <c r="BG59" s="59" t="s">
        <v>61</v>
      </c>
      <c r="BH59" s="60" t="s">
        <v>61</v>
      </c>
      <c r="BI59" s="61" t="s">
        <v>61</v>
      </c>
      <c r="BJ59" s="60" t="s">
        <v>61</v>
      </c>
      <c r="BK59" s="61" t="s">
        <v>61</v>
      </c>
      <c r="BL59" s="60" t="s">
        <v>61</v>
      </c>
      <c r="BM59" s="61" t="s">
        <v>61</v>
      </c>
      <c r="BN59" s="60" t="s">
        <v>61</v>
      </c>
      <c r="BO59" s="56"/>
      <c r="BQ59" s="45"/>
      <c r="BS59" s="59" t="s">
        <v>61</v>
      </c>
      <c r="BT59" s="60" t="s">
        <v>61</v>
      </c>
      <c r="BU59" s="61" t="s">
        <v>61</v>
      </c>
      <c r="BV59" s="60" t="s">
        <v>61</v>
      </c>
      <c r="BW59" s="61" t="s">
        <v>61</v>
      </c>
      <c r="BX59" s="60" t="s">
        <v>61</v>
      </c>
      <c r="BY59" s="61" t="s">
        <v>61</v>
      </c>
      <c r="BZ59" s="60" t="s">
        <v>61</v>
      </c>
      <c r="CA59" s="57"/>
      <c r="CC59" s="47"/>
    </row>
    <row r="60" spans="1:81" x14ac:dyDescent="0.25">
      <c r="A60" s="32" t="s">
        <v>115</v>
      </c>
      <c r="B60" s="33"/>
      <c r="C60" s="33"/>
      <c r="D60" s="33"/>
      <c r="E60" s="33"/>
      <c r="F60" s="34"/>
      <c r="G60" s="34"/>
      <c r="H60" s="19" t="s">
        <v>23</v>
      </c>
      <c r="I60" s="35" t="s">
        <v>61</v>
      </c>
      <c r="J60" s="36" t="s">
        <v>61</v>
      </c>
      <c r="K60" s="37" t="s">
        <v>61</v>
      </c>
      <c r="L60" s="36" t="s">
        <v>61</v>
      </c>
      <c r="M60" s="37" t="s">
        <v>61</v>
      </c>
      <c r="N60" s="39" t="s">
        <v>61</v>
      </c>
      <c r="O60" s="40"/>
      <c r="Q60" s="35" t="s">
        <v>61</v>
      </c>
      <c r="R60" s="36" t="s">
        <v>61</v>
      </c>
      <c r="S60" s="37" t="s">
        <v>61</v>
      </c>
      <c r="T60" s="36" t="s">
        <v>61</v>
      </c>
      <c r="U60" s="37" t="s">
        <v>61</v>
      </c>
      <c r="V60" s="36" t="s">
        <v>61</v>
      </c>
      <c r="W60" s="37" t="s">
        <v>61</v>
      </c>
      <c r="X60" s="39" t="s">
        <v>61</v>
      </c>
      <c r="Y60" s="40"/>
      <c r="AA60" s="35" t="s">
        <v>61</v>
      </c>
      <c r="AB60" s="36" t="s">
        <v>61</v>
      </c>
      <c r="AC60" s="71" t="s">
        <v>61</v>
      </c>
      <c r="AD60" s="40"/>
      <c r="AF60" s="41"/>
      <c r="AH60" s="35" t="s">
        <v>61</v>
      </c>
      <c r="AI60" s="36" t="s">
        <v>61</v>
      </c>
      <c r="AJ60" s="37" t="s">
        <v>61</v>
      </c>
      <c r="AK60" s="36" t="s">
        <v>61</v>
      </c>
      <c r="AL60" s="37" t="s">
        <v>61</v>
      </c>
      <c r="AM60" s="36" t="s">
        <v>61</v>
      </c>
      <c r="AN60" s="42"/>
      <c r="AP60" s="35" t="s">
        <v>61</v>
      </c>
      <c r="AQ60" s="36" t="s">
        <v>61</v>
      </c>
      <c r="AR60" s="37" t="s">
        <v>61</v>
      </c>
      <c r="AS60" s="36" t="s">
        <v>61</v>
      </c>
      <c r="AT60" s="37" t="s">
        <v>61</v>
      </c>
      <c r="AU60" s="36" t="s">
        <v>61</v>
      </c>
      <c r="AV60" s="37" t="s">
        <v>61</v>
      </c>
      <c r="AW60" s="36" t="s">
        <v>61</v>
      </c>
      <c r="AX60" s="42"/>
      <c r="AZ60" s="35" t="s">
        <v>61</v>
      </c>
      <c r="BA60" s="36" t="s">
        <v>61</v>
      </c>
      <c r="BB60" s="71" t="s">
        <v>61</v>
      </c>
      <c r="BC60" s="42"/>
      <c r="BE60" s="43"/>
      <c r="BG60" s="35" t="s">
        <v>61</v>
      </c>
      <c r="BH60" s="36" t="s">
        <v>61</v>
      </c>
      <c r="BI60" s="37" t="s">
        <v>61</v>
      </c>
      <c r="BJ60" s="36" t="s">
        <v>61</v>
      </c>
      <c r="BK60" s="37" t="s">
        <v>61</v>
      </c>
      <c r="BL60" s="36" t="s">
        <v>61</v>
      </c>
      <c r="BM60" s="37" t="s">
        <v>61</v>
      </c>
      <c r="BN60" s="36" t="s">
        <v>61</v>
      </c>
      <c r="BO60" s="44"/>
      <c r="BQ60" s="45"/>
      <c r="BS60" s="35" t="s">
        <v>61</v>
      </c>
      <c r="BT60" s="36" t="s">
        <v>61</v>
      </c>
      <c r="BU60" s="37" t="s">
        <v>61</v>
      </c>
      <c r="BV60" s="36" t="s">
        <v>61</v>
      </c>
      <c r="BW60" s="37" t="s">
        <v>61</v>
      </c>
      <c r="BX60" s="36" t="s">
        <v>61</v>
      </c>
      <c r="BY60" s="37" t="s">
        <v>61</v>
      </c>
      <c r="BZ60" s="36" t="s">
        <v>61</v>
      </c>
      <c r="CA60" s="46"/>
      <c r="CC60" s="47"/>
    </row>
    <row r="61" spans="1:81" x14ac:dyDescent="0.25">
      <c r="A61" s="48" t="s">
        <v>116</v>
      </c>
      <c r="B61" s="33"/>
      <c r="C61" s="33"/>
      <c r="D61" s="33"/>
      <c r="E61" s="33"/>
      <c r="F61" s="34"/>
      <c r="G61" s="34"/>
      <c r="H61" s="19" t="s">
        <v>23</v>
      </c>
      <c r="I61" s="49" t="s">
        <v>61</v>
      </c>
      <c r="J61" s="50" t="s">
        <v>61</v>
      </c>
      <c r="K61" s="51" t="s">
        <v>61</v>
      </c>
      <c r="L61" s="50" t="s">
        <v>61</v>
      </c>
      <c r="M61" s="51" t="s">
        <v>61</v>
      </c>
      <c r="N61" s="53" t="s">
        <v>61</v>
      </c>
      <c r="O61" s="54"/>
      <c r="Q61" s="74" t="s">
        <v>61</v>
      </c>
      <c r="R61" s="75" t="s">
        <v>61</v>
      </c>
      <c r="S61" s="76" t="s">
        <v>61</v>
      </c>
      <c r="T61" s="75" t="s">
        <v>61</v>
      </c>
      <c r="U61" s="76" t="s">
        <v>61</v>
      </c>
      <c r="V61" s="75" t="s">
        <v>61</v>
      </c>
      <c r="W61" s="76" t="s">
        <v>61</v>
      </c>
      <c r="X61" s="77" t="s">
        <v>61</v>
      </c>
      <c r="Y61" s="54"/>
      <c r="AA61" s="49" t="s">
        <v>61</v>
      </c>
      <c r="AB61" s="50" t="s">
        <v>61</v>
      </c>
      <c r="AC61" s="72" t="s">
        <v>61</v>
      </c>
      <c r="AD61" s="54"/>
      <c r="AF61" s="41"/>
      <c r="AH61" s="49" t="s">
        <v>61</v>
      </c>
      <c r="AI61" s="50" t="s">
        <v>61</v>
      </c>
      <c r="AJ61" s="51" t="s">
        <v>61</v>
      </c>
      <c r="AK61" s="50" t="s">
        <v>61</v>
      </c>
      <c r="AL61" s="51" t="s">
        <v>61</v>
      </c>
      <c r="AM61" s="50" t="s">
        <v>61</v>
      </c>
      <c r="AN61" s="55"/>
      <c r="AP61" s="82" t="s">
        <v>61</v>
      </c>
      <c r="AQ61" s="50" t="s">
        <v>61</v>
      </c>
      <c r="AR61" s="51" t="s">
        <v>61</v>
      </c>
      <c r="AS61" s="50" t="s">
        <v>61</v>
      </c>
      <c r="AT61" s="51" t="s">
        <v>61</v>
      </c>
      <c r="AU61" s="50" t="s">
        <v>61</v>
      </c>
      <c r="AV61" s="51" t="s">
        <v>61</v>
      </c>
      <c r="AW61" s="50" t="s">
        <v>61</v>
      </c>
      <c r="AX61" s="55"/>
      <c r="AZ61" s="49" t="s">
        <v>61</v>
      </c>
      <c r="BA61" s="50" t="s">
        <v>61</v>
      </c>
      <c r="BB61" s="72" t="s">
        <v>61</v>
      </c>
      <c r="BC61" s="55"/>
      <c r="BE61" s="43"/>
      <c r="BG61" s="82" t="s">
        <v>61</v>
      </c>
      <c r="BH61" s="50" t="s">
        <v>61</v>
      </c>
      <c r="BI61" s="51" t="s">
        <v>61</v>
      </c>
      <c r="BJ61" s="50" t="s">
        <v>61</v>
      </c>
      <c r="BK61" s="51" t="s">
        <v>61</v>
      </c>
      <c r="BL61" s="50" t="s">
        <v>61</v>
      </c>
      <c r="BM61" s="51" t="s">
        <v>61</v>
      </c>
      <c r="BN61" s="50" t="s">
        <v>61</v>
      </c>
      <c r="BO61" s="56"/>
      <c r="BQ61" s="45"/>
      <c r="BS61" s="82" t="s">
        <v>61</v>
      </c>
      <c r="BT61" s="50" t="s">
        <v>61</v>
      </c>
      <c r="BU61" s="51" t="s">
        <v>61</v>
      </c>
      <c r="BV61" s="50" t="s">
        <v>61</v>
      </c>
      <c r="BW61" s="51" t="s">
        <v>61</v>
      </c>
      <c r="BX61" s="50" t="s">
        <v>61</v>
      </c>
      <c r="BY61" s="51" t="s">
        <v>61</v>
      </c>
      <c r="BZ61" s="50" t="s">
        <v>61</v>
      </c>
      <c r="CA61" s="57"/>
      <c r="CC61" s="47"/>
    </row>
    <row r="63" spans="1:81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</row>
  </sheetData>
  <mergeCells count="19">
    <mergeCell ref="CC1:CC3"/>
    <mergeCell ref="B2:C2"/>
    <mergeCell ref="D2:E2"/>
    <mergeCell ref="F2:G2"/>
    <mergeCell ref="I2:O2"/>
    <mergeCell ref="Q2:Y2"/>
    <mergeCell ref="AA2:AD2"/>
    <mergeCell ref="AH2:AN2"/>
    <mergeCell ref="AP2:AX2"/>
    <mergeCell ref="I1:AD1"/>
    <mergeCell ref="AF1:AF3"/>
    <mergeCell ref="AH1:BC1"/>
    <mergeCell ref="BE1:BE3"/>
    <mergeCell ref="BG1:BO1"/>
    <mergeCell ref="BQ1:BQ3"/>
    <mergeCell ref="AZ2:BC2"/>
    <mergeCell ref="BG2:BO2"/>
    <mergeCell ref="BS2:CA2"/>
    <mergeCell ref="BS1:CA1"/>
  </mergeCells>
  <pageMargins left="0.70866141732283472" right="0.70866141732283472" top="0.74803149606299213" bottom="0.74803149606299213" header="0.31496062992125984" footer="0.31496062992125984"/>
  <pageSetup scale="58" fitToWidth="8" orientation="portrait" r:id="rId1"/>
  <colBreaks count="4" manualBreakCount="4">
    <brk id="3" max="60" man="1"/>
    <brk id="8" max="60" man="1"/>
    <brk id="32" max="60" man="1"/>
    <brk id="5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1 - Summary</vt:lpstr>
      <vt:lpstr>2 - 2021 Completed Apps</vt:lpstr>
      <vt:lpstr>3 - NTG (IESO VRR 2017)</vt:lpstr>
      <vt:lpstr>'1 - Summary'!Print_Area</vt:lpstr>
      <vt:lpstr>'2 - 2021 Completed Apps'!Print_Area</vt:lpstr>
      <vt:lpstr>'3 - NTG (IESO VRR 2017)'!Print_Area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 Charles</cp:lastModifiedBy>
  <cp:lastPrinted>2022-07-28T13:34:02Z</cp:lastPrinted>
  <dcterms:created xsi:type="dcterms:W3CDTF">2022-02-14T16:37:06Z</dcterms:created>
  <dcterms:modified xsi:type="dcterms:W3CDTF">2022-07-28T13:34:21Z</dcterms:modified>
</cp:coreProperties>
</file>