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ate Case\EB-2022-0133 Phase 1 (IRM)\Final\IRRs\Excel to Provide\"/>
    </mc:Choice>
  </mc:AlternateContent>
  <xr:revisionPtr revIDLastSave="0" documentId="8_{676E6637-D10A-460D-913F-F44C14DA1C23}" xr6:coauthVersionLast="47" xr6:coauthVersionMax="47" xr10:uidLastSave="{00000000-0000-0000-0000-000000000000}"/>
  <bookViews>
    <workbookView xWindow="28680" yWindow="-120" windowWidth="29040" windowHeight="15840" xr2:uid="{AFD72781-F9FA-433A-BA15-BCC97FB0EEFC}"/>
  </bookViews>
  <sheets>
    <sheet name="FRPO 3c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6" i="1" l="1"/>
  <c r="B67" i="1" s="1"/>
  <c r="B68" i="1" s="1"/>
  <c r="B69" i="1" s="1"/>
  <c r="B70" i="1" s="1"/>
  <c r="B71" i="1" s="1"/>
  <c r="B72" i="1" s="1"/>
  <c r="B73" i="1" s="1"/>
  <c r="B74" i="1" s="1"/>
  <c r="B53" i="1"/>
  <c r="B54" i="1" s="1"/>
  <c r="B55" i="1" s="1"/>
  <c r="B56" i="1" s="1"/>
  <c r="B57" i="1" s="1"/>
  <c r="B58" i="1" s="1"/>
  <c r="B59" i="1" s="1"/>
  <c r="B60" i="1" s="1"/>
  <c r="B61" i="1" s="1"/>
  <c r="B40" i="1"/>
  <c r="B41" i="1" s="1"/>
  <c r="B42" i="1" s="1"/>
  <c r="B43" i="1" s="1"/>
  <c r="B44" i="1" s="1"/>
  <c r="B45" i="1" s="1"/>
  <c r="B46" i="1" s="1"/>
  <c r="B47" i="1" s="1"/>
  <c r="B48" i="1" s="1"/>
  <c r="B30" i="1"/>
  <c r="B31" i="1" s="1"/>
  <c r="B32" i="1" s="1"/>
  <c r="B33" i="1" s="1"/>
  <c r="B34" i="1" s="1"/>
  <c r="B35" i="1" s="1"/>
  <c r="B29" i="1"/>
  <c r="Q61" i="1"/>
  <c r="P61" i="1"/>
  <c r="O61" i="1"/>
  <c r="N61" i="1"/>
  <c r="M61" i="1"/>
  <c r="L61" i="1"/>
  <c r="K61" i="1"/>
  <c r="J61" i="1"/>
  <c r="I61" i="1"/>
  <c r="H61" i="1"/>
  <c r="G61" i="1"/>
  <c r="F61" i="1"/>
  <c r="Q60" i="1"/>
  <c r="P60" i="1"/>
  <c r="O60" i="1"/>
  <c r="N60" i="1"/>
  <c r="M60" i="1"/>
  <c r="L60" i="1"/>
  <c r="K60" i="1"/>
  <c r="J60" i="1"/>
  <c r="I60" i="1"/>
  <c r="H60" i="1"/>
  <c r="G60" i="1"/>
  <c r="F60" i="1"/>
  <c r="Q48" i="1"/>
  <c r="P48" i="1"/>
  <c r="O48" i="1"/>
  <c r="N48" i="1"/>
  <c r="M48" i="1"/>
  <c r="L48" i="1"/>
  <c r="K48" i="1"/>
  <c r="J48" i="1"/>
  <c r="I48" i="1"/>
  <c r="H48" i="1"/>
  <c r="G48" i="1"/>
  <c r="F48" i="1"/>
  <c r="Q47" i="1"/>
  <c r="P47" i="1"/>
  <c r="O47" i="1"/>
  <c r="N47" i="1"/>
  <c r="M47" i="1"/>
  <c r="L47" i="1"/>
  <c r="K47" i="1"/>
  <c r="J47" i="1"/>
  <c r="I47" i="1"/>
  <c r="H47" i="1"/>
  <c r="G47" i="1"/>
  <c r="F47" i="1"/>
  <c r="R46" i="1"/>
  <c r="R45" i="1"/>
  <c r="R44" i="1"/>
  <c r="R43" i="1"/>
  <c r="R42" i="1"/>
  <c r="R41" i="1"/>
  <c r="R40" i="1"/>
  <c r="R39" i="1"/>
  <c r="Q21" i="1"/>
  <c r="Q24" i="1" s="1"/>
  <c r="P21" i="1"/>
  <c r="P24" i="1" s="1"/>
  <c r="P72" i="1" s="1"/>
  <c r="O21" i="1"/>
  <c r="O24" i="1" s="1"/>
  <c r="N21" i="1"/>
  <c r="N24" i="1" s="1"/>
  <c r="M21" i="1"/>
  <c r="M24" i="1" s="1"/>
  <c r="L21" i="1"/>
  <c r="L24" i="1" s="1"/>
  <c r="K21" i="1"/>
  <c r="K24" i="1" s="1"/>
  <c r="J21" i="1"/>
  <c r="J24" i="1" s="1"/>
  <c r="I21" i="1"/>
  <c r="I24" i="1" s="1"/>
  <c r="H21" i="1"/>
  <c r="H24" i="1" s="1"/>
  <c r="H72" i="1" s="1"/>
  <c r="G21" i="1"/>
  <c r="G24" i="1" s="1"/>
  <c r="F21" i="1"/>
  <c r="F24" i="1" s="1"/>
  <c r="R18" i="1"/>
  <c r="R14" i="1"/>
  <c r="R47" i="1" l="1"/>
  <c r="R21" i="1"/>
  <c r="R24" i="1" s="1"/>
  <c r="I72" i="1"/>
  <c r="I71" i="1"/>
  <c r="I65" i="1"/>
  <c r="I69" i="1"/>
  <c r="I67" i="1"/>
  <c r="Q72" i="1"/>
  <c r="Q71" i="1"/>
  <c r="Q69" i="1"/>
  <c r="Q67" i="1"/>
  <c r="Q65" i="1"/>
  <c r="R48" i="1"/>
  <c r="J72" i="1"/>
  <c r="J70" i="1"/>
  <c r="J68" i="1"/>
  <c r="J66" i="1"/>
  <c r="J69" i="1"/>
  <c r="J67" i="1"/>
  <c r="J71" i="1"/>
  <c r="J65" i="1"/>
  <c r="K72" i="1"/>
  <c r="K70" i="1"/>
  <c r="K68" i="1"/>
  <c r="K66" i="1"/>
  <c r="K71" i="1"/>
  <c r="K69" i="1"/>
  <c r="K67" i="1"/>
  <c r="K65" i="1"/>
  <c r="L71" i="1"/>
  <c r="L69" i="1"/>
  <c r="L67" i="1"/>
  <c r="L65" i="1"/>
  <c r="L72" i="1"/>
  <c r="L70" i="1"/>
  <c r="L68" i="1"/>
  <c r="L66" i="1"/>
  <c r="M71" i="1"/>
  <c r="M69" i="1"/>
  <c r="M67" i="1"/>
  <c r="M65" i="1"/>
  <c r="M70" i="1"/>
  <c r="M68" i="1"/>
  <c r="M72" i="1"/>
  <c r="M66" i="1"/>
  <c r="F71" i="1"/>
  <c r="F69" i="1"/>
  <c r="F67" i="1"/>
  <c r="F65" i="1"/>
  <c r="F72" i="1"/>
  <c r="F70" i="1"/>
  <c r="F68" i="1"/>
  <c r="F66" i="1"/>
  <c r="N71" i="1"/>
  <c r="N69" i="1"/>
  <c r="N67" i="1"/>
  <c r="N65" i="1"/>
  <c r="N72" i="1"/>
  <c r="N66" i="1"/>
  <c r="N70" i="1"/>
  <c r="N68" i="1"/>
  <c r="G71" i="1"/>
  <c r="G69" i="1"/>
  <c r="G67" i="1"/>
  <c r="G65" i="1"/>
  <c r="G72" i="1"/>
  <c r="G70" i="1"/>
  <c r="G68" i="1"/>
  <c r="G66" i="1"/>
  <c r="O71" i="1"/>
  <c r="O69" i="1"/>
  <c r="O67" i="1"/>
  <c r="O65" i="1"/>
  <c r="O72" i="1"/>
  <c r="O70" i="1"/>
  <c r="O68" i="1"/>
  <c r="O66" i="1"/>
  <c r="H65" i="1"/>
  <c r="P65" i="1"/>
  <c r="H67" i="1"/>
  <c r="P67" i="1"/>
  <c r="H69" i="1"/>
  <c r="P69" i="1"/>
  <c r="H71" i="1"/>
  <c r="P71" i="1"/>
  <c r="H66" i="1"/>
  <c r="P66" i="1"/>
  <c r="H68" i="1"/>
  <c r="P68" i="1"/>
  <c r="H70" i="1"/>
  <c r="P70" i="1"/>
  <c r="I66" i="1"/>
  <c r="Q66" i="1"/>
  <c r="I68" i="1"/>
  <c r="Q68" i="1"/>
  <c r="I70" i="1"/>
  <c r="Q70" i="1"/>
  <c r="I74" i="1" l="1"/>
  <c r="Q74" i="1"/>
  <c r="O73" i="1"/>
  <c r="Q73" i="1"/>
  <c r="J74" i="1"/>
  <c r="G73" i="1"/>
  <c r="H73" i="1"/>
  <c r="J73" i="1"/>
  <c r="I73" i="1"/>
  <c r="K74" i="1"/>
  <c r="P73" i="1"/>
  <c r="N73" i="1"/>
  <c r="F73" i="1"/>
  <c r="M73" i="1"/>
  <c r="L73" i="1"/>
  <c r="N74" i="1"/>
  <c r="F74" i="1"/>
  <c r="M74" i="1"/>
  <c r="L74" i="1"/>
  <c r="O74" i="1"/>
  <c r="G74" i="1"/>
  <c r="P74" i="1"/>
  <c r="H74" i="1"/>
  <c r="K73" i="1"/>
  <c r="R74" i="1" l="1"/>
  <c r="R73" i="1"/>
</calcChain>
</file>

<file path=xl/sharedStrings.xml><?xml version="1.0" encoding="utf-8"?>
<sst xmlns="http://schemas.openxmlformats.org/spreadsheetml/2006/main" count="82" uniqueCount="41">
  <si>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</si>
  <si>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</si>
  <si>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</si>
  <si>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</si>
  <si>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</si>
  <si>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</si>
  <si>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</si>
  <si>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</si>
  <si>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</si>
  <si>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</si>
  <si>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</si>
  <si>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</si>
  <si>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</si>
  <si>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2023 Normal Weather (HDD)</t>
  </si>
  <si>
    <t>Union South RZ</t>
  </si>
  <si>
    <t>2021 Actual Weather (HDD)</t>
  </si>
  <si>
    <t>Variance to 2023 Normal Weather (HDD)</t>
  </si>
  <si>
    <t>%</t>
  </si>
  <si>
    <t>Rate M1</t>
  </si>
  <si>
    <t>Residential</t>
  </si>
  <si>
    <t>Commercial</t>
  </si>
  <si>
    <t>Tobbaco</t>
  </si>
  <si>
    <t>Industrial</t>
  </si>
  <si>
    <t>Rate M2</t>
  </si>
  <si>
    <t>2021 Actual Average Use per Customer (m3)</t>
  </si>
  <si>
    <t>Total Rate M1</t>
  </si>
  <si>
    <t>Total Rate M2</t>
  </si>
  <si>
    <t>2021 Actual Customers</t>
  </si>
  <si>
    <t>2023 Target NAC  calculation for Rate M1 and Rate M2</t>
  </si>
  <si>
    <t>Union South Rate Zone</t>
  </si>
  <si>
    <t>Filed: 2022-09-08</t>
  </si>
  <si>
    <t>EB-2022-0133</t>
  </si>
  <si>
    <t>Exhibit I.FRPO.3</t>
  </si>
  <si>
    <t>Attachment 1</t>
  </si>
  <si>
    <t>Page 1 of 1</t>
  </si>
  <si>
    <t>Line</t>
  </si>
  <si>
    <t>No.</t>
  </si>
  <si>
    <t>2023 Target NAC (m3)</t>
  </si>
  <si>
    <t>.</t>
  </si>
  <si>
    <t>Particulars                                                                                            .</t>
  </si>
  <si>
    <t>2013 OEB-Approved Weather Elasticity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</si>
</sst>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_-;\-* #,##0_-;_-* &quot;-&quot;??_-;_-@_-"/>
    <numFmt numFmtId="165" formatCode="_-* #,##0.000_-;\-* #,##0.0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u/>
      <sz val="12"/>
      <color theme="1"/>
      <name val="Arial"/>
      <family val="2"/>
    </font>
    <font>
      <u val="singleAccounting"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0" xfId="0" applyFont="1" applyFill="1"/>
    <xf numFmtId="164" fontId="2" fillId="2" borderId="0" xfId="1" applyNumberFormat="1" applyFont="1" applyFill="1" applyBorder="1"/>
    <xf numFmtId="165" fontId="2" fillId="2" borderId="0" xfId="1" applyNumberFormat="1" applyFont="1" applyFill="1" applyBorder="1"/>
    <xf numFmtId="164" fontId="2" fillId="2" borderId="0" xfId="1" applyNumberFormat="1" applyFont="1" applyFill="1" applyBorder="1" applyAlignment="1">
      <alignment horizontal="right" readingOrder="1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/>
    <xf numFmtId="0" fontId="3" fillId="2" borderId="0" xfId="0" applyFont="1" applyFill="1" applyBorder="1"/>
    <xf numFmtId="0" fontId="5" fillId="2" borderId="0" xfId="0" applyFont="1" applyFill="1" applyBorder="1"/>
    <xf numFmtId="0" fontId="2" fillId="2" borderId="0" xfId="0" quotePrefix="1" applyFont="1" applyFill="1" applyBorder="1"/>
    <xf numFmtId="164" fontId="2" fillId="2" borderId="0" xfId="0" applyNumberFormat="1" applyFont="1" applyFill="1" applyBorder="1"/>
    <xf numFmtId="164" fontId="3" fillId="0" borderId="0" xfId="0" applyNumberFormat="1" applyFont="1" applyFill="1" applyBorder="1"/>
    <xf numFmtId="164" fontId="6" fillId="2" borderId="0" xfId="1" applyNumberFormat="1" applyFont="1" applyFill="1" applyBorder="1"/>
    <xf numFmtId="164" fontId="6" fillId="2" borderId="0" xfId="0" applyNumberFormat="1" applyFont="1" applyFill="1" applyBorder="1"/>
    <xf numFmtId="0" fontId="5" fillId="2" borderId="0" xfId="0" applyFont="1" applyFill="1" applyAlignment="1">
      <alignment horizontal="center"/>
    </xf>
    <xf numFmtId="0" fontId="4" fillId="2" borderId="0" xfId="0" applyFont="1" applyFill="1" applyBorder="1"/>
    <xf numFmtId="0" fontId="5" fillId="2" borderId="0" xfId="0" applyFont="1" applyFill="1" applyBorder="1" applyAlignment="1">
      <alignment horizontal="center"/>
    </xf>
    <xf numFmtId="164" fontId="2" fillId="2" borderId="0" xfId="1" applyNumberFormat="1" applyFont="1" applyFill="1" applyBorder="1" applyAlignment="1"/>
    <xf numFmtId="0" fontId="2" fillId="2" borderId="0" xfId="0" applyFont="1" applyFill="1" applyBorder="1" applyAlignment="1"/>
    <xf numFmtId="9" fontId="2" fillId="2" borderId="0" xfId="2" applyFont="1" applyFill="1" applyBorder="1" applyAlignment="1"/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95489-BF65-449B-8A06-9FBA267FDFAF}">
  <sheetPr>
    <pageSetUpPr fitToPage="1"/>
  </sheetPr>
  <dimension ref="B2:R74"/>
  <sheetViews>
    <sheetView showGridLines="0" tabSelected="1" zoomScale="70" zoomScaleNormal="70" workbookViewId="0">
      <selection activeCell="F65" sqref="F65"/>
    </sheetView>
  </sheetViews>
  <sheetFormatPr defaultColWidth="8.81640625" defaultRowHeight="15.5" x14ac:dyDescent="0.35"/>
  <cols>
    <col min="1" max="1" width="8.81640625" style="1"/>
    <col min="2" max="2" width="15.90625" style="1" customWidth="1"/>
    <col min="3" max="3" width="2.81640625" style="1" customWidth="1"/>
    <col min="4" max="4" width="12.90625" style="1" customWidth="1"/>
    <col min="5" max="5" width="41.90625" style="1" customWidth="1"/>
    <col min="6" max="17" width="12.81640625" style="1" bestFit="1" customWidth="1"/>
    <col min="18" max="18" width="16.81640625" style="1" customWidth="1"/>
    <col min="19" max="19" width="8.81640625" style="1"/>
    <col min="20" max="20" width="18.1796875" style="1" bestFit="1" customWidth="1"/>
    <col min="21" max="16384" width="8.81640625" style="1"/>
  </cols>
  <sheetData>
    <row r="2" spans="2:18" x14ac:dyDescent="0.35">
      <c r="R2" s="4" t="s">
        <v>30</v>
      </c>
    </row>
    <row r="3" spans="2:18" x14ac:dyDescent="0.35">
      <c r="R3" s="4" t="s">
        <v>31</v>
      </c>
    </row>
    <row r="4" spans="2:18" x14ac:dyDescent="0.35">
      <c r="R4" s="4" t="s">
        <v>32</v>
      </c>
    </row>
    <row r="5" spans="2:18" x14ac:dyDescent="0.35">
      <c r="R5" s="4" t="s">
        <v>33</v>
      </c>
    </row>
    <row r="6" spans="2:18" x14ac:dyDescent="0.35">
      <c r="R6" s="4" t="s">
        <v>34</v>
      </c>
    </row>
    <row r="7" spans="2:18" x14ac:dyDescent="0.35">
      <c r="R7" s="4"/>
    </row>
    <row r="8" spans="2:18" x14ac:dyDescent="0.35">
      <c r="D8" s="20" t="s">
        <v>29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</row>
    <row r="9" spans="2:18" x14ac:dyDescent="0.35">
      <c r="D9" s="21" t="s">
        <v>28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2:18" x14ac:dyDescent="0.35">
      <c r="B10" s="5" t="s">
        <v>35</v>
      </c>
    </row>
    <row r="11" spans="2:18" x14ac:dyDescent="0.35">
      <c r="B11" s="14" t="s">
        <v>36</v>
      </c>
      <c r="D11" s="8" t="s">
        <v>39</v>
      </c>
      <c r="E11" s="15"/>
      <c r="F11" s="16" t="s">
        <v>0</v>
      </c>
      <c r="G11" s="16" t="s">
        <v>1</v>
      </c>
      <c r="H11" s="16" t="s">
        <v>2</v>
      </c>
      <c r="I11" s="16" t="s">
        <v>3</v>
      </c>
      <c r="J11" s="16" t="s">
        <v>4</v>
      </c>
      <c r="K11" s="16" t="s">
        <v>5</v>
      </c>
      <c r="L11" s="16" t="s">
        <v>6</v>
      </c>
      <c r="M11" s="16" t="s">
        <v>7</v>
      </c>
      <c r="N11" s="16" t="s">
        <v>8</v>
      </c>
      <c r="O11" s="16" t="s">
        <v>9</v>
      </c>
      <c r="P11" s="16" t="s">
        <v>10</v>
      </c>
      <c r="Q11" s="16" t="s">
        <v>11</v>
      </c>
      <c r="R11" s="16" t="s">
        <v>12</v>
      </c>
    </row>
    <row r="12" spans="2:18" x14ac:dyDescent="0.35"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2:18" x14ac:dyDescent="0.35">
      <c r="B13" s="5"/>
      <c r="D13" s="8" t="s">
        <v>13</v>
      </c>
      <c r="E13" s="7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2:18" x14ac:dyDescent="0.35">
      <c r="B14" s="5">
        <v>1</v>
      </c>
      <c r="D14" s="6" t="s">
        <v>14</v>
      </c>
      <c r="E14" s="6"/>
      <c r="F14" s="17">
        <v>695.6</v>
      </c>
      <c r="G14" s="17">
        <v>624.20000000000005</v>
      </c>
      <c r="H14" s="17">
        <v>531.4</v>
      </c>
      <c r="I14" s="17">
        <v>328</v>
      </c>
      <c r="J14" s="17">
        <v>150.6</v>
      </c>
      <c r="K14" s="17">
        <v>31</v>
      </c>
      <c r="L14" s="17">
        <v>5.5</v>
      </c>
      <c r="M14" s="17">
        <v>10.6</v>
      </c>
      <c r="N14" s="17">
        <v>70.2</v>
      </c>
      <c r="O14" s="17">
        <v>243</v>
      </c>
      <c r="P14" s="17">
        <v>419.7</v>
      </c>
      <c r="Q14" s="17">
        <v>594.6</v>
      </c>
      <c r="R14" s="17">
        <f>SUM(F14:Q14)</f>
        <v>3704.3999999999996</v>
      </c>
    </row>
    <row r="15" spans="2:18" x14ac:dyDescent="0.35">
      <c r="B15" s="5"/>
      <c r="D15" s="6"/>
      <c r="E15" s="6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</row>
    <row r="16" spans="2:18" x14ac:dyDescent="0.35">
      <c r="B16" s="5"/>
      <c r="D16" s="6"/>
      <c r="E16" s="6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</row>
    <row r="17" spans="2:18" x14ac:dyDescent="0.35">
      <c r="B17" s="5"/>
      <c r="D17" s="8" t="s">
        <v>15</v>
      </c>
      <c r="E17" s="7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2:18" x14ac:dyDescent="0.35">
      <c r="B18" s="5">
        <v>2</v>
      </c>
      <c r="D18" s="6" t="s">
        <v>14</v>
      </c>
      <c r="E18" s="6"/>
      <c r="F18" s="17">
        <v>639.9</v>
      </c>
      <c r="G18" s="17">
        <v>669.4</v>
      </c>
      <c r="H18" s="17">
        <v>448.8</v>
      </c>
      <c r="I18" s="17">
        <v>306.8</v>
      </c>
      <c r="J18" s="17">
        <v>167.4</v>
      </c>
      <c r="K18" s="17">
        <v>13.6</v>
      </c>
      <c r="L18" s="17">
        <v>5.0999999999999996</v>
      </c>
      <c r="M18" s="17">
        <v>2.2999999999999998</v>
      </c>
      <c r="N18" s="17">
        <v>52.9</v>
      </c>
      <c r="O18" s="17">
        <v>153.19999999999999</v>
      </c>
      <c r="P18" s="17">
        <v>444.1</v>
      </c>
      <c r="Q18" s="17">
        <v>516.5</v>
      </c>
      <c r="R18" s="17">
        <f>SUM(F18:Q18)</f>
        <v>3420</v>
      </c>
    </row>
    <row r="19" spans="2:18" x14ac:dyDescent="0.35">
      <c r="B19" s="5"/>
      <c r="D19" s="6"/>
      <c r="E19" s="6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</row>
    <row r="20" spans="2:18" x14ac:dyDescent="0.35">
      <c r="B20" s="5"/>
      <c r="D20" s="9" t="s">
        <v>16</v>
      </c>
      <c r="E20" s="6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2:18" x14ac:dyDescent="0.35">
      <c r="B21" s="5">
        <v>3</v>
      </c>
      <c r="D21" s="6" t="s">
        <v>14</v>
      </c>
      <c r="E21" s="6"/>
      <c r="F21" s="17">
        <f t="shared" ref="F21:R21" si="0">F18-F14</f>
        <v>-55.700000000000045</v>
      </c>
      <c r="G21" s="17">
        <f t="shared" si="0"/>
        <v>45.199999999999932</v>
      </c>
      <c r="H21" s="17">
        <f t="shared" si="0"/>
        <v>-82.599999999999966</v>
      </c>
      <c r="I21" s="17">
        <f t="shared" si="0"/>
        <v>-21.199999999999989</v>
      </c>
      <c r="J21" s="17">
        <f t="shared" si="0"/>
        <v>16.800000000000011</v>
      </c>
      <c r="K21" s="17">
        <f t="shared" si="0"/>
        <v>-17.399999999999999</v>
      </c>
      <c r="L21" s="17">
        <f t="shared" si="0"/>
        <v>-0.40000000000000036</v>
      </c>
      <c r="M21" s="17">
        <f t="shared" si="0"/>
        <v>-8.3000000000000007</v>
      </c>
      <c r="N21" s="17">
        <f t="shared" si="0"/>
        <v>-17.300000000000004</v>
      </c>
      <c r="O21" s="17">
        <f t="shared" si="0"/>
        <v>-89.800000000000011</v>
      </c>
      <c r="P21" s="17">
        <f t="shared" si="0"/>
        <v>24.400000000000034</v>
      </c>
      <c r="Q21" s="17">
        <f t="shared" si="0"/>
        <v>-78.100000000000023</v>
      </c>
      <c r="R21" s="17">
        <f t="shared" si="0"/>
        <v>-284.39999999999964</v>
      </c>
    </row>
    <row r="22" spans="2:18" x14ac:dyDescent="0.35">
      <c r="B22" s="5"/>
      <c r="D22" s="6"/>
      <c r="E22" s="6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2:18" x14ac:dyDescent="0.35">
      <c r="B23" s="5"/>
      <c r="D23" s="6" t="s">
        <v>17</v>
      </c>
      <c r="E23" s="6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2:18" x14ac:dyDescent="0.35">
      <c r="B24" s="5">
        <v>4</v>
      </c>
      <c r="D24" s="6" t="s">
        <v>14</v>
      </c>
      <c r="E24" s="6"/>
      <c r="F24" s="19">
        <f t="shared" ref="F24:R24" si="1">F21/F14</f>
        <v>-8.0074755606670558E-2</v>
      </c>
      <c r="G24" s="19">
        <f t="shared" si="1"/>
        <v>7.2412688240948306E-2</v>
      </c>
      <c r="H24" s="19">
        <f t="shared" si="1"/>
        <v>-0.15543846443357165</v>
      </c>
      <c r="I24" s="19">
        <f t="shared" si="1"/>
        <v>-6.4634146341463375E-2</v>
      </c>
      <c r="J24" s="19">
        <f t="shared" si="1"/>
        <v>0.11155378486055785</v>
      </c>
      <c r="K24" s="19">
        <f t="shared" si="1"/>
        <v>-0.56129032258064515</v>
      </c>
      <c r="L24" s="19">
        <f t="shared" si="1"/>
        <v>-7.2727272727272793E-2</v>
      </c>
      <c r="M24" s="19">
        <f t="shared" si="1"/>
        <v>-0.78301886792452835</v>
      </c>
      <c r="N24" s="19">
        <f t="shared" si="1"/>
        <v>-0.2464387464387465</v>
      </c>
      <c r="O24" s="19">
        <f t="shared" si="1"/>
        <v>-0.36954732510288069</v>
      </c>
      <c r="P24" s="19">
        <f t="shared" si="1"/>
        <v>5.8136764355492102E-2</v>
      </c>
      <c r="Q24" s="19">
        <f t="shared" si="1"/>
        <v>-0.13134880591994622</v>
      </c>
      <c r="R24" s="19">
        <f t="shared" si="1"/>
        <v>-7.677356656948485E-2</v>
      </c>
    </row>
    <row r="25" spans="2:18" x14ac:dyDescent="0.35">
      <c r="B25" s="5"/>
      <c r="D25" s="6"/>
      <c r="E25" s="6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2:18" x14ac:dyDescent="0.35">
      <c r="B26" s="5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2:18" x14ac:dyDescent="0.35">
      <c r="B27" s="5"/>
      <c r="D27" s="8" t="s">
        <v>40</v>
      </c>
      <c r="E27" s="7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2:18" x14ac:dyDescent="0.35">
      <c r="B28" s="5">
        <v>5</v>
      </c>
      <c r="D28" s="6" t="s">
        <v>18</v>
      </c>
      <c r="E28" s="6" t="s">
        <v>19</v>
      </c>
      <c r="F28" s="3">
        <v>0.98006652220613111</v>
      </c>
      <c r="G28" s="3">
        <v>0.98254873948038668</v>
      </c>
      <c r="H28" s="3">
        <v>0.98391625305617403</v>
      </c>
      <c r="I28" s="3">
        <v>0.96304693895830074</v>
      </c>
      <c r="J28" s="3">
        <v>0.91040755986689925</v>
      </c>
      <c r="K28" s="3">
        <v>0</v>
      </c>
      <c r="L28" s="3">
        <v>0</v>
      </c>
      <c r="M28" s="3">
        <v>0</v>
      </c>
      <c r="N28" s="3">
        <v>0</v>
      </c>
      <c r="O28" s="3">
        <v>0.89531669700866345</v>
      </c>
      <c r="P28" s="3">
        <v>0.94782567299805942</v>
      </c>
      <c r="Q28" s="3">
        <v>0.97459739214399654</v>
      </c>
      <c r="R28" s="6"/>
    </row>
    <row r="29" spans="2:18" x14ac:dyDescent="0.35">
      <c r="B29" s="5">
        <f>B28+1</f>
        <v>6</v>
      </c>
      <c r="D29" s="6"/>
      <c r="E29" s="6" t="s">
        <v>20</v>
      </c>
      <c r="F29" s="3">
        <v>0.90160633043371519</v>
      </c>
      <c r="G29" s="3">
        <v>0.88956330051643384</v>
      </c>
      <c r="H29" s="3">
        <v>0.8734339080682374</v>
      </c>
      <c r="I29" s="3">
        <v>0.78982082520364427</v>
      </c>
      <c r="J29" s="3">
        <v>0.59653734972987094</v>
      </c>
      <c r="K29" s="3">
        <v>0</v>
      </c>
      <c r="L29" s="3">
        <v>0</v>
      </c>
      <c r="M29" s="3">
        <v>0</v>
      </c>
      <c r="N29" s="3">
        <v>0.2144372717414389</v>
      </c>
      <c r="O29" s="3">
        <v>0.71193230653863626</v>
      </c>
      <c r="P29" s="3">
        <v>0.83439309815882767</v>
      </c>
      <c r="Q29" s="3">
        <v>0.88536253831110523</v>
      </c>
      <c r="R29" s="6"/>
    </row>
    <row r="30" spans="2:18" x14ac:dyDescent="0.35">
      <c r="B30" s="5">
        <f t="shared" ref="B30:B35" si="2">B29+1</f>
        <v>7</v>
      </c>
      <c r="D30" s="6"/>
      <c r="E30" s="6" t="s">
        <v>21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6"/>
    </row>
    <row r="31" spans="2:18" x14ac:dyDescent="0.35">
      <c r="B31" s="5">
        <f t="shared" si="2"/>
        <v>8</v>
      </c>
      <c r="D31" s="6"/>
      <c r="E31" s="6" t="s">
        <v>22</v>
      </c>
      <c r="F31" s="3">
        <v>0.77233230342548476</v>
      </c>
      <c r="G31" s="3">
        <v>0.77233230342547587</v>
      </c>
      <c r="H31" s="3">
        <v>0.77233230342548032</v>
      </c>
      <c r="I31" s="3">
        <v>0.37649719004547721</v>
      </c>
      <c r="J31" s="3">
        <v>0.37649719004548166</v>
      </c>
      <c r="K31" s="3">
        <v>0</v>
      </c>
      <c r="L31" s="3">
        <v>0</v>
      </c>
      <c r="M31" s="3">
        <v>0</v>
      </c>
      <c r="N31" s="3">
        <v>0</v>
      </c>
      <c r="O31" s="3">
        <v>0.67382372767103016</v>
      </c>
      <c r="P31" s="3">
        <v>0.67382372767101906</v>
      </c>
      <c r="Q31" s="3">
        <v>0.67382372767102572</v>
      </c>
      <c r="R31" s="6"/>
    </row>
    <row r="32" spans="2:18" x14ac:dyDescent="0.35">
      <c r="B32" s="5">
        <f t="shared" si="2"/>
        <v>9</v>
      </c>
      <c r="D32" s="6" t="s">
        <v>23</v>
      </c>
      <c r="E32" s="6" t="s">
        <v>19</v>
      </c>
      <c r="F32" s="3">
        <v>0.98006652220613555</v>
      </c>
      <c r="G32" s="3">
        <v>0.98254873948038224</v>
      </c>
      <c r="H32" s="3">
        <v>0.98391625305617181</v>
      </c>
      <c r="I32" s="3">
        <v>0.96304693895829852</v>
      </c>
      <c r="J32" s="3">
        <v>0.91040755986689703</v>
      </c>
      <c r="K32" s="3">
        <v>0</v>
      </c>
      <c r="L32" s="3">
        <v>0</v>
      </c>
      <c r="M32" s="3">
        <v>0</v>
      </c>
      <c r="N32" s="3">
        <v>0</v>
      </c>
      <c r="O32" s="3">
        <v>0.89531669700866567</v>
      </c>
      <c r="P32" s="3">
        <v>0.94782567299805942</v>
      </c>
      <c r="Q32" s="3">
        <v>0.97459739214399876</v>
      </c>
      <c r="R32" s="6"/>
    </row>
    <row r="33" spans="2:18" x14ac:dyDescent="0.35">
      <c r="B33" s="5">
        <f t="shared" si="2"/>
        <v>10</v>
      </c>
      <c r="D33" s="6"/>
      <c r="E33" s="6" t="s">
        <v>20</v>
      </c>
      <c r="F33" s="3">
        <v>0.89921929163645276</v>
      </c>
      <c r="G33" s="3">
        <v>0.88777960086849683</v>
      </c>
      <c r="H33" s="3">
        <v>0.87240858029012713</v>
      </c>
      <c r="I33" s="3">
        <v>0.79331766127802794</v>
      </c>
      <c r="J33" s="3">
        <v>0.60768317214713541</v>
      </c>
      <c r="K33" s="3">
        <v>0</v>
      </c>
      <c r="L33" s="3">
        <v>0</v>
      </c>
      <c r="M33" s="3">
        <v>0</v>
      </c>
      <c r="N33" s="3">
        <v>0.22199169874454583</v>
      </c>
      <c r="O33" s="3">
        <v>0.72137574454443465</v>
      </c>
      <c r="P33" s="3">
        <v>0.83648833813186219</v>
      </c>
      <c r="Q33" s="3">
        <v>0.88434017584842595</v>
      </c>
      <c r="R33" s="6"/>
    </row>
    <row r="34" spans="2:18" x14ac:dyDescent="0.35">
      <c r="B34" s="5">
        <f t="shared" si="2"/>
        <v>11</v>
      </c>
      <c r="D34" s="6"/>
      <c r="E34" s="6" t="s">
        <v>21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6"/>
    </row>
    <row r="35" spans="2:18" x14ac:dyDescent="0.35">
      <c r="B35" s="5">
        <f t="shared" si="2"/>
        <v>12</v>
      </c>
      <c r="D35" s="6"/>
      <c r="E35" s="6" t="s">
        <v>22</v>
      </c>
      <c r="F35" s="3">
        <v>0.77233230342547809</v>
      </c>
      <c r="G35" s="3">
        <v>0.77233230342548032</v>
      </c>
      <c r="H35" s="3">
        <v>0.77233230342548254</v>
      </c>
      <c r="I35" s="3">
        <v>0.37649719004547944</v>
      </c>
      <c r="J35" s="3">
        <v>0.37649719004547944</v>
      </c>
      <c r="K35" s="3">
        <v>0</v>
      </c>
      <c r="L35" s="3">
        <v>0</v>
      </c>
      <c r="M35" s="3">
        <v>0</v>
      </c>
      <c r="N35" s="3">
        <v>0</v>
      </c>
      <c r="O35" s="3">
        <v>0.6738237276710235</v>
      </c>
      <c r="P35" s="3">
        <v>0.67382372767103016</v>
      </c>
      <c r="Q35" s="3">
        <v>0.67382372767102572</v>
      </c>
      <c r="R35" s="6"/>
    </row>
    <row r="36" spans="2:18" x14ac:dyDescent="0.35">
      <c r="B36" s="5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</row>
    <row r="37" spans="2:18" x14ac:dyDescent="0.35">
      <c r="B37" s="5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2:18" x14ac:dyDescent="0.35">
      <c r="B38" s="5"/>
      <c r="D38" s="8" t="s">
        <v>24</v>
      </c>
      <c r="E38" s="7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</row>
    <row r="39" spans="2:18" x14ac:dyDescent="0.35">
      <c r="B39" s="5">
        <v>13</v>
      </c>
      <c r="D39" s="6" t="s">
        <v>18</v>
      </c>
      <c r="E39" s="6" t="s">
        <v>19</v>
      </c>
      <c r="F39" s="2">
        <v>345.34110910700599</v>
      </c>
      <c r="G39" s="2">
        <v>344.933906738909</v>
      </c>
      <c r="H39" s="2">
        <v>243.596020600446</v>
      </c>
      <c r="I39" s="2">
        <v>167.28945877750499</v>
      </c>
      <c r="J39" s="2">
        <v>114.702566750744</v>
      </c>
      <c r="K39" s="2">
        <v>73.913921034395301</v>
      </c>
      <c r="L39" s="2">
        <v>57.950298122629299</v>
      </c>
      <c r="M39" s="2">
        <v>58.025099859217697</v>
      </c>
      <c r="N39" s="2">
        <v>60.228608177480503</v>
      </c>
      <c r="O39" s="2">
        <v>86.802716469113506</v>
      </c>
      <c r="P39" s="2">
        <v>218.65824870779099</v>
      </c>
      <c r="Q39" s="2">
        <v>296.28067853263599</v>
      </c>
      <c r="R39" s="10">
        <f t="shared" ref="R39:R48" si="3">SUM(F39:Q39)</f>
        <v>2067.7226328778734</v>
      </c>
    </row>
    <row r="40" spans="2:18" x14ac:dyDescent="0.35">
      <c r="B40" s="5">
        <f t="shared" ref="B40:B48" si="4">B39+1</f>
        <v>14</v>
      </c>
      <c r="D40" s="6"/>
      <c r="E40" s="6" t="s">
        <v>20</v>
      </c>
      <c r="F40" s="2">
        <v>1320.1601998916201</v>
      </c>
      <c r="G40" s="2">
        <v>1378.76779241799</v>
      </c>
      <c r="H40" s="2">
        <v>951.82932731660503</v>
      </c>
      <c r="I40" s="2">
        <v>565.67604525455704</v>
      </c>
      <c r="J40" s="2">
        <v>369.92389863964098</v>
      </c>
      <c r="K40" s="2">
        <v>152.71461174811699</v>
      </c>
      <c r="L40" s="2">
        <v>140.30958825457299</v>
      </c>
      <c r="M40" s="2">
        <v>155.932966996293</v>
      </c>
      <c r="N40" s="2">
        <v>169.12426005134699</v>
      </c>
      <c r="O40" s="2">
        <v>389.46905477070999</v>
      </c>
      <c r="P40" s="2">
        <v>896.45230036837597</v>
      </c>
      <c r="Q40" s="2">
        <v>1035.65179034987</v>
      </c>
      <c r="R40" s="10">
        <f t="shared" si="3"/>
        <v>7526.0118360596989</v>
      </c>
    </row>
    <row r="41" spans="2:18" x14ac:dyDescent="0.35">
      <c r="B41" s="5">
        <f t="shared" si="4"/>
        <v>15</v>
      </c>
      <c r="D41" s="6"/>
      <c r="E41" s="6" t="s">
        <v>21</v>
      </c>
      <c r="F41" s="2">
        <v>-3067.8200740740699</v>
      </c>
      <c r="G41" s="2">
        <v>1985.3572360594801</v>
      </c>
      <c r="H41" s="2">
        <v>666.00682592592602</v>
      </c>
      <c r="I41" s="2">
        <v>973.83900557620802</v>
      </c>
      <c r="J41" s="2">
        <v>224.19573295454501</v>
      </c>
      <c r="K41" s="2">
        <v>527.89068821292801</v>
      </c>
      <c r="L41" s="2"/>
      <c r="M41" s="2"/>
      <c r="N41" s="2"/>
      <c r="O41" s="2"/>
      <c r="P41" s="2"/>
      <c r="Q41" s="2"/>
      <c r="R41" s="10">
        <f t="shared" si="3"/>
        <v>1309.4694146550173</v>
      </c>
    </row>
    <row r="42" spans="2:18" x14ac:dyDescent="0.35">
      <c r="B42" s="5">
        <f t="shared" si="4"/>
        <v>16</v>
      </c>
      <c r="D42" s="6"/>
      <c r="E42" s="6" t="s">
        <v>22</v>
      </c>
      <c r="F42" s="2">
        <v>2151.5796295703199</v>
      </c>
      <c r="G42" s="2">
        <v>3138.36825418327</v>
      </c>
      <c r="H42" s="2">
        <v>1545.40746759136</v>
      </c>
      <c r="I42" s="2">
        <v>980.14563786666702</v>
      </c>
      <c r="J42" s="2">
        <v>499.70185637583899</v>
      </c>
      <c r="K42" s="2">
        <v>127.78978058617901</v>
      </c>
      <c r="L42" s="2">
        <v>122.54860462670899</v>
      </c>
      <c r="M42" s="2">
        <v>74.485962913195394</v>
      </c>
      <c r="N42" s="2">
        <v>237.64232458489599</v>
      </c>
      <c r="O42" s="2">
        <v>400.15970458221</v>
      </c>
      <c r="P42" s="2">
        <v>1721.61684998653</v>
      </c>
      <c r="Q42" s="2">
        <v>2073.5855801179</v>
      </c>
      <c r="R42" s="10">
        <f t="shared" si="3"/>
        <v>13073.031652985077</v>
      </c>
    </row>
    <row r="43" spans="2:18" x14ac:dyDescent="0.35">
      <c r="B43" s="5">
        <f t="shared" si="4"/>
        <v>17</v>
      </c>
      <c r="D43" s="6" t="s">
        <v>23</v>
      </c>
      <c r="E43" s="6" t="s">
        <v>19</v>
      </c>
      <c r="F43" s="2">
        <v>17005.027761904799</v>
      </c>
      <c r="G43" s="2">
        <v>8778.8704500000003</v>
      </c>
      <c r="H43" s="2">
        <v>10909.2361</v>
      </c>
      <c r="I43" s="2">
        <v>6780.0570500000003</v>
      </c>
      <c r="J43" s="2">
        <v>2231.2518521739098</v>
      </c>
      <c r="K43" s="2">
        <v>-6769.8449499999997</v>
      </c>
      <c r="L43" s="2">
        <v>1677.4218000000001</v>
      </c>
      <c r="M43" s="2">
        <v>973.55553333333296</v>
      </c>
      <c r="N43" s="2">
        <v>3376.5817999999999</v>
      </c>
      <c r="O43" s="2">
        <v>5080.8346666666703</v>
      </c>
      <c r="P43" s="2">
        <v>4083.08653333333</v>
      </c>
      <c r="Q43" s="2">
        <v>5897.2437096774202</v>
      </c>
      <c r="R43" s="10">
        <f t="shared" si="3"/>
        <v>60023.322307089475</v>
      </c>
    </row>
    <row r="44" spans="2:18" x14ac:dyDescent="0.35">
      <c r="B44" s="5">
        <f t="shared" si="4"/>
        <v>18</v>
      </c>
      <c r="D44" s="6"/>
      <c r="E44" s="6" t="s">
        <v>20</v>
      </c>
      <c r="F44" s="2">
        <v>18713.792264521198</v>
      </c>
      <c r="G44" s="2">
        <v>21198.084827039602</v>
      </c>
      <c r="H44" s="2">
        <v>15005.839054955401</v>
      </c>
      <c r="I44" s="2">
        <v>9355.5052426414495</v>
      </c>
      <c r="J44" s="2">
        <v>7940.3551296237802</v>
      </c>
      <c r="K44" s="2">
        <v>3622.98157893913</v>
      </c>
      <c r="L44" s="2">
        <v>2180.2179244941099</v>
      </c>
      <c r="M44" s="2">
        <v>4130.3587152014697</v>
      </c>
      <c r="N44" s="2">
        <v>4643.1805810378901</v>
      </c>
      <c r="O44" s="2">
        <v>7613.6848410029097</v>
      </c>
      <c r="P44" s="2">
        <v>14206.1158599056</v>
      </c>
      <c r="Q44" s="2">
        <v>14282.3654744991</v>
      </c>
      <c r="R44" s="10">
        <f t="shared" si="3"/>
        <v>122892.48149386162</v>
      </c>
    </row>
    <row r="45" spans="2:18" x14ac:dyDescent="0.35">
      <c r="B45" s="5">
        <f t="shared" si="4"/>
        <v>19</v>
      </c>
      <c r="D45" s="6"/>
      <c r="E45" s="6" t="s">
        <v>21</v>
      </c>
      <c r="F45" s="2">
        <v>-14838.943671532799</v>
      </c>
      <c r="G45" s="2">
        <v>5750.17082352941</v>
      </c>
      <c r="H45" s="2">
        <v>4776.3493868613104</v>
      </c>
      <c r="I45" s="2">
        <v>7277.31886764706</v>
      </c>
      <c r="J45" s="2">
        <v>1485.44062318841</v>
      </c>
      <c r="K45" s="2">
        <v>3724.5272238806001</v>
      </c>
      <c r="L45" s="2"/>
      <c r="M45" s="2"/>
      <c r="N45" s="2"/>
      <c r="O45" s="2"/>
      <c r="P45" s="2"/>
      <c r="Q45" s="2"/>
      <c r="R45" s="10">
        <f t="shared" si="3"/>
        <v>8174.8632535739916</v>
      </c>
    </row>
    <row r="46" spans="2:18" ht="18.5" x14ac:dyDescent="0.65">
      <c r="B46" s="5">
        <f t="shared" si="4"/>
        <v>20</v>
      </c>
      <c r="D46" s="6"/>
      <c r="E46" s="6" t="s">
        <v>22</v>
      </c>
      <c r="F46" s="12">
        <v>34014.041482396999</v>
      </c>
      <c r="G46" s="12">
        <v>34452.1667918858</v>
      </c>
      <c r="H46" s="12">
        <v>26416.633551051</v>
      </c>
      <c r="I46" s="12">
        <v>21339.226062079299</v>
      </c>
      <c r="J46" s="12">
        <v>14228.3816972201</v>
      </c>
      <c r="K46" s="12">
        <v>15843.5193111444</v>
      </c>
      <c r="L46" s="12">
        <v>4305.0223125000002</v>
      </c>
      <c r="M46" s="12">
        <v>10543.0114193548</v>
      </c>
      <c r="N46" s="12">
        <v>11088.094973094199</v>
      </c>
      <c r="O46" s="12">
        <v>15359.1171123596</v>
      </c>
      <c r="P46" s="12">
        <v>16505.051401953398</v>
      </c>
      <c r="Q46" s="12">
        <v>32236.071494760501</v>
      </c>
      <c r="R46" s="12">
        <f t="shared" si="3"/>
        <v>236330.3376098001</v>
      </c>
    </row>
    <row r="47" spans="2:18" x14ac:dyDescent="0.35">
      <c r="B47" s="5">
        <f t="shared" si="4"/>
        <v>21</v>
      </c>
      <c r="D47" s="6" t="s">
        <v>25</v>
      </c>
      <c r="E47" s="6"/>
      <c r="F47" s="2">
        <f t="shared" ref="F47:Q47" si="5">SUMPRODUCT(F39:F42,F52:F55)/SUM(F52:F55)</f>
        <v>417.63297916086276</v>
      </c>
      <c r="G47" s="2">
        <f t="shared" si="5"/>
        <v>426.79945133653922</v>
      </c>
      <c r="H47" s="2">
        <f t="shared" si="5"/>
        <v>297.36462515066876</v>
      </c>
      <c r="I47" s="2">
        <f t="shared" si="5"/>
        <v>197.96723363950281</v>
      </c>
      <c r="J47" s="2">
        <f t="shared" si="5"/>
        <v>133.66822051913462</v>
      </c>
      <c r="K47" s="2">
        <f t="shared" si="5"/>
        <v>79.74028696108978</v>
      </c>
      <c r="L47" s="2">
        <f t="shared" si="5"/>
        <v>63.963502692892256</v>
      </c>
      <c r="M47" s="2">
        <f t="shared" si="5"/>
        <v>64.896013034872254</v>
      </c>
      <c r="N47" s="2">
        <f t="shared" si="5"/>
        <v>68.388182518203593</v>
      </c>
      <c r="O47" s="2">
        <f t="shared" si="5"/>
        <v>108.84595437884249</v>
      </c>
      <c r="P47" s="2">
        <f t="shared" si="5"/>
        <v>270.52438115854204</v>
      </c>
      <c r="Q47" s="2">
        <f t="shared" si="5"/>
        <v>353.46250010377821</v>
      </c>
      <c r="R47" s="10">
        <f t="shared" si="3"/>
        <v>2483.2533306549294</v>
      </c>
    </row>
    <row r="48" spans="2:18" x14ac:dyDescent="0.35">
      <c r="B48" s="5">
        <f t="shared" si="4"/>
        <v>22</v>
      </c>
      <c r="D48" s="6" t="s">
        <v>26</v>
      </c>
      <c r="E48" s="6"/>
      <c r="F48" s="2">
        <f t="shared" ref="F48:Q48" si="6">SUMPRODUCT(F43:F46,F56:F59)/SUM(F56:F59)</f>
        <v>20722.341651278144</v>
      </c>
      <c r="G48" s="2">
        <f t="shared" si="6"/>
        <v>23128.390621433962</v>
      </c>
      <c r="H48" s="2">
        <f t="shared" si="6"/>
        <v>16747.307582783149</v>
      </c>
      <c r="I48" s="2">
        <f t="shared" si="6"/>
        <v>11304.336599751554</v>
      </c>
      <c r="J48" s="2">
        <f t="shared" si="6"/>
        <v>8802.8125610619445</v>
      </c>
      <c r="K48" s="2">
        <f t="shared" si="6"/>
        <v>5671.2700252474051</v>
      </c>
      <c r="L48" s="2">
        <f t="shared" si="6"/>
        <v>2542.5306990533127</v>
      </c>
      <c r="M48" s="2">
        <f t="shared" si="6"/>
        <v>5219.2278560281875</v>
      </c>
      <c r="N48" s="2">
        <f t="shared" si="6"/>
        <v>5724.5885030860327</v>
      </c>
      <c r="O48" s="2">
        <f t="shared" si="6"/>
        <v>8911.9604009613067</v>
      </c>
      <c r="P48" s="2">
        <f t="shared" si="6"/>
        <v>14553.768776992943</v>
      </c>
      <c r="Q48" s="2">
        <f t="shared" si="6"/>
        <v>17264.918896040239</v>
      </c>
      <c r="R48" s="10">
        <f t="shared" si="3"/>
        <v>140593.45417371817</v>
      </c>
    </row>
    <row r="49" spans="2:18" x14ac:dyDescent="0.35">
      <c r="B49" s="5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</row>
    <row r="50" spans="2:18" x14ac:dyDescent="0.35">
      <c r="B50" s="5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2:18" x14ac:dyDescent="0.35">
      <c r="B51" s="5"/>
      <c r="D51" s="8" t="s">
        <v>27</v>
      </c>
      <c r="E51" s="7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2:18" x14ac:dyDescent="0.35">
      <c r="B52" s="5">
        <v>23</v>
      </c>
      <c r="D52" s="6" t="s">
        <v>18</v>
      </c>
      <c r="E52" s="6" t="s">
        <v>19</v>
      </c>
      <c r="F52" s="2">
        <v>1077566</v>
      </c>
      <c r="G52" s="2">
        <v>1079700</v>
      </c>
      <c r="H52" s="2">
        <v>1079297</v>
      </c>
      <c r="I52" s="2">
        <v>1081788</v>
      </c>
      <c r="J52" s="2">
        <v>1083531</v>
      </c>
      <c r="K52" s="2">
        <v>1083725</v>
      </c>
      <c r="L52" s="2">
        <v>1083004</v>
      </c>
      <c r="M52" s="2">
        <v>1081102</v>
      </c>
      <c r="N52" s="2">
        <v>1082485</v>
      </c>
      <c r="O52" s="2">
        <v>1081734</v>
      </c>
      <c r="P52" s="2">
        <v>1083416</v>
      </c>
      <c r="Q52" s="2">
        <v>1085457</v>
      </c>
      <c r="R52" s="6"/>
    </row>
    <row r="53" spans="2:18" x14ac:dyDescent="0.35">
      <c r="B53" s="5">
        <f t="shared" ref="B53:B61" si="7">B52+1</f>
        <v>24</v>
      </c>
      <c r="D53" s="6"/>
      <c r="E53" s="6" t="s">
        <v>20</v>
      </c>
      <c r="F53" s="2">
        <v>81199</v>
      </c>
      <c r="G53" s="2">
        <v>81245</v>
      </c>
      <c r="H53" s="2">
        <v>81218</v>
      </c>
      <c r="I53" s="2">
        <v>81141</v>
      </c>
      <c r="J53" s="2">
        <v>81008</v>
      </c>
      <c r="K53" s="2">
        <v>80847</v>
      </c>
      <c r="L53" s="2">
        <v>82381</v>
      </c>
      <c r="M53" s="2">
        <v>81203</v>
      </c>
      <c r="N53" s="2">
        <v>81407</v>
      </c>
      <c r="O53" s="2">
        <v>81120</v>
      </c>
      <c r="P53" s="2">
        <v>81167</v>
      </c>
      <c r="Q53" s="2">
        <v>81574</v>
      </c>
      <c r="R53" s="6"/>
    </row>
    <row r="54" spans="2:18" x14ac:dyDescent="0.35">
      <c r="B54" s="5">
        <f t="shared" si="7"/>
        <v>25</v>
      </c>
      <c r="D54" s="6"/>
      <c r="E54" s="6" t="s">
        <v>21</v>
      </c>
      <c r="F54" s="2">
        <v>540</v>
      </c>
      <c r="G54" s="2">
        <v>538</v>
      </c>
      <c r="H54" s="2">
        <v>540</v>
      </c>
      <c r="I54" s="2">
        <v>538</v>
      </c>
      <c r="J54" s="2">
        <v>528</v>
      </c>
      <c r="K54" s="2">
        <v>526</v>
      </c>
      <c r="L54" s="2"/>
      <c r="M54" s="2"/>
      <c r="N54" s="2"/>
      <c r="O54" s="2"/>
      <c r="P54" s="2"/>
      <c r="Q54" s="2"/>
      <c r="R54" s="6"/>
    </row>
    <row r="55" spans="2:18" x14ac:dyDescent="0.35">
      <c r="B55" s="5">
        <f t="shared" si="7"/>
        <v>26</v>
      </c>
      <c r="D55" s="6"/>
      <c r="E55" s="6" t="s">
        <v>22</v>
      </c>
      <c r="F55" s="2">
        <v>3747</v>
      </c>
      <c r="G55" s="2">
        <v>3765</v>
      </c>
      <c r="H55" s="2">
        <v>3749</v>
      </c>
      <c r="I55" s="2">
        <v>3750</v>
      </c>
      <c r="J55" s="2">
        <v>3725</v>
      </c>
      <c r="K55" s="2">
        <v>3719</v>
      </c>
      <c r="L55" s="2">
        <v>3804</v>
      </c>
      <c r="M55" s="2">
        <v>3721</v>
      </c>
      <c r="N55" s="2">
        <v>3734</v>
      </c>
      <c r="O55" s="2">
        <v>3710</v>
      </c>
      <c r="P55" s="2">
        <v>3713</v>
      </c>
      <c r="Q55" s="2">
        <v>3732</v>
      </c>
      <c r="R55" s="6"/>
    </row>
    <row r="56" spans="2:18" x14ac:dyDescent="0.35">
      <c r="B56" s="5">
        <f t="shared" si="7"/>
        <v>27</v>
      </c>
      <c r="D56" s="6" t="s">
        <v>23</v>
      </c>
      <c r="E56" s="6" t="s">
        <v>19</v>
      </c>
      <c r="F56" s="2">
        <v>21</v>
      </c>
      <c r="G56" s="2">
        <v>20</v>
      </c>
      <c r="H56" s="2">
        <v>20</v>
      </c>
      <c r="I56" s="2">
        <v>20</v>
      </c>
      <c r="J56" s="2">
        <v>115</v>
      </c>
      <c r="K56" s="2">
        <v>20</v>
      </c>
      <c r="L56" s="2">
        <v>30</v>
      </c>
      <c r="M56" s="2">
        <v>30</v>
      </c>
      <c r="N56" s="2">
        <v>30</v>
      </c>
      <c r="O56" s="2">
        <v>30</v>
      </c>
      <c r="P56" s="2">
        <v>30</v>
      </c>
      <c r="Q56" s="2">
        <v>31</v>
      </c>
      <c r="R56" s="6"/>
    </row>
    <row r="57" spans="2:18" x14ac:dyDescent="0.35">
      <c r="B57" s="5">
        <f t="shared" si="7"/>
        <v>28</v>
      </c>
      <c r="D57" s="6"/>
      <c r="E57" s="6" t="s">
        <v>20</v>
      </c>
      <c r="F57" s="2">
        <v>6370</v>
      </c>
      <c r="G57" s="2">
        <v>6435</v>
      </c>
      <c r="H57" s="2">
        <v>6387</v>
      </c>
      <c r="I57" s="2">
        <v>6557</v>
      </c>
      <c r="J57" s="2">
        <v>6326</v>
      </c>
      <c r="K57" s="2">
        <v>6391</v>
      </c>
      <c r="L57" s="2">
        <v>6622</v>
      </c>
      <c r="M57" s="2">
        <v>6552</v>
      </c>
      <c r="N57" s="2">
        <v>6571</v>
      </c>
      <c r="O57" s="2">
        <v>6541</v>
      </c>
      <c r="P57" s="2">
        <v>6567</v>
      </c>
      <c r="Q57" s="2">
        <v>6588</v>
      </c>
      <c r="R57" s="6"/>
    </row>
    <row r="58" spans="2:18" x14ac:dyDescent="0.35">
      <c r="B58" s="5">
        <f t="shared" si="7"/>
        <v>29</v>
      </c>
      <c r="D58" s="6"/>
      <c r="E58" s="6" t="s">
        <v>21</v>
      </c>
      <c r="F58" s="2">
        <v>137</v>
      </c>
      <c r="G58" s="2">
        <v>136</v>
      </c>
      <c r="H58" s="2">
        <v>137</v>
      </c>
      <c r="I58" s="2">
        <v>136</v>
      </c>
      <c r="J58" s="2">
        <v>138</v>
      </c>
      <c r="K58" s="2">
        <v>134</v>
      </c>
      <c r="L58" s="2"/>
      <c r="M58" s="2"/>
      <c r="N58" s="2"/>
      <c r="O58" s="2"/>
      <c r="P58" s="2"/>
      <c r="Q58" s="2"/>
      <c r="R58" s="6"/>
    </row>
    <row r="59" spans="2:18" ht="18.5" x14ac:dyDescent="0.65">
      <c r="B59" s="5">
        <f t="shared" si="7"/>
        <v>30</v>
      </c>
      <c r="D59" s="6"/>
      <c r="E59" s="6" t="s">
        <v>22</v>
      </c>
      <c r="F59" s="12">
        <v>1335</v>
      </c>
      <c r="G59" s="12">
        <v>1331</v>
      </c>
      <c r="H59" s="12">
        <v>1332</v>
      </c>
      <c r="I59" s="12">
        <v>1337</v>
      </c>
      <c r="J59" s="12">
        <v>1331</v>
      </c>
      <c r="K59" s="12">
        <v>1337</v>
      </c>
      <c r="L59" s="12">
        <v>1376</v>
      </c>
      <c r="M59" s="12">
        <v>1364</v>
      </c>
      <c r="N59" s="12">
        <v>1338</v>
      </c>
      <c r="O59" s="12">
        <v>1335</v>
      </c>
      <c r="P59" s="12">
        <v>1331</v>
      </c>
      <c r="Q59" s="12">
        <v>1336</v>
      </c>
      <c r="R59" s="6"/>
    </row>
    <row r="60" spans="2:18" x14ac:dyDescent="0.35">
      <c r="B60" s="5">
        <f t="shared" si="7"/>
        <v>31</v>
      </c>
      <c r="D60" s="6" t="s">
        <v>25</v>
      </c>
      <c r="E60" s="6"/>
      <c r="F60" s="10">
        <f t="shared" ref="F60:Q60" si="8">SUM(F52:F55)</f>
        <v>1163052</v>
      </c>
      <c r="G60" s="10">
        <f t="shared" si="8"/>
        <v>1165248</v>
      </c>
      <c r="H60" s="10">
        <f t="shared" si="8"/>
        <v>1164804</v>
      </c>
      <c r="I60" s="10">
        <f t="shared" si="8"/>
        <v>1167217</v>
      </c>
      <c r="J60" s="10">
        <f t="shared" si="8"/>
        <v>1168792</v>
      </c>
      <c r="K60" s="10">
        <f t="shared" si="8"/>
        <v>1168817</v>
      </c>
      <c r="L60" s="10">
        <f t="shared" si="8"/>
        <v>1169189</v>
      </c>
      <c r="M60" s="10">
        <f t="shared" si="8"/>
        <v>1166026</v>
      </c>
      <c r="N60" s="10">
        <f t="shared" si="8"/>
        <v>1167626</v>
      </c>
      <c r="O60" s="10">
        <f t="shared" si="8"/>
        <v>1166564</v>
      </c>
      <c r="P60" s="10">
        <f t="shared" si="8"/>
        <v>1168296</v>
      </c>
      <c r="Q60" s="10">
        <f t="shared" si="8"/>
        <v>1170763</v>
      </c>
      <c r="R60" s="6"/>
    </row>
    <row r="61" spans="2:18" x14ac:dyDescent="0.35">
      <c r="B61" s="5">
        <f t="shared" si="7"/>
        <v>32</v>
      </c>
      <c r="D61" s="6" t="s">
        <v>26</v>
      </c>
      <c r="E61" s="6"/>
      <c r="F61" s="10">
        <f t="shared" ref="F61:Q61" si="9">SUM(F56:F59)</f>
        <v>7863</v>
      </c>
      <c r="G61" s="10">
        <f t="shared" si="9"/>
        <v>7922</v>
      </c>
      <c r="H61" s="10">
        <f t="shared" si="9"/>
        <v>7876</v>
      </c>
      <c r="I61" s="10">
        <f t="shared" si="9"/>
        <v>8050</v>
      </c>
      <c r="J61" s="10">
        <f t="shared" si="9"/>
        <v>7910</v>
      </c>
      <c r="K61" s="10">
        <f t="shared" si="9"/>
        <v>7882</v>
      </c>
      <c r="L61" s="10">
        <f t="shared" si="9"/>
        <v>8028</v>
      </c>
      <c r="M61" s="10">
        <f t="shared" si="9"/>
        <v>7946</v>
      </c>
      <c r="N61" s="10">
        <f t="shared" si="9"/>
        <v>7939</v>
      </c>
      <c r="O61" s="10">
        <f t="shared" si="9"/>
        <v>7906</v>
      </c>
      <c r="P61" s="10">
        <f t="shared" si="9"/>
        <v>7928</v>
      </c>
      <c r="Q61" s="10">
        <f t="shared" si="9"/>
        <v>7955</v>
      </c>
      <c r="R61" s="6"/>
    </row>
    <row r="62" spans="2:18" x14ac:dyDescent="0.35">
      <c r="B62" s="5"/>
      <c r="D62" s="6"/>
      <c r="E62" s="6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6"/>
    </row>
    <row r="63" spans="2:18" x14ac:dyDescent="0.35">
      <c r="B63" s="5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</row>
    <row r="64" spans="2:18" x14ac:dyDescent="0.35">
      <c r="B64" s="5"/>
      <c r="D64" s="8" t="s">
        <v>37</v>
      </c>
      <c r="E64" s="7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</row>
    <row r="65" spans="2:18" x14ac:dyDescent="0.35">
      <c r="B65" s="5">
        <v>33</v>
      </c>
      <c r="D65" s="6" t="s">
        <v>18</v>
      </c>
      <c r="E65" s="6" t="s">
        <v>19</v>
      </c>
      <c r="F65" s="2">
        <f t="shared" ref="F65:Q65" si="10">F39/(1+F28*F$24)</f>
        <v>374.75104140463537</v>
      </c>
      <c r="G65" s="2">
        <f t="shared" si="10"/>
        <v>322.02234065547526</v>
      </c>
      <c r="H65" s="2">
        <f t="shared" si="10"/>
        <v>287.57770351170581</v>
      </c>
      <c r="I65" s="2">
        <f t="shared" si="10"/>
        <v>178.39370267039075</v>
      </c>
      <c r="J65" s="2">
        <f t="shared" si="10"/>
        <v>104.12744497158411</v>
      </c>
      <c r="K65" s="2">
        <f t="shared" si="10"/>
        <v>73.913921034395301</v>
      </c>
      <c r="L65" s="2">
        <f t="shared" si="10"/>
        <v>57.950298122629299</v>
      </c>
      <c r="M65" s="2">
        <f t="shared" si="10"/>
        <v>58.025099859217697</v>
      </c>
      <c r="N65" s="2">
        <f t="shared" si="10"/>
        <v>60.228608177480503</v>
      </c>
      <c r="O65" s="2">
        <f t="shared" si="10"/>
        <v>129.72316960680951</v>
      </c>
      <c r="P65" s="2">
        <f t="shared" si="10"/>
        <v>207.23866902033726</v>
      </c>
      <c r="Q65" s="2">
        <f t="shared" si="10"/>
        <v>339.77617553075856</v>
      </c>
      <c r="R65" s="10"/>
    </row>
    <row r="66" spans="2:18" x14ac:dyDescent="0.35">
      <c r="B66" s="5">
        <f t="shared" ref="B66:B74" si="11">B65+1</f>
        <v>34</v>
      </c>
      <c r="D66" s="6"/>
      <c r="E66" s="6" t="s">
        <v>20</v>
      </c>
      <c r="F66" s="2">
        <f t="shared" ref="F66:Q66" si="12">F40/(1+F29*F$24)</f>
        <v>1422.886802537188</v>
      </c>
      <c r="G66" s="2">
        <f t="shared" si="12"/>
        <v>1295.328349010128</v>
      </c>
      <c r="H66" s="2">
        <f t="shared" si="12"/>
        <v>1101.3550430402374</v>
      </c>
      <c r="I66" s="2">
        <f t="shared" si="12"/>
        <v>596.10694398069882</v>
      </c>
      <c r="J66" s="2">
        <f t="shared" si="12"/>
        <v>346.84289184569769</v>
      </c>
      <c r="K66" s="2">
        <f t="shared" si="12"/>
        <v>152.71461174811699</v>
      </c>
      <c r="L66" s="2">
        <f t="shared" si="12"/>
        <v>140.30958825457299</v>
      </c>
      <c r="M66" s="2">
        <f t="shared" si="12"/>
        <v>155.932966996293</v>
      </c>
      <c r="N66" s="2">
        <f t="shared" si="12"/>
        <v>178.56040093847912</v>
      </c>
      <c r="O66" s="2">
        <f t="shared" si="12"/>
        <v>528.51836853148211</v>
      </c>
      <c r="P66" s="2">
        <f t="shared" si="12"/>
        <v>854.97823395269302</v>
      </c>
      <c r="Q66" s="2">
        <f t="shared" si="12"/>
        <v>1171.9379979661132</v>
      </c>
      <c r="R66" s="10"/>
    </row>
    <row r="67" spans="2:18" x14ac:dyDescent="0.35">
      <c r="B67" s="5">
        <f t="shared" si="11"/>
        <v>35</v>
      </c>
      <c r="D67" s="6"/>
      <c r="E67" s="6" t="s">
        <v>21</v>
      </c>
      <c r="F67" s="2">
        <f t="shared" ref="F67:Q67" si="13">F41/(1+F30*F$24)</f>
        <v>-3067.8200740740699</v>
      </c>
      <c r="G67" s="2">
        <f t="shared" si="13"/>
        <v>1985.3572360594801</v>
      </c>
      <c r="H67" s="2">
        <f t="shared" si="13"/>
        <v>666.00682592592602</v>
      </c>
      <c r="I67" s="2">
        <f t="shared" si="13"/>
        <v>973.83900557620802</v>
      </c>
      <c r="J67" s="2">
        <f t="shared" si="13"/>
        <v>224.19573295454501</v>
      </c>
      <c r="K67" s="2">
        <f t="shared" si="13"/>
        <v>527.89068821292801</v>
      </c>
      <c r="L67" s="2">
        <f t="shared" si="13"/>
        <v>0</v>
      </c>
      <c r="M67" s="2">
        <f t="shared" si="13"/>
        <v>0</v>
      </c>
      <c r="N67" s="2">
        <f t="shared" si="13"/>
        <v>0</v>
      </c>
      <c r="O67" s="2">
        <f t="shared" si="13"/>
        <v>0</v>
      </c>
      <c r="P67" s="2">
        <f t="shared" si="13"/>
        <v>0</v>
      </c>
      <c r="Q67" s="2">
        <f t="shared" si="13"/>
        <v>0</v>
      </c>
      <c r="R67" s="10"/>
    </row>
    <row r="68" spans="2:18" x14ac:dyDescent="0.35">
      <c r="B68" s="5">
        <f t="shared" si="11"/>
        <v>36</v>
      </c>
      <c r="D68" s="6"/>
      <c r="E68" s="6" t="s">
        <v>22</v>
      </c>
      <c r="F68" s="2">
        <f t="shared" ref="F68:Q68" si="14">F42/(1+F31*F$24)</f>
        <v>2293.4142770296303</v>
      </c>
      <c r="G68" s="2">
        <f t="shared" si="14"/>
        <v>2972.1460572053443</v>
      </c>
      <c r="H68" s="2">
        <f t="shared" si="14"/>
        <v>1756.2449301047434</v>
      </c>
      <c r="I68" s="2">
        <f t="shared" si="14"/>
        <v>1004.5919556315339</v>
      </c>
      <c r="J68" s="2">
        <f t="shared" si="14"/>
        <v>479.56046708193105</v>
      </c>
      <c r="K68" s="2">
        <f t="shared" si="14"/>
        <v>127.78978058617901</v>
      </c>
      <c r="L68" s="2">
        <f t="shared" si="14"/>
        <v>122.54860462670899</v>
      </c>
      <c r="M68" s="2">
        <f t="shared" si="14"/>
        <v>74.485962913195394</v>
      </c>
      <c r="N68" s="2">
        <f t="shared" si="14"/>
        <v>237.64232458489599</v>
      </c>
      <c r="O68" s="2">
        <f t="shared" si="14"/>
        <v>532.84274710635543</v>
      </c>
      <c r="P68" s="2">
        <f t="shared" si="14"/>
        <v>1656.7167421895822</v>
      </c>
      <c r="Q68" s="2">
        <f t="shared" si="14"/>
        <v>2274.930441934282</v>
      </c>
      <c r="R68" s="10"/>
    </row>
    <row r="69" spans="2:18" x14ac:dyDescent="0.35">
      <c r="B69" s="5">
        <f t="shared" si="11"/>
        <v>37</v>
      </c>
      <c r="D69" s="6" t="s">
        <v>23</v>
      </c>
      <c r="E69" s="6" t="s">
        <v>19</v>
      </c>
      <c r="F69" s="2">
        <f t="shared" ref="F69:Q69" si="15">F43/(1+F32*F$24)</f>
        <v>18453.209579847495</v>
      </c>
      <c r="G69" s="2">
        <f t="shared" si="15"/>
        <v>8195.7509986399327</v>
      </c>
      <c r="H69" s="2">
        <f t="shared" si="15"/>
        <v>12878.917549522779</v>
      </c>
      <c r="I69" s="2">
        <f t="shared" si="15"/>
        <v>7230.099794121802</v>
      </c>
      <c r="J69" s="2">
        <f t="shared" si="15"/>
        <v>2025.5392798651296</v>
      </c>
      <c r="K69" s="2">
        <f t="shared" si="15"/>
        <v>-6769.8449499999997</v>
      </c>
      <c r="L69" s="2">
        <f t="shared" si="15"/>
        <v>1677.4218000000001</v>
      </c>
      <c r="M69" s="2">
        <f t="shared" si="15"/>
        <v>973.55553333333296</v>
      </c>
      <c r="N69" s="2">
        <f t="shared" si="15"/>
        <v>3376.5817999999999</v>
      </c>
      <c r="O69" s="2">
        <f t="shared" si="15"/>
        <v>7593.1031195628884</v>
      </c>
      <c r="P69" s="2">
        <f t="shared" si="15"/>
        <v>3869.8444886644347</v>
      </c>
      <c r="Q69" s="2">
        <f t="shared" si="15"/>
        <v>6762.9888110516822</v>
      </c>
      <c r="R69" s="10"/>
    </row>
    <row r="70" spans="2:18" x14ac:dyDescent="0.35">
      <c r="B70" s="5">
        <f t="shared" si="11"/>
        <v>38</v>
      </c>
      <c r="D70" s="6"/>
      <c r="E70" s="6" t="s">
        <v>20</v>
      </c>
      <c r="F70" s="2">
        <f t="shared" ref="F70:Q70" si="16">F44/(1+F33*F$24)</f>
        <v>20165.827968734629</v>
      </c>
      <c r="G70" s="2">
        <f t="shared" si="16"/>
        <v>19917.648751879333</v>
      </c>
      <c r="H70" s="2">
        <f t="shared" si="16"/>
        <v>17359.949805683333</v>
      </c>
      <c r="I70" s="2">
        <f t="shared" si="16"/>
        <v>9861.1391961605532</v>
      </c>
      <c r="J70" s="2">
        <f t="shared" si="16"/>
        <v>7436.2561035619892</v>
      </c>
      <c r="K70" s="2">
        <f t="shared" si="16"/>
        <v>3622.98157893913</v>
      </c>
      <c r="L70" s="2">
        <f t="shared" si="16"/>
        <v>2180.2179244941099</v>
      </c>
      <c r="M70" s="2">
        <f t="shared" si="16"/>
        <v>4130.3587152014697</v>
      </c>
      <c r="N70" s="2">
        <f t="shared" si="16"/>
        <v>4911.8975063489679</v>
      </c>
      <c r="O70" s="2">
        <f t="shared" si="16"/>
        <v>10381.105714088608</v>
      </c>
      <c r="P70" s="2">
        <f t="shared" si="16"/>
        <v>13547.300795030082</v>
      </c>
      <c r="Q70" s="2">
        <f t="shared" si="16"/>
        <v>16159.392444878558</v>
      </c>
      <c r="R70" s="10"/>
    </row>
    <row r="71" spans="2:18" x14ac:dyDescent="0.35">
      <c r="B71" s="5">
        <f t="shared" si="11"/>
        <v>39</v>
      </c>
      <c r="D71" s="6"/>
      <c r="E71" s="6" t="s">
        <v>21</v>
      </c>
      <c r="F71" s="2">
        <f t="shared" ref="F71:Q71" si="17">F45/(1+F34*F$24)</f>
        <v>-14838.943671532799</v>
      </c>
      <c r="G71" s="2">
        <f t="shared" si="17"/>
        <v>5750.17082352941</v>
      </c>
      <c r="H71" s="2">
        <f t="shared" si="17"/>
        <v>4776.3493868613104</v>
      </c>
      <c r="I71" s="2">
        <f t="shared" si="17"/>
        <v>7277.31886764706</v>
      </c>
      <c r="J71" s="2">
        <f t="shared" si="17"/>
        <v>1485.44062318841</v>
      </c>
      <c r="K71" s="2">
        <f t="shared" si="17"/>
        <v>3724.5272238806001</v>
      </c>
      <c r="L71" s="2">
        <f t="shared" si="17"/>
        <v>0</v>
      </c>
      <c r="M71" s="2">
        <f t="shared" si="17"/>
        <v>0</v>
      </c>
      <c r="N71" s="2">
        <f t="shared" si="17"/>
        <v>0</v>
      </c>
      <c r="O71" s="2">
        <f t="shared" si="17"/>
        <v>0</v>
      </c>
      <c r="P71" s="2">
        <f t="shared" si="17"/>
        <v>0</v>
      </c>
      <c r="Q71" s="2">
        <f t="shared" si="17"/>
        <v>0</v>
      </c>
      <c r="R71" s="10"/>
    </row>
    <row r="72" spans="2:18" ht="18.5" x14ac:dyDescent="0.65">
      <c r="B72" s="5">
        <f t="shared" si="11"/>
        <v>40</v>
      </c>
      <c r="D72" s="6"/>
      <c r="E72" s="6" t="s">
        <v>22</v>
      </c>
      <c r="F72" s="12">
        <f t="shared" ref="F72:Q72" si="18">F46/(1+F35*F$24)</f>
        <v>36256.286908045287</v>
      </c>
      <c r="G72" s="12">
        <f t="shared" si="18"/>
        <v>32627.423998504608</v>
      </c>
      <c r="H72" s="12">
        <f t="shared" si="18"/>
        <v>30020.612503430599</v>
      </c>
      <c r="I72" s="12">
        <f t="shared" si="18"/>
        <v>21871.458702838027</v>
      </c>
      <c r="J72" s="12">
        <f t="shared" si="18"/>
        <v>13654.880976481374</v>
      </c>
      <c r="K72" s="12">
        <f t="shared" si="18"/>
        <v>15843.5193111444</v>
      </c>
      <c r="L72" s="12">
        <f t="shared" si="18"/>
        <v>4305.0223125000002</v>
      </c>
      <c r="M72" s="12">
        <f t="shared" si="18"/>
        <v>10543.0114193548</v>
      </c>
      <c r="N72" s="12">
        <f t="shared" si="18"/>
        <v>11088.094973094199</v>
      </c>
      <c r="O72" s="12">
        <f t="shared" si="18"/>
        <v>20451.819764867283</v>
      </c>
      <c r="P72" s="12">
        <f t="shared" si="18"/>
        <v>15882.857436327808</v>
      </c>
      <c r="Q72" s="12">
        <f t="shared" si="18"/>
        <v>35366.189403974808</v>
      </c>
      <c r="R72" s="13" t="s">
        <v>38</v>
      </c>
    </row>
    <row r="73" spans="2:18" x14ac:dyDescent="0.35">
      <c r="B73" s="5">
        <f t="shared" si="11"/>
        <v>41</v>
      </c>
      <c r="D73" s="6" t="s">
        <v>25</v>
      </c>
      <c r="E73" s="6"/>
      <c r="F73" s="2">
        <f t="shared" ref="F73:Q73" si="19">SUMPRODUCT(F65:F68,F52:F55)/SUM(F52:F55)</f>
        <v>452.51009122332835</v>
      </c>
      <c r="G73" s="2">
        <f t="shared" si="19"/>
        <v>399.21520999771946</v>
      </c>
      <c r="H73" s="2">
        <f t="shared" si="19"/>
        <v>349.22219745268575</v>
      </c>
      <c r="I73" s="2">
        <f t="shared" si="19"/>
        <v>210.45274836174661</v>
      </c>
      <c r="J73" s="2">
        <f t="shared" si="19"/>
        <v>122.20061537640741</v>
      </c>
      <c r="K73" s="2">
        <f t="shared" si="19"/>
        <v>79.74028696108978</v>
      </c>
      <c r="L73" s="2">
        <f t="shared" si="19"/>
        <v>63.963502692892256</v>
      </c>
      <c r="M73" s="2">
        <f t="shared" si="19"/>
        <v>64.896013034872254</v>
      </c>
      <c r="N73" s="2">
        <f t="shared" si="19"/>
        <v>69.046071192486949</v>
      </c>
      <c r="O73" s="2">
        <f t="shared" si="19"/>
        <v>158.73644291996914</v>
      </c>
      <c r="P73" s="2">
        <f t="shared" si="19"/>
        <v>256.84680715702683</v>
      </c>
      <c r="Q73" s="2">
        <f t="shared" si="19"/>
        <v>403.926446956794</v>
      </c>
      <c r="R73" s="11">
        <f t="shared" ref="R73:R74" si="20">SUM(F73:Q73)</f>
        <v>2630.7564333270188</v>
      </c>
    </row>
    <row r="74" spans="2:18" x14ac:dyDescent="0.35">
      <c r="B74" s="5">
        <f t="shared" si="11"/>
        <v>42</v>
      </c>
      <c r="D74" s="6" t="s">
        <v>26</v>
      </c>
      <c r="E74" s="6"/>
      <c r="F74" s="2">
        <f t="shared" ref="F74:Q74" si="21">SUMPRODUCT(F69:F72,F56:F59)/SUM(F56:F59)</f>
        <v>22283.231502131101</v>
      </c>
      <c r="G74" s="2">
        <f t="shared" si="21"/>
        <v>21780.246063156519</v>
      </c>
      <c r="H74" s="2">
        <f t="shared" si="21"/>
        <v>19270.872712094901</v>
      </c>
      <c r="I74" s="2">
        <f t="shared" si="21"/>
        <v>11805.707746186537</v>
      </c>
      <c r="J74" s="2">
        <f t="shared" si="21"/>
        <v>8300.1682065757705</v>
      </c>
      <c r="K74" s="2">
        <f t="shared" si="21"/>
        <v>5671.2700252474051</v>
      </c>
      <c r="L74" s="2">
        <f t="shared" si="21"/>
        <v>2542.5306990533127</v>
      </c>
      <c r="M74" s="2">
        <f t="shared" si="21"/>
        <v>5219.2278560281875</v>
      </c>
      <c r="N74" s="2">
        <f t="shared" si="21"/>
        <v>5947.0017687642148</v>
      </c>
      <c r="O74" s="2">
        <f t="shared" si="21"/>
        <v>12071.058051547974</v>
      </c>
      <c r="P74" s="2">
        <f t="shared" si="21"/>
        <v>13902.787954512462</v>
      </c>
      <c r="Q74" s="2">
        <f t="shared" si="21"/>
        <v>19348.454949555362</v>
      </c>
      <c r="R74" s="11">
        <f t="shared" si="20"/>
        <v>148142.55753485372</v>
      </c>
    </row>
  </sheetData>
  <mergeCells count="2">
    <mergeCell ref="D8:R8"/>
    <mergeCell ref="D9:R9"/>
  </mergeCells>
  <printOptions horizontalCentered="1"/>
  <pageMargins left="0.2" right="0.45" top="1.25" bottom="0.75" header="0.3" footer="0.3"/>
  <pageSetup scale="39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ttachment xmlns="8edaeb74-0a0e-4be0-b531-904143b28723">Attachment 1</Attachment>
    <Intervenor xmlns="8edaeb74-0a0e-4be0-b531-904143b28723">FRPO</Interveno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B906E561C1B64B84051CDF670FFA40" ma:contentTypeVersion="10" ma:contentTypeDescription="Create a new document." ma:contentTypeScope="" ma:versionID="49cf7dcdffc2eaecbb515378e87d3cc5">
  <xsd:schema xmlns:xsd="http://www.w3.org/2001/XMLSchema" xmlns:xs="http://www.w3.org/2001/XMLSchema" xmlns:p="http://schemas.microsoft.com/office/2006/metadata/properties" xmlns:ns2="8edaeb74-0a0e-4be0-b531-904143b28723" targetNamespace="http://schemas.microsoft.com/office/2006/metadata/properties" ma:root="true" ma:fieldsID="6ec35316b161beca4115703b65cf752a" ns2:_="">
    <xsd:import namespace="8edaeb74-0a0e-4be0-b531-904143b28723"/>
    <xsd:element name="properties">
      <xsd:complexType>
        <xsd:sequence>
          <xsd:element name="documentManagement">
            <xsd:complexType>
              <xsd:all>
                <xsd:element ref="ns2:Intervenor" minOccurs="0"/>
                <xsd:element ref="ns2:Attachment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daeb74-0a0e-4be0-b531-904143b28723" elementFormDefault="qualified">
    <xsd:import namespace="http://schemas.microsoft.com/office/2006/documentManagement/types"/>
    <xsd:import namespace="http://schemas.microsoft.com/office/infopath/2007/PartnerControls"/>
    <xsd:element name="Intervenor" ma:index="8" nillable="true" ma:displayName="Intervenor" ma:internalName="Intervenor">
      <xsd:simpleType>
        <xsd:restriction base="dms:Text">
          <xsd:maxLength value="255"/>
        </xsd:restriction>
      </xsd:simpleType>
    </xsd:element>
    <xsd:element name="Attachment" ma:index="9" nillable="true" ma:displayName="Attachment" ma:internalName="Attachment">
      <xsd:simpleType>
        <xsd:restriction base="dms:Text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84DAA0-6D2C-42C4-AC20-4B2DE4D1EDA8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8edaeb74-0a0e-4be0-b531-904143b28723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92B787-222C-4DC6-B8D1-32C4D43080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667D2B-BC77-4FFB-8BA5-982CA45513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daeb74-0a0e-4be0-b531-904143b287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FRPO 3c)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Gilmer Bashualdo-Hilario</dc:creator>
  <cp:lastModifiedBy>Bonnie Adams</cp:lastModifiedBy>
  <cp:lastPrinted>2022-09-07T15:29:06Z</cp:lastPrinted>
  <dcterms:created xsi:type="dcterms:W3CDTF">2022-08-31T19:50:18Z</dcterms:created>
  <dcterms:modified xsi:type="dcterms:W3CDTF">2022-09-07T15:30:23Z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2022-09-01T15:04:05Z</vt:lpwstr>
  </property>
  <property fmtid="{D5CDD505-2E9C-101B-9397-08002B2CF9AE}" pid="4" name="MSIP_Label_b1a6f161-e42b-4c47-8f69-f6a81e023e2d_Method">
    <vt:lpwstr>Privileged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5d24ade5-d600-4231-af22-e40cd37f4e8f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0x0101003AB906E561C1B64B84051CDF670FFA40</vt:lpwstr>
  </property>
</Properties>
</file>