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gulatory\2023 IRM\Interrogatories\"/>
    </mc:Choice>
  </mc:AlternateContent>
  <xr:revisionPtr revIDLastSave="0" documentId="13_ncr:1_{1D37B2E0-69E8-4CE8-8840-81FBCD3F1165}" xr6:coauthVersionLast="47" xr6:coauthVersionMax="47" xr10:uidLastSave="{00000000-0000-0000-0000-000000000000}"/>
  <bookViews>
    <workbookView xWindow="-120" yWindow="-120" windowWidth="29040" windowHeight="15720" tabRatio="845" xr2:uid="{00000000-000D-0000-FFFF-FFFF00000000}"/>
  </bookViews>
  <sheets>
    <sheet name="2022 Aff Serv Est" sheetId="15" r:id="rId1"/>
    <sheet name="2021 Aff Serv" sheetId="13" r:id="rId2"/>
    <sheet name="2020 Aff Serv" sheetId="12" r:id="rId3"/>
    <sheet name="2019 Aff Serv" sheetId="9" r:id="rId4"/>
    <sheet name="2018 Aff Serv OEB" sheetId="8" r:id="rId5"/>
    <sheet name="2018 Aff Serv Est" sheetId="14" r:id="rId6"/>
  </sheets>
  <externalReferences>
    <externalReference r:id="rId7"/>
  </externalReferences>
  <definedNames>
    <definedName name="_xlnm.Print_Area" localSheetId="5">'2018 Aff Serv Est'!$B$1:$T$33</definedName>
    <definedName name="_xlnm.Print_Area" localSheetId="4">'2018 Aff Serv OEB'!$B$1:$R$33</definedName>
    <definedName name="_xlnm.Print_Area" localSheetId="3">'2019 Aff Serv'!$B$1:$R$33</definedName>
    <definedName name="_xlnm.Print_Area" localSheetId="2">'2020 Aff Serv'!$B$1:$R$33</definedName>
    <definedName name="_xlnm.Print_Area" localSheetId="1">'2021 Aff Serv'!$B$1:$R$33</definedName>
    <definedName name="_xlnm.Print_Area" localSheetId="0">'2022 Aff Serv Est'!$B$1:$R$38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5" l="1"/>
  <c r="P16" i="15" l="1"/>
  <c r="G16" i="15"/>
  <c r="K16" i="15"/>
  <c r="M16" i="15"/>
  <c r="O16" i="15"/>
  <c r="F16" i="15"/>
  <c r="H16" i="15"/>
  <c r="I16" i="15"/>
  <c r="J16" i="15"/>
  <c r="L16" i="15"/>
  <c r="N16" i="15"/>
  <c r="P29" i="15" l="1"/>
  <c r="O29" i="15"/>
  <c r="N29" i="15"/>
  <c r="M29" i="15"/>
  <c r="L29" i="15"/>
  <c r="K29" i="15"/>
  <c r="J29" i="15"/>
  <c r="I29" i="15"/>
  <c r="H29" i="15"/>
  <c r="G29" i="15"/>
  <c r="F29" i="15"/>
  <c r="E29" i="15"/>
  <c r="E28" i="15"/>
  <c r="F28" i="15" s="1"/>
  <c r="G28" i="15" s="1"/>
  <c r="H28" i="15" s="1"/>
  <c r="I28" i="15" s="1"/>
  <c r="J28" i="15" s="1"/>
  <c r="K28" i="15" s="1"/>
  <c r="L28" i="15" s="1"/>
  <c r="M28" i="15" s="1"/>
  <c r="N28" i="15" s="1"/>
  <c r="O28" i="15" s="1"/>
  <c r="P28" i="15" s="1"/>
  <c r="E22" i="15"/>
  <c r="F22" i="15" s="1"/>
  <c r="G22" i="15" s="1"/>
  <c r="H22" i="15" s="1"/>
  <c r="I22" i="15" s="1"/>
  <c r="J22" i="15" s="1"/>
  <c r="K22" i="15" s="1"/>
  <c r="L22" i="15" s="1"/>
  <c r="M22" i="15" s="1"/>
  <c r="N22" i="15" s="1"/>
  <c r="O22" i="15" s="1"/>
  <c r="P22" i="15" s="1"/>
  <c r="E16" i="15"/>
  <c r="E17" i="15" s="1"/>
  <c r="D15" i="15"/>
  <c r="E15" i="15" s="1"/>
  <c r="F15" i="15" s="1"/>
  <c r="G15" i="15" s="1"/>
  <c r="H15" i="15" s="1"/>
  <c r="I15" i="15" s="1"/>
  <c r="J15" i="15" s="1"/>
  <c r="K15" i="15" s="1"/>
  <c r="L15" i="15" s="1"/>
  <c r="M15" i="15" s="1"/>
  <c r="N15" i="15" s="1"/>
  <c r="O15" i="15" s="1"/>
  <c r="P15" i="15" s="1"/>
  <c r="E9" i="15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S29" i="14"/>
  <c r="F29" i="14"/>
  <c r="E29" i="14"/>
  <c r="E30" i="14" s="1"/>
  <c r="E28" i="14"/>
  <c r="F28" i="14" s="1"/>
  <c r="G28" i="14" s="1"/>
  <c r="H28" i="14" s="1"/>
  <c r="G29" i="14"/>
  <c r="E22" i="14"/>
  <c r="F22" i="14" s="1"/>
  <c r="G22" i="14" s="1"/>
  <c r="H22" i="14" s="1"/>
  <c r="I22" i="14" s="1"/>
  <c r="J22" i="14" s="1"/>
  <c r="K22" i="14" s="1"/>
  <c r="L22" i="14" s="1"/>
  <c r="M22" i="14" s="1"/>
  <c r="N22" i="14" s="1"/>
  <c r="O22" i="14" s="1"/>
  <c r="P22" i="14" s="1"/>
  <c r="S16" i="14"/>
  <c r="G16" i="14"/>
  <c r="F16" i="14"/>
  <c r="E16" i="14"/>
  <c r="E15" i="14"/>
  <c r="F15" i="14" s="1"/>
  <c r="G15" i="14" s="1"/>
  <c r="H15" i="14" s="1"/>
  <c r="E9" i="14"/>
  <c r="F9" i="14" s="1"/>
  <c r="G9" i="14" s="1"/>
  <c r="H9" i="14" s="1"/>
  <c r="I9" i="14" s="1"/>
  <c r="J9" i="14" s="1"/>
  <c r="K9" i="14" s="1"/>
  <c r="L9" i="14" s="1"/>
  <c r="M9" i="14" s="1"/>
  <c r="N9" i="14" s="1"/>
  <c r="O9" i="14" s="1"/>
  <c r="P9" i="14" s="1"/>
  <c r="R29" i="15" l="1"/>
  <c r="R33" i="15" s="1"/>
  <c r="Q29" i="15"/>
  <c r="F17" i="15"/>
  <c r="G17" i="15" s="1"/>
  <c r="H17" i="15" s="1"/>
  <c r="I17" i="15" s="1"/>
  <c r="J17" i="15" s="1"/>
  <c r="K17" i="15" s="1"/>
  <c r="L17" i="15" s="1"/>
  <c r="M17" i="15" s="1"/>
  <c r="N17" i="15" s="1"/>
  <c r="O17" i="15" s="1"/>
  <c r="P17" i="15" s="1"/>
  <c r="Q17" i="15" s="1"/>
  <c r="R16" i="15"/>
  <c r="R20" i="15" s="1"/>
  <c r="E30" i="15"/>
  <c r="F30" i="15" s="1"/>
  <c r="G30" i="15" s="1"/>
  <c r="H30" i="15" s="1"/>
  <c r="I30" i="15" s="1"/>
  <c r="J30" i="15" s="1"/>
  <c r="K30" i="15" s="1"/>
  <c r="L30" i="15" s="1"/>
  <c r="M30" i="15" s="1"/>
  <c r="N30" i="15" s="1"/>
  <c r="O30" i="15" s="1"/>
  <c r="P30" i="15" s="1"/>
  <c r="Q30" i="15" s="1"/>
  <c r="R30" i="15" s="1"/>
  <c r="Q16" i="15"/>
  <c r="F30" i="14"/>
  <c r="G30" i="14" s="1"/>
  <c r="I16" i="14"/>
  <c r="H16" i="14"/>
  <c r="E17" i="14"/>
  <c r="F17" i="14" s="1"/>
  <c r="G17" i="14" s="1"/>
  <c r="R17" i="15" l="1"/>
  <c r="H29" i="14"/>
  <c r="J16" i="14"/>
  <c r="H17" i="14"/>
  <c r="I17" i="14" s="1"/>
  <c r="J17" i="14" l="1"/>
  <c r="K16" i="14"/>
  <c r="I29" i="14"/>
  <c r="H30" i="14"/>
  <c r="J29" i="14" l="1"/>
  <c r="K17" i="14"/>
  <c r="L16" i="14"/>
  <c r="I30" i="14"/>
  <c r="J30" i="14" l="1"/>
  <c r="K30" i="14" s="1"/>
  <c r="K29" i="14"/>
  <c r="M16" i="14"/>
  <c r="L17" i="14"/>
  <c r="M17" i="14" s="1"/>
  <c r="N16" i="14" l="1"/>
  <c r="N17" i="14" s="1"/>
  <c r="L29" i="14"/>
  <c r="L30" i="14" s="1"/>
  <c r="O16" i="14" l="1"/>
  <c r="O17" i="14" s="1"/>
  <c r="M29" i="14"/>
  <c r="M30" i="14" s="1"/>
  <c r="N29" i="14" l="1"/>
  <c r="N30" i="14" s="1"/>
  <c r="P16" i="14"/>
  <c r="Q16" i="14" l="1"/>
  <c r="R16" i="14"/>
  <c r="T16" i="14" s="1"/>
  <c r="O29" i="14"/>
  <c r="O30" i="14" s="1"/>
  <c r="P17" i="14"/>
  <c r="Q17" i="14" s="1"/>
  <c r="R17" i="14" s="1"/>
  <c r="P29" i="14" l="1"/>
  <c r="R29" i="14" l="1"/>
  <c r="T29" i="14" s="1"/>
  <c r="Q29" i="14"/>
  <c r="P30" i="14"/>
  <c r="Q30" i="14" s="1"/>
  <c r="R30" i="14" s="1"/>
  <c r="E9" i="9"/>
  <c r="F9" i="9" s="1"/>
  <c r="G9" i="9" s="1"/>
  <c r="H9" i="9" s="1"/>
  <c r="I9" i="9" s="1"/>
  <c r="J9" i="9" s="1"/>
  <c r="K9" i="9" s="1"/>
  <c r="L9" i="9" s="1"/>
  <c r="M9" i="9" s="1"/>
  <c r="N9" i="9" s="1"/>
  <c r="O9" i="9" s="1"/>
  <c r="P9" i="9" s="1"/>
  <c r="D15" i="9"/>
  <c r="E15" i="9" s="1"/>
  <c r="F15" i="9" s="1"/>
  <c r="G15" i="9" s="1"/>
  <c r="H15" i="9" s="1"/>
  <c r="E22" i="9"/>
  <c r="F22" i="9" s="1"/>
  <c r="G22" i="9" s="1"/>
  <c r="H22" i="9" s="1"/>
  <c r="I22" i="9" s="1"/>
  <c r="J22" i="9" s="1"/>
  <c r="K22" i="9" s="1"/>
  <c r="L22" i="9" s="1"/>
  <c r="M22" i="9" s="1"/>
  <c r="N22" i="9" s="1"/>
  <c r="O22" i="9" s="1"/>
  <c r="P22" i="9" s="1"/>
  <c r="E28" i="9"/>
  <c r="F28" i="9" s="1"/>
  <c r="G28" i="9" s="1"/>
  <c r="H28" i="9" s="1"/>
  <c r="E9" i="12"/>
  <c r="F9" i="12" s="1"/>
  <c r="G9" i="12" s="1"/>
  <c r="H9" i="12" s="1"/>
  <c r="I9" i="12" s="1"/>
  <c r="J9" i="12" s="1"/>
  <c r="K9" i="12" s="1"/>
  <c r="L9" i="12" s="1"/>
  <c r="M9" i="12" s="1"/>
  <c r="N9" i="12" s="1"/>
  <c r="O9" i="12" s="1"/>
  <c r="P9" i="12" s="1"/>
  <c r="D15" i="12"/>
  <c r="E15" i="12" s="1"/>
  <c r="F15" i="12" s="1"/>
  <c r="G15" i="12" s="1"/>
  <c r="H15" i="12" s="1"/>
  <c r="E22" i="12"/>
  <c r="F22" i="12" s="1"/>
  <c r="G22" i="12" s="1"/>
  <c r="H22" i="12" s="1"/>
  <c r="I22" i="12" s="1"/>
  <c r="J22" i="12" s="1"/>
  <c r="K22" i="12" s="1"/>
  <c r="L22" i="12" s="1"/>
  <c r="M22" i="12" s="1"/>
  <c r="N22" i="12" s="1"/>
  <c r="O22" i="12" s="1"/>
  <c r="P22" i="12" s="1"/>
  <c r="E28" i="12"/>
  <c r="F28" i="12" s="1"/>
  <c r="G28" i="12" s="1"/>
  <c r="H28" i="12" s="1"/>
  <c r="E9" i="13"/>
  <c r="F9" i="13" s="1"/>
  <c r="G9" i="13" s="1"/>
  <c r="H9" i="13" s="1"/>
  <c r="I9" i="13" s="1"/>
  <c r="J9" i="13" s="1"/>
  <c r="K9" i="13" s="1"/>
  <c r="L9" i="13" s="1"/>
  <c r="M9" i="13" s="1"/>
  <c r="N9" i="13" s="1"/>
  <c r="O9" i="13" s="1"/>
  <c r="P9" i="13" s="1"/>
  <c r="D15" i="13"/>
  <c r="E15" i="13"/>
  <c r="F15" i="13" s="1"/>
  <c r="G15" i="13" s="1"/>
  <c r="H15" i="13" s="1"/>
  <c r="I15" i="13" s="1"/>
  <c r="J15" i="13" s="1"/>
  <c r="K15" i="13" s="1"/>
  <c r="L15" i="13" s="1"/>
  <c r="M15" i="13" s="1"/>
  <c r="N15" i="13" s="1"/>
  <c r="O15" i="13" s="1"/>
  <c r="P15" i="13" s="1"/>
  <c r="E22" i="13"/>
  <c r="F22" i="13" s="1"/>
  <c r="G22" i="13" s="1"/>
  <c r="H22" i="13" s="1"/>
  <c r="I22" i="13" s="1"/>
  <c r="J22" i="13" s="1"/>
  <c r="K22" i="13" s="1"/>
  <c r="L22" i="13" s="1"/>
  <c r="M22" i="13" s="1"/>
  <c r="N22" i="13" s="1"/>
  <c r="O22" i="13" s="1"/>
  <c r="P22" i="13" s="1"/>
  <c r="E28" i="13"/>
  <c r="F28" i="13" s="1"/>
  <c r="G28" i="13" s="1"/>
  <c r="H28" i="13" s="1"/>
  <c r="I28" i="13" s="1"/>
  <c r="J28" i="13" s="1"/>
  <c r="K28" i="13" s="1"/>
  <c r="L28" i="13" s="1"/>
  <c r="M28" i="13" s="1"/>
  <c r="N28" i="13" s="1"/>
  <c r="O28" i="13" s="1"/>
  <c r="P28" i="13" s="1"/>
  <c r="E9" i="8"/>
  <c r="F9" i="8" s="1"/>
  <c r="G9" i="8" s="1"/>
  <c r="H9" i="8" s="1"/>
  <c r="I9" i="8" s="1"/>
  <c r="J9" i="8" s="1"/>
  <c r="K9" i="8" s="1"/>
  <c r="L9" i="8" s="1"/>
  <c r="M9" i="8" s="1"/>
  <c r="N9" i="8" s="1"/>
  <c r="O9" i="8" s="1"/>
  <c r="P9" i="8" s="1"/>
  <c r="E15" i="8"/>
  <c r="F15" i="8"/>
  <c r="G15" i="8" s="1"/>
  <c r="H15" i="8" s="1"/>
  <c r="E16" i="8"/>
  <c r="E17" i="8" s="1"/>
  <c r="F16" i="8"/>
  <c r="G16" i="8"/>
  <c r="E22" i="8"/>
  <c r="F22" i="8" s="1"/>
  <c r="G22" i="8" s="1"/>
  <c r="H22" i="8" s="1"/>
  <c r="I22" i="8" s="1"/>
  <c r="J22" i="8" s="1"/>
  <c r="K22" i="8" s="1"/>
  <c r="L22" i="8" s="1"/>
  <c r="M22" i="8" s="1"/>
  <c r="N22" i="8" s="1"/>
  <c r="O22" i="8" s="1"/>
  <c r="P22" i="8" s="1"/>
  <c r="H29" i="8"/>
  <c r="E28" i="8"/>
  <c r="F28" i="8" s="1"/>
  <c r="G28" i="8" s="1"/>
  <c r="H28" i="8" s="1"/>
  <c r="E29" i="8"/>
  <c r="F29" i="8"/>
  <c r="G29" i="8"/>
  <c r="H16" i="8" l="1"/>
  <c r="E30" i="8"/>
  <c r="F30" i="8" s="1"/>
  <c r="G30" i="8" s="1"/>
  <c r="H30" i="8" s="1"/>
  <c r="F17" i="8"/>
  <c r="G17" i="8" s="1"/>
  <c r="P29" i="9"/>
  <c r="O29" i="9"/>
  <c r="N29" i="9"/>
  <c r="M29" i="9"/>
  <c r="L29" i="9"/>
  <c r="K29" i="9"/>
  <c r="J29" i="9"/>
  <c r="I29" i="9"/>
  <c r="H29" i="9"/>
  <c r="G29" i="9"/>
  <c r="E29" i="9"/>
  <c r="F29" i="9"/>
  <c r="P16" i="9"/>
  <c r="O16" i="9"/>
  <c r="N16" i="9"/>
  <c r="M16" i="9"/>
  <c r="L16" i="9"/>
  <c r="K16" i="9"/>
  <c r="J16" i="9"/>
  <c r="I16" i="9"/>
  <c r="H16" i="9"/>
  <c r="G16" i="9"/>
  <c r="E16" i="9"/>
  <c r="F16" i="9"/>
  <c r="P29" i="13"/>
  <c r="O29" i="13"/>
  <c r="N29" i="13"/>
  <c r="M29" i="13"/>
  <c r="L29" i="13"/>
  <c r="K29" i="13"/>
  <c r="J29" i="13"/>
  <c r="I29" i="13"/>
  <c r="H29" i="13"/>
  <c r="G29" i="13"/>
  <c r="F29" i="13"/>
  <c r="E29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H17" i="8" l="1"/>
  <c r="I29" i="8"/>
  <c r="I16" i="8"/>
  <c r="I30" i="8"/>
  <c r="Q16" i="9"/>
  <c r="E17" i="9"/>
  <c r="F17" i="9" s="1"/>
  <c r="G17" i="9" s="1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6" i="9"/>
  <c r="Q29" i="9"/>
  <c r="E30" i="9"/>
  <c r="F30" i="9" s="1"/>
  <c r="G30" i="9" s="1"/>
  <c r="H30" i="9" s="1"/>
  <c r="I30" i="9" s="1"/>
  <c r="J30" i="9" s="1"/>
  <c r="K30" i="9" s="1"/>
  <c r="L30" i="9" s="1"/>
  <c r="M30" i="9" s="1"/>
  <c r="N30" i="9" s="1"/>
  <c r="O30" i="9" s="1"/>
  <c r="P30" i="9" s="1"/>
  <c r="Q30" i="9" s="1"/>
  <c r="R30" i="9" s="1"/>
  <c r="R29" i="9"/>
  <c r="R33" i="9" s="1"/>
  <c r="E17" i="12"/>
  <c r="F17" i="12" s="1"/>
  <c r="G17" i="12" s="1"/>
  <c r="H17" i="12" s="1"/>
  <c r="I17" i="12" s="1"/>
  <c r="J17" i="12" s="1"/>
  <c r="K17" i="12" s="1"/>
  <c r="L17" i="12" s="1"/>
  <c r="M17" i="12" s="1"/>
  <c r="N17" i="12" s="1"/>
  <c r="O17" i="12" s="1"/>
  <c r="P17" i="12" s="1"/>
  <c r="Q17" i="12" s="1"/>
  <c r="E30" i="12"/>
  <c r="F30" i="12" s="1"/>
  <c r="G30" i="12" s="1"/>
  <c r="H30" i="12" s="1"/>
  <c r="I30" i="12" s="1"/>
  <c r="J30" i="12" s="1"/>
  <c r="K30" i="12" s="1"/>
  <c r="L30" i="12" s="1"/>
  <c r="M30" i="12" s="1"/>
  <c r="N30" i="12" s="1"/>
  <c r="O30" i="12" s="1"/>
  <c r="P30" i="12" s="1"/>
  <c r="Q30" i="12" s="1"/>
  <c r="R30" i="12" s="1"/>
  <c r="R33" i="12"/>
  <c r="Q16" i="13"/>
  <c r="E17" i="13"/>
  <c r="F17" i="13" s="1"/>
  <c r="G17" i="13" s="1"/>
  <c r="H17" i="13" s="1"/>
  <c r="I17" i="13" s="1"/>
  <c r="J17" i="13" s="1"/>
  <c r="K17" i="13" s="1"/>
  <c r="L17" i="13" s="1"/>
  <c r="M17" i="13" s="1"/>
  <c r="N17" i="13" s="1"/>
  <c r="O17" i="13" s="1"/>
  <c r="P17" i="13" s="1"/>
  <c r="Q17" i="13" s="1"/>
  <c r="R16" i="13"/>
  <c r="Q29" i="13"/>
  <c r="E30" i="13"/>
  <c r="F30" i="13" s="1"/>
  <c r="G30" i="13" s="1"/>
  <c r="H30" i="13" s="1"/>
  <c r="I30" i="13" s="1"/>
  <c r="J30" i="13" s="1"/>
  <c r="K30" i="13" s="1"/>
  <c r="L30" i="13" s="1"/>
  <c r="M30" i="13" s="1"/>
  <c r="N30" i="13" s="1"/>
  <c r="O30" i="13" s="1"/>
  <c r="P30" i="13" s="1"/>
  <c r="Q30" i="13" s="1"/>
  <c r="R30" i="13" s="1"/>
  <c r="R29" i="13"/>
  <c r="R33" i="13" s="1"/>
  <c r="I17" i="8" l="1"/>
  <c r="J16" i="8"/>
  <c r="J29" i="8"/>
  <c r="J30" i="8" s="1"/>
  <c r="R17" i="9"/>
  <c r="R20" i="9"/>
  <c r="R17" i="12"/>
  <c r="R20" i="12"/>
  <c r="R17" i="13"/>
  <c r="R20" i="13"/>
  <c r="J17" i="8" l="1"/>
  <c r="K16" i="8"/>
  <c r="K29" i="8"/>
  <c r="K30" i="8" s="1"/>
  <c r="K17" i="8" l="1"/>
  <c r="L29" i="8"/>
  <c r="L30" i="8" s="1"/>
  <c r="L16" i="8"/>
  <c r="L17" i="8" l="1"/>
  <c r="M16" i="8"/>
  <c r="M29" i="8"/>
  <c r="M30" i="8" s="1"/>
  <c r="M17" i="8" l="1"/>
  <c r="N29" i="8"/>
  <c r="N30" i="8" s="1"/>
  <c r="N16" i="8"/>
  <c r="N17" i="8" l="1"/>
  <c r="O16" i="8"/>
  <c r="O29" i="8"/>
  <c r="O30" i="8" s="1"/>
  <c r="O17" i="8" l="1"/>
  <c r="P16" i="8"/>
  <c r="P29" i="8"/>
  <c r="P17" i="8" l="1"/>
  <c r="Q17" i="8" s="1"/>
  <c r="R17" i="8" s="1"/>
  <c r="Q16" i="8"/>
  <c r="R16" i="8"/>
  <c r="Q29" i="8"/>
  <c r="R29" i="8"/>
  <c r="P30" i="8"/>
  <c r="Q30" i="8" s="1"/>
  <c r="R3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Hampton</author>
  </authors>
  <commentList>
    <comment ref="E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Laura Hampton:</t>
        </r>
        <r>
          <rPr>
            <sz val="9"/>
            <color indexed="81"/>
            <rFont val="Tahoma"/>
            <family val="2"/>
          </rPr>
          <t xml:space="preserve">
Balance calculated on Jan 1, 2019 amount, as adjustment for dif b/w forecast and OEB order made on Jan 1.  Adjustment for $398.57  made to interest (based on changed balance).</t>
        </r>
      </text>
    </comment>
    <comment ref="E2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Laura Hampton:</t>
        </r>
        <r>
          <rPr>
            <sz val="9"/>
            <color indexed="81"/>
            <rFont val="Tahoma"/>
            <family val="2"/>
          </rPr>
          <t xml:space="preserve">
Balance calculated on Jan 1, 2019 amount, as adjustment for dif b/w forecast and OEB order made on Jan 1.  Adjustment for $1,032.84 made to interest (based on change in balance)</t>
        </r>
      </text>
    </comment>
  </commentList>
</comments>
</file>

<file path=xl/sharedStrings.xml><?xml version="1.0" encoding="utf-8"?>
<sst xmlns="http://schemas.openxmlformats.org/spreadsheetml/2006/main" count="194" uniqueCount="29">
  <si>
    <t>Account #</t>
  </si>
  <si>
    <t>as of :</t>
  </si>
  <si>
    <t>Account Name</t>
  </si>
  <si>
    <t>YTD</t>
  </si>
  <si>
    <t>LTD</t>
  </si>
  <si>
    <t>GL Balance</t>
  </si>
  <si>
    <t>TOTAL</t>
  </si>
  <si>
    <t>Carrying Charges per month</t>
  </si>
  <si>
    <t># of days in the month</t>
  </si>
  <si>
    <t>Interest rates in effect monthly</t>
  </si>
  <si>
    <t>Other Reg Assets - Diff in Rev from Affiliates</t>
  </si>
  <si>
    <t>Affiliate Services DVA Accounts</t>
  </si>
  <si>
    <t>Other Reg Asset - Diff in Rev from Aff, Interest</t>
  </si>
  <si>
    <t>Affiliate Expense Offset</t>
  </si>
  <si>
    <t>Affiliate Revenue Offset</t>
  </si>
  <si>
    <t>Other Reg Asset - Diff in Exp from Affiliates</t>
  </si>
  <si>
    <t>Other Reg Asset - Diff in Exp from Aff, Interest</t>
  </si>
  <si>
    <t>Affiliate Services DVA Accounts - Estimate</t>
  </si>
  <si>
    <t>Affiliate Services DVA Accounts - OEB Order</t>
  </si>
  <si>
    <t>OEB ORDER</t>
  </si>
  <si>
    <t>DIFFERENCE</t>
  </si>
  <si>
    <t>Monthly change</t>
  </si>
  <si>
    <t>to actuals per the OEB letter dated April 9, 2019 (Appendix E), as of January 1, 2019.</t>
  </si>
  <si>
    <t>Affiliate Services DVA Accounts - PROJECTED INTEREST</t>
  </si>
  <si>
    <t xml:space="preserve">Note:  The amounts noted below reflect the projected interest revenue and expense based on the 2022 affiliate services principal balances.  </t>
  </si>
  <si>
    <t xml:space="preserve">The interest rate used mimics the projected interest amount in the Rate Generator Model (Tab 3. Continuity Schedule, column BQ). </t>
  </si>
  <si>
    <t>Total Net Interest Amount</t>
  </si>
  <si>
    <t xml:space="preserve">Note:  The amounts recorded below were based on an initial estimate of affiliate revenues and expenses.  As a result of the 2018 OEB audit, Innpower adjusted the principal and interest balances </t>
  </si>
  <si>
    <t>Note:  The amounts recorded below are a result of the 2018 OEB audit. Innpower adjusted the principal and interest balances to actuals, per the OEB letter dated April 9, 2019 (Appendix E), as of January 1,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</si>
</sst>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0.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5" fontId="2" fillId="0" borderId="0" xfId="0" applyNumberFormat="1" applyFont="1"/>
    <xf numFmtId="164" fontId="0" fillId="0" borderId="0" xfId="1" applyFont="1"/>
    <xf numFmtId="164" fontId="0" fillId="0" borderId="0" xfId="1" applyFont="1" applyBorder="1"/>
    <xf numFmtId="10" fontId="0" fillId="0" borderId="0" xfId="2" applyNumberFormat="1" applyFont="1"/>
    <xf numFmtId="165" fontId="0" fillId="0" borderId="0" xfId="1" applyNumberFormat="1" applyFont="1" applyBorder="1"/>
    <xf numFmtId="165" fontId="0" fillId="0" borderId="0" xfId="1" applyNumberFormat="1" applyFont="1"/>
    <xf numFmtId="17" fontId="2" fillId="0" borderId="2" xfId="0" applyNumberFormat="1" applyFont="1" applyBorder="1" applyAlignment="1">
      <alignment horizontal="center"/>
    </xf>
    <xf numFmtId="164" fontId="0" fillId="0" borderId="3" xfId="1" applyFont="1" applyBorder="1"/>
    <xf numFmtId="0" fontId="2" fillId="2" borderId="0" xfId="0" applyFont="1" applyFill="1"/>
    <xf numFmtId="0" fontId="0" fillId="0" borderId="0" xfId="0" applyFont="1"/>
    <xf numFmtId="0" fontId="0" fillId="0" borderId="0" xfId="0" applyFont="1" applyBorder="1"/>
    <xf numFmtId="0" fontId="2" fillId="0" borderId="2" xfId="0" applyFont="1" applyBorder="1" applyAlignment="1">
      <alignment horizontal="center"/>
    </xf>
    <xf numFmtId="164" fontId="0" fillId="0" borderId="2" xfId="1" applyFont="1" applyBorder="1"/>
    <xf numFmtId="164" fontId="0" fillId="0" borderId="0" xfId="1" applyFont="1" applyBorder="1" applyAlignment="1">
      <alignment horizontal="right"/>
    </xf>
    <xf numFmtId="164" fontId="0" fillId="0" borderId="3" xfId="0" applyNumberFormat="1" applyFont="1" applyBorder="1"/>
    <xf numFmtId="164" fontId="0" fillId="0" borderId="0" xfId="0" applyNumberFormat="1" applyFont="1"/>
    <xf numFmtId="164" fontId="0" fillId="0" borderId="4" xfId="0" applyNumberFormat="1" applyFont="1" applyBorder="1"/>
    <xf numFmtId="43" fontId="0" fillId="0" borderId="0" xfId="0" applyNumberFormat="1" applyFont="1" applyBorder="1"/>
    <xf numFmtId="0" fontId="0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4" fillId="0" borderId="0" xfId="0" applyFont="1"/>
    <xf numFmtId="167" fontId="0" fillId="0" borderId="0" xfId="2" applyNumberFormat="1" applyFont="1"/>
    <xf numFmtId="10" fontId="2" fillId="0" borderId="0" xfId="2" applyNumberFormat="1" applyFont="1"/>
    <xf numFmtId="164" fontId="2" fillId="0" borderId="5" xfId="1" applyFont="1" applyBorder="1"/>
    <xf numFmtId="0" fontId="2" fillId="0" borderId="0" xfId="0" applyFont="1" applyAlignment="1">
      <alignment horizontal="right"/>
    </xf>
  </cellXfs>
  <cellStyles count="6">
    <cellStyle name="Comma" xfId="1" builtinId="3"/>
    <cellStyle name="Comma 2" xfId="5" xr:uid="{00000000-0005-0000-0000-000001000000}"/>
    <cellStyle name="Currency 3" xfId="3" xr:uid="{00000000-0005-0000-0000-000002000000}"/>
    <cellStyle name="Normal" xfId="0" builtinId="0"/>
    <cellStyle name="Normal 2" xfId="4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/F13_Regulatory_Assets_and_Liabilities/2022/1.0_Regulatory_Account_Reconciliations/Other%20Reg%20Assets/1508%20Affiliate%20Services/20220930_Aff_S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2021 Aff Serv"/>
      <sheetName val="2020 Aff Serv"/>
      <sheetName val="2019 Aff Serv"/>
      <sheetName val="2018 Aff Serv OEB"/>
      <sheetName val="2018 Aff Serv Est"/>
      <sheetName val="2022 Aff Serv"/>
      <sheetName val="JE"/>
    </sheetNames>
    <sheetDataSet>
      <sheetData sheetId="0"/>
      <sheetData sheetId="1"/>
      <sheetData sheetId="2"/>
      <sheetData sheetId="3"/>
      <sheetData sheetId="4">
        <row r="16">
          <cell r="S16">
            <v>-2829.08</v>
          </cell>
        </row>
        <row r="29">
          <cell r="S29">
            <v>1657.4299999999998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7AD9-354F-48FE-ABB2-8083FB13C451}">
  <sheetPr>
    <pageSetUpPr fitToPage="1"/>
  </sheetPr>
  <dimension ref="B2:AA36"/>
  <sheetViews>
    <sheetView tabSelected="1" zoomScaleNormal="100" zoomScaleSheetLayoutView="100" workbookViewId="0">
      <selection activeCell="P37" sqref="P37"/>
    </sheetView>
  </sheetViews>
  <sheetFormatPr defaultRowHeight="15" x14ac:dyDescent="0.25"/>
  <cols>
    <col min="1" max="1" width="2.5703125" style="13" customWidth="1"/>
    <col min="2" max="2" width="16" style="13" customWidth="1"/>
    <col min="3" max="3" width="39.42578125" style="13" bestFit="1" customWidth="1"/>
    <col min="4" max="18" width="12.5703125" style="13" customWidth="1"/>
    <col min="19" max="19" width="9.140625" style="13"/>
    <col min="20" max="20" width="11.28515625" style="13" bestFit="1" customWidth="1"/>
    <col min="21" max="21" width="11.7109375" style="13" bestFit="1" customWidth="1"/>
    <col min="22" max="22" width="9.140625" style="13"/>
    <col min="23" max="24" width="11.140625" style="13" bestFit="1" customWidth="1"/>
    <col min="25" max="27" width="9.7109375" style="13" bestFit="1" customWidth="1"/>
    <col min="28" max="16384" width="9.140625" style="13"/>
  </cols>
  <sheetData>
    <row r="2" spans="2:18" x14ac:dyDescent="0.25">
      <c r="B2" s="1" t="s">
        <v>23</v>
      </c>
      <c r="C2" s="1"/>
      <c r="M2" s="14"/>
      <c r="N2" s="14"/>
      <c r="O2" s="14"/>
      <c r="P2"/>
      <c r="Q2"/>
    </row>
    <row r="3" spans="2:18" x14ac:dyDescent="0.25">
      <c r="B3" s="1" t="s">
        <v>1</v>
      </c>
      <c r="C3" s="4">
        <v>44926</v>
      </c>
      <c r="M3" s="14"/>
      <c r="N3" s="14"/>
      <c r="O3" s="14"/>
      <c r="P3"/>
      <c r="Q3"/>
    </row>
    <row r="4" spans="2:18" x14ac:dyDescent="0.25">
      <c r="B4" s="1"/>
      <c r="C4" s="4"/>
      <c r="J4" s="14"/>
      <c r="K4" s="14"/>
      <c r="L4" s="14"/>
      <c r="M4" s="14"/>
      <c r="N4" s="14"/>
      <c r="O4" s="14"/>
      <c r="P4"/>
      <c r="Q4"/>
    </row>
    <row r="5" spans="2:18" x14ac:dyDescent="0.25">
      <c r="B5" s="23">
        <v>2022</v>
      </c>
      <c r="D5" s="26" t="s">
        <v>24</v>
      </c>
      <c r="F5" s="7"/>
      <c r="G5" s="7"/>
      <c r="H5" s="7"/>
      <c r="I5" s="7"/>
      <c r="J5" s="7"/>
      <c r="K5" s="7"/>
      <c r="L5" s="7"/>
    </row>
    <row r="6" spans="2:18" x14ac:dyDescent="0.25">
      <c r="D6" s="26" t="s">
        <v>25</v>
      </c>
      <c r="F6" s="7"/>
      <c r="G6" s="7"/>
      <c r="H6" s="7"/>
      <c r="I6" s="7"/>
      <c r="J6" s="7"/>
      <c r="K6" s="7"/>
      <c r="L6" s="7"/>
      <c r="R6" s="2"/>
    </row>
    <row r="7" spans="2:18" x14ac:dyDescent="0.25">
      <c r="B7" s="1" t="s">
        <v>14</v>
      </c>
      <c r="E7" s="7"/>
      <c r="F7" s="7"/>
      <c r="G7" s="7"/>
      <c r="H7" s="7"/>
      <c r="I7" s="7"/>
      <c r="J7" s="7"/>
      <c r="K7" s="7"/>
      <c r="L7" s="7"/>
      <c r="Q7" s="2"/>
      <c r="R7" s="2"/>
    </row>
    <row r="8" spans="2:18" x14ac:dyDescent="0.25">
      <c r="E8" s="7"/>
      <c r="F8" s="7"/>
      <c r="G8" s="7"/>
      <c r="H8" s="7"/>
      <c r="I8" s="7"/>
      <c r="J8" s="7"/>
      <c r="K8" s="7"/>
      <c r="L8" s="7"/>
      <c r="R8" s="2"/>
    </row>
    <row r="9" spans="2:18" x14ac:dyDescent="0.25">
      <c r="B9" s="3" t="s">
        <v>0</v>
      </c>
      <c r="C9" s="3" t="s">
        <v>2</v>
      </c>
      <c r="D9" s="10">
        <v>44561</v>
      </c>
      <c r="E9" s="10">
        <f t="shared" ref="E9:P9" si="0">EOMONTH(D9,1)</f>
        <v>44592</v>
      </c>
      <c r="F9" s="10">
        <f t="shared" si="0"/>
        <v>44620</v>
      </c>
      <c r="G9" s="10">
        <f t="shared" si="0"/>
        <v>44651</v>
      </c>
      <c r="H9" s="10">
        <f t="shared" si="0"/>
        <v>44681</v>
      </c>
      <c r="I9" s="10">
        <f t="shared" si="0"/>
        <v>44712</v>
      </c>
      <c r="J9" s="10">
        <f t="shared" si="0"/>
        <v>44742</v>
      </c>
      <c r="K9" s="10">
        <f t="shared" si="0"/>
        <v>44773</v>
      </c>
      <c r="L9" s="10">
        <f t="shared" si="0"/>
        <v>44804</v>
      </c>
      <c r="M9" s="10">
        <f t="shared" si="0"/>
        <v>44834</v>
      </c>
      <c r="N9" s="10">
        <f t="shared" si="0"/>
        <v>44865</v>
      </c>
      <c r="O9" s="10">
        <f t="shared" si="0"/>
        <v>44895</v>
      </c>
      <c r="P9" s="10">
        <f t="shared" si="0"/>
        <v>44926</v>
      </c>
      <c r="Q9" s="15" t="s">
        <v>3</v>
      </c>
      <c r="R9" s="15" t="s">
        <v>4</v>
      </c>
    </row>
    <row r="10" spans="2:18" ht="15.75" thickBot="1" x14ac:dyDescent="0.3">
      <c r="B10" s="13">
        <v>1508</v>
      </c>
      <c r="C10" s="13" t="s">
        <v>10</v>
      </c>
      <c r="D10" s="11">
        <v>-162871</v>
      </c>
      <c r="E10" s="11">
        <v>-162871</v>
      </c>
      <c r="F10" s="11">
        <v>-162871</v>
      </c>
      <c r="G10" s="11">
        <v>-162871</v>
      </c>
      <c r="H10" s="11">
        <v>-162871</v>
      </c>
      <c r="I10" s="11">
        <v>-162871</v>
      </c>
      <c r="J10" s="11">
        <v>-162871</v>
      </c>
      <c r="K10" s="11">
        <v>-162871</v>
      </c>
      <c r="L10" s="11">
        <v>-162871</v>
      </c>
      <c r="M10" s="11">
        <v>-162871</v>
      </c>
      <c r="N10" s="11">
        <v>-162871</v>
      </c>
      <c r="O10" s="11">
        <v>-162871</v>
      </c>
      <c r="P10" s="11">
        <v>-162871</v>
      </c>
      <c r="Q10" s="18">
        <v>-162871</v>
      </c>
      <c r="R10" s="18">
        <v>-162871</v>
      </c>
    </row>
    <row r="11" spans="2:18" x14ac:dyDescent="0.25"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9"/>
      <c r="R11" s="19"/>
    </row>
    <row r="12" spans="2:18" x14ac:dyDescent="0.25">
      <c r="C12" s="1" t="s">
        <v>7</v>
      </c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9"/>
      <c r="R12" s="19"/>
    </row>
    <row r="13" spans="2:18" x14ac:dyDescent="0.25">
      <c r="C13" s="13" t="s">
        <v>9</v>
      </c>
      <c r="E13" s="7">
        <v>1.4974899999999999E-2</v>
      </c>
      <c r="F13" s="7">
        <v>1.4974899999999999E-2</v>
      </c>
      <c r="G13" s="7">
        <v>1.4974899999999999E-2</v>
      </c>
      <c r="H13" s="7">
        <v>1.4974899999999999E-2</v>
      </c>
      <c r="I13" s="7">
        <v>1.4974899999999999E-2</v>
      </c>
      <c r="J13" s="7">
        <v>1.4974899999999999E-2</v>
      </c>
      <c r="K13" s="7">
        <v>1.4974899999999999E-2</v>
      </c>
      <c r="L13" s="7">
        <v>1.4974899999999999E-2</v>
      </c>
      <c r="M13" s="7">
        <v>1.4974899999999999E-2</v>
      </c>
      <c r="N13" s="7">
        <v>1.4974899999999999E-2</v>
      </c>
      <c r="O13" s="7">
        <v>1.4974899999999999E-2</v>
      </c>
      <c r="P13" s="7">
        <v>1.4974899999999999E-2</v>
      </c>
      <c r="Q13" s="25"/>
      <c r="R13" s="19"/>
    </row>
    <row r="14" spans="2:18" x14ac:dyDescent="0.25">
      <c r="C14" s="24" t="s">
        <v>8</v>
      </c>
      <c r="D14" s="8">
        <v>31</v>
      </c>
      <c r="E14" s="9">
        <v>31</v>
      </c>
      <c r="F14" s="9">
        <v>28</v>
      </c>
      <c r="G14" s="9">
        <v>31</v>
      </c>
      <c r="H14" s="9">
        <v>30</v>
      </c>
      <c r="I14" s="9">
        <v>31</v>
      </c>
      <c r="J14" s="9">
        <v>30</v>
      </c>
      <c r="K14" s="9">
        <v>31</v>
      </c>
      <c r="L14" s="9">
        <v>31</v>
      </c>
      <c r="M14" s="9">
        <v>30</v>
      </c>
      <c r="N14" s="9">
        <v>31</v>
      </c>
      <c r="O14" s="9">
        <v>30</v>
      </c>
      <c r="P14" s="9">
        <v>31</v>
      </c>
      <c r="Q14" s="9"/>
      <c r="R14" s="9"/>
    </row>
    <row r="15" spans="2:18" x14ac:dyDescent="0.25">
      <c r="C15" s="1"/>
      <c r="D15" s="10">
        <f>D9</f>
        <v>44561</v>
      </c>
      <c r="E15" s="10">
        <f t="shared" ref="E15:P15" si="1">EDATE(D15,1)</f>
        <v>44592</v>
      </c>
      <c r="F15" s="10">
        <f t="shared" si="1"/>
        <v>44620</v>
      </c>
      <c r="G15" s="10">
        <f t="shared" si="1"/>
        <v>44648</v>
      </c>
      <c r="H15" s="10">
        <f t="shared" si="1"/>
        <v>44679</v>
      </c>
      <c r="I15" s="10">
        <f t="shared" si="1"/>
        <v>44709</v>
      </c>
      <c r="J15" s="10">
        <f t="shared" si="1"/>
        <v>44740</v>
      </c>
      <c r="K15" s="10">
        <f t="shared" si="1"/>
        <v>44770</v>
      </c>
      <c r="L15" s="10">
        <f t="shared" si="1"/>
        <v>44801</v>
      </c>
      <c r="M15" s="10">
        <f t="shared" si="1"/>
        <v>44832</v>
      </c>
      <c r="N15" s="10">
        <f t="shared" si="1"/>
        <v>44862</v>
      </c>
      <c r="O15" s="10">
        <f t="shared" si="1"/>
        <v>44893</v>
      </c>
      <c r="P15" s="10">
        <f t="shared" si="1"/>
        <v>44923</v>
      </c>
      <c r="Q15" s="15" t="s">
        <v>3</v>
      </c>
      <c r="R15" s="15" t="s">
        <v>4</v>
      </c>
    </row>
    <row r="16" spans="2:18" x14ac:dyDescent="0.25">
      <c r="B16" s="13">
        <v>1508</v>
      </c>
      <c r="C16" s="13" t="s">
        <v>12</v>
      </c>
      <c r="D16" s="16">
        <v>-9392.2899999999991</v>
      </c>
      <c r="E16" s="6">
        <f t="shared" ref="E16" si="2">ROUND(D10*E13*(E14/365),2)</f>
        <v>-207.15</v>
      </c>
      <c r="F16" s="6">
        <f t="shared" ref="F16" si="3">ROUND(E10*F13*(F14/365),2)</f>
        <v>-187.1</v>
      </c>
      <c r="G16" s="6">
        <f t="shared" ref="G16" si="4">ROUND(F10*G13*(G14/365),2)</f>
        <v>-207.15</v>
      </c>
      <c r="H16" s="6">
        <f t="shared" ref="H16" si="5">ROUND(G10*H13*(H14/365),2)</f>
        <v>-200.46</v>
      </c>
      <c r="I16" s="6">
        <f t="shared" ref="I16" si="6">ROUND(H10*I13*(I14/365),2)</f>
        <v>-207.15</v>
      </c>
      <c r="J16" s="6">
        <f t="shared" ref="J16" si="7">ROUND(I10*J13*(J14/365),2)</f>
        <v>-200.46</v>
      </c>
      <c r="K16" s="6">
        <f t="shared" ref="K16" si="8">ROUND(J10*K13*(K14/365),2)</f>
        <v>-207.15</v>
      </c>
      <c r="L16" s="6">
        <f t="shared" ref="L16" si="9">ROUND(K10*L13*(L14/365),2)</f>
        <v>-207.15</v>
      </c>
      <c r="M16" s="6">
        <f t="shared" ref="M16" si="10">ROUND(L10*M13*(M14/365),2)</f>
        <v>-200.46</v>
      </c>
      <c r="N16" s="6">
        <f t="shared" ref="N16" si="11">ROUND(M10*N13*(N14/365),2)</f>
        <v>-207.15</v>
      </c>
      <c r="O16" s="6">
        <f t="shared" ref="O16" si="12">ROUND(N10*O13*(O14/365),2)</f>
        <v>-200.46</v>
      </c>
      <c r="P16" s="6">
        <f t="shared" ref="P16" si="13">ROUND(O10*P13*(P14/365),2)</f>
        <v>-207.15</v>
      </c>
      <c r="Q16" s="19">
        <f>SUM(E16:P16)</f>
        <v>-2438.9900000000002</v>
      </c>
      <c r="R16" s="19">
        <f>SUM(D16:P16)</f>
        <v>-11831.279999999993</v>
      </c>
    </row>
    <row r="17" spans="2:27" ht="15.75" thickBot="1" x14ac:dyDescent="0.3">
      <c r="C17" s="13" t="s">
        <v>6</v>
      </c>
      <c r="D17" s="20"/>
      <c r="E17" s="18">
        <f>E16</f>
        <v>-207.15</v>
      </c>
      <c r="F17" s="18">
        <f t="shared" ref="F17:P17" si="14">E17+F16</f>
        <v>-394.25</v>
      </c>
      <c r="G17" s="18">
        <f t="shared" si="14"/>
        <v>-601.4</v>
      </c>
      <c r="H17" s="18">
        <f t="shared" si="14"/>
        <v>-801.86</v>
      </c>
      <c r="I17" s="18">
        <f t="shared" si="14"/>
        <v>-1009.01</v>
      </c>
      <c r="J17" s="18">
        <f t="shared" si="14"/>
        <v>-1209.47</v>
      </c>
      <c r="K17" s="18">
        <f t="shared" si="14"/>
        <v>-1416.6200000000001</v>
      </c>
      <c r="L17" s="18">
        <f t="shared" si="14"/>
        <v>-1623.7700000000002</v>
      </c>
      <c r="M17" s="18">
        <f t="shared" si="14"/>
        <v>-1824.2300000000002</v>
      </c>
      <c r="N17" s="18">
        <f t="shared" si="14"/>
        <v>-2031.3800000000003</v>
      </c>
      <c r="O17" s="18">
        <f t="shared" si="14"/>
        <v>-2231.84</v>
      </c>
      <c r="P17" s="18">
        <f t="shared" si="14"/>
        <v>-2438.9900000000002</v>
      </c>
      <c r="Q17" s="18">
        <f>P17</f>
        <v>-2438.9900000000002</v>
      </c>
      <c r="R17" s="18">
        <f>R16</f>
        <v>-11831.279999999993</v>
      </c>
    </row>
    <row r="18" spans="2:27" s="14" customFormat="1" x14ac:dyDescent="0.25">
      <c r="D18" s="2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1"/>
      <c r="T18" s="13"/>
      <c r="U18" s="13"/>
      <c r="V18" s="13"/>
      <c r="W18" s="13"/>
      <c r="X18" s="13"/>
      <c r="Y18" s="13"/>
      <c r="Z18" s="13"/>
      <c r="AA18" s="13"/>
    </row>
    <row r="19" spans="2:27" s="14" customFormat="1" x14ac:dyDescent="0.25">
      <c r="D19" s="2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7" t="s">
        <v>5</v>
      </c>
      <c r="R19" s="6">
        <v>-9392.2900000000009</v>
      </c>
      <c r="T19" s="13"/>
      <c r="U19" s="13"/>
      <c r="V19" s="13"/>
      <c r="W19" s="13"/>
      <c r="X19" s="13"/>
      <c r="Y19" s="13"/>
      <c r="Z19" s="13"/>
      <c r="AA19" s="13"/>
    </row>
    <row r="20" spans="2:27" x14ac:dyDescent="0.25">
      <c r="B20" s="1" t="s">
        <v>13</v>
      </c>
      <c r="Q20" s="22" t="s">
        <v>21</v>
      </c>
      <c r="R20" s="6">
        <f>R16-R19</f>
        <v>-2438.9899999999925</v>
      </c>
    </row>
    <row r="21" spans="2:27" x14ac:dyDescent="0.25">
      <c r="B21" s="1"/>
    </row>
    <row r="22" spans="2:27" x14ac:dyDescent="0.25">
      <c r="B22" s="3" t="s">
        <v>0</v>
      </c>
      <c r="C22" s="3" t="s">
        <v>2</v>
      </c>
      <c r="D22" s="10">
        <v>44531</v>
      </c>
      <c r="E22" s="10">
        <f t="shared" ref="E22:P22" si="15">EDATE(D22,1)</f>
        <v>44562</v>
      </c>
      <c r="F22" s="10">
        <f t="shared" si="15"/>
        <v>44593</v>
      </c>
      <c r="G22" s="10">
        <f t="shared" si="15"/>
        <v>44621</v>
      </c>
      <c r="H22" s="10">
        <f t="shared" si="15"/>
        <v>44652</v>
      </c>
      <c r="I22" s="10">
        <f t="shared" si="15"/>
        <v>44682</v>
      </c>
      <c r="J22" s="10">
        <f t="shared" si="15"/>
        <v>44713</v>
      </c>
      <c r="K22" s="10">
        <f t="shared" si="15"/>
        <v>44743</v>
      </c>
      <c r="L22" s="10">
        <f t="shared" si="15"/>
        <v>44774</v>
      </c>
      <c r="M22" s="10">
        <f t="shared" si="15"/>
        <v>44805</v>
      </c>
      <c r="N22" s="10">
        <f t="shared" si="15"/>
        <v>44835</v>
      </c>
      <c r="O22" s="10">
        <f t="shared" si="15"/>
        <v>44866</v>
      </c>
      <c r="P22" s="10">
        <f t="shared" si="15"/>
        <v>44896</v>
      </c>
      <c r="Q22" s="15" t="s">
        <v>3</v>
      </c>
      <c r="R22" s="15" t="s">
        <v>4</v>
      </c>
    </row>
    <row r="23" spans="2:27" ht="15.75" thickBot="1" x14ac:dyDescent="0.3">
      <c r="B23" s="13">
        <v>1508</v>
      </c>
      <c r="C23" s="13" t="s">
        <v>15</v>
      </c>
      <c r="D23" s="11">
        <v>95418</v>
      </c>
      <c r="E23" s="11">
        <v>95418</v>
      </c>
      <c r="F23" s="11">
        <v>95418</v>
      </c>
      <c r="G23" s="11">
        <v>95418</v>
      </c>
      <c r="H23" s="11">
        <v>95418</v>
      </c>
      <c r="I23" s="11">
        <v>95418</v>
      </c>
      <c r="J23" s="11">
        <v>95418</v>
      </c>
      <c r="K23" s="11">
        <v>95418</v>
      </c>
      <c r="L23" s="11">
        <v>95418</v>
      </c>
      <c r="M23" s="11">
        <v>95418</v>
      </c>
      <c r="N23" s="11">
        <v>95418</v>
      </c>
      <c r="O23" s="11">
        <v>95418</v>
      </c>
      <c r="P23" s="11">
        <v>95418</v>
      </c>
      <c r="Q23" s="18">
        <v>95418</v>
      </c>
      <c r="R23" s="18">
        <v>95418</v>
      </c>
    </row>
    <row r="24" spans="2:27" x14ac:dyDescent="0.25"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9"/>
      <c r="R24" s="19"/>
    </row>
    <row r="25" spans="2:27" x14ac:dyDescent="0.25">
      <c r="C25" s="1" t="s">
        <v>7</v>
      </c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9"/>
      <c r="R25" s="19"/>
    </row>
    <row r="26" spans="2:27" x14ac:dyDescent="0.25">
      <c r="C26" s="13" t="s">
        <v>9</v>
      </c>
      <c r="E26" s="7">
        <v>1.4974899999999999E-2</v>
      </c>
      <c r="F26" s="7">
        <v>1.4974899999999999E-2</v>
      </c>
      <c r="G26" s="7">
        <v>1.4974899999999999E-2</v>
      </c>
      <c r="H26" s="7">
        <v>1.4974899999999999E-2</v>
      </c>
      <c r="I26" s="7">
        <v>1.4974899999999999E-2</v>
      </c>
      <c r="J26" s="7">
        <v>1.4974899999999999E-2</v>
      </c>
      <c r="K26" s="7">
        <v>1.4974899999999999E-2</v>
      </c>
      <c r="L26" s="7">
        <v>1.4974899999999999E-2</v>
      </c>
      <c r="M26" s="7">
        <v>1.4974899999999999E-2</v>
      </c>
      <c r="N26" s="7">
        <v>1.4974899999999999E-2</v>
      </c>
      <c r="O26" s="7">
        <v>1.4974899999999999E-2</v>
      </c>
      <c r="P26" s="7">
        <v>1.4974899999999999E-2</v>
      </c>
      <c r="Q26" s="19"/>
      <c r="R26" s="19"/>
    </row>
    <row r="27" spans="2:27" x14ac:dyDescent="0.25">
      <c r="C27" s="24" t="s">
        <v>8</v>
      </c>
      <c r="D27" s="8">
        <v>31</v>
      </c>
      <c r="E27" s="9">
        <v>31</v>
      </c>
      <c r="F27" s="9">
        <v>28</v>
      </c>
      <c r="G27" s="9">
        <v>31</v>
      </c>
      <c r="H27" s="9">
        <v>30</v>
      </c>
      <c r="I27" s="9">
        <v>31</v>
      </c>
      <c r="J27" s="9">
        <v>30</v>
      </c>
      <c r="K27" s="9">
        <v>31</v>
      </c>
      <c r="L27" s="9">
        <v>31</v>
      </c>
      <c r="M27" s="9">
        <v>30</v>
      </c>
      <c r="N27" s="9">
        <v>31</v>
      </c>
      <c r="O27" s="9">
        <v>30</v>
      </c>
      <c r="P27" s="9">
        <v>31</v>
      </c>
      <c r="Q27" s="9"/>
      <c r="R27" s="9"/>
    </row>
    <row r="28" spans="2:27" x14ac:dyDescent="0.25">
      <c r="C28" s="1"/>
      <c r="D28" s="10">
        <v>44531</v>
      </c>
      <c r="E28" s="10">
        <f t="shared" ref="E28:P28" si="16">EDATE(D28,1)</f>
        <v>44562</v>
      </c>
      <c r="F28" s="10">
        <f t="shared" si="16"/>
        <v>44593</v>
      </c>
      <c r="G28" s="10">
        <f t="shared" si="16"/>
        <v>44621</v>
      </c>
      <c r="H28" s="10">
        <f t="shared" si="16"/>
        <v>44652</v>
      </c>
      <c r="I28" s="10">
        <f t="shared" si="16"/>
        <v>44682</v>
      </c>
      <c r="J28" s="10">
        <f t="shared" si="16"/>
        <v>44713</v>
      </c>
      <c r="K28" s="10">
        <f t="shared" si="16"/>
        <v>44743</v>
      </c>
      <c r="L28" s="10">
        <f t="shared" si="16"/>
        <v>44774</v>
      </c>
      <c r="M28" s="10">
        <f t="shared" si="16"/>
        <v>44805</v>
      </c>
      <c r="N28" s="10">
        <f t="shared" si="16"/>
        <v>44835</v>
      </c>
      <c r="O28" s="10">
        <f t="shared" si="16"/>
        <v>44866</v>
      </c>
      <c r="P28" s="10">
        <f t="shared" si="16"/>
        <v>44896</v>
      </c>
      <c r="Q28" s="15" t="s">
        <v>3</v>
      </c>
      <c r="R28" s="15" t="s">
        <v>4</v>
      </c>
    </row>
    <row r="29" spans="2:27" x14ac:dyDescent="0.25">
      <c r="B29" s="13">
        <v>1508</v>
      </c>
      <c r="C29" s="13" t="s">
        <v>16</v>
      </c>
      <c r="D29" s="16">
        <v>5656.32</v>
      </c>
      <c r="E29" s="6">
        <f t="shared" ref="E29:P29" si="17">ROUND(D23*E26*(E27/365),2)</f>
        <v>121.36</v>
      </c>
      <c r="F29" s="6">
        <f t="shared" si="17"/>
        <v>109.61</v>
      </c>
      <c r="G29" s="6">
        <f t="shared" si="17"/>
        <v>121.36</v>
      </c>
      <c r="H29" s="6">
        <f t="shared" si="17"/>
        <v>117.44</v>
      </c>
      <c r="I29" s="6">
        <f t="shared" si="17"/>
        <v>121.36</v>
      </c>
      <c r="J29" s="6">
        <f t="shared" si="17"/>
        <v>117.44</v>
      </c>
      <c r="K29" s="6">
        <f t="shared" si="17"/>
        <v>121.36</v>
      </c>
      <c r="L29" s="6">
        <f t="shared" si="17"/>
        <v>121.36</v>
      </c>
      <c r="M29" s="6">
        <f t="shared" si="17"/>
        <v>117.44</v>
      </c>
      <c r="N29" s="6">
        <f t="shared" si="17"/>
        <v>121.36</v>
      </c>
      <c r="O29" s="6">
        <f t="shared" si="17"/>
        <v>117.44</v>
      </c>
      <c r="P29" s="6">
        <f t="shared" si="17"/>
        <v>121.36</v>
      </c>
      <c r="Q29" s="19">
        <f>SUM(E29:P29)</f>
        <v>1428.8899999999999</v>
      </c>
      <c r="R29" s="19">
        <f>SUM(D29:P29)</f>
        <v>7085.2099999999955</v>
      </c>
    </row>
    <row r="30" spans="2:27" ht="15.75" thickBot="1" x14ac:dyDescent="0.3">
      <c r="C30" s="13" t="s">
        <v>6</v>
      </c>
      <c r="D30" s="20"/>
      <c r="E30" s="18">
        <f>E29</f>
        <v>121.36</v>
      </c>
      <c r="F30" s="18">
        <f t="shared" ref="F30:P30" si="18">E30+F29</f>
        <v>230.97</v>
      </c>
      <c r="G30" s="18">
        <f t="shared" si="18"/>
        <v>352.33</v>
      </c>
      <c r="H30" s="18">
        <f t="shared" si="18"/>
        <v>469.77</v>
      </c>
      <c r="I30" s="18">
        <f t="shared" si="18"/>
        <v>591.13</v>
      </c>
      <c r="J30" s="18">
        <f t="shared" si="18"/>
        <v>708.56999999999994</v>
      </c>
      <c r="K30" s="18">
        <f t="shared" si="18"/>
        <v>829.93</v>
      </c>
      <c r="L30" s="18">
        <f t="shared" si="18"/>
        <v>951.29</v>
      </c>
      <c r="M30" s="18">
        <f t="shared" si="18"/>
        <v>1068.73</v>
      </c>
      <c r="N30" s="18">
        <f t="shared" si="18"/>
        <v>1190.0899999999999</v>
      </c>
      <c r="O30" s="18">
        <f t="shared" si="18"/>
        <v>1307.53</v>
      </c>
      <c r="P30" s="18">
        <f t="shared" si="18"/>
        <v>1428.8899999999999</v>
      </c>
      <c r="Q30" s="18">
        <f>P30</f>
        <v>1428.8899999999999</v>
      </c>
      <c r="R30" s="18">
        <f>Q30</f>
        <v>1428.8899999999999</v>
      </c>
    </row>
    <row r="31" spans="2:27" s="14" customFormat="1" x14ac:dyDescent="0.25">
      <c r="D31" s="2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1"/>
      <c r="T31" s="13"/>
      <c r="U31" s="13"/>
      <c r="V31" s="13"/>
      <c r="W31" s="13"/>
      <c r="X31" s="13"/>
      <c r="Y31" s="13"/>
      <c r="Z31" s="13"/>
      <c r="AA31" s="13"/>
    </row>
    <row r="32" spans="2:27" x14ac:dyDescent="0.25">
      <c r="Q32" s="17" t="s">
        <v>5</v>
      </c>
      <c r="R32" s="6">
        <v>5656.32</v>
      </c>
    </row>
    <row r="33" spans="17:18" x14ac:dyDescent="0.25">
      <c r="Q33" s="22" t="s">
        <v>21</v>
      </c>
      <c r="R33" s="6">
        <f>R29-R32</f>
        <v>1428.8899999999958</v>
      </c>
    </row>
    <row r="35" spans="17:18" ht="15.75" thickBot="1" x14ac:dyDescent="0.3">
      <c r="Q35" s="28" t="s">
        <v>26</v>
      </c>
      <c r="R35" s="27">
        <f>SUM(R19:R20)+SUM(R32:R33)</f>
        <v>-4746.0699999999979</v>
      </c>
    </row>
    <row r="36" spans="17:18" ht="15.75" thickTop="1" x14ac:dyDescent="0.25"/>
  </sheetData>
  <pageMargins left="0.23622047244094491" right="0.23622047244094491" top="0.74803149606299213" bottom="0.74803149606299213" header="0.31496062992125984" footer="0.31496062992125984"/>
  <pageSetup scale="55" orientation="landscape" r:id="rId1"/>
  <headerFooter>
    <oddHeader>&amp;L&amp;"-,Bold"&amp;14InnPower Corporation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A33"/>
  <sheetViews>
    <sheetView zoomScaleNormal="100" zoomScaleSheetLayoutView="100" workbookViewId="0">
      <selection activeCell="I34" sqref="I34"/>
    </sheetView>
  </sheetViews>
  <sheetFormatPr defaultRowHeight="15" x14ac:dyDescent="0.25"/>
  <cols>
    <col min="1" max="1" width="2.5703125" style="13" customWidth="1"/>
    <col min="2" max="2" width="16" style="13" customWidth="1"/>
    <col min="3" max="3" width="39.42578125" style="13" bestFit="1" customWidth="1"/>
    <col min="4" max="18" width="12.5703125" style="13" customWidth="1"/>
    <col min="19" max="19" width="9.140625" style="13"/>
    <col min="20" max="20" width="11.28515625" style="13" bestFit="1" customWidth="1"/>
    <col min="21" max="21" width="11.7109375" style="13" bestFit="1" customWidth="1"/>
    <col min="22" max="22" width="9.140625" style="13"/>
    <col min="23" max="24" width="11.140625" style="13" bestFit="1" customWidth="1"/>
    <col min="25" max="27" width="9.7109375" style="13" bestFit="1" customWidth="1"/>
    <col min="28" max="16384" width="9.140625" style="13"/>
  </cols>
  <sheetData>
    <row r="2" spans="2:18" x14ac:dyDescent="0.25">
      <c r="B2" s="1" t="s">
        <v>11</v>
      </c>
      <c r="C2" s="1"/>
      <c r="M2" s="14"/>
      <c r="N2" s="14"/>
      <c r="O2" s="14"/>
      <c r="P2"/>
      <c r="Q2"/>
    </row>
    <row r="3" spans="2:18" x14ac:dyDescent="0.25">
      <c r="B3" s="1" t="s">
        <v>1</v>
      </c>
      <c r="C3" s="4">
        <v>44561</v>
      </c>
      <c r="M3" s="14"/>
      <c r="N3" s="14"/>
      <c r="O3" s="14"/>
      <c r="P3"/>
      <c r="Q3"/>
    </row>
    <row r="4" spans="2:18" x14ac:dyDescent="0.25">
      <c r="B4" s="1"/>
      <c r="C4" s="4"/>
      <c r="J4" s="14"/>
      <c r="K4" s="14"/>
      <c r="L4" s="14"/>
      <c r="M4" s="14"/>
      <c r="N4" s="14"/>
      <c r="O4" s="14"/>
      <c r="P4"/>
      <c r="Q4"/>
    </row>
    <row r="5" spans="2:18" x14ac:dyDescent="0.25">
      <c r="B5" s="23">
        <v>2021</v>
      </c>
      <c r="E5" s="7"/>
      <c r="F5" s="7"/>
      <c r="G5" s="7"/>
      <c r="H5" s="7"/>
      <c r="I5" s="7"/>
      <c r="J5" s="7"/>
      <c r="K5" s="7"/>
      <c r="L5" s="7"/>
    </row>
    <row r="6" spans="2:18" x14ac:dyDescent="0.25">
      <c r="E6" s="7"/>
      <c r="F6" s="7"/>
      <c r="G6" s="7"/>
      <c r="H6" s="7"/>
      <c r="I6" s="7"/>
      <c r="J6" s="7"/>
      <c r="K6" s="7"/>
      <c r="L6" s="7"/>
      <c r="R6" s="2"/>
    </row>
    <row r="7" spans="2:18" x14ac:dyDescent="0.25">
      <c r="B7" s="1" t="s">
        <v>14</v>
      </c>
      <c r="E7" s="7"/>
      <c r="F7" s="7"/>
      <c r="G7" s="7"/>
      <c r="H7" s="7"/>
      <c r="I7" s="7"/>
      <c r="J7" s="7"/>
      <c r="K7" s="7"/>
      <c r="L7" s="7"/>
      <c r="Q7" s="2"/>
      <c r="R7" s="2"/>
    </row>
    <row r="8" spans="2:18" x14ac:dyDescent="0.25">
      <c r="E8" s="7"/>
      <c r="F8" s="7"/>
      <c r="G8" s="7"/>
      <c r="H8" s="7"/>
      <c r="I8" s="7"/>
      <c r="J8" s="7"/>
      <c r="K8" s="7"/>
      <c r="L8" s="7"/>
      <c r="R8" s="2"/>
    </row>
    <row r="9" spans="2:18" x14ac:dyDescent="0.25">
      <c r="B9" s="3" t="s">
        <v>0</v>
      </c>
      <c r="C9" s="3" t="s">
        <v>2</v>
      </c>
      <c r="D9" s="10">
        <v>44196</v>
      </c>
      <c r="E9" s="10">
        <f t="shared" ref="E9:P9" si="0">EOMONTH(D9,1)</f>
        <v>44227</v>
      </c>
      <c r="F9" s="10">
        <f t="shared" si="0"/>
        <v>44255</v>
      </c>
      <c r="G9" s="10">
        <f t="shared" si="0"/>
        <v>44286</v>
      </c>
      <c r="H9" s="10">
        <f t="shared" si="0"/>
        <v>44316</v>
      </c>
      <c r="I9" s="10">
        <f t="shared" si="0"/>
        <v>44347</v>
      </c>
      <c r="J9" s="10">
        <f t="shared" si="0"/>
        <v>44377</v>
      </c>
      <c r="K9" s="10">
        <f t="shared" si="0"/>
        <v>44408</v>
      </c>
      <c r="L9" s="10">
        <f t="shared" si="0"/>
        <v>44439</v>
      </c>
      <c r="M9" s="10">
        <f t="shared" si="0"/>
        <v>44469</v>
      </c>
      <c r="N9" s="10">
        <f t="shared" si="0"/>
        <v>44500</v>
      </c>
      <c r="O9" s="10">
        <f t="shared" si="0"/>
        <v>44530</v>
      </c>
      <c r="P9" s="10">
        <f t="shared" si="0"/>
        <v>44561</v>
      </c>
      <c r="Q9" s="15" t="s">
        <v>3</v>
      </c>
      <c r="R9" s="15" t="s">
        <v>4</v>
      </c>
    </row>
    <row r="10" spans="2:18" ht="15.75" thickBot="1" x14ac:dyDescent="0.3">
      <c r="B10" s="13">
        <v>1508</v>
      </c>
      <c r="C10" s="13" t="s">
        <v>10</v>
      </c>
      <c r="D10" s="11">
        <v>-162871</v>
      </c>
      <c r="E10" s="11">
        <v>-162871</v>
      </c>
      <c r="F10" s="11">
        <v>-162871</v>
      </c>
      <c r="G10" s="11">
        <v>-162871</v>
      </c>
      <c r="H10" s="11">
        <v>-162871</v>
      </c>
      <c r="I10" s="11">
        <v>-162871</v>
      </c>
      <c r="J10" s="11">
        <v>-162871</v>
      </c>
      <c r="K10" s="11">
        <v>-162871</v>
      </c>
      <c r="L10" s="11">
        <v>-162871</v>
      </c>
      <c r="M10" s="11">
        <v>-162871</v>
      </c>
      <c r="N10" s="11">
        <v>-162871</v>
      </c>
      <c r="O10" s="11">
        <v>-162871</v>
      </c>
      <c r="P10" s="11">
        <v>-162871</v>
      </c>
      <c r="Q10" s="18">
        <v>-162871</v>
      </c>
      <c r="R10" s="18">
        <v>-162871</v>
      </c>
    </row>
    <row r="11" spans="2:18" x14ac:dyDescent="0.25"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9"/>
      <c r="R11" s="19"/>
    </row>
    <row r="12" spans="2:18" x14ac:dyDescent="0.25">
      <c r="C12" s="1" t="s">
        <v>7</v>
      </c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9"/>
      <c r="R12" s="19"/>
    </row>
    <row r="13" spans="2:18" x14ac:dyDescent="0.25">
      <c r="C13" s="13" t="s">
        <v>9</v>
      </c>
      <c r="E13" s="7">
        <v>5.7000000000000002E-3</v>
      </c>
      <c r="F13" s="7">
        <v>5.7000000000000002E-3</v>
      </c>
      <c r="G13" s="7">
        <v>5.7000000000000002E-3</v>
      </c>
      <c r="H13" s="7">
        <v>5.7000000000000002E-3</v>
      </c>
      <c r="I13" s="7">
        <v>5.7000000000000002E-3</v>
      </c>
      <c r="J13" s="7">
        <v>5.7000000000000002E-3</v>
      </c>
      <c r="K13" s="7">
        <v>5.7000000000000002E-3</v>
      </c>
      <c r="L13" s="7">
        <v>5.7000000000000002E-3</v>
      </c>
      <c r="M13" s="7">
        <v>5.7000000000000002E-3</v>
      </c>
      <c r="N13" s="7">
        <v>5.7000000000000002E-3</v>
      </c>
      <c r="O13" s="7">
        <v>5.7000000000000002E-3</v>
      </c>
      <c r="P13" s="7">
        <v>5.7000000000000002E-3</v>
      </c>
      <c r="Q13" s="19"/>
      <c r="R13" s="19"/>
    </row>
    <row r="14" spans="2:18" x14ac:dyDescent="0.25">
      <c r="C14" s="24" t="s">
        <v>8</v>
      </c>
      <c r="D14" s="8">
        <v>31</v>
      </c>
      <c r="E14" s="9">
        <v>31</v>
      </c>
      <c r="F14" s="9">
        <v>28</v>
      </c>
      <c r="G14" s="9">
        <v>31</v>
      </c>
      <c r="H14" s="9">
        <v>30</v>
      </c>
      <c r="I14" s="9">
        <v>31</v>
      </c>
      <c r="J14" s="9">
        <v>30</v>
      </c>
      <c r="K14" s="9">
        <v>31</v>
      </c>
      <c r="L14" s="9">
        <v>31</v>
      </c>
      <c r="M14" s="9">
        <v>30</v>
      </c>
      <c r="N14" s="9">
        <v>31</v>
      </c>
      <c r="O14" s="9">
        <v>30</v>
      </c>
      <c r="P14" s="9">
        <v>31</v>
      </c>
      <c r="Q14" s="9"/>
      <c r="R14" s="9"/>
    </row>
    <row r="15" spans="2:18" x14ac:dyDescent="0.25">
      <c r="C15" s="1"/>
      <c r="D15" s="10">
        <f>D9</f>
        <v>44196</v>
      </c>
      <c r="E15" s="10">
        <f t="shared" ref="E15:P15" si="1">EDATE(D15,1)</f>
        <v>44227</v>
      </c>
      <c r="F15" s="10">
        <f t="shared" si="1"/>
        <v>44255</v>
      </c>
      <c r="G15" s="10">
        <f t="shared" si="1"/>
        <v>44283</v>
      </c>
      <c r="H15" s="10">
        <f t="shared" si="1"/>
        <v>44314</v>
      </c>
      <c r="I15" s="10">
        <f t="shared" si="1"/>
        <v>44344</v>
      </c>
      <c r="J15" s="10">
        <f t="shared" si="1"/>
        <v>44375</v>
      </c>
      <c r="K15" s="10">
        <f t="shared" si="1"/>
        <v>44405</v>
      </c>
      <c r="L15" s="10">
        <f t="shared" si="1"/>
        <v>44436</v>
      </c>
      <c r="M15" s="10">
        <f t="shared" si="1"/>
        <v>44467</v>
      </c>
      <c r="N15" s="10">
        <f t="shared" si="1"/>
        <v>44497</v>
      </c>
      <c r="O15" s="10">
        <f t="shared" si="1"/>
        <v>44528</v>
      </c>
      <c r="P15" s="10">
        <f t="shared" si="1"/>
        <v>44558</v>
      </c>
      <c r="Q15" s="15" t="s">
        <v>3</v>
      </c>
      <c r="R15" s="15" t="s">
        <v>4</v>
      </c>
    </row>
    <row r="16" spans="2:18" x14ac:dyDescent="0.25">
      <c r="B16" s="13">
        <v>1508</v>
      </c>
      <c r="C16" s="13" t="s">
        <v>12</v>
      </c>
      <c r="D16" s="16">
        <v>-8463.92</v>
      </c>
      <c r="E16" s="6">
        <f t="shared" ref="E16:P16" si="2">ROUND(D10*E13*(E14/365),2)</f>
        <v>-78.849999999999994</v>
      </c>
      <c r="F16" s="6">
        <f t="shared" si="2"/>
        <v>-71.22</v>
      </c>
      <c r="G16" s="6">
        <f t="shared" si="2"/>
        <v>-78.849999999999994</v>
      </c>
      <c r="H16" s="6">
        <f t="shared" si="2"/>
        <v>-76.3</v>
      </c>
      <c r="I16" s="6">
        <f t="shared" si="2"/>
        <v>-78.849999999999994</v>
      </c>
      <c r="J16" s="6">
        <f t="shared" si="2"/>
        <v>-76.3</v>
      </c>
      <c r="K16" s="6">
        <f t="shared" si="2"/>
        <v>-78.849999999999994</v>
      </c>
      <c r="L16" s="6">
        <f t="shared" si="2"/>
        <v>-78.849999999999994</v>
      </c>
      <c r="M16" s="6">
        <f t="shared" si="2"/>
        <v>-76.3</v>
      </c>
      <c r="N16" s="6">
        <f t="shared" si="2"/>
        <v>-78.849999999999994</v>
      </c>
      <c r="O16" s="6">
        <f t="shared" si="2"/>
        <v>-76.3</v>
      </c>
      <c r="P16" s="6">
        <f t="shared" si="2"/>
        <v>-78.849999999999994</v>
      </c>
      <c r="Q16" s="19">
        <f>SUM(E16:P16)</f>
        <v>-928.36999999999989</v>
      </c>
      <c r="R16" s="19">
        <f>SUM(D16:P16)</f>
        <v>-9392.2899999999991</v>
      </c>
    </row>
    <row r="17" spans="2:27" ht="15.75" thickBot="1" x14ac:dyDescent="0.3">
      <c r="C17" s="13" t="s">
        <v>6</v>
      </c>
      <c r="D17" s="20"/>
      <c r="E17" s="18">
        <f>E16</f>
        <v>-78.849999999999994</v>
      </c>
      <c r="F17" s="18">
        <f t="shared" ref="F17:P17" si="3">E17+F16</f>
        <v>-150.07</v>
      </c>
      <c r="G17" s="18">
        <f t="shared" si="3"/>
        <v>-228.92</v>
      </c>
      <c r="H17" s="18">
        <f t="shared" si="3"/>
        <v>-305.21999999999997</v>
      </c>
      <c r="I17" s="18">
        <f t="shared" si="3"/>
        <v>-384.06999999999994</v>
      </c>
      <c r="J17" s="18">
        <f t="shared" si="3"/>
        <v>-460.36999999999995</v>
      </c>
      <c r="K17" s="18">
        <f t="shared" si="3"/>
        <v>-539.21999999999991</v>
      </c>
      <c r="L17" s="18">
        <f t="shared" si="3"/>
        <v>-618.06999999999994</v>
      </c>
      <c r="M17" s="18">
        <f t="shared" si="3"/>
        <v>-694.36999999999989</v>
      </c>
      <c r="N17" s="18">
        <f t="shared" si="3"/>
        <v>-773.21999999999991</v>
      </c>
      <c r="O17" s="18">
        <f t="shared" si="3"/>
        <v>-849.51999999999987</v>
      </c>
      <c r="P17" s="18">
        <f t="shared" si="3"/>
        <v>-928.36999999999989</v>
      </c>
      <c r="Q17" s="18">
        <f>P17</f>
        <v>-928.36999999999989</v>
      </c>
      <c r="R17" s="18">
        <f>R16</f>
        <v>-9392.2899999999991</v>
      </c>
    </row>
    <row r="18" spans="2:27" s="14" customFormat="1" x14ac:dyDescent="0.25">
      <c r="D18" s="2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1"/>
      <c r="T18" s="13"/>
      <c r="U18" s="13"/>
      <c r="V18" s="13"/>
      <c r="W18" s="13"/>
      <c r="X18" s="13"/>
      <c r="Y18" s="13"/>
      <c r="Z18" s="13"/>
      <c r="AA18" s="13"/>
    </row>
    <row r="19" spans="2:27" s="14" customFormat="1" x14ac:dyDescent="0.25">
      <c r="D19" s="2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7" t="s">
        <v>5</v>
      </c>
      <c r="R19" s="6">
        <v>-9392.2900000000009</v>
      </c>
      <c r="T19" s="13"/>
      <c r="U19" s="13"/>
      <c r="V19" s="13"/>
      <c r="W19" s="13"/>
      <c r="X19" s="13"/>
      <c r="Y19" s="13"/>
      <c r="Z19" s="13"/>
      <c r="AA19" s="13"/>
    </row>
    <row r="20" spans="2:27" x14ac:dyDescent="0.25">
      <c r="B20" s="1" t="s">
        <v>13</v>
      </c>
      <c r="Q20" s="22" t="s">
        <v>21</v>
      </c>
      <c r="R20" s="6">
        <f>R16-R19</f>
        <v>0</v>
      </c>
    </row>
    <row r="21" spans="2:27" x14ac:dyDescent="0.25">
      <c r="B21" s="1"/>
    </row>
    <row r="22" spans="2:27" x14ac:dyDescent="0.25">
      <c r="B22" s="3" t="s">
        <v>0</v>
      </c>
      <c r="C22" s="3" t="s">
        <v>2</v>
      </c>
      <c r="D22" s="10">
        <v>44166</v>
      </c>
      <c r="E22" s="10">
        <f t="shared" ref="E22:P22" si="4">EDATE(D22,1)</f>
        <v>44197</v>
      </c>
      <c r="F22" s="10">
        <f t="shared" si="4"/>
        <v>44228</v>
      </c>
      <c r="G22" s="10">
        <f t="shared" si="4"/>
        <v>44256</v>
      </c>
      <c r="H22" s="10">
        <f t="shared" si="4"/>
        <v>44287</v>
      </c>
      <c r="I22" s="10">
        <f t="shared" si="4"/>
        <v>44317</v>
      </c>
      <c r="J22" s="10">
        <f t="shared" si="4"/>
        <v>44348</v>
      </c>
      <c r="K22" s="10">
        <f t="shared" si="4"/>
        <v>44378</v>
      </c>
      <c r="L22" s="10">
        <f t="shared" si="4"/>
        <v>44409</v>
      </c>
      <c r="M22" s="10">
        <f t="shared" si="4"/>
        <v>44440</v>
      </c>
      <c r="N22" s="10">
        <f t="shared" si="4"/>
        <v>44470</v>
      </c>
      <c r="O22" s="10">
        <f t="shared" si="4"/>
        <v>44501</v>
      </c>
      <c r="P22" s="10">
        <f t="shared" si="4"/>
        <v>44531</v>
      </c>
      <c r="Q22" s="15" t="s">
        <v>3</v>
      </c>
      <c r="R22" s="15" t="s">
        <v>4</v>
      </c>
    </row>
    <row r="23" spans="2:27" ht="15.75" thickBot="1" x14ac:dyDescent="0.3">
      <c r="B23" s="13">
        <v>1508</v>
      </c>
      <c r="C23" s="13" t="s">
        <v>15</v>
      </c>
      <c r="D23" s="11">
        <v>95418</v>
      </c>
      <c r="E23" s="11">
        <v>95418</v>
      </c>
      <c r="F23" s="11">
        <v>95418</v>
      </c>
      <c r="G23" s="11">
        <v>95418</v>
      </c>
      <c r="H23" s="11">
        <v>95418</v>
      </c>
      <c r="I23" s="11">
        <v>95418</v>
      </c>
      <c r="J23" s="11">
        <v>95418</v>
      </c>
      <c r="K23" s="11">
        <v>95418</v>
      </c>
      <c r="L23" s="11">
        <v>95418</v>
      </c>
      <c r="M23" s="11">
        <v>95418</v>
      </c>
      <c r="N23" s="11">
        <v>95418</v>
      </c>
      <c r="O23" s="11">
        <v>95418</v>
      </c>
      <c r="P23" s="11">
        <v>95418</v>
      </c>
      <c r="Q23" s="18">
        <v>95418</v>
      </c>
      <c r="R23" s="18">
        <v>95418</v>
      </c>
    </row>
    <row r="24" spans="2:27" x14ac:dyDescent="0.25"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9"/>
      <c r="R24" s="19"/>
    </row>
    <row r="25" spans="2:27" x14ac:dyDescent="0.25">
      <c r="C25" s="1" t="s">
        <v>7</v>
      </c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9"/>
      <c r="R25" s="19"/>
    </row>
    <row r="26" spans="2:27" x14ac:dyDescent="0.25">
      <c r="C26" s="13" t="s">
        <v>9</v>
      </c>
      <c r="E26" s="7">
        <v>5.7000000000000002E-3</v>
      </c>
      <c r="F26" s="7">
        <v>5.7000000000000002E-3</v>
      </c>
      <c r="G26" s="7">
        <v>5.7000000000000002E-3</v>
      </c>
      <c r="H26" s="7">
        <v>5.7000000000000002E-3</v>
      </c>
      <c r="I26" s="7">
        <v>5.7000000000000002E-3</v>
      </c>
      <c r="J26" s="7">
        <v>5.7000000000000002E-3</v>
      </c>
      <c r="K26" s="7">
        <v>5.7000000000000002E-3</v>
      </c>
      <c r="L26" s="7">
        <v>5.7000000000000002E-3</v>
      </c>
      <c r="M26" s="7">
        <v>5.7000000000000002E-3</v>
      </c>
      <c r="N26" s="7">
        <v>5.7000000000000002E-3</v>
      </c>
      <c r="O26" s="7">
        <v>5.7000000000000002E-3</v>
      </c>
      <c r="P26" s="7">
        <v>5.7000000000000002E-3</v>
      </c>
      <c r="Q26" s="19"/>
      <c r="R26" s="19"/>
    </row>
    <row r="27" spans="2:27" x14ac:dyDescent="0.25">
      <c r="C27" s="24" t="s">
        <v>8</v>
      </c>
      <c r="D27" s="8">
        <v>31</v>
      </c>
      <c r="E27" s="9">
        <v>31</v>
      </c>
      <c r="F27" s="9">
        <v>28</v>
      </c>
      <c r="G27" s="9">
        <v>31</v>
      </c>
      <c r="H27" s="9">
        <v>30</v>
      </c>
      <c r="I27" s="9">
        <v>31</v>
      </c>
      <c r="J27" s="9">
        <v>30</v>
      </c>
      <c r="K27" s="9">
        <v>31</v>
      </c>
      <c r="L27" s="9">
        <v>31</v>
      </c>
      <c r="M27" s="9">
        <v>30</v>
      </c>
      <c r="N27" s="9">
        <v>31</v>
      </c>
      <c r="O27" s="9">
        <v>30</v>
      </c>
      <c r="P27" s="9">
        <v>31</v>
      </c>
      <c r="Q27" s="9"/>
      <c r="R27" s="9"/>
    </row>
    <row r="28" spans="2:27" x14ac:dyDescent="0.25">
      <c r="C28" s="1"/>
      <c r="D28" s="10">
        <v>44166</v>
      </c>
      <c r="E28" s="10">
        <f t="shared" ref="E28:P28" si="5">EDATE(D28,1)</f>
        <v>44197</v>
      </c>
      <c r="F28" s="10">
        <f t="shared" si="5"/>
        <v>44228</v>
      </c>
      <c r="G28" s="10">
        <f t="shared" si="5"/>
        <v>44256</v>
      </c>
      <c r="H28" s="10">
        <f t="shared" si="5"/>
        <v>44287</v>
      </c>
      <c r="I28" s="10">
        <f t="shared" si="5"/>
        <v>44317</v>
      </c>
      <c r="J28" s="10">
        <f t="shared" si="5"/>
        <v>44348</v>
      </c>
      <c r="K28" s="10">
        <f t="shared" si="5"/>
        <v>44378</v>
      </c>
      <c r="L28" s="10">
        <f t="shared" si="5"/>
        <v>44409</v>
      </c>
      <c r="M28" s="10">
        <f t="shared" si="5"/>
        <v>44440</v>
      </c>
      <c r="N28" s="10">
        <f t="shared" si="5"/>
        <v>44470</v>
      </c>
      <c r="O28" s="10">
        <f t="shared" si="5"/>
        <v>44501</v>
      </c>
      <c r="P28" s="10">
        <f t="shared" si="5"/>
        <v>44531</v>
      </c>
      <c r="Q28" s="15" t="s">
        <v>3</v>
      </c>
      <c r="R28" s="15" t="s">
        <v>4</v>
      </c>
    </row>
    <row r="29" spans="2:27" x14ac:dyDescent="0.25">
      <c r="B29" s="13">
        <v>1508</v>
      </c>
      <c r="C29" s="13" t="s">
        <v>16</v>
      </c>
      <c r="D29" s="16">
        <v>5112.47</v>
      </c>
      <c r="E29" s="6">
        <f t="shared" ref="E29:P29" si="6">ROUND(D23*E26*(E27/365),2)</f>
        <v>46.19</v>
      </c>
      <c r="F29" s="6">
        <f t="shared" si="6"/>
        <v>41.72</v>
      </c>
      <c r="G29" s="6">
        <f t="shared" si="6"/>
        <v>46.19</v>
      </c>
      <c r="H29" s="6">
        <f t="shared" si="6"/>
        <v>44.7</v>
      </c>
      <c r="I29" s="6">
        <f t="shared" si="6"/>
        <v>46.19</v>
      </c>
      <c r="J29" s="6">
        <f t="shared" si="6"/>
        <v>44.7</v>
      </c>
      <c r="K29" s="6">
        <f t="shared" si="6"/>
        <v>46.19</v>
      </c>
      <c r="L29" s="6">
        <f t="shared" si="6"/>
        <v>46.19</v>
      </c>
      <c r="M29" s="6">
        <f t="shared" si="6"/>
        <v>44.7</v>
      </c>
      <c r="N29" s="6">
        <f t="shared" si="6"/>
        <v>46.19</v>
      </c>
      <c r="O29" s="6">
        <f t="shared" si="6"/>
        <v>44.7</v>
      </c>
      <c r="P29" s="6">
        <f t="shared" si="6"/>
        <v>46.19</v>
      </c>
      <c r="Q29" s="19">
        <f>SUM(E29:P29)</f>
        <v>543.84999999999991</v>
      </c>
      <c r="R29" s="19">
        <f>SUM(D29:P29)</f>
        <v>5656.319999999997</v>
      </c>
    </row>
    <row r="30" spans="2:27" ht="15.75" thickBot="1" x14ac:dyDescent="0.3">
      <c r="C30" s="13" t="s">
        <v>6</v>
      </c>
      <c r="D30" s="20"/>
      <c r="E30" s="18">
        <f>E29</f>
        <v>46.19</v>
      </c>
      <c r="F30" s="18">
        <f t="shared" ref="F30:P30" si="7">E30+F29</f>
        <v>87.91</v>
      </c>
      <c r="G30" s="18">
        <f t="shared" si="7"/>
        <v>134.1</v>
      </c>
      <c r="H30" s="18">
        <f t="shared" si="7"/>
        <v>178.8</v>
      </c>
      <c r="I30" s="18">
        <f t="shared" si="7"/>
        <v>224.99</v>
      </c>
      <c r="J30" s="18">
        <f t="shared" si="7"/>
        <v>269.69</v>
      </c>
      <c r="K30" s="18">
        <f t="shared" si="7"/>
        <v>315.88</v>
      </c>
      <c r="L30" s="18">
        <f t="shared" si="7"/>
        <v>362.07</v>
      </c>
      <c r="M30" s="18">
        <f t="shared" si="7"/>
        <v>406.77</v>
      </c>
      <c r="N30" s="18">
        <f t="shared" si="7"/>
        <v>452.96</v>
      </c>
      <c r="O30" s="18">
        <f t="shared" si="7"/>
        <v>497.65999999999997</v>
      </c>
      <c r="P30" s="18">
        <f t="shared" si="7"/>
        <v>543.84999999999991</v>
      </c>
      <c r="Q30" s="18">
        <f>P30</f>
        <v>543.84999999999991</v>
      </c>
      <c r="R30" s="18">
        <f>Q30</f>
        <v>543.84999999999991</v>
      </c>
    </row>
    <row r="31" spans="2:27" s="14" customFormat="1" x14ac:dyDescent="0.25">
      <c r="D31" s="2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1"/>
      <c r="T31" s="13"/>
      <c r="U31" s="13"/>
      <c r="V31" s="13"/>
      <c r="W31" s="13"/>
      <c r="X31" s="13"/>
      <c r="Y31" s="13"/>
      <c r="Z31" s="13"/>
      <c r="AA31" s="13"/>
    </row>
    <row r="32" spans="2:27" x14ac:dyDescent="0.25">
      <c r="Q32" s="17" t="s">
        <v>5</v>
      </c>
      <c r="R32" s="6">
        <v>5656.32</v>
      </c>
    </row>
    <row r="33" spans="17:18" x14ac:dyDescent="0.25">
      <c r="Q33" s="22" t="s">
        <v>21</v>
      </c>
      <c r="R33" s="6">
        <f>R29-R32</f>
        <v>0</v>
      </c>
    </row>
  </sheetData>
  <pageMargins left="0.23622047244094491" right="0.23622047244094491" top="0.74803149606299213" bottom="0.74803149606299213" header="0.31496062992125984" footer="0.31496062992125984"/>
  <pageSetup scale="55" orientation="landscape" r:id="rId1"/>
  <headerFooter>
    <oddHeader>&amp;L&amp;"-,Bold"&amp;14InnPower Corporation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33"/>
  <sheetViews>
    <sheetView zoomScaleNormal="100" zoomScaleSheetLayoutView="100" workbookViewId="0">
      <selection activeCell="I34" sqref="I34"/>
    </sheetView>
  </sheetViews>
  <sheetFormatPr defaultRowHeight="15" x14ac:dyDescent="0.25"/>
  <cols>
    <col min="1" max="1" width="2.5703125" style="13" customWidth="1"/>
    <col min="2" max="2" width="16" style="13" customWidth="1"/>
    <col min="3" max="3" width="39.42578125" style="13" bestFit="1" customWidth="1"/>
    <col min="4" max="18" width="12.5703125" style="13" customWidth="1"/>
    <col min="19" max="19" width="9.140625" style="13"/>
    <col min="20" max="20" width="11.28515625" style="13" bestFit="1" customWidth="1"/>
    <col min="21" max="21" width="11.7109375" style="13" bestFit="1" customWidth="1"/>
    <col min="22" max="22" width="9.140625" style="13"/>
    <col min="23" max="24" width="11.140625" style="13" bestFit="1" customWidth="1"/>
    <col min="25" max="27" width="9.7109375" style="13" bestFit="1" customWidth="1"/>
    <col min="28" max="16384" width="9.140625" style="13"/>
  </cols>
  <sheetData>
    <row r="1" spans="2:18" x14ac:dyDescent="0.25">
      <c r="P1"/>
      <c r="Q1"/>
      <c r="R1"/>
    </row>
    <row r="2" spans="2:18" x14ac:dyDescent="0.25">
      <c r="B2" s="1" t="s">
        <v>11</v>
      </c>
      <c r="C2" s="1"/>
      <c r="M2" s="14"/>
      <c r="N2" s="14"/>
      <c r="O2" s="14"/>
      <c r="P2"/>
      <c r="Q2"/>
      <c r="R2"/>
    </row>
    <row r="3" spans="2:18" x14ac:dyDescent="0.25">
      <c r="B3" s="1" t="s">
        <v>1</v>
      </c>
      <c r="C3" s="4">
        <v>44196</v>
      </c>
      <c r="M3" s="14"/>
      <c r="N3" s="14"/>
      <c r="O3" s="14"/>
      <c r="P3"/>
      <c r="Q3"/>
      <c r="R3"/>
    </row>
    <row r="4" spans="2:18" x14ac:dyDescent="0.25">
      <c r="B4" s="1"/>
      <c r="C4" s="4"/>
      <c r="J4" s="14"/>
      <c r="K4" s="14"/>
      <c r="L4" s="14"/>
      <c r="M4" s="14"/>
      <c r="N4" s="14"/>
      <c r="O4" s="14"/>
      <c r="P4"/>
      <c r="Q4"/>
      <c r="R4"/>
    </row>
    <row r="5" spans="2:18" x14ac:dyDescent="0.25">
      <c r="B5" s="23">
        <v>2020</v>
      </c>
      <c r="E5" s="7"/>
      <c r="F5" s="7"/>
      <c r="G5" s="7"/>
      <c r="H5" s="7"/>
      <c r="I5" s="7"/>
      <c r="J5" s="7"/>
      <c r="K5" s="7"/>
      <c r="L5" s="7"/>
    </row>
    <row r="6" spans="2:18" x14ac:dyDescent="0.25">
      <c r="E6" s="7"/>
      <c r="F6" s="7"/>
      <c r="G6" s="7"/>
      <c r="H6" s="7"/>
      <c r="I6" s="7"/>
      <c r="J6" s="7"/>
      <c r="K6" s="7"/>
      <c r="L6" s="7"/>
      <c r="R6" s="2"/>
    </row>
    <row r="7" spans="2:18" x14ac:dyDescent="0.25">
      <c r="B7" s="1" t="s">
        <v>14</v>
      </c>
      <c r="E7" s="7"/>
      <c r="F7" s="7"/>
      <c r="G7" s="7"/>
      <c r="H7" s="7"/>
      <c r="I7" s="7"/>
      <c r="J7" s="7"/>
      <c r="K7" s="7"/>
      <c r="L7" s="7"/>
      <c r="Q7" s="2"/>
      <c r="R7" s="2"/>
    </row>
    <row r="8" spans="2:18" x14ac:dyDescent="0.25">
      <c r="E8" s="7"/>
      <c r="F8" s="7"/>
      <c r="G8" s="7"/>
      <c r="H8" s="7"/>
      <c r="I8" s="7"/>
      <c r="J8" s="7"/>
      <c r="K8" s="7"/>
      <c r="L8" s="7"/>
      <c r="R8" s="2"/>
    </row>
    <row r="9" spans="2:18" x14ac:dyDescent="0.25">
      <c r="B9" s="3" t="s">
        <v>0</v>
      </c>
      <c r="C9" s="3" t="s">
        <v>2</v>
      </c>
      <c r="D9" s="10">
        <v>43830</v>
      </c>
      <c r="E9" s="10">
        <f t="shared" ref="E9:P9" si="0">EOMONTH(D9,1)</f>
        <v>43861</v>
      </c>
      <c r="F9" s="10">
        <f t="shared" si="0"/>
        <v>43890</v>
      </c>
      <c r="G9" s="10">
        <f t="shared" si="0"/>
        <v>43921</v>
      </c>
      <c r="H9" s="10">
        <f t="shared" si="0"/>
        <v>43951</v>
      </c>
      <c r="I9" s="10">
        <f t="shared" si="0"/>
        <v>43982</v>
      </c>
      <c r="J9" s="10">
        <f t="shared" si="0"/>
        <v>44012</v>
      </c>
      <c r="K9" s="10">
        <f t="shared" si="0"/>
        <v>44043</v>
      </c>
      <c r="L9" s="10">
        <f t="shared" si="0"/>
        <v>44074</v>
      </c>
      <c r="M9" s="10">
        <f t="shared" si="0"/>
        <v>44104</v>
      </c>
      <c r="N9" s="10">
        <f t="shared" si="0"/>
        <v>44135</v>
      </c>
      <c r="O9" s="10">
        <f t="shared" si="0"/>
        <v>44165</v>
      </c>
      <c r="P9" s="10">
        <f t="shared" si="0"/>
        <v>44196</v>
      </c>
      <c r="Q9" s="15" t="s">
        <v>3</v>
      </c>
      <c r="R9" s="15" t="s">
        <v>4</v>
      </c>
    </row>
    <row r="10" spans="2:18" ht="15.75" thickBot="1" x14ac:dyDescent="0.3">
      <c r="B10" s="13">
        <v>1508</v>
      </c>
      <c r="C10" s="13" t="s">
        <v>10</v>
      </c>
      <c r="D10" s="11">
        <v>-162871</v>
      </c>
      <c r="E10" s="11">
        <v>-162871</v>
      </c>
      <c r="F10" s="11">
        <v>-162871</v>
      </c>
      <c r="G10" s="11">
        <v>-162871</v>
      </c>
      <c r="H10" s="11">
        <v>-162871</v>
      </c>
      <c r="I10" s="11">
        <v>-162871</v>
      </c>
      <c r="J10" s="11">
        <v>-162871</v>
      </c>
      <c r="K10" s="11">
        <v>-162871</v>
      </c>
      <c r="L10" s="11">
        <v>-162871</v>
      </c>
      <c r="M10" s="11">
        <v>-162871</v>
      </c>
      <c r="N10" s="11">
        <v>-162871</v>
      </c>
      <c r="O10" s="11">
        <v>-162871</v>
      </c>
      <c r="P10" s="11">
        <v>-162871</v>
      </c>
      <c r="Q10" s="18">
        <v>-162871</v>
      </c>
      <c r="R10" s="18">
        <v>-162871</v>
      </c>
    </row>
    <row r="11" spans="2:18" x14ac:dyDescent="0.25"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9"/>
      <c r="R11" s="19"/>
    </row>
    <row r="12" spans="2:18" x14ac:dyDescent="0.25">
      <c r="C12" s="1" t="s">
        <v>7</v>
      </c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9"/>
      <c r="R12" s="19"/>
    </row>
    <row r="13" spans="2:18" x14ac:dyDescent="0.25">
      <c r="C13" s="13" t="s">
        <v>9</v>
      </c>
      <c r="E13" s="7">
        <v>2.18E-2</v>
      </c>
      <c r="F13" s="7">
        <v>2.18E-2</v>
      </c>
      <c r="G13" s="7">
        <v>2.18E-2</v>
      </c>
      <c r="H13" s="7">
        <v>2.18E-2</v>
      </c>
      <c r="I13" s="7">
        <v>2.18E-2</v>
      </c>
      <c r="J13" s="7">
        <v>2.18E-2</v>
      </c>
      <c r="K13" s="7">
        <v>5.7000000000000002E-3</v>
      </c>
      <c r="L13" s="7">
        <v>5.7000000000000002E-3</v>
      </c>
      <c r="M13" s="7">
        <v>5.7000000000000002E-3</v>
      </c>
      <c r="N13" s="7">
        <v>5.7000000000000002E-3</v>
      </c>
      <c r="O13" s="7">
        <v>5.7000000000000002E-3</v>
      </c>
      <c r="P13" s="7">
        <v>5.7000000000000002E-3</v>
      </c>
      <c r="Q13" s="19"/>
      <c r="R13" s="19"/>
    </row>
    <row r="14" spans="2:18" x14ac:dyDescent="0.25">
      <c r="C14" s="24" t="s">
        <v>8</v>
      </c>
      <c r="D14" s="8">
        <v>31</v>
      </c>
      <c r="E14" s="9">
        <v>31</v>
      </c>
      <c r="F14" s="9">
        <v>29</v>
      </c>
      <c r="G14" s="9">
        <v>31</v>
      </c>
      <c r="H14" s="9">
        <v>30</v>
      </c>
      <c r="I14" s="9">
        <v>31</v>
      </c>
      <c r="J14" s="9">
        <v>30</v>
      </c>
      <c r="K14" s="9">
        <v>31</v>
      </c>
      <c r="L14" s="9">
        <v>31</v>
      </c>
      <c r="M14" s="9">
        <v>30</v>
      </c>
      <c r="N14" s="9">
        <v>31</v>
      </c>
      <c r="O14" s="9">
        <v>30</v>
      </c>
      <c r="P14" s="9">
        <v>31</v>
      </c>
      <c r="Q14" s="9"/>
      <c r="R14" s="9"/>
    </row>
    <row r="15" spans="2:18" x14ac:dyDescent="0.25">
      <c r="C15" s="1"/>
      <c r="D15" s="10">
        <f>D9</f>
        <v>43830</v>
      </c>
      <c r="E15" s="10">
        <f>EDATE(D15,1)</f>
        <v>43861</v>
      </c>
      <c r="F15" s="10">
        <f>EDATE(E15,1)</f>
        <v>43890</v>
      </c>
      <c r="G15" s="10">
        <f>EDATE(F15,1)</f>
        <v>43919</v>
      </c>
      <c r="H15" s="10">
        <f>EDATE(G15,1)</f>
        <v>43950</v>
      </c>
      <c r="I15" s="10">
        <v>43221</v>
      </c>
      <c r="J15" s="10">
        <v>43252</v>
      </c>
      <c r="K15" s="10">
        <v>43282</v>
      </c>
      <c r="L15" s="10">
        <v>43313</v>
      </c>
      <c r="M15" s="10">
        <v>43344</v>
      </c>
      <c r="N15" s="10">
        <v>43374</v>
      </c>
      <c r="O15" s="10">
        <v>43405</v>
      </c>
      <c r="P15" s="10">
        <v>43435</v>
      </c>
      <c r="Q15" s="15" t="s">
        <v>3</v>
      </c>
      <c r="R15" s="15" t="s">
        <v>4</v>
      </c>
    </row>
    <row r="16" spans="2:18" x14ac:dyDescent="0.25">
      <c r="B16" s="13">
        <v>1508</v>
      </c>
      <c r="C16" s="13" t="s">
        <v>12</v>
      </c>
      <c r="D16" s="16">
        <v>-6225.48</v>
      </c>
      <c r="E16" s="6">
        <v>-301.56</v>
      </c>
      <c r="F16" s="6">
        <v>-282.10000000000002</v>
      </c>
      <c r="G16" s="6">
        <v>-301.56</v>
      </c>
      <c r="H16" s="6">
        <v>-291.83</v>
      </c>
      <c r="I16" s="6">
        <v>-301.56</v>
      </c>
      <c r="J16" s="6">
        <v>-291.83</v>
      </c>
      <c r="K16" s="6">
        <v>-78.849999999999994</v>
      </c>
      <c r="L16" s="6">
        <v>-78.849999999999994</v>
      </c>
      <c r="M16" s="6">
        <v>-76.3</v>
      </c>
      <c r="N16" s="6">
        <v>-78.849999999999994</v>
      </c>
      <c r="O16" s="6">
        <v>-76.3</v>
      </c>
      <c r="P16" s="6">
        <v>-78.849999999999994</v>
      </c>
      <c r="Q16" s="19">
        <v>-2238.4399999999996</v>
      </c>
      <c r="R16" s="19">
        <v>-8463.9200000000019</v>
      </c>
    </row>
    <row r="17" spans="2:27" ht="15.75" thickBot="1" x14ac:dyDescent="0.3">
      <c r="C17" s="13" t="s">
        <v>6</v>
      </c>
      <c r="D17" s="20"/>
      <c r="E17" s="18">
        <f>E16</f>
        <v>-301.56</v>
      </c>
      <c r="F17" s="18">
        <f t="shared" ref="F17:P17" si="1">E17+F16</f>
        <v>-583.66000000000008</v>
      </c>
      <c r="G17" s="18">
        <f t="shared" si="1"/>
        <v>-885.22</v>
      </c>
      <c r="H17" s="18">
        <f t="shared" si="1"/>
        <v>-1177.05</v>
      </c>
      <c r="I17" s="18">
        <f t="shared" si="1"/>
        <v>-1478.61</v>
      </c>
      <c r="J17" s="18">
        <f t="shared" si="1"/>
        <v>-1770.4399999999998</v>
      </c>
      <c r="K17" s="18">
        <f t="shared" si="1"/>
        <v>-1849.2899999999997</v>
      </c>
      <c r="L17" s="18">
        <f t="shared" si="1"/>
        <v>-1928.1399999999996</v>
      </c>
      <c r="M17" s="18">
        <f t="shared" si="1"/>
        <v>-2004.4399999999996</v>
      </c>
      <c r="N17" s="18">
        <f t="shared" si="1"/>
        <v>-2083.2899999999995</v>
      </c>
      <c r="O17" s="18">
        <f t="shared" si="1"/>
        <v>-2159.5899999999997</v>
      </c>
      <c r="P17" s="18">
        <f t="shared" si="1"/>
        <v>-2238.4399999999996</v>
      </c>
      <c r="Q17" s="18">
        <f>P17</f>
        <v>-2238.4399999999996</v>
      </c>
      <c r="R17" s="18">
        <f>R16</f>
        <v>-8463.9200000000019</v>
      </c>
    </row>
    <row r="18" spans="2:27" s="14" customFormat="1" x14ac:dyDescent="0.25">
      <c r="D18" s="2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1"/>
      <c r="T18" s="13"/>
      <c r="U18" s="13"/>
      <c r="V18" s="13"/>
      <c r="W18" s="13"/>
      <c r="X18" s="13"/>
      <c r="Y18" s="13"/>
      <c r="Z18" s="13"/>
      <c r="AA18" s="13"/>
    </row>
    <row r="19" spans="2:27" s="14" customFormat="1" x14ac:dyDescent="0.25">
      <c r="D19" s="2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7" t="s">
        <v>5</v>
      </c>
      <c r="R19" s="6">
        <v>-8463.92</v>
      </c>
      <c r="T19" s="13"/>
      <c r="U19" s="13"/>
      <c r="V19" s="13"/>
      <c r="W19" s="13"/>
      <c r="X19" s="13"/>
      <c r="Y19" s="13"/>
      <c r="Z19" s="13"/>
      <c r="AA19" s="13"/>
    </row>
    <row r="20" spans="2:27" x14ac:dyDescent="0.25">
      <c r="B20" s="1" t="s">
        <v>13</v>
      </c>
      <c r="Q20" s="22" t="s">
        <v>21</v>
      </c>
      <c r="R20" s="6">
        <f>R16-R19</f>
        <v>0</v>
      </c>
    </row>
    <row r="21" spans="2:27" x14ac:dyDescent="0.25">
      <c r="B21" s="1"/>
    </row>
    <row r="22" spans="2:27" x14ac:dyDescent="0.25">
      <c r="B22" s="3" t="s">
        <v>0</v>
      </c>
      <c r="C22" s="3" t="s">
        <v>2</v>
      </c>
      <c r="D22" s="10">
        <v>43800</v>
      </c>
      <c r="E22" s="10">
        <f t="shared" ref="E22:P22" si="2">EDATE(D22,1)</f>
        <v>43831</v>
      </c>
      <c r="F22" s="10">
        <f t="shared" si="2"/>
        <v>43862</v>
      </c>
      <c r="G22" s="10">
        <f t="shared" si="2"/>
        <v>43891</v>
      </c>
      <c r="H22" s="10">
        <f t="shared" si="2"/>
        <v>43922</v>
      </c>
      <c r="I22" s="10">
        <f t="shared" si="2"/>
        <v>43952</v>
      </c>
      <c r="J22" s="10">
        <f t="shared" si="2"/>
        <v>43983</v>
      </c>
      <c r="K22" s="10">
        <f t="shared" si="2"/>
        <v>44013</v>
      </c>
      <c r="L22" s="10">
        <f t="shared" si="2"/>
        <v>44044</v>
      </c>
      <c r="M22" s="10">
        <f t="shared" si="2"/>
        <v>44075</v>
      </c>
      <c r="N22" s="10">
        <f t="shared" si="2"/>
        <v>44105</v>
      </c>
      <c r="O22" s="10">
        <f t="shared" si="2"/>
        <v>44136</v>
      </c>
      <c r="P22" s="10">
        <f t="shared" si="2"/>
        <v>44166</v>
      </c>
      <c r="Q22" s="15" t="s">
        <v>3</v>
      </c>
      <c r="R22" s="15" t="s">
        <v>4</v>
      </c>
    </row>
    <row r="23" spans="2:27" ht="15.75" thickBot="1" x14ac:dyDescent="0.3">
      <c r="B23" s="13">
        <v>1508</v>
      </c>
      <c r="C23" s="13" t="s">
        <v>15</v>
      </c>
      <c r="D23" s="11">
        <v>95418</v>
      </c>
      <c r="E23" s="11">
        <v>95418</v>
      </c>
      <c r="F23" s="11">
        <v>95418</v>
      </c>
      <c r="G23" s="11">
        <v>95418</v>
      </c>
      <c r="H23" s="11">
        <v>95418</v>
      </c>
      <c r="I23" s="11">
        <v>95418</v>
      </c>
      <c r="J23" s="11">
        <v>95418</v>
      </c>
      <c r="K23" s="11">
        <v>95418</v>
      </c>
      <c r="L23" s="11">
        <v>95418</v>
      </c>
      <c r="M23" s="11">
        <v>95418</v>
      </c>
      <c r="N23" s="11">
        <v>95418</v>
      </c>
      <c r="O23" s="11">
        <v>95418</v>
      </c>
      <c r="P23" s="11">
        <v>95418</v>
      </c>
      <c r="Q23" s="18">
        <v>95418</v>
      </c>
      <c r="R23" s="18">
        <v>95418</v>
      </c>
    </row>
    <row r="24" spans="2:27" x14ac:dyDescent="0.25"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9"/>
      <c r="R24" s="19"/>
    </row>
    <row r="25" spans="2:27" x14ac:dyDescent="0.25">
      <c r="C25" s="1" t="s">
        <v>7</v>
      </c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9"/>
      <c r="R25" s="19"/>
    </row>
    <row r="26" spans="2:27" x14ac:dyDescent="0.25">
      <c r="C26" s="13" t="s">
        <v>9</v>
      </c>
      <c r="E26" s="7">
        <v>2.18E-2</v>
      </c>
      <c r="F26" s="7">
        <v>2.18E-2</v>
      </c>
      <c r="G26" s="7">
        <v>2.18E-2</v>
      </c>
      <c r="H26" s="7">
        <v>2.18E-2</v>
      </c>
      <c r="I26" s="7">
        <v>2.18E-2</v>
      </c>
      <c r="J26" s="7">
        <v>2.18E-2</v>
      </c>
      <c r="K26" s="7">
        <v>5.7000000000000002E-3</v>
      </c>
      <c r="L26" s="7">
        <v>5.7000000000000002E-3</v>
      </c>
      <c r="M26" s="7">
        <v>5.7000000000000002E-3</v>
      </c>
      <c r="N26" s="7">
        <v>5.7000000000000002E-3</v>
      </c>
      <c r="O26" s="7">
        <v>5.7000000000000002E-3</v>
      </c>
      <c r="P26" s="7">
        <v>5.7000000000000002E-3</v>
      </c>
      <c r="Q26" s="19"/>
      <c r="R26" s="19"/>
    </row>
    <row r="27" spans="2:27" x14ac:dyDescent="0.25">
      <c r="C27" s="24" t="s">
        <v>8</v>
      </c>
      <c r="D27" s="8">
        <v>31</v>
      </c>
      <c r="E27" s="9">
        <v>31</v>
      </c>
      <c r="F27" s="9">
        <v>29</v>
      </c>
      <c r="G27" s="9">
        <v>31</v>
      </c>
      <c r="H27" s="9">
        <v>30</v>
      </c>
      <c r="I27" s="9">
        <v>31</v>
      </c>
      <c r="J27" s="9">
        <v>30</v>
      </c>
      <c r="K27" s="9">
        <v>31</v>
      </c>
      <c r="L27" s="9">
        <v>31</v>
      </c>
      <c r="M27" s="9">
        <v>30</v>
      </c>
      <c r="N27" s="9">
        <v>31</v>
      </c>
      <c r="O27" s="9">
        <v>30</v>
      </c>
      <c r="P27" s="9">
        <v>31</v>
      </c>
      <c r="Q27" s="9"/>
      <c r="R27" s="9"/>
    </row>
    <row r="28" spans="2:27" x14ac:dyDescent="0.25">
      <c r="C28" s="1"/>
      <c r="D28" s="10">
        <v>43800</v>
      </c>
      <c r="E28" s="10">
        <f>EDATE(D28,1)</f>
        <v>43831</v>
      </c>
      <c r="F28" s="10">
        <f>EDATE(E28,1)</f>
        <v>43862</v>
      </c>
      <c r="G28" s="10">
        <f>EDATE(F28,1)</f>
        <v>43891</v>
      </c>
      <c r="H28" s="10">
        <f>EDATE(G28,1)</f>
        <v>43922</v>
      </c>
      <c r="I28" s="10">
        <v>43221</v>
      </c>
      <c r="J28" s="10">
        <v>43252</v>
      </c>
      <c r="K28" s="10">
        <v>43282</v>
      </c>
      <c r="L28" s="10">
        <v>43313</v>
      </c>
      <c r="M28" s="10">
        <v>43344</v>
      </c>
      <c r="N28" s="10">
        <v>43374</v>
      </c>
      <c r="O28" s="10">
        <v>43405</v>
      </c>
      <c r="P28" s="10">
        <v>43435</v>
      </c>
      <c r="Q28" s="15" t="s">
        <v>3</v>
      </c>
      <c r="R28" s="15" t="s">
        <v>4</v>
      </c>
    </row>
    <row r="29" spans="2:27" x14ac:dyDescent="0.25">
      <c r="B29" s="13">
        <v>1508</v>
      </c>
      <c r="C29" s="13" t="s">
        <v>16</v>
      </c>
      <c r="D29" s="16">
        <v>3801.09</v>
      </c>
      <c r="E29" s="6">
        <v>176.67</v>
      </c>
      <c r="F29" s="6">
        <v>165.27</v>
      </c>
      <c r="G29" s="6">
        <v>176.67</v>
      </c>
      <c r="H29" s="6">
        <v>170.97</v>
      </c>
      <c r="I29" s="6">
        <v>176.67</v>
      </c>
      <c r="J29" s="6">
        <v>170.97</v>
      </c>
      <c r="K29" s="6">
        <v>46.19</v>
      </c>
      <c r="L29" s="6">
        <v>46.19</v>
      </c>
      <c r="M29" s="6">
        <v>44.7</v>
      </c>
      <c r="N29" s="6">
        <v>46.19</v>
      </c>
      <c r="O29" s="6">
        <v>44.7</v>
      </c>
      <c r="P29" s="6">
        <v>46.19</v>
      </c>
      <c r="Q29" s="19">
        <v>1311.3800000000003</v>
      </c>
      <c r="R29" s="19">
        <v>5112.4699999999993</v>
      </c>
    </row>
    <row r="30" spans="2:27" ht="15.75" thickBot="1" x14ac:dyDescent="0.3">
      <c r="C30" s="13" t="s">
        <v>6</v>
      </c>
      <c r="D30" s="20"/>
      <c r="E30" s="18">
        <f>E29</f>
        <v>176.67</v>
      </c>
      <c r="F30" s="18">
        <f t="shared" ref="F30:P30" si="3">E30+F29</f>
        <v>341.94</v>
      </c>
      <c r="G30" s="18">
        <f t="shared" si="3"/>
        <v>518.61</v>
      </c>
      <c r="H30" s="18">
        <f t="shared" si="3"/>
        <v>689.58</v>
      </c>
      <c r="I30" s="18">
        <f t="shared" si="3"/>
        <v>866.25</v>
      </c>
      <c r="J30" s="18">
        <f t="shared" si="3"/>
        <v>1037.22</v>
      </c>
      <c r="K30" s="18">
        <f t="shared" si="3"/>
        <v>1083.4100000000001</v>
      </c>
      <c r="L30" s="18">
        <f t="shared" si="3"/>
        <v>1129.6000000000001</v>
      </c>
      <c r="M30" s="18">
        <f t="shared" si="3"/>
        <v>1174.3000000000002</v>
      </c>
      <c r="N30" s="18">
        <f t="shared" si="3"/>
        <v>1220.4900000000002</v>
      </c>
      <c r="O30" s="18">
        <f t="shared" si="3"/>
        <v>1265.1900000000003</v>
      </c>
      <c r="P30" s="18">
        <f t="shared" si="3"/>
        <v>1311.3800000000003</v>
      </c>
      <c r="Q30" s="18">
        <f>P30</f>
        <v>1311.3800000000003</v>
      </c>
      <c r="R30" s="18">
        <f>Q30</f>
        <v>1311.3800000000003</v>
      </c>
    </row>
    <row r="31" spans="2:27" s="14" customFormat="1" x14ac:dyDescent="0.25">
      <c r="D31" s="2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1"/>
      <c r="T31" s="13"/>
      <c r="U31" s="13"/>
      <c r="V31" s="13"/>
      <c r="W31" s="13"/>
      <c r="X31" s="13"/>
      <c r="Y31" s="13"/>
      <c r="Z31" s="13"/>
      <c r="AA31" s="13"/>
    </row>
    <row r="32" spans="2:27" x14ac:dyDescent="0.25">
      <c r="Q32" s="17" t="s">
        <v>5</v>
      </c>
      <c r="R32" s="6">
        <v>5112.47</v>
      </c>
    </row>
    <row r="33" spans="17:18" x14ac:dyDescent="0.25">
      <c r="Q33" s="22" t="s">
        <v>21</v>
      </c>
      <c r="R33" s="6">
        <f>R29-R32</f>
        <v>0</v>
      </c>
    </row>
  </sheetData>
  <pageMargins left="0.23622047244094491" right="0.23622047244094491" top="0.74803149606299213" bottom="0.74803149606299213" header="0.31496062992125984" footer="0.31496062992125984"/>
  <pageSetup scale="55" orientation="landscape" r:id="rId1"/>
  <headerFooter>
    <oddHeader>&amp;L&amp;"-,Bold"&amp;14InnPower Corporation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A33"/>
  <sheetViews>
    <sheetView zoomScaleNormal="100" zoomScaleSheetLayoutView="100" workbookViewId="0">
      <selection activeCell="I34" sqref="I34"/>
    </sheetView>
  </sheetViews>
  <sheetFormatPr defaultRowHeight="15" x14ac:dyDescent="0.25"/>
  <cols>
    <col min="1" max="1" width="2.5703125" style="13" customWidth="1"/>
    <col min="2" max="2" width="16" style="13" customWidth="1"/>
    <col min="3" max="3" width="39.42578125" style="13" bestFit="1" customWidth="1"/>
    <col min="4" max="18" width="12.5703125" style="13" customWidth="1"/>
    <col min="19" max="19" width="9.140625" style="13"/>
    <col min="20" max="20" width="11.28515625" style="13" bestFit="1" customWidth="1"/>
    <col min="21" max="21" width="11.7109375" style="13" bestFit="1" customWidth="1"/>
    <col min="22" max="22" width="9.140625" style="13"/>
    <col min="23" max="24" width="11.140625" style="13" bestFit="1" customWidth="1"/>
    <col min="25" max="27" width="9.7109375" style="13" bestFit="1" customWidth="1"/>
    <col min="28" max="16384" width="9.140625" style="13"/>
  </cols>
  <sheetData>
    <row r="2" spans="2:18" x14ac:dyDescent="0.25">
      <c r="B2" s="1" t="s">
        <v>11</v>
      </c>
      <c r="C2" s="1"/>
      <c r="M2" s="14"/>
      <c r="N2" s="14"/>
      <c r="O2" s="14"/>
      <c r="P2"/>
      <c r="Q2"/>
    </row>
    <row r="3" spans="2:18" x14ac:dyDescent="0.25">
      <c r="B3" s="1" t="s">
        <v>1</v>
      </c>
      <c r="C3" s="4">
        <v>43830</v>
      </c>
      <c r="M3" s="14"/>
      <c r="N3" s="14"/>
      <c r="O3" s="14"/>
      <c r="P3"/>
      <c r="Q3"/>
    </row>
    <row r="4" spans="2:18" x14ac:dyDescent="0.25">
      <c r="B4" s="1"/>
      <c r="C4" s="4"/>
      <c r="J4" s="14"/>
      <c r="K4" s="14"/>
      <c r="L4" s="14"/>
      <c r="M4" s="14"/>
      <c r="N4" s="14"/>
      <c r="O4" s="14"/>
      <c r="P4"/>
      <c r="Q4"/>
    </row>
    <row r="5" spans="2:18" x14ac:dyDescent="0.25">
      <c r="B5" s="23">
        <v>2019</v>
      </c>
      <c r="E5" s="7"/>
      <c r="F5" s="7"/>
      <c r="G5" s="7"/>
      <c r="H5" s="7"/>
      <c r="I5" s="7"/>
      <c r="J5" s="7"/>
      <c r="K5" s="7"/>
      <c r="L5" s="7"/>
    </row>
    <row r="6" spans="2:18" x14ac:dyDescent="0.25">
      <c r="E6" s="7"/>
      <c r="F6" s="7"/>
      <c r="G6" s="7"/>
      <c r="H6" s="7"/>
      <c r="I6" s="7"/>
      <c r="J6" s="7"/>
      <c r="K6" s="7"/>
      <c r="L6" s="7"/>
      <c r="R6" s="2"/>
    </row>
    <row r="7" spans="2:18" x14ac:dyDescent="0.25">
      <c r="B7" s="1" t="s">
        <v>14</v>
      </c>
      <c r="E7" s="7"/>
      <c r="F7" s="7"/>
      <c r="G7" s="7"/>
      <c r="H7" s="7"/>
      <c r="I7" s="7"/>
      <c r="J7" s="7"/>
      <c r="K7" s="7"/>
      <c r="L7" s="7"/>
      <c r="Q7" s="2"/>
      <c r="R7" s="2"/>
    </row>
    <row r="8" spans="2:18" x14ac:dyDescent="0.25">
      <c r="E8" s="7"/>
      <c r="F8" s="7"/>
      <c r="G8" s="7"/>
      <c r="H8" s="7"/>
      <c r="I8" s="7"/>
      <c r="J8" s="7"/>
      <c r="K8" s="7"/>
      <c r="L8" s="7"/>
      <c r="R8" s="2"/>
    </row>
    <row r="9" spans="2:18" x14ac:dyDescent="0.25">
      <c r="B9" s="3" t="s">
        <v>0</v>
      </c>
      <c r="C9" s="3" t="s">
        <v>2</v>
      </c>
      <c r="D9" s="10">
        <v>43465</v>
      </c>
      <c r="E9" s="10">
        <f t="shared" ref="E9:P9" si="0">EOMONTH(D9,1)</f>
        <v>43496</v>
      </c>
      <c r="F9" s="10">
        <f t="shared" si="0"/>
        <v>43524</v>
      </c>
      <c r="G9" s="10">
        <f t="shared" si="0"/>
        <v>43555</v>
      </c>
      <c r="H9" s="10">
        <f t="shared" si="0"/>
        <v>43585</v>
      </c>
      <c r="I9" s="10">
        <f t="shared" si="0"/>
        <v>43616</v>
      </c>
      <c r="J9" s="10">
        <f t="shared" si="0"/>
        <v>43646</v>
      </c>
      <c r="K9" s="10">
        <f t="shared" si="0"/>
        <v>43677</v>
      </c>
      <c r="L9" s="10">
        <f t="shared" si="0"/>
        <v>43708</v>
      </c>
      <c r="M9" s="10">
        <f t="shared" si="0"/>
        <v>43738</v>
      </c>
      <c r="N9" s="10">
        <f t="shared" si="0"/>
        <v>43769</v>
      </c>
      <c r="O9" s="10">
        <f t="shared" si="0"/>
        <v>43799</v>
      </c>
      <c r="P9" s="10">
        <f t="shared" si="0"/>
        <v>43830</v>
      </c>
      <c r="Q9" s="15" t="s">
        <v>3</v>
      </c>
      <c r="R9" s="15" t="s">
        <v>4</v>
      </c>
    </row>
    <row r="10" spans="2:18" ht="15.75" thickBot="1" x14ac:dyDescent="0.3">
      <c r="B10" s="13">
        <v>1508</v>
      </c>
      <c r="C10" s="13" t="s">
        <v>10</v>
      </c>
      <c r="D10" s="11">
        <v>-185817.13</v>
      </c>
      <c r="E10" s="11">
        <v>-162871</v>
      </c>
      <c r="F10" s="11">
        <v>-162871</v>
      </c>
      <c r="G10" s="11">
        <v>-162871</v>
      </c>
      <c r="H10" s="11">
        <v>-162871</v>
      </c>
      <c r="I10" s="11">
        <v>-162871</v>
      </c>
      <c r="J10" s="11">
        <v>-162871</v>
      </c>
      <c r="K10" s="11">
        <v>-162871</v>
      </c>
      <c r="L10" s="11">
        <v>-162871</v>
      </c>
      <c r="M10" s="11">
        <v>-162871</v>
      </c>
      <c r="N10" s="11">
        <v>-162871</v>
      </c>
      <c r="O10" s="11">
        <v>-162871</v>
      </c>
      <c r="P10" s="11">
        <v>-162871</v>
      </c>
      <c r="Q10" s="18">
        <v>-162871</v>
      </c>
      <c r="R10" s="18">
        <v>-162871</v>
      </c>
    </row>
    <row r="11" spans="2:18" x14ac:dyDescent="0.25"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9"/>
      <c r="R11" s="19"/>
    </row>
    <row r="12" spans="2:18" x14ac:dyDescent="0.25">
      <c r="C12" s="1" t="s">
        <v>7</v>
      </c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9"/>
      <c r="R12" s="19"/>
    </row>
    <row r="13" spans="2:18" x14ac:dyDescent="0.25">
      <c r="C13" s="13" t="s">
        <v>9</v>
      </c>
      <c r="E13" s="7">
        <v>2.4500000000000001E-2</v>
      </c>
      <c r="F13" s="7">
        <v>2.4500000000000001E-2</v>
      </c>
      <c r="G13" s="7">
        <v>2.4500000000000001E-2</v>
      </c>
      <c r="H13" s="7">
        <v>2.18E-2</v>
      </c>
      <c r="I13" s="7">
        <v>2.18E-2</v>
      </c>
      <c r="J13" s="7">
        <v>2.18E-2</v>
      </c>
      <c r="K13" s="7">
        <v>2.18E-2</v>
      </c>
      <c r="L13" s="7">
        <v>2.18E-2</v>
      </c>
      <c r="M13" s="7">
        <v>2.18E-2</v>
      </c>
      <c r="N13" s="7">
        <v>2.18E-2</v>
      </c>
      <c r="O13" s="7">
        <v>2.18E-2</v>
      </c>
      <c r="P13" s="7">
        <v>2.18E-2</v>
      </c>
      <c r="Q13" s="19"/>
      <c r="R13" s="19"/>
    </row>
    <row r="14" spans="2:18" x14ac:dyDescent="0.25">
      <c r="C14" s="24" t="s">
        <v>8</v>
      </c>
      <c r="D14" s="8">
        <v>31</v>
      </c>
      <c r="E14" s="9">
        <v>31</v>
      </c>
      <c r="F14" s="9">
        <v>28</v>
      </c>
      <c r="G14" s="9">
        <v>31</v>
      </c>
      <c r="H14" s="9">
        <v>3</v>
      </c>
      <c r="I14" s="9">
        <v>31</v>
      </c>
      <c r="J14" s="9">
        <v>30</v>
      </c>
      <c r="K14" s="9">
        <v>31</v>
      </c>
      <c r="L14" s="9">
        <v>31</v>
      </c>
      <c r="M14" s="9">
        <v>30</v>
      </c>
      <c r="N14" s="9">
        <v>31</v>
      </c>
      <c r="O14" s="9">
        <v>30</v>
      </c>
      <c r="P14" s="9">
        <v>31</v>
      </c>
      <c r="Q14" s="9"/>
      <c r="R14" s="9"/>
    </row>
    <row r="15" spans="2:18" x14ac:dyDescent="0.25">
      <c r="C15" s="1"/>
      <c r="D15" s="10">
        <f>D9</f>
        <v>43465</v>
      </c>
      <c r="E15" s="10">
        <f>EDATE(D15,1)</f>
        <v>43496</v>
      </c>
      <c r="F15" s="10">
        <f>EDATE(E15,1)</f>
        <v>43524</v>
      </c>
      <c r="G15" s="10">
        <f>EDATE(F15,1)</f>
        <v>43552</v>
      </c>
      <c r="H15" s="10">
        <f>EDATE(G15,1)</f>
        <v>43583</v>
      </c>
      <c r="I15" s="10">
        <v>43221</v>
      </c>
      <c r="J15" s="10">
        <v>43252</v>
      </c>
      <c r="K15" s="10">
        <v>43282</v>
      </c>
      <c r="L15" s="10">
        <v>43313</v>
      </c>
      <c r="M15" s="10">
        <v>43344</v>
      </c>
      <c r="N15" s="10">
        <v>43374</v>
      </c>
      <c r="O15" s="10">
        <v>43405</v>
      </c>
      <c r="P15" s="10">
        <v>43435</v>
      </c>
      <c r="Q15" s="15" t="s">
        <v>3</v>
      </c>
      <c r="R15" s="15" t="s">
        <v>4</v>
      </c>
    </row>
    <row r="16" spans="2:18" x14ac:dyDescent="0.25">
      <c r="B16" s="13">
        <v>1508</v>
      </c>
      <c r="C16" s="13" t="s">
        <v>12</v>
      </c>
      <c r="D16" s="16">
        <v>-2829.08</v>
      </c>
      <c r="E16" s="6">
        <f>ROUND(E10*E13*(E14/365),2)+398.57</f>
        <v>59.659999999999968</v>
      </c>
      <c r="F16" s="6">
        <f t="shared" ref="F16:P16" si="1">ROUND(E10*F13*(F14/365),2)</f>
        <v>-306.11</v>
      </c>
      <c r="G16" s="6">
        <f t="shared" si="1"/>
        <v>-338.91</v>
      </c>
      <c r="H16" s="6">
        <f t="shared" si="1"/>
        <v>-29.18</v>
      </c>
      <c r="I16" s="6">
        <f t="shared" si="1"/>
        <v>-301.56</v>
      </c>
      <c r="J16" s="6">
        <f t="shared" si="1"/>
        <v>-291.83</v>
      </c>
      <c r="K16" s="6">
        <f t="shared" si="1"/>
        <v>-301.56</v>
      </c>
      <c r="L16" s="6">
        <f t="shared" si="1"/>
        <v>-301.56</v>
      </c>
      <c r="M16" s="6">
        <f t="shared" si="1"/>
        <v>-291.83</v>
      </c>
      <c r="N16" s="6">
        <f t="shared" si="1"/>
        <v>-301.56</v>
      </c>
      <c r="O16" s="6">
        <f t="shared" si="1"/>
        <v>-291.83</v>
      </c>
      <c r="P16" s="6">
        <f t="shared" si="1"/>
        <v>-301.56</v>
      </c>
      <c r="Q16" s="19">
        <f>SUM(E16:P16)</f>
        <v>-2997.83</v>
      </c>
      <c r="R16" s="19">
        <f>SUM(D16:P16)</f>
        <v>-5826.9100000000008</v>
      </c>
    </row>
    <row r="17" spans="2:27" ht="15.75" thickBot="1" x14ac:dyDescent="0.3">
      <c r="C17" s="13" t="s">
        <v>6</v>
      </c>
      <c r="D17" s="20"/>
      <c r="E17" s="18">
        <f>E16</f>
        <v>59.659999999999968</v>
      </c>
      <c r="F17" s="18">
        <f t="shared" ref="F17:P17" si="2">E17+F16</f>
        <v>-246.45000000000005</v>
      </c>
      <c r="G17" s="18">
        <f t="shared" si="2"/>
        <v>-585.36000000000013</v>
      </c>
      <c r="H17" s="18">
        <f t="shared" si="2"/>
        <v>-614.54000000000008</v>
      </c>
      <c r="I17" s="18">
        <f t="shared" si="2"/>
        <v>-916.10000000000014</v>
      </c>
      <c r="J17" s="18">
        <f t="shared" si="2"/>
        <v>-1207.93</v>
      </c>
      <c r="K17" s="18">
        <f t="shared" si="2"/>
        <v>-1509.49</v>
      </c>
      <c r="L17" s="18">
        <f t="shared" si="2"/>
        <v>-1811.05</v>
      </c>
      <c r="M17" s="18">
        <f t="shared" si="2"/>
        <v>-2102.88</v>
      </c>
      <c r="N17" s="18">
        <f t="shared" si="2"/>
        <v>-2404.44</v>
      </c>
      <c r="O17" s="18">
        <f t="shared" si="2"/>
        <v>-2696.27</v>
      </c>
      <c r="P17" s="18">
        <f t="shared" si="2"/>
        <v>-2997.83</v>
      </c>
      <c r="Q17" s="18">
        <f>P17</f>
        <v>-2997.83</v>
      </c>
      <c r="R17" s="18">
        <f>R16</f>
        <v>-5826.9100000000008</v>
      </c>
    </row>
    <row r="18" spans="2:27" s="14" customFormat="1" x14ac:dyDescent="0.25">
      <c r="D18" s="2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1"/>
      <c r="T18" s="13"/>
      <c r="U18" s="13"/>
      <c r="V18" s="13"/>
      <c r="W18" s="13"/>
      <c r="X18" s="13"/>
      <c r="Y18" s="13"/>
      <c r="Z18" s="13"/>
      <c r="AA18" s="13"/>
    </row>
    <row r="19" spans="2:27" s="14" customFormat="1" x14ac:dyDescent="0.25">
      <c r="D19" s="2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7" t="s">
        <v>5</v>
      </c>
      <c r="R19" s="6">
        <v>-6225.48</v>
      </c>
      <c r="T19" s="13"/>
      <c r="U19" s="13"/>
      <c r="V19" s="13"/>
      <c r="W19" s="13"/>
      <c r="X19" s="13"/>
      <c r="Y19" s="13"/>
      <c r="Z19" s="13"/>
      <c r="AA19" s="13"/>
    </row>
    <row r="20" spans="2:27" x14ac:dyDescent="0.25">
      <c r="B20" s="1" t="s">
        <v>13</v>
      </c>
      <c r="Q20" s="22" t="s">
        <v>21</v>
      </c>
      <c r="R20" s="6">
        <f>R16-R19</f>
        <v>398.5699999999988</v>
      </c>
    </row>
    <row r="21" spans="2:27" x14ac:dyDescent="0.25">
      <c r="B21" s="1"/>
    </row>
    <row r="22" spans="2:27" x14ac:dyDescent="0.25">
      <c r="B22" s="3" t="s">
        <v>0</v>
      </c>
      <c r="C22" s="3" t="s">
        <v>2</v>
      </c>
      <c r="D22" s="10">
        <v>43435</v>
      </c>
      <c r="E22" s="10">
        <f t="shared" ref="E22:P22" si="3">EDATE(D22,1)</f>
        <v>43466</v>
      </c>
      <c r="F22" s="10">
        <f t="shared" si="3"/>
        <v>43497</v>
      </c>
      <c r="G22" s="10">
        <f t="shared" si="3"/>
        <v>43525</v>
      </c>
      <c r="H22" s="10">
        <f t="shared" si="3"/>
        <v>43556</v>
      </c>
      <c r="I22" s="10">
        <f t="shared" si="3"/>
        <v>43586</v>
      </c>
      <c r="J22" s="10">
        <f t="shared" si="3"/>
        <v>43617</v>
      </c>
      <c r="K22" s="10">
        <f t="shared" si="3"/>
        <v>43647</v>
      </c>
      <c r="L22" s="10">
        <f t="shared" si="3"/>
        <v>43678</v>
      </c>
      <c r="M22" s="10">
        <f t="shared" si="3"/>
        <v>43709</v>
      </c>
      <c r="N22" s="10">
        <f t="shared" si="3"/>
        <v>43739</v>
      </c>
      <c r="O22" s="10">
        <f t="shared" si="3"/>
        <v>43770</v>
      </c>
      <c r="P22" s="10">
        <f t="shared" si="3"/>
        <v>43800</v>
      </c>
      <c r="Q22" s="15" t="s">
        <v>3</v>
      </c>
      <c r="R22" s="15" t="s">
        <v>4</v>
      </c>
    </row>
    <row r="23" spans="2:27" ht="15.75" thickBot="1" x14ac:dyDescent="0.3">
      <c r="B23" s="13">
        <v>1508</v>
      </c>
      <c r="C23" s="13" t="s">
        <v>15</v>
      </c>
      <c r="D23" s="11">
        <v>154880</v>
      </c>
      <c r="E23" s="11">
        <v>95418</v>
      </c>
      <c r="F23" s="11">
        <v>95418</v>
      </c>
      <c r="G23" s="11">
        <v>95418</v>
      </c>
      <c r="H23" s="11">
        <v>95418</v>
      </c>
      <c r="I23" s="11">
        <v>95418</v>
      </c>
      <c r="J23" s="11">
        <v>95418</v>
      </c>
      <c r="K23" s="11">
        <v>95418</v>
      </c>
      <c r="L23" s="11">
        <v>95418</v>
      </c>
      <c r="M23" s="11">
        <v>95418</v>
      </c>
      <c r="N23" s="11">
        <v>95418</v>
      </c>
      <c r="O23" s="11">
        <v>95418</v>
      </c>
      <c r="P23" s="11">
        <v>95418</v>
      </c>
      <c r="Q23" s="18">
        <v>95418</v>
      </c>
      <c r="R23" s="18">
        <v>95418</v>
      </c>
    </row>
    <row r="24" spans="2:27" x14ac:dyDescent="0.25"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9"/>
      <c r="R24" s="19"/>
    </row>
    <row r="25" spans="2:27" x14ac:dyDescent="0.25">
      <c r="C25" s="1" t="s">
        <v>7</v>
      </c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9"/>
      <c r="R25" s="19"/>
    </row>
    <row r="26" spans="2:27" x14ac:dyDescent="0.25">
      <c r="C26" s="13" t="s">
        <v>9</v>
      </c>
      <c r="E26" s="7">
        <v>2.4500000000000001E-2</v>
      </c>
      <c r="F26" s="7">
        <v>2.4500000000000001E-2</v>
      </c>
      <c r="G26" s="7">
        <v>2.4500000000000001E-2</v>
      </c>
      <c r="H26" s="7">
        <v>2.18E-2</v>
      </c>
      <c r="I26" s="7">
        <v>2.18E-2</v>
      </c>
      <c r="J26" s="7">
        <v>2.18E-2</v>
      </c>
      <c r="K26" s="7">
        <v>2.18E-2</v>
      </c>
      <c r="L26" s="7">
        <v>2.18E-2</v>
      </c>
      <c r="M26" s="7">
        <v>2.18E-2</v>
      </c>
      <c r="N26" s="7">
        <v>2.18E-2</v>
      </c>
      <c r="O26" s="7">
        <v>2.18E-2</v>
      </c>
      <c r="P26" s="7">
        <v>2.18E-2</v>
      </c>
      <c r="Q26" s="19"/>
      <c r="R26" s="19"/>
    </row>
    <row r="27" spans="2:27" x14ac:dyDescent="0.25">
      <c r="C27" s="24" t="s">
        <v>8</v>
      </c>
      <c r="D27" s="8">
        <v>31</v>
      </c>
      <c r="E27" s="9">
        <v>31</v>
      </c>
      <c r="F27" s="9">
        <v>28</v>
      </c>
      <c r="G27" s="9">
        <v>31</v>
      </c>
      <c r="H27" s="9">
        <v>30</v>
      </c>
      <c r="I27" s="9">
        <v>31</v>
      </c>
      <c r="J27" s="9">
        <v>30</v>
      </c>
      <c r="K27" s="9">
        <v>31</v>
      </c>
      <c r="L27" s="9">
        <v>31</v>
      </c>
      <c r="M27" s="9">
        <v>30</v>
      </c>
      <c r="N27" s="9">
        <v>31</v>
      </c>
      <c r="O27" s="9">
        <v>30</v>
      </c>
      <c r="P27" s="9">
        <v>31</v>
      </c>
      <c r="Q27" s="9"/>
      <c r="R27" s="9"/>
    </row>
    <row r="28" spans="2:27" x14ac:dyDescent="0.25">
      <c r="C28" s="1"/>
      <c r="D28" s="10">
        <v>43435</v>
      </c>
      <c r="E28" s="10">
        <f>EDATE(D28,1)</f>
        <v>43466</v>
      </c>
      <c r="F28" s="10">
        <f>EDATE(E28,1)</f>
        <v>43497</v>
      </c>
      <c r="G28" s="10">
        <f>EDATE(F28,1)</f>
        <v>43525</v>
      </c>
      <c r="H28" s="10">
        <f>EDATE(G28,1)</f>
        <v>43556</v>
      </c>
      <c r="I28" s="10">
        <v>43221</v>
      </c>
      <c r="J28" s="10">
        <v>43252</v>
      </c>
      <c r="K28" s="10">
        <v>43282</v>
      </c>
      <c r="L28" s="10">
        <v>43313</v>
      </c>
      <c r="M28" s="10">
        <v>43344</v>
      </c>
      <c r="N28" s="10">
        <v>43374</v>
      </c>
      <c r="O28" s="10">
        <v>43405</v>
      </c>
      <c r="P28" s="10">
        <v>43435</v>
      </c>
      <c r="Q28" s="15" t="s">
        <v>3</v>
      </c>
      <c r="R28" s="15" t="s">
        <v>4</v>
      </c>
    </row>
    <row r="29" spans="2:27" x14ac:dyDescent="0.25">
      <c r="B29" s="13">
        <v>1508</v>
      </c>
      <c r="C29" s="13" t="s">
        <v>16</v>
      </c>
      <c r="D29" s="16">
        <v>1657.4299999999998</v>
      </c>
      <c r="E29" s="6">
        <f>ROUND(E23*E26*(E27/365),2)-1032.84</f>
        <v>-834.29</v>
      </c>
      <c r="F29" s="6">
        <f t="shared" ref="F29:P29" si="4">ROUND(E23*F26*(F27/365),2)</f>
        <v>179.33</v>
      </c>
      <c r="G29" s="6">
        <f t="shared" si="4"/>
        <v>198.55</v>
      </c>
      <c r="H29" s="6">
        <f t="shared" si="4"/>
        <v>170.97</v>
      </c>
      <c r="I29" s="6">
        <f t="shared" si="4"/>
        <v>176.67</v>
      </c>
      <c r="J29" s="6">
        <f t="shared" si="4"/>
        <v>170.97</v>
      </c>
      <c r="K29" s="6">
        <f t="shared" si="4"/>
        <v>176.67</v>
      </c>
      <c r="L29" s="6">
        <f t="shared" si="4"/>
        <v>176.67</v>
      </c>
      <c r="M29" s="6">
        <f t="shared" si="4"/>
        <v>170.97</v>
      </c>
      <c r="N29" s="6">
        <f t="shared" si="4"/>
        <v>176.67</v>
      </c>
      <c r="O29" s="6">
        <f t="shared" si="4"/>
        <v>170.97</v>
      </c>
      <c r="P29" s="6">
        <f t="shared" si="4"/>
        <v>176.67</v>
      </c>
      <c r="Q29" s="19">
        <f>SUM(E29:P29)</f>
        <v>1110.82</v>
      </c>
      <c r="R29" s="19">
        <f>SUM(D29:P29)</f>
        <v>2768.25</v>
      </c>
    </row>
    <row r="30" spans="2:27" ht="15.75" thickBot="1" x14ac:dyDescent="0.3">
      <c r="C30" s="13" t="s">
        <v>6</v>
      </c>
      <c r="D30" s="20"/>
      <c r="E30" s="18">
        <f>E29</f>
        <v>-834.29</v>
      </c>
      <c r="F30" s="18">
        <f t="shared" ref="F30:P30" si="5">E30+F29</f>
        <v>-654.95999999999992</v>
      </c>
      <c r="G30" s="18">
        <f t="shared" si="5"/>
        <v>-456.40999999999991</v>
      </c>
      <c r="H30" s="18">
        <f t="shared" si="5"/>
        <v>-285.43999999999994</v>
      </c>
      <c r="I30" s="18">
        <f t="shared" si="5"/>
        <v>-108.76999999999995</v>
      </c>
      <c r="J30" s="18">
        <f t="shared" si="5"/>
        <v>62.200000000000045</v>
      </c>
      <c r="K30" s="18">
        <f t="shared" si="5"/>
        <v>238.87000000000003</v>
      </c>
      <c r="L30" s="18">
        <f t="shared" si="5"/>
        <v>415.54</v>
      </c>
      <c r="M30" s="18">
        <f t="shared" si="5"/>
        <v>586.51</v>
      </c>
      <c r="N30" s="18">
        <f t="shared" si="5"/>
        <v>763.18</v>
      </c>
      <c r="O30" s="18">
        <f t="shared" si="5"/>
        <v>934.15</v>
      </c>
      <c r="P30" s="18">
        <f t="shared" si="5"/>
        <v>1110.82</v>
      </c>
      <c r="Q30" s="18">
        <f>P30</f>
        <v>1110.82</v>
      </c>
      <c r="R30" s="18">
        <f>Q30</f>
        <v>1110.82</v>
      </c>
    </row>
    <row r="31" spans="2:27" s="14" customFormat="1" x14ac:dyDescent="0.25">
      <c r="D31" s="2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1"/>
      <c r="T31" s="13"/>
      <c r="U31" s="13"/>
      <c r="V31" s="13"/>
      <c r="W31" s="13"/>
      <c r="X31" s="13"/>
      <c r="Y31" s="13"/>
      <c r="Z31" s="13"/>
      <c r="AA31" s="13"/>
    </row>
    <row r="32" spans="2:27" x14ac:dyDescent="0.25">
      <c r="Q32" s="17" t="s">
        <v>5</v>
      </c>
      <c r="R32" s="6">
        <v>3801.09</v>
      </c>
    </row>
    <row r="33" spans="17:18" x14ac:dyDescent="0.25">
      <c r="Q33" s="22" t="s">
        <v>21</v>
      </c>
      <c r="R33" s="6">
        <f>R29-R32</f>
        <v>-1032.8400000000001</v>
      </c>
    </row>
  </sheetData>
  <pageMargins left="0.23622047244094491" right="0.23622047244094491" top="0.74803149606299213" bottom="0.74803149606299213" header="0.31496062992125984" footer="0.31496062992125984"/>
  <pageSetup scale="55" orientation="landscape" r:id="rId1"/>
  <headerFooter>
    <oddHeader>&amp;L&amp;"-,Bold"&amp;14InnPower Corporation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A33"/>
  <sheetViews>
    <sheetView zoomScaleNormal="100" zoomScaleSheetLayoutView="100" workbookViewId="0">
      <selection activeCell="I34" sqref="I34"/>
    </sheetView>
  </sheetViews>
  <sheetFormatPr defaultRowHeight="15" x14ac:dyDescent="0.25"/>
  <cols>
    <col min="1" max="1" width="2.5703125" style="13" customWidth="1"/>
    <col min="2" max="2" width="16" style="13" customWidth="1"/>
    <col min="3" max="3" width="39.42578125" style="13" bestFit="1" customWidth="1"/>
    <col min="4" max="18" width="12.5703125" style="13" customWidth="1"/>
    <col min="19" max="19" width="9.140625" style="13"/>
    <col min="20" max="20" width="11.28515625" style="13" bestFit="1" customWidth="1"/>
    <col min="21" max="21" width="11.7109375" style="13" bestFit="1" customWidth="1"/>
    <col min="22" max="22" width="9.140625" style="13"/>
    <col min="23" max="24" width="11.140625" style="13" bestFit="1" customWidth="1"/>
    <col min="25" max="27" width="9.7109375" style="13" bestFit="1" customWidth="1"/>
    <col min="28" max="16384" width="9.140625" style="13"/>
  </cols>
  <sheetData>
    <row r="2" spans="2:18" x14ac:dyDescent="0.25">
      <c r="B2" s="1" t="s">
        <v>18</v>
      </c>
      <c r="C2" s="1"/>
      <c r="M2" s="14"/>
      <c r="N2" s="14"/>
      <c r="O2" s="14"/>
      <c r="P2"/>
      <c r="Q2"/>
    </row>
    <row r="3" spans="2:18" x14ac:dyDescent="0.25">
      <c r="B3" s="1" t="s">
        <v>1</v>
      </c>
      <c r="C3" s="4">
        <v>43465</v>
      </c>
      <c r="M3" s="14"/>
      <c r="N3" s="14"/>
      <c r="O3" s="14"/>
      <c r="P3"/>
      <c r="Q3"/>
    </row>
    <row r="4" spans="2:18" x14ac:dyDescent="0.25">
      <c r="B4" s="1"/>
      <c r="C4" s="4"/>
      <c r="J4" s="14"/>
      <c r="K4" s="14"/>
      <c r="L4" s="14"/>
      <c r="M4" s="14"/>
      <c r="N4" s="14"/>
      <c r="O4" s="14"/>
      <c r="P4"/>
      <c r="Q4"/>
    </row>
    <row r="5" spans="2:18" x14ac:dyDescent="0.25">
      <c r="B5" s="23">
        <v>2018</v>
      </c>
      <c r="D5" s="1" t="s">
        <v>28</v>
      </c>
      <c r="E5" s="7"/>
      <c r="F5" s="7"/>
      <c r="G5" s="7"/>
      <c r="H5" s="7"/>
      <c r="I5" s="7"/>
      <c r="J5" s="7"/>
      <c r="K5" s="7"/>
      <c r="L5" s="7"/>
    </row>
    <row r="6" spans="2:18" x14ac:dyDescent="0.25">
      <c r="E6" s="7"/>
      <c r="F6" s="7"/>
      <c r="G6" s="7"/>
      <c r="H6" s="7"/>
      <c r="I6" s="7"/>
      <c r="J6" s="7"/>
      <c r="K6" s="7"/>
      <c r="L6" s="7"/>
      <c r="R6" s="2"/>
    </row>
    <row r="7" spans="2:18" x14ac:dyDescent="0.25">
      <c r="B7" s="1" t="s">
        <v>14</v>
      </c>
      <c r="E7" s="7"/>
      <c r="F7" s="7"/>
      <c r="G7" s="7"/>
      <c r="H7" s="7"/>
      <c r="I7" s="7"/>
      <c r="J7" s="7"/>
      <c r="K7" s="7"/>
      <c r="L7" s="7"/>
      <c r="Q7" s="2"/>
      <c r="R7" s="2"/>
    </row>
    <row r="8" spans="2:18" x14ac:dyDescent="0.25">
      <c r="E8" s="7"/>
      <c r="F8" s="7"/>
      <c r="G8" s="7"/>
      <c r="H8" s="7"/>
      <c r="I8" s="7"/>
      <c r="J8" s="7"/>
      <c r="K8" s="7"/>
      <c r="L8" s="7"/>
      <c r="R8" s="2"/>
    </row>
    <row r="9" spans="2:18" x14ac:dyDescent="0.25">
      <c r="B9" s="3" t="s">
        <v>0</v>
      </c>
      <c r="C9" s="3" t="s">
        <v>2</v>
      </c>
      <c r="D9" s="10">
        <v>43070</v>
      </c>
      <c r="E9" s="10">
        <f t="shared" ref="E9:P9" si="0">EDATE(D9,1)</f>
        <v>43101</v>
      </c>
      <c r="F9" s="10">
        <f t="shared" si="0"/>
        <v>43132</v>
      </c>
      <c r="G9" s="10">
        <f t="shared" si="0"/>
        <v>43160</v>
      </c>
      <c r="H9" s="10">
        <f t="shared" si="0"/>
        <v>43191</v>
      </c>
      <c r="I9" s="10">
        <f t="shared" si="0"/>
        <v>43221</v>
      </c>
      <c r="J9" s="10">
        <f t="shared" si="0"/>
        <v>43252</v>
      </c>
      <c r="K9" s="10">
        <f t="shared" si="0"/>
        <v>43282</v>
      </c>
      <c r="L9" s="10">
        <f t="shared" si="0"/>
        <v>43313</v>
      </c>
      <c r="M9" s="10">
        <f t="shared" si="0"/>
        <v>43344</v>
      </c>
      <c r="N9" s="10">
        <f t="shared" si="0"/>
        <v>43374</v>
      </c>
      <c r="O9" s="10">
        <f t="shared" si="0"/>
        <v>43405</v>
      </c>
      <c r="P9" s="10">
        <f t="shared" si="0"/>
        <v>43435</v>
      </c>
      <c r="Q9" s="15" t="s">
        <v>3</v>
      </c>
      <c r="R9" s="15" t="s">
        <v>4</v>
      </c>
    </row>
    <row r="10" spans="2:18" ht="15.75" thickBot="1" x14ac:dyDescent="0.3">
      <c r="B10" s="13">
        <v>1508</v>
      </c>
      <c r="C10" s="13" t="s">
        <v>10</v>
      </c>
      <c r="D10" s="11">
        <v>0</v>
      </c>
      <c r="E10" s="11">
        <v>-162871</v>
      </c>
      <c r="F10" s="11">
        <v>-162871</v>
      </c>
      <c r="G10" s="11">
        <v>-162871</v>
      </c>
      <c r="H10" s="11">
        <v>-162871</v>
      </c>
      <c r="I10" s="11">
        <v>-162871</v>
      </c>
      <c r="J10" s="11">
        <v>-162871</v>
      </c>
      <c r="K10" s="11">
        <v>-162871</v>
      </c>
      <c r="L10" s="11">
        <v>-162871</v>
      </c>
      <c r="M10" s="11">
        <v>-162871</v>
      </c>
      <c r="N10" s="11">
        <v>-162871</v>
      </c>
      <c r="O10" s="11">
        <v>-162871</v>
      </c>
      <c r="P10" s="11">
        <v>-162871</v>
      </c>
      <c r="Q10" s="18">
        <v>-162871</v>
      </c>
      <c r="R10" s="18">
        <v>-162871</v>
      </c>
    </row>
    <row r="11" spans="2:18" x14ac:dyDescent="0.25"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9"/>
      <c r="R11" s="19"/>
    </row>
    <row r="12" spans="2:18" x14ac:dyDescent="0.25">
      <c r="C12" s="1" t="s">
        <v>7</v>
      </c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9"/>
      <c r="R12" s="19"/>
    </row>
    <row r="13" spans="2:18" x14ac:dyDescent="0.25">
      <c r="C13" s="13" t="s">
        <v>9</v>
      </c>
      <c r="E13" s="7">
        <v>1.4999999999999999E-2</v>
      </c>
      <c r="F13" s="7">
        <v>1.4999999999999999E-2</v>
      </c>
      <c r="G13" s="7">
        <v>1.4999999999999999E-2</v>
      </c>
      <c r="H13" s="7">
        <v>1.89E-2</v>
      </c>
      <c r="I13" s="7">
        <v>1.89E-2</v>
      </c>
      <c r="J13" s="7">
        <v>1.89E-2</v>
      </c>
      <c r="K13" s="7">
        <v>1.89E-2</v>
      </c>
      <c r="L13" s="7">
        <v>1.89E-2</v>
      </c>
      <c r="M13" s="7">
        <v>1.89E-2</v>
      </c>
      <c r="N13" s="7">
        <v>2.1700000000000001E-2</v>
      </c>
      <c r="O13" s="7">
        <v>2.1700000000000001E-2</v>
      </c>
      <c r="P13" s="7">
        <v>2.1700000000000001E-2</v>
      </c>
      <c r="Q13" s="19"/>
      <c r="R13" s="19"/>
    </row>
    <row r="14" spans="2:18" x14ac:dyDescent="0.25">
      <c r="C14" s="24" t="s">
        <v>8</v>
      </c>
      <c r="D14" s="8">
        <v>31</v>
      </c>
      <c r="E14" s="9">
        <v>31</v>
      </c>
      <c r="F14" s="9">
        <v>28</v>
      </c>
      <c r="G14" s="9">
        <v>31</v>
      </c>
      <c r="H14" s="9">
        <v>30</v>
      </c>
      <c r="I14" s="9">
        <v>31</v>
      </c>
      <c r="J14" s="9">
        <v>30</v>
      </c>
      <c r="K14" s="9">
        <v>31</v>
      </c>
      <c r="L14" s="9">
        <v>31</v>
      </c>
      <c r="M14" s="9">
        <v>30</v>
      </c>
      <c r="N14" s="9">
        <v>31</v>
      </c>
      <c r="O14" s="9">
        <v>30</v>
      </c>
      <c r="P14" s="9">
        <v>31</v>
      </c>
      <c r="Q14" s="9"/>
      <c r="R14" s="9"/>
    </row>
    <row r="15" spans="2:18" x14ac:dyDescent="0.25">
      <c r="C15" s="1"/>
      <c r="D15" s="10">
        <v>43070</v>
      </c>
      <c r="E15" s="10">
        <f>EDATE(D15,1)</f>
        <v>43101</v>
      </c>
      <c r="F15" s="10">
        <f>EDATE(E15,1)</f>
        <v>43132</v>
      </c>
      <c r="G15" s="10">
        <f>EDATE(F15,1)</f>
        <v>43160</v>
      </c>
      <c r="H15" s="10">
        <f>EDATE(G15,1)</f>
        <v>43191</v>
      </c>
      <c r="I15" s="10">
        <v>43221</v>
      </c>
      <c r="J15" s="10">
        <v>43252</v>
      </c>
      <c r="K15" s="10">
        <v>43282</v>
      </c>
      <c r="L15" s="10">
        <v>43313</v>
      </c>
      <c r="M15" s="10">
        <v>43344</v>
      </c>
      <c r="N15" s="10">
        <v>43374</v>
      </c>
      <c r="O15" s="10">
        <v>43405</v>
      </c>
      <c r="P15" s="10">
        <v>43435</v>
      </c>
      <c r="Q15" s="15" t="s">
        <v>3</v>
      </c>
      <c r="R15" s="15" t="s">
        <v>4</v>
      </c>
    </row>
    <row r="16" spans="2:18" x14ac:dyDescent="0.25">
      <c r="B16" s="13">
        <v>1508</v>
      </c>
      <c r="C16" s="13" t="s">
        <v>12</v>
      </c>
      <c r="D16" s="16">
        <v>0</v>
      </c>
      <c r="E16" s="6">
        <f>ROUND(D10*E13*(E14/365),2)</f>
        <v>0</v>
      </c>
      <c r="F16" s="6">
        <f t="shared" ref="F16:P16" si="1">ROUND(E10*F13*(F14/365),2)</f>
        <v>-187.41</v>
      </c>
      <c r="G16" s="6">
        <f t="shared" si="1"/>
        <v>-207.49</v>
      </c>
      <c r="H16" s="6">
        <f t="shared" si="1"/>
        <v>-253.01</v>
      </c>
      <c r="I16" s="6">
        <f t="shared" si="1"/>
        <v>-261.44</v>
      </c>
      <c r="J16" s="6">
        <f t="shared" si="1"/>
        <v>-253.01</v>
      </c>
      <c r="K16" s="6">
        <f t="shared" si="1"/>
        <v>-261.44</v>
      </c>
      <c r="L16" s="6">
        <f t="shared" si="1"/>
        <v>-261.44</v>
      </c>
      <c r="M16" s="6">
        <f t="shared" si="1"/>
        <v>-253.01</v>
      </c>
      <c r="N16" s="6">
        <f t="shared" si="1"/>
        <v>-300.17</v>
      </c>
      <c r="O16" s="6">
        <f t="shared" si="1"/>
        <v>-290.49</v>
      </c>
      <c r="P16" s="6">
        <f t="shared" si="1"/>
        <v>-300.17</v>
      </c>
      <c r="Q16" s="19">
        <f>SUM(E16:P16)</f>
        <v>-2829.08</v>
      </c>
      <c r="R16" s="19">
        <f>SUM(D16:P16)</f>
        <v>-2829.08</v>
      </c>
    </row>
    <row r="17" spans="2:27" ht="15.75" thickBot="1" x14ac:dyDescent="0.3">
      <c r="C17" s="13" t="s">
        <v>6</v>
      </c>
      <c r="D17" s="20"/>
      <c r="E17" s="18">
        <f>E16</f>
        <v>0</v>
      </c>
      <c r="F17" s="18">
        <f>E17+F16</f>
        <v>-187.41</v>
      </c>
      <c r="G17" s="18">
        <f t="shared" ref="G17:P17" si="2">F17+G16</f>
        <v>-394.9</v>
      </c>
      <c r="H17" s="18">
        <f t="shared" si="2"/>
        <v>-647.91</v>
      </c>
      <c r="I17" s="18">
        <f t="shared" si="2"/>
        <v>-909.34999999999991</v>
      </c>
      <c r="J17" s="18">
        <f t="shared" si="2"/>
        <v>-1162.3599999999999</v>
      </c>
      <c r="K17" s="18">
        <f t="shared" si="2"/>
        <v>-1423.8</v>
      </c>
      <c r="L17" s="18">
        <f t="shared" si="2"/>
        <v>-1685.24</v>
      </c>
      <c r="M17" s="18">
        <f t="shared" si="2"/>
        <v>-1938.25</v>
      </c>
      <c r="N17" s="18">
        <f t="shared" si="2"/>
        <v>-2238.42</v>
      </c>
      <c r="O17" s="18">
        <f t="shared" si="2"/>
        <v>-2528.91</v>
      </c>
      <c r="P17" s="18">
        <f t="shared" si="2"/>
        <v>-2829.08</v>
      </c>
      <c r="Q17" s="18">
        <f>P17</f>
        <v>-2829.08</v>
      </c>
      <c r="R17" s="18">
        <f>Q17</f>
        <v>-2829.08</v>
      </c>
    </row>
    <row r="18" spans="2:27" s="14" customFormat="1" x14ac:dyDescent="0.25">
      <c r="D18" s="2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1"/>
      <c r="T18" s="13"/>
      <c r="U18" s="13"/>
      <c r="V18" s="13"/>
      <c r="W18" s="13"/>
      <c r="X18" s="13"/>
      <c r="Y18" s="13"/>
      <c r="Z18" s="13"/>
      <c r="AA18" s="13"/>
    </row>
    <row r="19" spans="2:27" s="14" customFormat="1" x14ac:dyDescent="0.25">
      <c r="D19" s="2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7"/>
      <c r="R19" s="6"/>
      <c r="T19" s="13"/>
      <c r="U19" s="13"/>
      <c r="V19" s="13"/>
      <c r="W19" s="13"/>
      <c r="X19" s="13"/>
      <c r="Y19" s="13"/>
      <c r="Z19" s="13"/>
      <c r="AA19" s="13"/>
    </row>
    <row r="20" spans="2:27" x14ac:dyDescent="0.25">
      <c r="B20" s="1" t="s">
        <v>13</v>
      </c>
      <c r="Q20" s="22"/>
      <c r="R20" s="6"/>
    </row>
    <row r="21" spans="2:27" x14ac:dyDescent="0.25">
      <c r="B21" s="1"/>
    </row>
    <row r="22" spans="2:27" x14ac:dyDescent="0.25">
      <c r="B22" s="3" t="s">
        <v>0</v>
      </c>
      <c r="C22" s="3" t="s">
        <v>2</v>
      </c>
      <c r="D22" s="10">
        <v>43070</v>
      </c>
      <c r="E22" s="10">
        <f t="shared" ref="E22:P22" si="3">EDATE(D22,1)</f>
        <v>43101</v>
      </c>
      <c r="F22" s="10">
        <f t="shared" si="3"/>
        <v>43132</v>
      </c>
      <c r="G22" s="10">
        <f t="shared" si="3"/>
        <v>43160</v>
      </c>
      <c r="H22" s="10">
        <f t="shared" si="3"/>
        <v>43191</v>
      </c>
      <c r="I22" s="10">
        <f t="shared" si="3"/>
        <v>43221</v>
      </c>
      <c r="J22" s="10">
        <f t="shared" si="3"/>
        <v>43252</v>
      </c>
      <c r="K22" s="10">
        <f t="shared" si="3"/>
        <v>43282</v>
      </c>
      <c r="L22" s="10">
        <f t="shared" si="3"/>
        <v>43313</v>
      </c>
      <c r="M22" s="10">
        <f t="shared" si="3"/>
        <v>43344</v>
      </c>
      <c r="N22" s="10">
        <f t="shared" si="3"/>
        <v>43374</v>
      </c>
      <c r="O22" s="10">
        <f t="shared" si="3"/>
        <v>43405</v>
      </c>
      <c r="P22" s="10">
        <f t="shared" si="3"/>
        <v>43435</v>
      </c>
      <c r="Q22" s="15" t="s">
        <v>3</v>
      </c>
      <c r="R22" s="15" t="s">
        <v>4</v>
      </c>
    </row>
    <row r="23" spans="2:27" ht="15.75" thickBot="1" x14ac:dyDescent="0.3">
      <c r="B23" s="13">
        <v>1508</v>
      </c>
      <c r="C23" s="13" t="s">
        <v>15</v>
      </c>
      <c r="D23" s="11">
        <v>0</v>
      </c>
      <c r="E23" s="11">
        <v>95418</v>
      </c>
      <c r="F23" s="11">
        <v>95418</v>
      </c>
      <c r="G23" s="11">
        <v>95418</v>
      </c>
      <c r="H23" s="11">
        <v>95418</v>
      </c>
      <c r="I23" s="11">
        <v>95418</v>
      </c>
      <c r="J23" s="11">
        <v>95418</v>
      </c>
      <c r="K23" s="11">
        <v>95418</v>
      </c>
      <c r="L23" s="11">
        <v>95418</v>
      </c>
      <c r="M23" s="11">
        <v>95418</v>
      </c>
      <c r="N23" s="11">
        <v>95418</v>
      </c>
      <c r="O23" s="11">
        <v>95418</v>
      </c>
      <c r="P23" s="11">
        <v>95418</v>
      </c>
      <c r="Q23" s="18">
        <v>95418</v>
      </c>
      <c r="R23" s="18">
        <v>95418</v>
      </c>
    </row>
    <row r="24" spans="2:27" x14ac:dyDescent="0.25"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9"/>
      <c r="R24" s="19"/>
    </row>
    <row r="25" spans="2:27" x14ac:dyDescent="0.25">
      <c r="C25" s="1" t="s">
        <v>7</v>
      </c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9"/>
      <c r="R25" s="19"/>
    </row>
    <row r="26" spans="2:27" x14ac:dyDescent="0.25">
      <c r="C26" s="13" t="s">
        <v>9</v>
      </c>
      <c r="E26" s="7">
        <v>1.4999999999999999E-2</v>
      </c>
      <c r="F26" s="7">
        <v>1.4999999999999999E-2</v>
      </c>
      <c r="G26" s="7">
        <v>1.4999999999999999E-2</v>
      </c>
      <c r="H26" s="7">
        <v>1.89E-2</v>
      </c>
      <c r="I26" s="7">
        <v>1.89E-2</v>
      </c>
      <c r="J26" s="7">
        <v>1.89E-2</v>
      </c>
      <c r="K26" s="7">
        <v>1.89E-2</v>
      </c>
      <c r="L26" s="7">
        <v>1.89E-2</v>
      </c>
      <c r="M26" s="7">
        <v>1.89E-2</v>
      </c>
      <c r="N26" s="7">
        <v>2.1700000000000001E-2</v>
      </c>
      <c r="O26" s="7">
        <v>2.1700000000000001E-2</v>
      </c>
      <c r="P26" s="7">
        <v>2.1700000000000001E-2</v>
      </c>
      <c r="Q26" s="19"/>
      <c r="R26" s="19"/>
    </row>
    <row r="27" spans="2:27" x14ac:dyDescent="0.25">
      <c r="C27" s="24" t="s">
        <v>8</v>
      </c>
      <c r="D27" s="8">
        <v>31</v>
      </c>
      <c r="E27" s="9">
        <v>31</v>
      </c>
      <c r="F27" s="9">
        <v>28</v>
      </c>
      <c r="G27" s="9">
        <v>31</v>
      </c>
      <c r="H27" s="9">
        <v>30</v>
      </c>
      <c r="I27" s="9">
        <v>31</v>
      </c>
      <c r="J27" s="9">
        <v>30</v>
      </c>
      <c r="K27" s="9">
        <v>31</v>
      </c>
      <c r="L27" s="9">
        <v>31</v>
      </c>
      <c r="M27" s="9">
        <v>30</v>
      </c>
      <c r="N27" s="9">
        <v>31</v>
      </c>
      <c r="O27" s="9">
        <v>30</v>
      </c>
      <c r="P27" s="9">
        <v>31</v>
      </c>
      <c r="Q27" s="9"/>
      <c r="R27" s="9"/>
    </row>
    <row r="28" spans="2:27" x14ac:dyDescent="0.25">
      <c r="C28" s="1"/>
      <c r="D28" s="10">
        <v>43070</v>
      </c>
      <c r="E28" s="10">
        <f>EDATE(D28,1)</f>
        <v>43101</v>
      </c>
      <c r="F28" s="10">
        <f>EDATE(E28,1)</f>
        <v>43132</v>
      </c>
      <c r="G28" s="10">
        <f>EDATE(F28,1)</f>
        <v>43160</v>
      </c>
      <c r="H28" s="10">
        <f>EDATE(G28,1)</f>
        <v>43191</v>
      </c>
      <c r="I28" s="10">
        <v>43221</v>
      </c>
      <c r="J28" s="10">
        <v>43252</v>
      </c>
      <c r="K28" s="10">
        <v>43282</v>
      </c>
      <c r="L28" s="10">
        <v>43313</v>
      </c>
      <c r="M28" s="10">
        <v>43344</v>
      </c>
      <c r="N28" s="10">
        <v>43374</v>
      </c>
      <c r="O28" s="10">
        <v>43405</v>
      </c>
      <c r="P28" s="10">
        <v>43435</v>
      </c>
      <c r="Q28" s="15" t="s">
        <v>3</v>
      </c>
      <c r="R28" s="15" t="s">
        <v>4</v>
      </c>
    </row>
    <row r="29" spans="2:27" x14ac:dyDescent="0.25">
      <c r="B29" s="13">
        <v>1508</v>
      </c>
      <c r="C29" s="13" t="s">
        <v>16</v>
      </c>
      <c r="D29" s="16">
        <v>0</v>
      </c>
      <c r="E29" s="6">
        <f>ROUND(D23*E26*(E27/365),2)</f>
        <v>0</v>
      </c>
      <c r="F29" s="6">
        <f t="shared" ref="F29:P29" si="4">ROUND(E23*F26*(F27/365),2)</f>
        <v>109.8</v>
      </c>
      <c r="G29" s="6">
        <f t="shared" si="4"/>
        <v>121.56</v>
      </c>
      <c r="H29" s="6">
        <f t="shared" si="4"/>
        <v>148.22</v>
      </c>
      <c r="I29" s="6">
        <f t="shared" si="4"/>
        <v>153.16999999999999</v>
      </c>
      <c r="J29" s="6">
        <f t="shared" si="4"/>
        <v>148.22</v>
      </c>
      <c r="K29" s="6">
        <f t="shared" si="4"/>
        <v>153.16999999999999</v>
      </c>
      <c r="L29" s="6">
        <f t="shared" si="4"/>
        <v>153.16999999999999</v>
      </c>
      <c r="M29" s="6">
        <f t="shared" si="4"/>
        <v>148.22</v>
      </c>
      <c r="N29" s="6">
        <f t="shared" si="4"/>
        <v>175.86</v>
      </c>
      <c r="O29" s="6">
        <f t="shared" si="4"/>
        <v>170.18</v>
      </c>
      <c r="P29" s="6">
        <f t="shared" si="4"/>
        <v>175.86</v>
      </c>
      <c r="Q29" s="19">
        <f>SUM(E29:P29)</f>
        <v>1657.4299999999998</v>
      </c>
      <c r="R29" s="19">
        <f>SUM(D29:P29)</f>
        <v>1657.4299999999998</v>
      </c>
    </row>
    <row r="30" spans="2:27" ht="15.75" thickBot="1" x14ac:dyDescent="0.3">
      <c r="C30" s="13" t="s">
        <v>6</v>
      </c>
      <c r="D30" s="20"/>
      <c r="E30" s="18">
        <f>E29</f>
        <v>0</v>
      </c>
      <c r="F30" s="18">
        <f>E30+F29</f>
        <v>109.8</v>
      </c>
      <c r="G30" s="18">
        <f t="shared" ref="G30:P30" si="5">F30+G29</f>
        <v>231.36</v>
      </c>
      <c r="H30" s="18">
        <f t="shared" si="5"/>
        <v>379.58000000000004</v>
      </c>
      <c r="I30" s="18">
        <f t="shared" si="5"/>
        <v>532.75</v>
      </c>
      <c r="J30" s="18">
        <f t="shared" si="5"/>
        <v>680.97</v>
      </c>
      <c r="K30" s="18">
        <f t="shared" si="5"/>
        <v>834.14</v>
      </c>
      <c r="L30" s="18">
        <f t="shared" si="5"/>
        <v>987.31</v>
      </c>
      <c r="M30" s="18">
        <f t="shared" si="5"/>
        <v>1135.53</v>
      </c>
      <c r="N30" s="18">
        <f t="shared" si="5"/>
        <v>1311.3899999999999</v>
      </c>
      <c r="O30" s="18">
        <f t="shared" si="5"/>
        <v>1481.57</v>
      </c>
      <c r="P30" s="18">
        <f t="shared" si="5"/>
        <v>1657.4299999999998</v>
      </c>
      <c r="Q30" s="18">
        <f>P30</f>
        <v>1657.4299999999998</v>
      </c>
      <c r="R30" s="18">
        <f>Q30</f>
        <v>1657.4299999999998</v>
      </c>
    </row>
    <row r="31" spans="2:27" s="14" customFormat="1" x14ac:dyDescent="0.25">
      <c r="D31" s="2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1"/>
      <c r="T31" s="13"/>
      <c r="U31" s="13"/>
      <c r="V31" s="13"/>
      <c r="W31" s="13"/>
      <c r="X31" s="13"/>
      <c r="Y31" s="13"/>
      <c r="Z31" s="13"/>
      <c r="AA31" s="13"/>
    </row>
    <row r="32" spans="2:27" x14ac:dyDescent="0.25">
      <c r="Q32" s="17"/>
      <c r="R32" s="6"/>
    </row>
    <row r="33" spans="17:18" x14ac:dyDescent="0.25">
      <c r="Q33" s="22"/>
      <c r="R33" s="6"/>
    </row>
  </sheetData>
  <pageMargins left="0.23622047244094491" right="0.23622047244094491" top="0.74803149606299213" bottom="0.74803149606299213" header="0.31496062992125984" footer="0.31496062992125984"/>
  <pageSetup scale="55" orientation="landscape" r:id="rId1"/>
  <headerFooter>
    <oddHeader>&amp;L&amp;"-,Bold"&amp;14InnPower Corporation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54339-95CF-434E-A478-A571BD0D60B4}">
  <sheetPr>
    <tabColor theme="9" tint="0.39997558519241921"/>
    <pageSetUpPr fitToPage="1"/>
  </sheetPr>
  <dimension ref="B2:T33"/>
  <sheetViews>
    <sheetView zoomScaleNormal="100" zoomScaleSheetLayoutView="100" workbookViewId="0">
      <selection activeCell="I34" sqref="I34"/>
    </sheetView>
  </sheetViews>
  <sheetFormatPr defaultRowHeight="15" x14ac:dyDescent="0.25"/>
  <cols>
    <col min="1" max="1" width="2.5703125" style="13" customWidth="1"/>
    <col min="2" max="2" width="16" style="13" customWidth="1"/>
    <col min="3" max="3" width="39.42578125" style="13" bestFit="1" customWidth="1"/>
    <col min="4" max="18" width="12.5703125" style="13" customWidth="1"/>
    <col min="19" max="19" width="10.5703125" style="13" bestFit="1" customWidth="1"/>
    <col min="20" max="20" width="11.28515625" style="13" bestFit="1" customWidth="1"/>
    <col min="21" max="21" width="11.7109375" style="13" bestFit="1" customWidth="1"/>
    <col min="22" max="22" width="9.140625" style="13"/>
    <col min="23" max="24" width="11.140625" style="13" bestFit="1" customWidth="1"/>
    <col min="25" max="27" width="9.7109375" style="13" bestFit="1" customWidth="1"/>
    <col min="28" max="16384" width="9.140625" style="13"/>
  </cols>
  <sheetData>
    <row r="2" spans="2:20" x14ac:dyDescent="0.25">
      <c r="B2" s="1" t="s">
        <v>17</v>
      </c>
      <c r="C2" s="1"/>
      <c r="M2" s="14"/>
      <c r="N2" s="14"/>
      <c r="O2" s="14"/>
      <c r="P2"/>
      <c r="Q2"/>
    </row>
    <row r="3" spans="2:20" x14ac:dyDescent="0.25">
      <c r="B3" s="1" t="s">
        <v>1</v>
      </c>
      <c r="C3" s="4">
        <v>43465</v>
      </c>
      <c r="M3" s="14"/>
      <c r="N3" s="14"/>
      <c r="O3" s="14"/>
      <c r="P3"/>
      <c r="Q3"/>
    </row>
    <row r="4" spans="2:20" x14ac:dyDescent="0.25">
      <c r="B4" s="1"/>
      <c r="C4" s="4"/>
      <c r="J4" s="14"/>
      <c r="K4" s="14"/>
      <c r="L4" s="14"/>
      <c r="M4" s="14"/>
      <c r="N4" s="14"/>
      <c r="O4" s="14"/>
      <c r="P4"/>
      <c r="Q4"/>
    </row>
    <row r="5" spans="2:20" x14ac:dyDescent="0.25">
      <c r="B5" s="23">
        <v>2018</v>
      </c>
      <c r="D5" s="1" t="s">
        <v>27</v>
      </c>
      <c r="E5" s="7"/>
      <c r="F5" s="7"/>
      <c r="G5" s="7"/>
      <c r="H5" s="7"/>
      <c r="I5" s="7"/>
      <c r="J5" s="7"/>
      <c r="K5" s="7"/>
      <c r="L5" s="7"/>
    </row>
    <row r="6" spans="2:20" x14ac:dyDescent="0.25">
      <c r="D6" s="13" t="s">
        <v>22</v>
      </c>
      <c r="E6" s="7"/>
      <c r="F6" s="7"/>
      <c r="G6" s="7"/>
      <c r="H6" s="7"/>
      <c r="I6" s="7"/>
      <c r="J6" s="7"/>
      <c r="K6" s="7"/>
      <c r="L6" s="7"/>
      <c r="R6" s="2"/>
    </row>
    <row r="7" spans="2:20" x14ac:dyDescent="0.25">
      <c r="B7" s="1" t="s">
        <v>14</v>
      </c>
      <c r="E7" s="7"/>
      <c r="F7" s="7"/>
      <c r="G7" s="7"/>
      <c r="H7" s="7"/>
      <c r="I7" s="7"/>
      <c r="J7" s="7"/>
      <c r="K7" s="7"/>
      <c r="L7" s="7"/>
      <c r="Q7" s="2"/>
      <c r="R7" s="2"/>
    </row>
    <row r="8" spans="2:20" x14ac:dyDescent="0.25">
      <c r="E8" s="7"/>
      <c r="F8" s="7"/>
      <c r="G8" s="7"/>
      <c r="H8" s="7"/>
      <c r="I8" s="7"/>
      <c r="J8" s="7"/>
      <c r="K8" s="7"/>
      <c r="L8" s="7"/>
      <c r="R8" s="2"/>
    </row>
    <row r="9" spans="2:20" x14ac:dyDescent="0.25">
      <c r="B9" s="3" t="s">
        <v>0</v>
      </c>
      <c r="C9" s="3" t="s">
        <v>2</v>
      </c>
      <c r="D9" s="10">
        <v>43070</v>
      </c>
      <c r="E9" s="10">
        <f t="shared" ref="E9:P9" si="0">EDATE(D9,1)</f>
        <v>43101</v>
      </c>
      <c r="F9" s="10">
        <f t="shared" si="0"/>
        <v>43132</v>
      </c>
      <c r="G9" s="10">
        <f t="shared" si="0"/>
        <v>43160</v>
      </c>
      <c r="H9" s="10">
        <f t="shared" si="0"/>
        <v>43191</v>
      </c>
      <c r="I9" s="10">
        <f t="shared" si="0"/>
        <v>43221</v>
      </c>
      <c r="J9" s="10">
        <f t="shared" si="0"/>
        <v>43252</v>
      </c>
      <c r="K9" s="10">
        <f t="shared" si="0"/>
        <v>43282</v>
      </c>
      <c r="L9" s="10">
        <f t="shared" si="0"/>
        <v>43313</v>
      </c>
      <c r="M9" s="10">
        <f t="shared" si="0"/>
        <v>43344</v>
      </c>
      <c r="N9" s="10">
        <f t="shared" si="0"/>
        <v>43374</v>
      </c>
      <c r="O9" s="10">
        <f t="shared" si="0"/>
        <v>43405</v>
      </c>
      <c r="P9" s="10">
        <f t="shared" si="0"/>
        <v>43435</v>
      </c>
      <c r="Q9" s="15" t="s">
        <v>3</v>
      </c>
      <c r="R9" s="15" t="s">
        <v>4</v>
      </c>
    </row>
    <row r="10" spans="2:20" ht="15.75" thickBot="1" x14ac:dyDescent="0.3">
      <c r="B10" s="13">
        <v>1508</v>
      </c>
      <c r="C10" s="13" t="s">
        <v>10</v>
      </c>
      <c r="D10" s="11">
        <v>0</v>
      </c>
      <c r="E10" s="11">
        <v>-185817.13</v>
      </c>
      <c r="F10" s="11">
        <v>-185817.13</v>
      </c>
      <c r="G10" s="11">
        <v>-185817.13</v>
      </c>
      <c r="H10" s="11">
        <v>-185817.13</v>
      </c>
      <c r="I10" s="11">
        <v>-185817.13</v>
      </c>
      <c r="J10" s="11">
        <v>-185817.13</v>
      </c>
      <c r="K10" s="11">
        <v>-185817.13</v>
      </c>
      <c r="L10" s="11">
        <v>-185817.13</v>
      </c>
      <c r="M10" s="11">
        <v>-185817.13</v>
      </c>
      <c r="N10" s="11">
        <v>-185817.13</v>
      </c>
      <c r="O10" s="11">
        <v>-185817.13</v>
      </c>
      <c r="P10" s="11">
        <v>-185817.13</v>
      </c>
      <c r="Q10" s="18">
        <v>-185817.13</v>
      </c>
      <c r="R10" s="18">
        <v>-185817.13</v>
      </c>
    </row>
    <row r="11" spans="2:20" x14ac:dyDescent="0.25">
      <c r="D11" s="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9"/>
      <c r="R11" s="19"/>
    </row>
    <row r="12" spans="2:20" x14ac:dyDescent="0.25">
      <c r="C12" s="1" t="s">
        <v>7</v>
      </c>
      <c r="D12" s="6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9"/>
      <c r="R12" s="19"/>
    </row>
    <row r="13" spans="2:20" x14ac:dyDescent="0.25">
      <c r="C13" s="13" t="s">
        <v>9</v>
      </c>
      <c r="E13" s="7">
        <v>1.4999999999999999E-2</v>
      </c>
      <c r="F13" s="7">
        <v>1.4999999999999999E-2</v>
      </c>
      <c r="G13" s="7">
        <v>1.4999999999999999E-2</v>
      </c>
      <c r="H13" s="7">
        <v>1.89E-2</v>
      </c>
      <c r="I13" s="7">
        <v>1.89E-2</v>
      </c>
      <c r="J13" s="7">
        <v>1.89E-2</v>
      </c>
      <c r="K13" s="7">
        <v>1.89E-2</v>
      </c>
      <c r="L13" s="7">
        <v>1.89E-2</v>
      </c>
      <c r="M13" s="7">
        <v>1.89E-2</v>
      </c>
      <c r="N13" s="7">
        <v>2.1700000000000001E-2</v>
      </c>
      <c r="O13" s="7">
        <v>2.1700000000000001E-2</v>
      </c>
      <c r="P13" s="7">
        <v>2.1700000000000001E-2</v>
      </c>
      <c r="Q13" s="19"/>
      <c r="R13" s="19"/>
    </row>
    <row r="14" spans="2:20" x14ac:dyDescent="0.25">
      <c r="C14" s="24" t="s">
        <v>8</v>
      </c>
      <c r="D14" s="8">
        <v>31</v>
      </c>
      <c r="E14" s="9">
        <v>31</v>
      </c>
      <c r="F14" s="9">
        <v>28</v>
      </c>
      <c r="G14" s="9">
        <v>31</v>
      </c>
      <c r="H14" s="9">
        <v>30</v>
      </c>
      <c r="I14" s="9">
        <v>31</v>
      </c>
      <c r="J14" s="9">
        <v>30</v>
      </c>
      <c r="K14" s="9">
        <v>31</v>
      </c>
      <c r="L14" s="9">
        <v>31</v>
      </c>
      <c r="M14" s="9">
        <v>30</v>
      </c>
      <c r="N14" s="9">
        <v>31</v>
      </c>
      <c r="O14" s="9">
        <v>30</v>
      </c>
      <c r="P14" s="9">
        <v>31</v>
      </c>
      <c r="Q14" s="9"/>
      <c r="R14" s="9"/>
    </row>
    <row r="15" spans="2:20" x14ac:dyDescent="0.25">
      <c r="C15" s="1"/>
      <c r="D15" s="10">
        <v>43070</v>
      </c>
      <c r="E15" s="10">
        <f>EDATE(D15,1)</f>
        <v>43101</v>
      </c>
      <c r="F15" s="10">
        <f>EDATE(E15,1)</f>
        <v>43132</v>
      </c>
      <c r="G15" s="10">
        <f>EDATE(F15,1)</f>
        <v>43160</v>
      </c>
      <c r="H15" s="10">
        <f>EDATE(G15,1)</f>
        <v>43191</v>
      </c>
      <c r="I15" s="10">
        <v>43221</v>
      </c>
      <c r="J15" s="10">
        <v>43252</v>
      </c>
      <c r="K15" s="10">
        <v>43282</v>
      </c>
      <c r="L15" s="10">
        <v>43313</v>
      </c>
      <c r="M15" s="10">
        <v>43344</v>
      </c>
      <c r="N15" s="10">
        <v>43374</v>
      </c>
      <c r="O15" s="10">
        <v>43405</v>
      </c>
      <c r="P15" s="10">
        <v>43435</v>
      </c>
      <c r="Q15" s="15" t="s">
        <v>3</v>
      </c>
      <c r="R15" s="15" t="s">
        <v>4</v>
      </c>
      <c r="S15" s="12" t="s">
        <v>19</v>
      </c>
      <c r="T15" s="12" t="s">
        <v>20</v>
      </c>
    </row>
    <row r="16" spans="2:20" x14ac:dyDescent="0.25">
      <c r="B16" s="13">
        <v>1508</v>
      </c>
      <c r="C16" s="13" t="s">
        <v>12</v>
      </c>
      <c r="D16" s="16">
        <v>0</v>
      </c>
      <c r="E16" s="6">
        <f>ROUND(D10*E13*(E14/365),2)</f>
        <v>0</v>
      </c>
      <c r="F16" s="6">
        <f t="shared" ref="F16:P16" si="1">ROUND(E10*F13*(F14/365),2)</f>
        <v>-213.82</v>
      </c>
      <c r="G16" s="6">
        <f t="shared" si="1"/>
        <v>-236.73</v>
      </c>
      <c r="H16" s="6">
        <f t="shared" si="1"/>
        <v>-288.64999999999998</v>
      </c>
      <c r="I16" s="6">
        <f t="shared" si="1"/>
        <v>-298.27</v>
      </c>
      <c r="J16" s="6">
        <f t="shared" si="1"/>
        <v>-288.64999999999998</v>
      </c>
      <c r="K16" s="6">
        <f t="shared" si="1"/>
        <v>-298.27</v>
      </c>
      <c r="L16" s="6">
        <f t="shared" si="1"/>
        <v>-298.27</v>
      </c>
      <c r="M16" s="6">
        <f t="shared" si="1"/>
        <v>-288.64999999999998</v>
      </c>
      <c r="N16" s="6">
        <f t="shared" si="1"/>
        <v>-342.46</v>
      </c>
      <c r="O16" s="6">
        <f t="shared" si="1"/>
        <v>-331.42</v>
      </c>
      <c r="P16" s="6">
        <f t="shared" si="1"/>
        <v>-342.46</v>
      </c>
      <c r="Q16" s="19">
        <f>SUM(E16:P16)</f>
        <v>-3227.65</v>
      </c>
      <c r="R16" s="19">
        <f>SUM(D16:P16)</f>
        <v>-3227.65</v>
      </c>
      <c r="S16" s="19">
        <f>'[1]2018 Aff Serv OEB'!S16</f>
        <v>-2829.08</v>
      </c>
      <c r="T16" s="19">
        <f>R16-S16</f>
        <v>-398.57000000000016</v>
      </c>
    </row>
    <row r="17" spans="2:20" ht="15.75" thickBot="1" x14ac:dyDescent="0.3">
      <c r="C17" s="13" t="s">
        <v>6</v>
      </c>
      <c r="D17" s="20"/>
      <c r="E17" s="18">
        <f>E16</f>
        <v>0</v>
      </c>
      <c r="F17" s="18">
        <f>E17+F16</f>
        <v>-213.82</v>
      </c>
      <c r="G17" s="18">
        <f t="shared" ref="G17:P17" si="2">F17+G16</f>
        <v>-450.54999999999995</v>
      </c>
      <c r="H17" s="18">
        <f t="shared" si="2"/>
        <v>-739.19999999999993</v>
      </c>
      <c r="I17" s="18">
        <f t="shared" si="2"/>
        <v>-1037.4699999999998</v>
      </c>
      <c r="J17" s="18">
        <f t="shared" si="2"/>
        <v>-1326.12</v>
      </c>
      <c r="K17" s="18">
        <f t="shared" si="2"/>
        <v>-1624.3899999999999</v>
      </c>
      <c r="L17" s="18">
        <f t="shared" si="2"/>
        <v>-1922.6599999999999</v>
      </c>
      <c r="M17" s="18">
        <f t="shared" si="2"/>
        <v>-2211.31</v>
      </c>
      <c r="N17" s="18">
        <f t="shared" si="2"/>
        <v>-2553.77</v>
      </c>
      <c r="O17" s="18">
        <f t="shared" si="2"/>
        <v>-2885.19</v>
      </c>
      <c r="P17" s="18">
        <f t="shared" si="2"/>
        <v>-3227.65</v>
      </c>
      <c r="Q17" s="18">
        <f>P17</f>
        <v>-3227.65</v>
      </c>
      <c r="R17" s="18">
        <f>Q17</f>
        <v>-3227.65</v>
      </c>
    </row>
    <row r="18" spans="2:20" x14ac:dyDescent="0.25">
      <c r="B18" s="14"/>
      <c r="C18" s="14"/>
      <c r="D18" s="2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1"/>
    </row>
    <row r="19" spans="2:20" x14ac:dyDescent="0.25">
      <c r="B19" s="14"/>
      <c r="C19" s="14"/>
      <c r="D19" s="2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17"/>
      <c r="R19" s="6"/>
    </row>
    <row r="20" spans="2:20" x14ac:dyDescent="0.25">
      <c r="B20" s="1" t="s">
        <v>13</v>
      </c>
      <c r="Q20" s="22"/>
      <c r="R20" s="6"/>
    </row>
    <row r="21" spans="2:20" x14ac:dyDescent="0.25">
      <c r="B21" s="1"/>
    </row>
    <row r="22" spans="2:20" x14ac:dyDescent="0.25">
      <c r="B22" s="3" t="s">
        <v>0</v>
      </c>
      <c r="C22" s="3" t="s">
        <v>2</v>
      </c>
      <c r="D22" s="10">
        <v>43070</v>
      </c>
      <c r="E22" s="10">
        <f t="shared" ref="E22:P22" si="3">EDATE(D22,1)</f>
        <v>43101</v>
      </c>
      <c r="F22" s="10">
        <f t="shared" si="3"/>
        <v>43132</v>
      </c>
      <c r="G22" s="10">
        <f t="shared" si="3"/>
        <v>43160</v>
      </c>
      <c r="H22" s="10">
        <f t="shared" si="3"/>
        <v>43191</v>
      </c>
      <c r="I22" s="10">
        <f t="shared" si="3"/>
        <v>43221</v>
      </c>
      <c r="J22" s="10">
        <f t="shared" si="3"/>
        <v>43252</v>
      </c>
      <c r="K22" s="10">
        <f t="shared" si="3"/>
        <v>43282</v>
      </c>
      <c r="L22" s="10">
        <f t="shared" si="3"/>
        <v>43313</v>
      </c>
      <c r="M22" s="10">
        <f t="shared" si="3"/>
        <v>43344</v>
      </c>
      <c r="N22" s="10">
        <f t="shared" si="3"/>
        <v>43374</v>
      </c>
      <c r="O22" s="10">
        <f t="shared" si="3"/>
        <v>43405</v>
      </c>
      <c r="P22" s="10">
        <f t="shared" si="3"/>
        <v>43435</v>
      </c>
      <c r="Q22" s="15" t="s">
        <v>3</v>
      </c>
      <c r="R22" s="15" t="s">
        <v>4</v>
      </c>
    </row>
    <row r="23" spans="2:20" ht="15.75" thickBot="1" x14ac:dyDescent="0.3">
      <c r="B23" s="13">
        <v>1508</v>
      </c>
      <c r="C23" s="13" t="s">
        <v>15</v>
      </c>
      <c r="D23" s="11">
        <v>0</v>
      </c>
      <c r="E23" s="11">
        <v>154880</v>
      </c>
      <c r="F23" s="11">
        <v>154880</v>
      </c>
      <c r="G23" s="11">
        <v>154880</v>
      </c>
      <c r="H23" s="11">
        <v>154880</v>
      </c>
      <c r="I23" s="11">
        <v>154880</v>
      </c>
      <c r="J23" s="11">
        <v>154880</v>
      </c>
      <c r="K23" s="11">
        <v>154880</v>
      </c>
      <c r="L23" s="11">
        <v>154880</v>
      </c>
      <c r="M23" s="11">
        <v>154880</v>
      </c>
      <c r="N23" s="11">
        <v>154880</v>
      </c>
      <c r="O23" s="11">
        <v>154880</v>
      </c>
      <c r="P23" s="11">
        <v>154880</v>
      </c>
      <c r="Q23" s="18">
        <v>154880</v>
      </c>
      <c r="R23" s="18">
        <v>154880</v>
      </c>
    </row>
    <row r="24" spans="2:20" x14ac:dyDescent="0.25">
      <c r="D24" s="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9"/>
      <c r="R24" s="19"/>
    </row>
    <row r="25" spans="2:20" x14ac:dyDescent="0.25">
      <c r="C25" s="1" t="s">
        <v>7</v>
      </c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9"/>
      <c r="R25" s="19"/>
    </row>
    <row r="26" spans="2:20" x14ac:dyDescent="0.25">
      <c r="C26" s="13" t="s">
        <v>9</v>
      </c>
      <c r="E26" s="7">
        <v>1.4999999999999999E-2</v>
      </c>
      <c r="F26" s="7">
        <v>1.4999999999999999E-2</v>
      </c>
      <c r="G26" s="7">
        <v>1.4999999999999999E-2</v>
      </c>
      <c r="H26" s="7">
        <v>1.89E-2</v>
      </c>
      <c r="I26" s="7">
        <v>1.89E-2</v>
      </c>
      <c r="J26" s="7">
        <v>1.89E-2</v>
      </c>
      <c r="K26" s="7">
        <v>1.89E-2</v>
      </c>
      <c r="L26" s="7">
        <v>1.89E-2</v>
      </c>
      <c r="M26" s="7">
        <v>1.89E-2</v>
      </c>
      <c r="N26" s="7">
        <v>2.1700000000000001E-2</v>
      </c>
      <c r="O26" s="7">
        <v>2.1700000000000001E-2</v>
      </c>
      <c r="P26" s="7">
        <v>2.1700000000000001E-2</v>
      </c>
      <c r="Q26" s="19"/>
      <c r="R26" s="19"/>
    </row>
    <row r="27" spans="2:20" x14ac:dyDescent="0.25">
      <c r="C27" s="24" t="s">
        <v>8</v>
      </c>
      <c r="D27" s="8">
        <v>31</v>
      </c>
      <c r="E27" s="9">
        <v>31</v>
      </c>
      <c r="F27" s="9">
        <v>28</v>
      </c>
      <c r="G27" s="9">
        <v>31</v>
      </c>
      <c r="H27" s="9">
        <v>30</v>
      </c>
      <c r="I27" s="9">
        <v>31</v>
      </c>
      <c r="J27" s="9">
        <v>30</v>
      </c>
      <c r="K27" s="9">
        <v>31</v>
      </c>
      <c r="L27" s="9">
        <v>31</v>
      </c>
      <c r="M27" s="9">
        <v>30</v>
      </c>
      <c r="N27" s="9">
        <v>31</v>
      </c>
      <c r="O27" s="9">
        <v>30</v>
      </c>
      <c r="P27" s="9">
        <v>31</v>
      </c>
      <c r="Q27" s="9"/>
      <c r="R27" s="9"/>
    </row>
    <row r="28" spans="2:20" x14ac:dyDescent="0.25">
      <c r="C28" s="1"/>
      <c r="D28" s="10">
        <v>43070</v>
      </c>
      <c r="E28" s="10">
        <f>EDATE(D28,1)</f>
        <v>43101</v>
      </c>
      <c r="F28" s="10">
        <f>EDATE(E28,1)</f>
        <v>43132</v>
      </c>
      <c r="G28" s="10">
        <f>EDATE(F28,1)</f>
        <v>43160</v>
      </c>
      <c r="H28" s="10">
        <f>EDATE(G28,1)</f>
        <v>43191</v>
      </c>
      <c r="I28" s="10">
        <v>43221</v>
      </c>
      <c r="J28" s="10">
        <v>43252</v>
      </c>
      <c r="K28" s="10">
        <v>43282</v>
      </c>
      <c r="L28" s="10">
        <v>43313</v>
      </c>
      <c r="M28" s="10">
        <v>43344</v>
      </c>
      <c r="N28" s="10">
        <v>43374</v>
      </c>
      <c r="O28" s="10">
        <v>43405</v>
      </c>
      <c r="P28" s="10">
        <v>43435</v>
      </c>
      <c r="Q28" s="15" t="s">
        <v>3</v>
      </c>
      <c r="R28" s="15" t="s">
        <v>4</v>
      </c>
      <c r="S28" s="12" t="s">
        <v>19</v>
      </c>
      <c r="T28" s="12" t="s">
        <v>20</v>
      </c>
    </row>
    <row r="29" spans="2:20" x14ac:dyDescent="0.25">
      <c r="B29" s="13">
        <v>1508</v>
      </c>
      <c r="C29" s="13" t="s">
        <v>16</v>
      </c>
      <c r="D29" s="16">
        <v>0</v>
      </c>
      <c r="E29" s="6">
        <f>ROUND(D23*E26*(E27/365),2)</f>
        <v>0</v>
      </c>
      <c r="F29" s="6">
        <f t="shared" ref="F29:P29" si="4">ROUND(E23*F26*(F27/365),2)</f>
        <v>178.22</v>
      </c>
      <c r="G29" s="6">
        <f t="shared" si="4"/>
        <v>197.31</v>
      </c>
      <c r="H29" s="6">
        <f t="shared" si="4"/>
        <v>240.59</v>
      </c>
      <c r="I29" s="6">
        <f t="shared" si="4"/>
        <v>248.61</v>
      </c>
      <c r="J29" s="6">
        <f t="shared" si="4"/>
        <v>240.59</v>
      </c>
      <c r="K29" s="6">
        <f t="shared" si="4"/>
        <v>248.61</v>
      </c>
      <c r="L29" s="6">
        <f t="shared" si="4"/>
        <v>248.61</v>
      </c>
      <c r="M29" s="6">
        <f t="shared" si="4"/>
        <v>240.59</v>
      </c>
      <c r="N29" s="6">
        <f t="shared" si="4"/>
        <v>285.45</v>
      </c>
      <c r="O29" s="6">
        <f t="shared" si="4"/>
        <v>276.24</v>
      </c>
      <c r="P29" s="6">
        <f t="shared" si="4"/>
        <v>285.45</v>
      </c>
      <c r="Q29" s="19">
        <f>SUM(E29:P29)</f>
        <v>2690.2699999999995</v>
      </c>
      <c r="R29" s="19">
        <f>SUM(D29:P29)</f>
        <v>2690.2699999999995</v>
      </c>
      <c r="S29" s="19">
        <f>'[1]2018 Aff Serv OEB'!S29</f>
        <v>1657.4299999999998</v>
      </c>
      <c r="T29" s="19">
        <f>R29-S29</f>
        <v>1032.8399999999997</v>
      </c>
    </row>
    <row r="30" spans="2:20" ht="15.75" thickBot="1" x14ac:dyDescent="0.3">
      <c r="C30" s="13" t="s">
        <v>6</v>
      </c>
      <c r="D30" s="20"/>
      <c r="E30" s="18">
        <f>E29</f>
        <v>0</v>
      </c>
      <c r="F30" s="18">
        <f>E30+F29</f>
        <v>178.22</v>
      </c>
      <c r="G30" s="18">
        <f t="shared" ref="G30:P30" si="5">F30+G29</f>
        <v>375.53</v>
      </c>
      <c r="H30" s="18">
        <f t="shared" si="5"/>
        <v>616.12</v>
      </c>
      <c r="I30" s="18">
        <f t="shared" si="5"/>
        <v>864.73</v>
      </c>
      <c r="J30" s="18">
        <f t="shared" si="5"/>
        <v>1105.32</v>
      </c>
      <c r="K30" s="18">
        <f t="shared" si="5"/>
        <v>1353.9299999999998</v>
      </c>
      <c r="L30" s="18">
        <f t="shared" si="5"/>
        <v>1602.54</v>
      </c>
      <c r="M30" s="18">
        <f t="shared" si="5"/>
        <v>1843.1299999999999</v>
      </c>
      <c r="N30" s="18">
        <f t="shared" si="5"/>
        <v>2128.58</v>
      </c>
      <c r="O30" s="18">
        <f t="shared" si="5"/>
        <v>2404.8199999999997</v>
      </c>
      <c r="P30" s="18">
        <f t="shared" si="5"/>
        <v>2690.2699999999995</v>
      </c>
      <c r="Q30" s="18">
        <f>P30</f>
        <v>2690.2699999999995</v>
      </c>
      <c r="R30" s="18">
        <f>Q30</f>
        <v>2690.2699999999995</v>
      </c>
    </row>
    <row r="31" spans="2:20" x14ac:dyDescent="0.25">
      <c r="B31" s="14"/>
      <c r="C31" s="14"/>
      <c r="D31" s="2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1"/>
    </row>
    <row r="32" spans="2:20" x14ac:dyDescent="0.25">
      <c r="Q32" s="17"/>
      <c r="R32" s="6"/>
    </row>
    <row r="33" spans="17:18" x14ac:dyDescent="0.25">
      <c r="Q33" s="22"/>
      <c r="R33" s="6"/>
    </row>
  </sheetData>
  <pageMargins left="0.23622047244094491" right="0.23622047244094491" top="0.74803149606299213" bottom="0.74803149606299213" header="0.31496062992125984" footer="0.31496062992125984"/>
  <pageSetup scale="50" orientation="landscape" r:id="rId1"/>
  <headerFooter>
    <oddHeader>&amp;L&amp;"-,Bold"&amp;14InnPower Corporation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2022 Aff Serv Est</vt:lpstr>
      <vt:lpstr>2021 Aff Serv</vt:lpstr>
      <vt:lpstr>2020 Aff Serv</vt:lpstr>
      <vt:lpstr>2019 Aff Serv</vt:lpstr>
      <vt:lpstr>2018 Aff Serv OEB</vt:lpstr>
      <vt:lpstr>2018 Aff Serv Est</vt:lpstr>
      <vt:lpstr>'2018 Aff Serv Est'!Print_Area</vt:lpstr>
      <vt:lpstr>'2018 Aff Serv OEB'!Print_Area</vt:lpstr>
      <vt:lpstr>'2019 Aff Serv'!Print_Area</vt:lpstr>
      <vt:lpstr>'2020 Aff Serv'!Print_Area</vt:lpstr>
      <vt:lpstr>'2021 Aff Serv'!Print_Area</vt:lpstr>
      <vt:lpstr>'2022 Aff Serv Est'!Print_Area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Cowles</dc:creator>
  <cp:lastModifiedBy>Laura Hampton</cp:lastModifiedBy>
  <cp:lastPrinted>2020-04-23T12:24:34Z</cp:lastPrinted>
  <dcterms:created xsi:type="dcterms:W3CDTF">2015-01-30T15:27:24Z</dcterms:created>
  <dcterms:modified xsi:type="dcterms:W3CDTF">2022-09-13T16:36:52Z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true</vt:bool>
  </property>
</Properties>
</file>