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hydroone.sharepoint.com/sites/RA/Proceedings Library/2022/EB-2022-0040 - Orillia and Peterborough 2023 Rate Application/Working Folder/Interrogatories/Interrogatory Responses by HONI/"/>
    </mc:Choice>
  </mc:AlternateContent>
  <xr:revisionPtr revIDLastSave="30" documentId="8_{79FE08DF-AD6D-4E78-A948-33B138818ECC}" xr6:coauthVersionLast="45" xr6:coauthVersionMax="47" xr10:uidLastSave="{1CF5807A-A22C-4E25-A14B-A7F4DEF93802}"/>
  <bookViews>
    <workbookView xWindow="-108" yWindow="-108" windowWidth="23256" windowHeight="12720" xr2:uid="{31447A64-4745-4A8C-9F96-27F1D0F3FE3A}"/>
  </bookViews>
  <sheets>
    <sheet name="Summary of Calculation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s>
  <definedNames>
    <definedName name="__123Graph_A" hidden="1">'[1]DISTCO_Trial Balance'!$B$98:$B$101</definedName>
    <definedName name="__123Graph_C" hidden="1">'[1]DISTCO_Trial Balance'!$C$98:$C$101</definedName>
    <definedName name="__123Graph_D" hidden="1">'[1]DISTCO_Trial Balance'!$BZ$98:$BZ$101</definedName>
    <definedName name="__FDS_HYPERLINK_TOGGLE_STATE__">"ON"</definedName>
    <definedName name="__N4" localSheetId="0">'[2]Revenue Forecast_Chg'!#REF!</definedName>
    <definedName name="__N4">'[2]Revenue Forecast_Chg'!#REF!</definedName>
    <definedName name="__N6" localSheetId="0">'[2]Revenue Forecast_Old'!#REF!</definedName>
    <definedName name="__N6">'[2]Revenue Forecast_Old'!#REF!</definedName>
    <definedName name="__SUM1">#N/A</definedName>
    <definedName name="__SUM2" localSheetId="0">#REF!</definedName>
    <definedName name="__SUM2">#REF!</definedName>
    <definedName name="__SUM3">[3]OPEB!$A$1:$G$45</definedName>
    <definedName name="_1st__250_KWH">'[4]97PVModel'!$B$28:$N$30</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Fill" hidden="1">#REF!</definedName>
    <definedName name="_Key1" hidden="1">#REF!</definedName>
    <definedName name="_Key2" hidden="1">#REF!</definedName>
    <definedName name="_N4" localSheetId="0">'[5]Revenue Forecast_Chg'!#REF!</definedName>
    <definedName name="_N4">'[5]Revenue Forecast_Chg'!#REF!</definedName>
    <definedName name="_N6" localSheetId="0">'[5]Revenue Forecast_Old'!#REF!</definedName>
    <definedName name="_N6">'[5]Revenue Forecast_Old'!#REF!</definedName>
    <definedName name="_Order1">0</definedName>
    <definedName name="_Order2" hidden="1">255</definedName>
    <definedName name="_Regression_Int">1</definedName>
    <definedName name="_Sort" hidden="1">#REF!</definedName>
    <definedName name="_SUM1">#N/A</definedName>
    <definedName name="_SUM2" localSheetId="0">#REF!</definedName>
    <definedName name="_SUM2">#REF!</definedName>
    <definedName name="_SUM3">[6]OPEB!$A$1:$G$45</definedName>
    <definedName name="_Table2_In1" hidden="1">#REF!</definedName>
    <definedName name="_Table2_In2" hidden="1">#REF!</definedName>
    <definedName name="_Table2_Out" hidden="1">#REF!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tDirect">'[7]Total Directs and LDCs'!$A$8:$W$13</definedName>
    <definedName name="ActDirectApr">'[8]Total Directs and LDCs'!$A$8:$X$9</definedName>
    <definedName name="ActDirectAug">'[9]Total Directs and LDCs'!$A$8:$X$9</definedName>
    <definedName name="ActDirectDec">'[10]Total Directs and LDCs'!$A$8:$X$9</definedName>
    <definedName name="ActDirectFeb">'[11]Total Directs and LDCs'!$A$8:$X$9</definedName>
    <definedName name="ActDirectJan">'[12]Total Directs and LDCs'!$A$8:$X$9</definedName>
    <definedName name="ActDirectJuly">'[13]Total Directs and LDCs'!$A$8:$X$9</definedName>
    <definedName name="ActDirectJune">'[14]Total Directs and LDCs'!$A$8:$X$9</definedName>
    <definedName name="ActDirectMar">'[15]Total Directs and LDCs'!$A$8:$X$9</definedName>
    <definedName name="ActDirectMay">'[16]Total Directs and LDCs'!$A$8:$X$9</definedName>
    <definedName name="ActDirectNov">'[17]Total Directs and LDCs'!$A$8:$X$9</definedName>
    <definedName name="ActDirectOct">'[18]Total Directs and LDCs'!$A$8:$X$9</definedName>
    <definedName name="ActDirectSept">'[19]Total Directs and LDCs'!$A$8:$X$9</definedName>
    <definedName name="ActELDC">'[7]Total Directs and LDCs'!$A$16:$W$21</definedName>
    <definedName name="ActELDCApr">'[8]Total Directs and LDCs'!$A$13:$X$14</definedName>
    <definedName name="ActELDCAug">'[9]Total Directs and LDCs'!$A$13:$X$14</definedName>
    <definedName name="ActELDCDec">'[10]Total Directs and LDCs'!$A$13:$X$14</definedName>
    <definedName name="ActELDCFeb">'[11]Total Directs and LDCs'!$A$13:$X$14</definedName>
    <definedName name="ActELDCJan">'[12]Total Directs and LDCs'!$A$13:$X$14</definedName>
    <definedName name="ActELDCJuly">'[13]Total Directs and LDCs'!$A$13:$X$14</definedName>
    <definedName name="ActELDCJune">'[14]Total Directs and LDCs'!$A$13:$X$14</definedName>
    <definedName name="ActELDCMar">'[15]Total Directs and LDCs'!$A$13:$X$14</definedName>
    <definedName name="ActELDCMay">'[16]Total Directs and LDCs'!$A$13:$X$14</definedName>
    <definedName name="ActELDCNov">'[17]Total Directs and LDCs'!$A$13:$X$14</definedName>
    <definedName name="ActELDCOct">'[18]Total Directs and LDCs'!$A$13:$X$14</definedName>
    <definedName name="ActELDCSept">'[19]Total Directs and LDCs'!$A$13:$X$14</definedName>
    <definedName name="ActOMEU">'[20]Total from CSS (Retail and MEU)'!$A$111:$U$123</definedName>
    <definedName name="ActOMEUApr">'[21]Total from CSS (Retail and MEU)'!$A$98:$X$110</definedName>
    <definedName name="ActOMEUAug">'[22]Total from CSS (Retail and MEU)'!$A$98:$X$110</definedName>
    <definedName name="ActOMEUDec">'[23]Total from CSS (Retail and MEU)'!$A$98:$X$110</definedName>
    <definedName name="ActOMEUFeb">'[24]Total from CSS (Retail and MEU)'!$A$98:$X$110</definedName>
    <definedName name="ActOMEUJan">'[25]Total from CSS (Retail and MEU)'!$A$98:$X$110</definedName>
    <definedName name="ActOMEUJuly">'[26]Total from CSS (Retail and MEU)'!$A$98:$X$110</definedName>
    <definedName name="ActOMEUJune">'[27]Total from CSS (Retail and MEU)'!$A$98:$X$110</definedName>
    <definedName name="ActOMEUMar">'[28]Total from CSS (Retail and MEU)'!$A$98:$X$110</definedName>
    <definedName name="ActOMEUMay">'[29]Total from CSS (Retail and MEU)'!$A$98:$X$110</definedName>
    <definedName name="ActOMEUNov">'[30]Total from CSS (Retail and MEU)'!$A$98:$X$110</definedName>
    <definedName name="ActOMEUOct">'[31]Total from CSS (Retail and MEU)'!$A$98:$X$110</definedName>
    <definedName name="ActOMEUSept">'[32]Total from CSS (Retail and MEU)'!$A$98:$X$110</definedName>
    <definedName name="ActRetail">'[20]Total from CSS (Retail and MEU)'!$A$8:$U$95</definedName>
    <definedName name="ActRetailApr">'[21]Total from CSS (Retail and MEU)'!$A$9:$X$80</definedName>
    <definedName name="ActRetailAug">'[22]Total from CSS (Retail and MEU)'!$A$9:$X$80</definedName>
    <definedName name="ActRetailDec">'[23]Total from CSS (Retail and MEU)'!$A$9:$X$80</definedName>
    <definedName name="ActRetailFeb">'[24]Total from CSS (Retail and MEU)'!$A$9:$X$80</definedName>
    <definedName name="ActRetailJan">'[25]Total from CSS (Retail and MEU)'!$A$9:$W$79</definedName>
    <definedName name="ActRetailJuly">'[26]Total from CSS (Retail and MEU)'!$A$9:$X$80</definedName>
    <definedName name="ActRetailJune">'[27]Total from CSS (Retail and MEU)'!$A$9:$X$80</definedName>
    <definedName name="ActRetailMar">'[28]Total from CSS (Retail and MEU)'!$A$9:$X$80</definedName>
    <definedName name="ActRetailMay">'[29]Total from CSS (Retail and MEU)'!$A$9:$X$80</definedName>
    <definedName name="ActRetailNov">'[30]Total from CSS (Retail and MEU)'!$A$9:$X$80</definedName>
    <definedName name="ActRetailOct">'[31]Total from CSS (Retail and MEU)'!$A$9:$X$80</definedName>
    <definedName name="ActRetailSept">'[32]Total from CSS (Retail and MEU)'!$A$9:$X$80</definedName>
    <definedName name="ActRetJan">'[25]Total from CSS (Retail and MEU)'!$A$9:$W$79</definedName>
    <definedName name="ActTXLDC">'[7]Total Directs and LDCs'!$A$15:$W$15</definedName>
    <definedName name="ActTXLDCApr">'[8]Total Directs and LDCs'!$A$12:$X$12</definedName>
    <definedName name="ActTXLDCAug">'[9]Total Directs and LDCs'!$A$12:$X$12</definedName>
    <definedName name="ActTXLDCDec">'[10]Total Directs and LDCs'!$A$12:$X$12</definedName>
    <definedName name="ActTXLDCFeb">'[11]Total Directs and LDCs'!$A$12:$X$12</definedName>
    <definedName name="ActTXLDCJan">'[12]Total Directs and LDCs'!$A$12:$X$12</definedName>
    <definedName name="ActTXLDCJuly">'[13]Total Directs and LDCs'!$A$12:$X$12</definedName>
    <definedName name="ActTXLDCJune">'[14]Total Directs and LDCs'!$A$12:$X$12</definedName>
    <definedName name="ActTXLDCMar">'[15]Total Directs and LDCs'!$A$12:$X$12</definedName>
    <definedName name="ActTXLDCMay">'[16]Total Directs and LDCs'!$A$12:$X$12</definedName>
    <definedName name="ActTXLDCNov">'[17]Total Directs and LDCs'!$A$12:$X$12</definedName>
    <definedName name="ActTXLDCOct">'[18]Total Directs and LDCs'!$A$12:$X$12</definedName>
    <definedName name="ActTXLDCSept">'[19]Total Directs and LDCs'!$A$12:$X$12</definedName>
    <definedName name="ActTXMEU">'[20]Total from CSS (Retail and MEU)'!$A$98:$T$109</definedName>
    <definedName name="ActTXMEUApr">'[21]Total from CSS (Retail and MEU)'!$A$85:$W$96</definedName>
    <definedName name="ActTXMEUAug">'[22]Total from CSS (Retail and MEU)'!$A$85:$W$96</definedName>
    <definedName name="ActTXMEUDec">'[23]Total from CSS (Retail and MEU)'!$A$85:$W$96</definedName>
    <definedName name="ActTXMEUFeb">'[24]Total from CSS (Retail and MEU)'!$A$85:$W$96</definedName>
    <definedName name="ActTXMEUJan">'[25]Total from CSS (Retail and MEU)'!$A$85:$W$96</definedName>
    <definedName name="ActTXMEUJuly">'[26]Total from CSS (Retail and MEU)'!$A$85:$W$96</definedName>
    <definedName name="ActTXMEUJune">'[27]Total from CSS (Retail and MEU)'!$A$85:$W$96</definedName>
    <definedName name="ActTXMEUMar">'[28]Total from CSS (Retail and MEU)'!$A$85:$W$96</definedName>
    <definedName name="ActTXMEUMay">'[29]Total from CSS (Retail and MEU)'!$A$85:$W$96</definedName>
    <definedName name="ActTXMEUNov">'[30]Total from CSS (Retail and MEU)'!$A$85:$W$96</definedName>
    <definedName name="ActTXMEUOct">'[31]Total from CSS (Retail and MEU)'!$A$85:$W$96</definedName>
    <definedName name="ActTXMEUSept">'[32]Total from CSS (Retail and MEU)'!$A$85:$W$96</definedName>
    <definedName name="ActualYears">[33]ReportTemplate!$H$6</definedName>
    <definedName name="ApprovedYears">[33]ReportTemplate!$Q$6</definedName>
    <definedName name="area1enr">'[4]97PVModel'!$B$9:$N$11</definedName>
    <definedName name="area2enr">'[4]97PVModel'!$B$28:$N$30</definedName>
    <definedName name="area3enr">'[4]97PVModel'!$B$47:$N$49</definedName>
    <definedName name="area4enr">'[4]97PVModel'!$B$66:$N$68</definedName>
    <definedName name="area5enr">'[4]97PVModel'!$B$85:$N$87</definedName>
    <definedName name="area6enr">'[4]97PVModel'!$B$104:$N$106</definedName>
    <definedName name="ASD" localSheetId="0">#REF!</definedName>
    <definedName name="ASD">#REF!</definedName>
    <definedName name="ASOFDATE" localSheetId="0">'[34]Source Mar 1-2001'!#REF!</definedName>
    <definedName name="ASOFDATE">'[34]Source Mar 1-2001'!#REF!</definedName>
    <definedName name="Assumptions_2002" localSheetId="0">#REF!</definedName>
    <definedName name="Assumptions_2002">#REF!</definedName>
    <definedName name="Assumptions_2003" localSheetId="0">#REF!</definedName>
    <definedName name="Assumptions_2003">#REF!</definedName>
    <definedName name="BLPH1" hidden="1">#REF!</definedName>
    <definedName name="Box_1">'[35]H1 1506 summary'!$E$20</definedName>
    <definedName name="Box_11">'[35]H1 1506 summary'!$E$39</definedName>
    <definedName name="Box_12">'[35]H1 1506 summary'!$E$40</definedName>
    <definedName name="Box_13">'[35]H1 1506 summary'!$E$41</definedName>
    <definedName name="Box_2">'[35]H1 1506 summary'!$E$21</definedName>
    <definedName name="Box_23">'[35]H1 1506 summary'!$E$47</definedName>
    <definedName name="Box_3">'[35]H1 1506 summary'!$E$27</definedName>
    <definedName name="Box_4">'[35]H1 1506 summary'!$E$28</definedName>
    <definedName name="Box_5">'[35]H1 1506 summary'!$E$32</definedName>
    <definedName name="Box11or12kwh">'[36]H1 1506 summary'!$C$44</definedName>
    <definedName name="Box1or2kwh">'[36]H1 1506 summary'!$E$21</definedName>
    <definedName name="Box23kwh">'[36]H1 1506 summary'!$E$54</definedName>
    <definedName name="Box3or4kwh">'[36]H1 1506 summary'!$E$30</definedName>
    <definedName name="budget" hidden="1">{#N/A,#N/A,FALSE,"Aging Summary";#N/A,#N/A,FALSE,"Ratio Analysis";#N/A,#N/A,FALSE,"Test 120 Day Accts";#N/A,#N/A,FALSE,"Tickmarks"}</definedName>
    <definedName name="Buses">[37]Buses!$A$3:$B$4212</definedName>
    <definedName name="BUV" localSheetId="0">#REF!</definedName>
    <definedName name="BUV">#REF!</definedName>
    <definedName name="Capex_QAP_Distribution" localSheetId="0">#REF!</definedName>
    <definedName name="Capex_QAP_Distribution">#REF!</definedName>
    <definedName name="Capex_Quarter_check" localSheetId="0">#REF!</definedName>
    <definedName name="Capex_Quarter_check">#REF!</definedName>
    <definedName name="CCRefund_zrn_zro" localSheetId="0">'[38]CCRefund_zrn_zro trans'!$E$7</definedName>
    <definedName name="CCRefund_zrn_zro">'[39]CCRefund_zrn_zro trans'!$E$7</definedName>
    <definedName name="Chart_Data">'[4]97PVModel'!$W$211:$AA$348</definedName>
    <definedName name="CIPPMYTD_TARGET" localSheetId="0">'[40]Nov 2018 CIP FACS'!#REF!</definedName>
    <definedName name="CIPPMYTD_TARGET">'[40]Nov 2018 CIP FACS'!#REF!</definedName>
    <definedName name="CIQWBGuid">"099de4d7-8cd5-44af-9805-857947de0081"</definedName>
    <definedName name="class">'[4]97PVModel'!$B$5:$O$5</definedName>
    <definedName name="CMYTDDATA" localSheetId="0">'[41]CM YTD Data'!$A$1:$AJ$1500</definedName>
    <definedName name="CMYTDDATA">'[42]CM YTD Data'!$A$1:$AJ$1500</definedName>
    <definedName name="COSTINTG1SL">#REF!</definedName>
    <definedName name="COSTINTG2OTHER">#REF!</definedName>
    <definedName name="COSTINTG3SL">#REF!</definedName>
    <definedName name="COSTINTG4OTHER">#REF!</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urrent_1" localSheetId="0">#REF!</definedName>
    <definedName name="Current_1">#REF!</definedName>
    <definedName name="Current_2" localSheetId="0">#REF!</definedName>
    <definedName name="Current_2">#REF!</definedName>
    <definedName name="Current_3" localSheetId="0">#REF!</definedName>
    <definedName name="Current_3">#REF!</definedName>
    <definedName name="cy">#REF!</definedName>
    <definedName name="CYData">'[43]CY TB'!$A$4:$E$1443</definedName>
    <definedName name="CYTB">'[44]CY TB'!$A:$E</definedName>
    <definedName name="date">[45]notes!$B$1</definedName>
    <definedName name="DCCommon">[33]ReportTemplate!$B$102</definedName>
    <definedName name="DCDevelopment">[33]ReportTemplate!$B$92</definedName>
    <definedName name="DCOperating">[33]ReportTemplate!$B$98</definedName>
    <definedName name="DCSustainment">[33]ReportTemplate!$B$88</definedName>
    <definedName name="de">0.00154386574286036</definedName>
    <definedName name="debt_ratedBBB" hidden="1">{#N/A,#N/A,FALSE,"Aging Summary";#N/A,#N/A,FALSE,"Ratio Analysis";#N/A,#N/A,FALSE,"Test 120 Day Accts";#N/A,#N/A,FALSE,"Tickmarks"}</definedName>
    <definedName name="Dec_02_Actual" localSheetId="0">#REF!</definedName>
    <definedName name="Dec_02_Actual">#REF!</definedName>
    <definedName name="DeptID" localSheetId="0">#REF!</definedName>
    <definedName name="DeptID">#REF!</definedName>
    <definedName name="dfe">37350.4474895833</definedName>
    <definedName name="DirectLoad" localSheetId="0">'[46]Dx_Tariff&amp;COP'!#REF!</definedName>
    <definedName name="DirectLoad">'[46]Dx_Tariff&amp;COP'!#REF!</definedName>
    <definedName name="DirectRate" localSheetId="0">#REF!</definedName>
    <definedName name="DirectRate">#REF!</definedName>
    <definedName name="DMCommon">[33]ReportTemplate!$B$78</definedName>
    <definedName name="DMCustomer">[33]ReportTemplate!$B$74</definedName>
    <definedName name="DMDevelopment">[33]ReportTemplate!$B$64</definedName>
    <definedName name="DME_BeforeCloseCompleted">"False"</definedName>
    <definedName name="DMOperating">[33]ReportTemplate!$B$70</definedName>
    <definedName name="DMSustainment">[33]ReportTemplate!$B$60</definedName>
    <definedName name="DollarFormat" localSheetId="0">#REF!</definedName>
    <definedName name="DollarFormat">#REF!</definedName>
    <definedName name="DollarFormat_Area" localSheetId="0">#REF!</definedName>
    <definedName name="DollarFormat_Area">#REF!</definedName>
    <definedName name="dsa">"V920"</definedName>
    <definedName name="DXDepr99" localSheetId="0">#REF!</definedName>
    <definedName name="DXDepr99">#REF!</definedName>
    <definedName name="eLDC_1505" localSheetId="0">#REF!</definedName>
    <definedName name="eLDC_1505">#REF!</definedName>
    <definedName name="ELDCLoad" localSheetId="0">'[46]Dx_Tariff&amp;COP'!#REF!</definedName>
    <definedName name="ELDCLoad">'[46]Dx_Tariff&amp;COP'!#REF!</definedName>
    <definedName name="ELDCRate" localSheetId="0">#REF!</definedName>
    <definedName name="ELDCRate">#REF!</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SPCAhours">2080</definedName>
    <definedName name="ESPCAot">5.4655%</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FA_CURRENT_YEAR">'[47]8.6 Susp adds'!#REF!</definedName>
    <definedName name="Feb" localSheetId="0">#REF!</definedName>
    <definedName name="Feb">#REF!</definedName>
    <definedName name="FebActRetail">'[24]Total from CSS (Retail and MEU)'!$A$9:$X$80</definedName>
    <definedName name="FITA_Data">#REF!</definedName>
    <definedName name="FVRate0" localSheetId="0">'[48]Input - Proj Info'!$K$113</definedName>
    <definedName name="FVRate0">'[49]Input - Proj Info'!$K$113</definedName>
    <definedName name="FVRate1" localSheetId="0">'[48]Input - Proj Info'!$K$114</definedName>
    <definedName name="FVRate1">'[49]Input - Proj Info'!$K$114</definedName>
    <definedName name="FVRate2" localSheetId="0">'[48]Input - Proj Info'!$K$115</definedName>
    <definedName name="FVRate2">'[49]Input - Proj Info'!$K$115</definedName>
    <definedName name="FVRate3" localSheetId="0">'[48]Input - Proj Info'!$K$116</definedName>
    <definedName name="FVRate3">'[49]Input - Proj Info'!$K$116</definedName>
    <definedName name="FVRate4" localSheetId="0">'[48]Input - Proj Info'!$K$117</definedName>
    <definedName name="FVRate4">'[49]Input - Proj Info'!$K$117</definedName>
    <definedName name="gl_tb_lookup" localSheetId="0">'[38]PV-FIXED ASSETS ACCOUNTS'!$A:$DM</definedName>
    <definedName name="gl_tb_lookup">'[39]PV-FIXED ASSETS ACCOUNTS'!$A:$DM</definedName>
    <definedName name="Goodwill">#REF!</definedName>
    <definedName name="hn.ExtDb" hidden="1">FALSE</definedName>
    <definedName name="hn.ModelType" hidden="1">"DEAL"</definedName>
    <definedName name="hn.ModelVersion" hidden="1">1</definedName>
    <definedName name="hn.NoUpload" hidden="1">0</definedName>
    <definedName name="HON_1505" localSheetId="0">#REF!</definedName>
    <definedName name="HON_1505">#REF!</definedName>
    <definedName name="HTML_CodePage">1252</definedName>
    <definedName name="HTML_Control" localSheetId="0" hidden="1">{"'2003 05 15'!$W$11:$AI$18","'2003 05 15'!$A$1:$V$30"}</definedName>
    <definedName name="HTML_Control">{"'2003 05 15'!$W$11:$AI$18","'2003 05 15'!$A$1:$V$30"}</definedName>
    <definedName name="HTML_Control_BIT">{"'2003 05 15'!$W$11:$AI$18","'2003 05 15'!$A$1:$V$30"}</definedName>
    <definedName name="HTML_Description">""</definedName>
    <definedName name="HTML_Email">""</definedName>
    <definedName name="HTML_Header">"2003 05 15"</definedName>
    <definedName name="HTML_LastUpdate">"5/15/2003"</definedName>
    <definedName name="HTML_LineAfter">FALSE</definedName>
    <definedName name="HTML_LineBefore">FALSE</definedName>
    <definedName name="HTML_Name">"Dave Sloan"</definedName>
    <definedName name="HTML_OBDlg2">TRUE</definedName>
    <definedName name="HTML_OBDlg4">TRUE</definedName>
    <definedName name="HTML_OS">0</definedName>
    <definedName name="HTML_PathFile">"N:\Time _ Cost Allocation\2003 03 AM Time Allocation\Results\MyHTML.htm"</definedName>
    <definedName name="HTML_Title">"2003 05 15 to Ian"</definedName>
    <definedName name="Huh?" localSheetId="0" hidden="1">{"'2003 05 15'!$W$11:$AI$18","'2003 05 15'!$A$1:$V$30"}</definedName>
    <definedName name="Huh?">{"'2003 05 15'!$W$11:$AI$18","'2003 05 15'!$A$1:$V$30"}</definedName>
    <definedName name="Huh?_BIT">{"'2003 05 15'!$W$11:$AI$18","'2003 05 15'!$A$1:$V$30"}</definedName>
    <definedName name="Input">'[50]Input Sheet'!$A$7:$R$41</definedName>
    <definedName name="Intangible_Costs_Distribution">#REF!</definedName>
    <definedName name="Intangible_pid_segment" localSheetId="0">'[38]YTD Intangible CIP by PID'!$A:$K</definedName>
    <definedName name="Intangible_pid_segment">'[39]YTD Intangible CIP by PID'!$A:$K</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an_03_Estimate_p1" localSheetId="0">#REF!</definedName>
    <definedName name="Jan_03_Estimate_p1">#REF!</definedName>
    <definedName name="Jan_03_Estimate_p2" localSheetId="0">#REF!</definedName>
    <definedName name="Jan_03_Estimate_p2">#REF!</definedName>
    <definedName name="Jan_03_p3" localSheetId="0">#REF!</definedName>
    <definedName name="Jan_03_p3">#REF!</definedName>
    <definedName name="Jan_03_p4" localSheetId="0">#REF!</definedName>
    <definedName name="Jan_03_p4">#REF!</definedName>
    <definedName name="LDC" localSheetId="0">'[46]Dx_Tariff&amp;COP'!#REF!</definedName>
    <definedName name="LDC">'[46]Dx_Tariff&amp;COP'!#REF!</definedName>
    <definedName name="LDCkWh" localSheetId="0">'[46]Dx_Tariff&amp;COP'!#REF!</definedName>
    <definedName name="LDCkWh">'[46]Dx_Tariff&amp;COP'!#REF!</definedName>
    <definedName name="LDCkWh2" localSheetId="0">'[46]Dx_Tariff&amp;COP'!#REF!</definedName>
    <definedName name="LDCkWh2">'[46]Dx_Tariff&amp;COP'!#REF!</definedName>
    <definedName name="LDCkWh3" localSheetId="0">'[46]Dx_Tariff&amp;COP'!#REF!</definedName>
    <definedName name="LDCkWh3">'[46]Dx_Tariff&amp;COP'!#REF!</definedName>
    <definedName name="LDCLoads" localSheetId="0">'[46]Dx_Tariff&amp;COP'!#REF!</definedName>
    <definedName name="LDCLoads">'[46]Dx_Tariff&amp;COP'!#REF!</definedName>
    <definedName name="LDCRates" localSheetId="0">#REF!</definedName>
    <definedName name="LDCRates">#REF!</definedName>
    <definedName name="LDCRates2" localSheetId="0">#REF!</definedName>
    <definedName name="LDCRates2">#REF!</definedName>
    <definedName name="ListOffset">1</definedName>
    <definedName name="LoadForecast" localSheetId="0">'[46]Dx_Tariff&amp;COP'!#REF!</definedName>
    <definedName name="LoadForecast">'[46]Dx_Tariff&amp;COP'!#REF!</definedName>
    <definedName name="Loads" localSheetId="0">'[46]Dx_Tariff&amp;COP'!#REF!</definedName>
    <definedName name="Loads">'[46]Dx_Tariff&amp;COP'!#REF!</definedName>
    <definedName name="LU" localSheetId="0">#REF!</definedName>
    <definedName name="LU">#REF!</definedName>
    <definedName name="LYN" localSheetId="0">'[34]Source Mar 1-2001'!#REF!</definedName>
    <definedName name="LYN">'[34]Source Mar 1-2001'!#REF!</definedName>
    <definedName name="MEULoads" localSheetId="0">'[46]Dx_Tariff&amp;COP'!#REF!</definedName>
    <definedName name="MEULoads">'[46]Dx_Tariff&amp;COP'!#REF!</definedName>
    <definedName name="MEUR" localSheetId="0">#REF!</definedName>
    <definedName name="MEUR">#REF!</definedName>
    <definedName name="MEURates" localSheetId="0">#REF!</definedName>
    <definedName name="MEURates">#REF!</definedName>
    <definedName name="MEURTXLoad" localSheetId="0">'[46]Dx_Tariff&amp;COP'!#REF!</definedName>
    <definedName name="MEURTXLoad">'[46]Dx_Tariff&amp;COP'!#REF!</definedName>
    <definedName name="MEURTXRate" localSheetId="0">#REF!</definedName>
    <definedName name="MEURTXRate">#REF!</definedName>
    <definedName name="MEWarning">0</definedName>
    <definedName name="mil">[51]notes!$F$1</definedName>
    <definedName name="million">[52]notes!$J$1</definedName>
    <definedName name="milner" hidden="1">{#N/A,#N/A,FALSE,"Aging Summary";#N/A,#N/A,FALSE,"Ratio Analysis";#N/A,#N/A,FALSE,"Test 120 Day Accts";#N/A,#N/A,FALSE,"Tickmarks"}</definedName>
    <definedName name="misc1">'[4]97PVModel'!$C$14:$C$17</definedName>
    <definedName name="misc2">'[4]97PVModel'!$C$33:$C$36</definedName>
    <definedName name="misc3">'[4]97PVModel'!$C$52:$C$55</definedName>
    <definedName name="misc4">'[4]97PVModel'!$C$71:$C$74</definedName>
    <definedName name="misc5">'[4]97PVModel'!$C$90:$C$93</definedName>
    <definedName name="misc6">'[4]97PVModel'!$C$109:$C$112</definedName>
    <definedName name="mmm">'[53]Apr-03 Method'!$G$5</definedName>
    <definedName name="Month">'[54]Month Identifier'!$B$1</definedName>
    <definedName name="MONTHS" localSheetId="0">'[34]Source Mar 1-2001'!#REF!</definedName>
    <definedName name="MONTHS">'[34]Source Mar 1-2001'!#REF!</definedName>
    <definedName name="NELDC_kWhs" localSheetId="0">#REF!</definedName>
    <definedName name="NELDC_kWhs">#REF!</definedName>
    <definedName name="nmbmbm">"V2002-03-29"</definedName>
    <definedName name="NNELDCkWhs" localSheetId="0">'[46]Dx_Tariff&amp;COP'!#REF!</definedName>
    <definedName name="NNELDCkWhs">'[46]Dx_Tariff&amp;COP'!#REF!</definedName>
    <definedName name="NR_RPY_CI_Mkt_02">'[55]13. Headcount Forecast'!#REF!</definedName>
    <definedName name="NR_RPY_CI_Mkt_03">'[55]13. Headcount Forecast'!#REF!</definedName>
    <definedName name="NR_RPY_CI_OHE_02">'[55]13. Headcount Forecast'!#REF!</definedName>
    <definedName name="NR_RPY_CI_OHE_03">'[55]13. Headcount Forecast'!#REF!</definedName>
    <definedName name="NR_RPY_CI_OHE_04">'[55]13. Headcount Forecast'!#REF!</definedName>
    <definedName name="NR_RPY_CI_OHE_05">'[55]13. Headcount Forecast'!#REF!</definedName>
    <definedName name="NR_RPY_CI_OHE_06">'[55]13. Headcount Forecast'!#REF!</definedName>
    <definedName name="NR_RPY_CI_OHE_07">'[55]13. Headcount Forecast'!#REF!</definedName>
    <definedName name="NR_RPY_CI_OHE_08">'[55]13. Headcount Forecast'!#REF!</definedName>
    <definedName name="NvsASD" localSheetId="0">"V1999-12-29"</definedName>
    <definedName name="NvsASD">"V2003-02-28"</definedName>
    <definedName name="NvsAutoDrillOk">"VN"</definedName>
    <definedName name="NvsElapsedTime" localSheetId="0">0.000695023147272877</definedName>
    <definedName name="NvsElapsedTime">0.0000925925924093463</definedName>
    <definedName name="NvsEndTime" localSheetId="0">36951.4243821759</definedName>
    <definedName name="NvsEndTime">37697.5868518519</definedName>
    <definedName name="NvsInstLang">"VENG"</definedName>
    <definedName name="NvsInstSpec" localSheetId="0">"%"</definedName>
    <definedName name="NvsInstSpec">"%,LS_ACCT_ACT,SBAL,FCURRENCY_CD,V ,VCAD,FBUSINESS_UNIT,TY2K_BU_MODEL,NOHSC CONSOLIDATED,FACCOUNT,TACCT_2002,NREGULATORY ASSETS,FBUSINESS_UNIT,TOHSC_CONSOLIDATED1,NOHSC CONSOLIDATED"</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 localSheetId="0">"%,X,RZF..OHnplode,CZF.."</definedName>
    <definedName name="NvsNplSpec">"%,XZF.ACCOUNT.PSDetail"</definedName>
    <definedName name="NvsPanelEffdt" localSheetId="0">"V1901-01-01"</definedName>
    <definedName name="NvsPanelEffdt">"V1995-01-01"</definedName>
    <definedName name="NvsPanelSetid" localSheetId="0">"VSHARE"</definedName>
    <definedName name="NvsPanelSetid">"VMFG"</definedName>
    <definedName name="NvsParentRef" localSheetId="0">#REF!</definedName>
    <definedName name="NvsParentRef">"'[February 2003 Trial Balance March 6-2003.xls]Trial_Balance'!$CD$599"</definedName>
    <definedName name="NvsReqBU">"V900"</definedName>
    <definedName name="NvsReqBUOnly">"VN"</definedName>
    <definedName name="NvsTransLed">"VN"</definedName>
    <definedName name="NvsTreeASD" localSheetId="0">"V1999-12-29"</definedName>
    <definedName name="NvsTreeASD">"V2003-02-28"</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ld_Print_Area_A" localSheetId="0">#REF!</definedName>
    <definedName name="Old_Print_Area_A">#REF!</definedName>
    <definedName name="overhead" localSheetId="0">'[48]Input - Proj Info'!$I$148</definedName>
    <definedName name="overhead">'[49]Input - Proj Info'!$I$148</definedName>
    <definedName name="PAT" hidden="1">#REF!</definedName>
    <definedName name="PATQ" hidden="1">#REF!</definedName>
    <definedName name="Percent_Area" localSheetId="0">[56]INCOME!$I$15:$I$50,[56]INCOME!$N$15:$N$50,[56]INCOME!$X$15:$X$50,[56]INCOME!$AC$15:$AC$50</definedName>
    <definedName name="Percent_Area">[57]Trial_Balance!$I$15:$I$50,[57]Trial_Balance!$N$15:$N$50,[57]Trial_Balance!$X$15:$X$50,[57]Trial_Balance!$AC$15:$AC$50</definedName>
    <definedName name="PIVOT3_Green">{"'2003 05 15'!$W$11:$AI$18","'2003 05 15'!$A$1:$V$30"}</definedName>
    <definedName name="popoiuo">"V900"</definedName>
    <definedName name="_xlnm.Print_Area" localSheetId="0">#REF!</definedName>
    <definedName name="_xlnm.Print_Area">#REF!</definedName>
    <definedName name="ProrationBase">'[43]8.3 FA YTD Adds'!#REF!</definedName>
    <definedName name="Prudential_2002" localSheetId="0">#REF!</definedName>
    <definedName name="Prudential_2002">#REF!</definedName>
    <definedName name="Prudential_2003" localSheetId="0">#REF!</definedName>
    <definedName name="Prudential_2003">#REF!</definedName>
    <definedName name="PV_Rate" localSheetId="0">#REF!</definedName>
    <definedName name="PV_Rate">#REF!</definedName>
    <definedName name="PYDATA" localSheetId="0">'[41]Prior YE TB'!$A$1:$AF$1514</definedName>
    <definedName name="PYData">'[43]PY TB'!$A$8:$C$9647</definedName>
    <definedName name="PYInput">#REF!</definedName>
    <definedName name="PYTB">'[44]PY TB'!$A:$F</definedName>
    <definedName name="q1bpe" localSheetId="0">'[58]q1 2002'!$A$15:$F$21</definedName>
    <definedName name="q1bpe">'[59]q1 2002'!$A$15:$F$21</definedName>
    <definedName name="QAP_EXTRACT_CA" localSheetId="0">#REF!</definedName>
    <definedName name="QAP_EXTRACT_CA">#REF!</definedName>
    <definedName name="Range_name__gl_accdepn_lookup_txdx">"1.'SUPPORT 6A - LEDGER BAL CONTROL'!$I$1:$P$55"</definedName>
    <definedName name="RateLookup" localSheetId="0">#REF!</definedName>
    <definedName name="RateLookup">#REF!</definedName>
    <definedName name="RatesScenarios" localSheetId="0">[60]Fcst!#REF!</definedName>
    <definedName name="RatesScenarios">[60]Fcst!#REF!</definedName>
    <definedName name="RBU" localSheetId="0">#REF!</definedName>
    <definedName name="RBU">#REF!</definedName>
    <definedName name="Reg_Interest_Data_Input">'[50]4.1 Reg Interest'!$A$83:$I$137</definedName>
    <definedName name="Reg_Summary">'[50]4 Regulatory'!$B$16:$AP$317</definedName>
    <definedName name="Report_Date">[61]notes!$B$3</definedName>
    <definedName name="Report_Month">[61]notes!$B$4</definedName>
    <definedName name="Retailers_1505" localSheetId="0">#REF!</definedName>
    <definedName name="Retailers_1505">#REF!</definedName>
    <definedName name="RetailRates" localSheetId="0">#REF!</definedName>
    <definedName name="RetailRates">#REF!</definedName>
    <definedName name="REVERSAL_VAL" localSheetId="0">'[62]valid values'!$AB$2:$AB$3</definedName>
    <definedName name="REVERSAL_VAL">'[63]valid values'!$AB$2:$AB$3</definedName>
    <definedName name="Revised_PV_Rates">'[4]97PVModel'!$A$432:$AB$605</definedName>
    <definedName name="RID" localSheetId="0">[56]INCOME!#REF!</definedName>
    <definedName name="RID">[56]INCOME!#REF!</definedName>
    <definedName name="RMDepr" localSheetId="0">#REF!</definedName>
    <definedName name="RMDepr">#REF!</definedName>
    <definedName name="rngAccount">[64]!Dropdown_Account[Account Description]</definedName>
    <definedName name="rngAttribute">[64]!Attribute[Attribute]</definedName>
    <definedName name="rngCategory">[64]!Category[Category]</definedName>
    <definedName name="rngCurrency">[64]!Currency[Currency]</definedName>
    <definedName name="rngJurisdiction">[64]!Jurisdiction[Jurisdiction]</definedName>
    <definedName name="rngOrg">[64]!Dropdown_Org[Organization]</definedName>
    <definedName name="rngYear">[64]!YearTbl[Year]</definedName>
    <definedName name="RPY_CI_Reg_Mkt_02">'[55]13. Headcount Forecast'!#REF!</definedName>
    <definedName name="RPY_CI_Reg_Mkt_03">'[55]13. Headcount Forecast'!#REF!</definedName>
    <definedName name="RPY_CI_Reg_OHE_02">'[55]13. Headcount Forecast'!#REF!</definedName>
    <definedName name="RPY_CI_Reg_OHE_03">'[55]13. Headcount Forecast'!#REF!</definedName>
    <definedName name="RPY_CI_Reg_OHE_04">'[55]13. Headcount Forecast'!#REF!</definedName>
    <definedName name="RPY_CI_Reg_OHE_05">'[55]13. Headcount Forecast'!#REF!</definedName>
    <definedName name="RPY_CI_Reg_OHE_06">'[55]13. Headcount Forecast'!#REF!</definedName>
    <definedName name="RPY_CI_Reg_OHE_07">'[55]13. Headcount Forecast'!#REF!</definedName>
    <definedName name="RPY_CI_Reg_OHE_08">'[55]13. Headcount Forecast'!#REF!</definedName>
    <definedName name="sACCOMP">[65]Template!$BL$1</definedName>
    <definedName name="sCC">[65]Template!$AM$1</definedName>
    <definedName name="SCN" localSheetId="0">'[34]Source Mar 1-2001'!#REF!</definedName>
    <definedName name="SCN">'[34]Source Mar 1-2001'!#REF!</definedName>
    <definedName name="Seg220ProrationBase">'[50]H.4- YTD Adds'!$AB$7</definedName>
    <definedName name="Seg222ProrationBase">'[50]H.4- YTD Adds'!$AB$9</definedName>
    <definedName name="SFV" localSheetId="0">#REF!</definedName>
    <definedName name="SFV">#REF!</definedName>
    <definedName name="sGross">[65]Template!$Y$1</definedName>
    <definedName name="sINSERADD">[65]Template!$BD$1</definedName>
    <definedName name="sNet">[65]Template!$S$1</definedName>
    <definedName name="Split_kWh_First___Balance_040212b_Summary_Query" localSheetId="0">#REF!</definedName>
    <definedName name="Split_kWh_First___Balance_040212b_Summary_Query">#REF!</definedName>
    <definedName name="sRemoval">[65]Template!$AE$1</definedName>
    <definedName name="ss">{"'2003 05 15'!$W$11:$AI$18","'2003 05 15'!$A$1:$V$30"}</definedName>
    <definedName name="START_YR" localSheetId="0">'[48]Input - Proj Info'!$M$27</definedName>
    <definedName name="START_YR">'[49]Input - Proj Info'!$M$27</definedName>
    <definedName name="Summary" localSheetId="0">#REF!</definedName>
    <definedName name="Summary">#REF!</definedName>
    <definedName name="TaxProv1">'[43]8.4 FACS per Finance'!#REF!</definedName>
    <definedName name="TaxProv2">#REF!</definedName>
    <definedName name="TaxProv3">#REF!</definedName>
    <definedName name="TB">'[66]CY TB'!$A$7:$J$1492</definedName>
    <definedName name="TCCommon">[33]ReportTemplate!$B$50</definedName>
    <definedName name="TCDevelopment">[33]ReportTemplate!$B$40</definedName>
    <definedName name="TCOperating">[33]ReportTemplate!$B$46</definedName>
    <definedName name="TCSustainment">[33]ReportTemplate!$B$36</definedName>
    <definedName name="thou">[51]notes!$I$1</definedName>
    <definedName name="thousand">[67]Model!$F$16</definedName>
    <definedName name="TMCommon">[33]ReportTemplate!$B$26</definedName>
    <definedName name="TMCustomer">[33]ReportTemplate!$B$22</definedName>
    <definedName name="TMDevelopment">[33]ReportTemplate!$B$12</definedName>
    <definedName name="TMOperating">[33]ReportTemplate!$B$18</definedName>
    <definedName name="TMSustaintment">[33]ReportTemplate!$B$8</definedName>
    <definedName name="Trade_Month">[35]notes!$B$5</definedName>
    <definedName name="TxBase" localSheetId="0">#REF!</definedName>
    <definedName name="TxBase">#REF!</definedName>
    <definedName name="TXLDCLoad" localSheetId="0">'[46]Dx_Tariff&amp;COP'!#REF!</definedName>
    <definedName name="TXLDCLoad">'[46]Dx_Tariff&amp;COP'!#REF!</definedName>
    <definedName name="TXLDCRate" localSheetId="0">#REF!</definedName>
    <definedName name="TXLDCRate">#REF!</definedName>
    <definedName name="TxOp" localSheetId="0">#REF!</definedName>
    <definedName name="TxOp">#REF!</definedName>
    <definedName name="TXProrationBase">'[50]H.4- YTD Adds'!$AB$6</definedName>
    <definedName name="Update_Date" localSheetId="0">'[68]47. 2003 Comp&amp;Benefits Summary'!$AB$1</definedName>
    <definedName name="Update_Date">'[55]2. Index'!$M$2</definedName>
    <definedName name="usdcad">'[67]Input - Apollo'!$F$6</definedName>
    <definedName name="usofa">'[69]usofa mapping for brampton'!$A$2:$C$1688</definedName>
    <definedName name="werere">37348.4370907407</definedName>
    <definedName name="wererere">0.000118634263344575</definedName>
    <definedName name="wererewr">"V2002-03-29"</definedName>
    <definedName name="werewryuyui">"%,FBUSINESS_UNIT,V940"</definedName>
    <definedName name="wrn.Aging._.and._.Trend._.Analysis." hidden="1">{#N/A,#N/A,FALSE,"Aging Summary";#N/A,#N/A,FALSE,"Ratio Analysis";#N/A,#N/A,FALSE,"Test 120 Day Accts";#N/A,#N/A,FALSE,"Tickmarks"}</definedName>
    <definedName name="wrn.fdb1_Imprime_Print." hidden="1">{"fdb1_Rapport_Report",#N/A,FALSE,"Report"}</definedName>
    <definedName name="wrn.fdb2_print_rpt." hidden="1">{"fdb2_print",#N/A,FALSE,"Report"}</definedName>
    <definedName name="wrn.HO._.Cost._.Alloc." localSheetId="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localSheetId="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0" hidden="1">{"inputs raw data",#N/A,TRUE,"INPUT"}</definedName>
    <definedName name="wrn.print._.raw._.data._.entry." hidden="1">{"inputs raw data",#N/A,TRUE,"INPUT"}</definedName>
    <definedName name="wrn.print._.summary._.sheets." localSheetId="0" hidden="1">{"summary1",#N/A,TRUE,"Comps";"summary2",#N/A,TRUE,"Comps";"summary3",#N/A,TRUE,"Comps"}</definedName>
    <definedName name="wrn.print._.summary._.sheets." hidden="1">{"summary1",#N/A,TRUE,"Comps";"summary2",#N/A,TRUE,"Comps";"summary3",#N/A,TRUE,"Comps"}</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ear">#REF!</definedName>
    <definedName name="Ytd_620260_620264_in_BMO_tap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0" i="1" l="1"/>
  <c r="O40" i="1"/>
  <c r="O92" i="1"/>
  <c r="O91" i="1"/>
  <c r="O89" i="1"/>
  <c r="O88" i="1"/>
  <c r="O87" i="1"/>
  <c r="O86" i="1"/>
  <c r="M93" i="1"/>
  <c r="O85" i="1"/>
  <c r="O84" i="1"/>
  <c r="O70" i="1"/>
  <c r="E70" i="1"/>
  <c r="O69" i="1"/>
  <c r="O68" i="1"/>
  <c r="E68" i="1"/>
  <c r="D67" i="1"/>
  <c r="N67" i="1" s="1"/>
  <c r="O67" i="1" s="1"/>
  <c r="O66" i="1"/>
  <c r="O65" i="1"/>
  <c r="C71" i="1"/>
  <c r="O64" i="1"/>
  <c r="O63" i="1"/>
  <c r="O62" i="1"/>
  <c r="B62" i="1"/>
  <c r="O61" i="1"/>
  <c r="P49" i="1"/>
  <c r="F49" i="1"/>
  <c r="E49" i="1"/>
  <c r="B70" i="1" s="1"/>
  <c r="P48" i="1"/>
  <c r="O48" i="1"/>
  <c r="Q48" i="1" s="1"/>
  <c r="R48" i="1" s="1"/>
  <c r="L69" i="1" s="1"/>
  <c r="F48" i="1"/>
  <c r="P47" i="1"/>
  <c r="O47" i="1"/>
  <c r="D68" i="1"/>
  <c r="D91" i="1" s="1"/>
  <c r="E47" i="1"/>
  <c r="F46" i="1"/>
  <c r="P45" i="1"/>
  <c r="O45" i="1"/>
  <c r="Q45" i="1" s="1"/>
  <c r="R45" i="1" s="1"/>
  <c r="L66" i="1" s="1"/>
  <c r="E45" i="1"/>
  <c r="B66" i="1" s="1"/>
  <c r="D66" i="1"/>
  <c r="P44" i="1"/>
  <c r="F44" i="1"/>
  <c r="D65" i="1"/>
  <c r="P43" i="1"/>
  <c r="F43" i="1"/>
  <c r="E43" i="1"/>
  <c r="G43" i="1" s="1"/>
  <c r="H43" i="1" s="1"/>
  <c r="D64" i="1"/>
  <c r="P42" i="1"/>
  <c r="O42" i="1"/>
  <c r="E42" i="1"/>
  <c r="B63" i="1" s="1"/>
  <c r="D63" i="1"/>
  <c r="P41" i="1"/>
  <c r="M50" i="1"/>
  <c r="F41" i="1"/>
  <c r="E41" i="1"/>
  <c r="G41" i="1" s="1"/>
  <c r="H41" i="1" s="1"/>
  <c r="D62" i="1"/>
  <c r="P40" i="1"/>
  <c r="D61" i="1"/>
  <c r="C50" i="1"/>
  <c r="Q42" i="1" l="1"/>
  <c r="R42" i="1" s="1"/>
  <c r="L63" i="1" s="1"/>
  <c r="Q47" i="1"/>
  <c r="R47" i="1" s="1"/>
  <c r="L68" i="1" s="1"/>
  <c r="E66" i="1"/>
  <c r="D89" i="1"/>
  <c r="E89" i="1" s="1"/>
  <c r="B68" i="1"/>
  <c r="P69" i="1"/>
  <c r="Q69" i="1" s="1"/>
  <c r="R69" i="1" s="1"/>
  <c r="L92" i="1" s="1"/>
  <c r="E91" i="1"/>
  <c r="E64" i="1"/>
  <c r="D87" i="1"/>
  <c r="E87" i="1" s="1"/>
  <c r="F63" i="1"/>
  <c r="E61" i="1"/>
  <c r="D84" i="1"/>
  <c r="E84" i="1" s="1"/>
  <c r="E63" i="1"/>
  <c r="G63" i="1" s="1"/>
  <c r="H63" i="1" s="1"/>
  <c r="B86" i="1" s="1"/>
  <c r="D86" i="1"/>
  <c r="E86" i="1" s="1"/>
  <c r="E62" i="1"/>
  <c r="D85" i="1"/>
  <c r="E85" i="1" s="1"/>
  <c r="P63" i="1"/>
  <c r="Q63" i="1" s="1"/>
  <c r="R63" i="1" s="1"/>
  <c r="L86" i="1" s="1"/>
  <c r="D88" i="1"/>
  <c r="E88" i="1" s="1"/>
  <c r="E65" i="1"/>
  <c r="P68" i="1"/>
  <c r="Q68" i="1" s="1"/>
  <c r="R68" i="1" s="1"/>
  <c r="L91" i="1" s="1"/>
  <c r="F70" i="1"/>
  <c r="G70" i="1" s="1"/>
  <c r="H70" i="1" s="1"/>
  <c r="F66" i="1"/>
  <c r="P66" i="1"/>
  <c r="Q66" i="1" s="1"/>
  <c r="R66" i="1" s="1"/>
  <c r="L89" i="1" s="1"/>
  <c r="M71" i="1"/>
  <c r="F42" i="1"/>
  <c r="G42" i="1" s="1"/>
  <c r="H42" i="1" s="1"/>
  <c r="O43" i="1"/>
  <c r="Q43" i="1" s="1"/>
  <c r="R43" i="1" s="1"/>
  <c r="L64" i="1" s="1"/>
  <c r="B64" i="1"/>
  <c r="E67" i="1"/>
  <c r="O71" i="1"/>
  <c r="O73" i="1" s="1"/>
  <c r="O74" i="1" s="1"/>
  <c r="D90" i="1"/>
  <c r="N90" i="1" s="1"/>
  <c r="O90" i="1" s="1"/>
  <c r="O93" i="1" s="1"/>
  <c r="O95" i="1" s="1"/>
  <c r="O96" i="1" s="1"/>
  <c r="C93" i="1"/>
  <c r="F40" i="1"/>
  <c r="O41" i="1"/>
  <c r="Q41" i="1" s="1"/>
  <c r="R41" i="1" s="1"/>
  <c r="L62" i="1" s="1"/>
  <c r="N46" i="1"/>
  <c r="P46" i="1" s="1"/>
  <c r="P50" i="1" s="1"/>
  <c r="P52" i="1" s="1"/>
  <c r="P53" i="1" s="1"/>
  <c r="G49" i="1"/>
  <c r="H49" i="1" s="1"/>
  <c r="D69" i="1"/>
  <c r="F45" i="1"/>
  <c r="G45" i="1" s="1"/>
  <c r="H45" i="1" s="1"/>
  <c r="F47" i="1"/>
  <c r="G47" i="1" s="1"/>
  <c r="H47" i="1" s="1"/>
  <c r="F62" i="1"/>
  <c r="O44" i="1"/>
  <c r="Q44" i="1" s="1"/>
  <c r="R44" i="1" s="1"/>
  <c r="L65" i="1" s="1"/>
  <c r="E46" i="1"/>
  <c r="O49" i="1"/>
  <c r="Q49" i="1" s="1"/>
  <c r="R49" i="1" s="1"/>
  <c r="L70" i="1" s="1"/>
  <c r="E48" i="1"/>
  <c r="E44" i="1"/>
  <c r="O46" i="1" l="1"/>
  <c r="Q46" i="1" s="1"/>
  <c r="R46" i="1" s="1"/>
  <c r="L67" i="1" s="1"/>
  <c r="G62" i="1"/>
  <c r="H62" i="1" s="1"/>
  <c r="B85" i="1" s="1"/>
  <c r="P91" i="1"/>
  <c r="Q91" i="1" s="1"/>
  <c r="R91" i="1" s="1"/>
  <c r="F85" i="1"/>
  <c r="G85" i="1" s="1"/>
  <c r="H85" i="1" s="1"/>
  <c r="F86" i="1"/>
  <c r="P92" i="1"/>
  <c r="Q92" i="1" s="1"/>
  <c r="R92" i="1" s="1"/>
  <c r="P86" i="1"/>
  <c r="Q86" i="1" s="1"/>
  <c r="R86" i="1"/>
  <c r="B65" i="1"/>
  <c r="G44" i="1"/>
  <c r="H44" i="1" s="1"/>
  <c r="E90" i="1"/>
  <c r="G48" i="1"/>
  <c r="H48" i="1" s="1"/>
  <c r="B69" i="1"/>
  <c r="P67" i="1"/>
  <c r="Q67" i="1" s="1"/>
  <c r="R67" i="1" s="1"/>
  <c r="L90" i="1" s="1"/>
  <c r="F68" i="1"/>
  <c r="G68" i="1" s="1"/>
  <c r="H68" i="1"/>
  <c r="B91" i="1" s="1"/>
  <c r="O50" i="1"/>
  <c r="O52" i="1" s="1"/>
  <c r="O53" i="1" s="1"/>
  <c r="D24" i="1" s="1"/>
  <c r="Q40" i="1"/>
  <c r="D92" i="1"/>
  <c r="E92" i="1" s="1"/>
  <c r="E69" i="1"/>
  <c r="F64" i="1"/>
  <c r="G64" i="1" s="1"/>
  <c r="H64" i="1" s="1"/>
  <c r="B87" i="1" s="1"/>
  <c r="P70" i="1"/>
  <c r="Q70" i="1" s="1"/>
  <c r="R70" i="1" s="1"/>
  <c r="B67" i="1"/>
  <c r="G46" i="1"/>
  <c r="H46" i="1" s="1"/>
  <c r="P64" i="1"/>
  <c r="Q64" i="1" s="1"/>
  <c r="R64" i="1" s="1"/>
  <c r="L87" i="1" s="1"/>
  <c r="G66" i="1"/>
  <c r="H66" i="1" s="1"/>
  <c r="B89" i="1" s="1"/>
  <c r="P65" i="1"/>
  <c r="Q65" i="1" s="1"/>
  <c r="R65" i="1" s="1"/>
  <c r="L88" i="1" s="1"/>
  <c r="P62" i="1"/>
  <c r="Q62" i="1" s="1"/>
  <c r="R62" i="1" s="1"/>
  <c r="L85" i="1" s="1"/>
  <c r="P89" i="1"/>
  <c r="Q89" i="1" s="1"/>
  <c r="R89" i="1" s="1"/>
  <c r="F50" i="1"/>
  <c r="F52" i="1" s="1"/>
  <c r="F53" i="1" s="1"/>
  <c r="E50" i="1"/>
  <c r="E52" i="1" s="1"/>
  <c r="E53" i="1" s="1"/>
  <c r="G40" i="1"/>
  <c r="B61" i="1"/>
  <c r="G86" i="1"/>
  <c r="H86" i="1" s="1"/>
  <c r="F87" i="1" l="1"/>
  <c r="G87" i="1" s="1"/>
  <c r="H87" i="1" s="1"/>
  <c r="F89" i="1"/>
  <c r="G89" i="1" s="1"/>
  <c r="H89" i="1"/>
  <c r="P90" i="1"/>
  <c r="Q90" i="1" s="1"/>
  <c r="R90" i="1" s="1"/>
  <c r="P87" i="1"/>
  <c r="Q87" i="1" s="1"/>
  <c r="R87" i="1" s="1"/>
  <c r="Q50" i="1"/>
  <c r="Q52" i="1" s="1"/>
  <c r="Q53" i="1" s="1"/>
  <c r="Q55" i="1" s="1"/>
  <c r="R40" i="1"/>
  <c r="F61" i="1"/>
  <c r="B71" i="1"/>
  <c r="P85" i="1"/>
  <c r="Q85" i="1" s="1"/>
  <c r="R85" i="1" s="1"/>
  <c r="H40" i="1"/>
  <c r="G50" i="1"/>
  <c r="P88" i="1"/>
  <c r="Q88" i="1" s="1"/>
  <c r="R88" i="1" s="1"/>
  <c r="F67" i="1"/>
  <c r="G67" i="1" s="1"/>
  <c r="H67" i="1" s="1"/>
  <c r="B90" i="1" s="1"/>
  <c r="F91" i="1"/>
  <c r="G91" i="1" s="1"/>
  <c r="H91" i="1" s="1"/>
  <c r="F65" i="1"/>
  <c r="G65" i="1" s="1"/>
  <c r="H65" i="1" s="1"/>
  <c r="B88" i="1" s="1"/>
  <c r="E93" i="1"/>
  <c r="F69" i="1"/>
  <c r="G69" i="1" s="1"/>
  <c r="H69" i="1" s="1"/>
  <c r="B92" i="1" s="1"/>
  <c r="E71" i="1"/>
  <c r="E73" i="1" s="1"/>
  <c r="E74" i="1" s="1"/>
  <c r="F88" i="1" l="1"/>
  <c r="G88" i="1" s="1"/>
  <c r="H88" i="1" s="1"/>
  <c r="F71" i="1"/>
  <c r="F73" i="1" s="1"/>
  <c r="F74" i="1" s="1"/>
  <c r="G61" i="1"/>
  <c r="F92" i="1"/>
  <c r="G92" i="1" s="1"/>
  <c r="H92" i="1" s="1"/>
  <c r="F90" i="1"/>
  <c r="G90" i="1" s="1"/>
  <c r="H90" i="1" s="1"/>
  <c r="E95" i="1"/>
  <c r="E96" i="1" s="1"/>
  <c r="G52" i="1"/>
  <c r="G53" i="1" s="1"/>
  <c r="G55" i="1" s="1"/>
  <c r="C24" i="1" s="1"/>
  <c r="H50" i="1"/>
  <c r="R50" i="1"/>
  <c r="L61" i="1"/>
  <c r="L71" i="1" l="1"/>
  <c r="P61" i="1"/>
  <c r="G71" i="1"/>
  <c r="H61" i="1"/>
  <c r="B84" i="1" s="1"/>
  <c r="B93" i="1" l="1"/>
  <c r="F84" i="1"/>
  <c r="G73" i="1"/>
  <c r="G74" i="1" s="1"/>
  <c r="G76" i="1" s="1"/>
  <c r="C25" i="1" s="1"/>
  <c r="H71" i="1"/>
  <c r="P71" i="1"/>
  <c r="P73" i="1" s="1"/>
  <c r="P74" i="1" s="1"/>
  <c r="Q61" i="1"/>
  <c r="Q71" i="1" l="1"/>
  <c r="Q73" i="1" s="1"/>
  <c r="Q74" i="1" s="1"/>
  <c r="Q76" i="1" s="1"/>
  <c r="D25" i="1" s="1"/>
  <c r="R61" i="1"/>
  <c r="F93" i="1"/>
  <c r="G84" i="1"/>
  <c r="H84" i="1" s="1"/>
  <c r="F95" i="1" l="1"/>
  <c r="F96" i="1" s="1"/>
  <c r="G93" i="1"/>
  <c r="G95" i="1" s="1"/>
  <c r="G96" i="1" s="1"/>
  <c r="G98" i="1" s="1"/>
  <c r="C26" i="1" s="1"/>
  <c r="C27" i="1" s="1"/>
  <c r="C30" i="1" s="1"/>
  <c r="C31" i="1" s="1"/>
  <c r="R71" i="1"/>
  <c r="L84" i="1"/>
  <c r="L93" i="1" l="1"/>
  <c r="P84" i="1"/>
  <c r="P93" i="1" l="1"/>
  <c r="P95" i="1" s="1"/>
  <c r="P96" i="1" s="1"/>
  <c r="Q84" i="1"/>
  <c r="Q93" i="1" l="1"/>
  <c r="Q95" i="1" s="1"/>
  <c r="Q96" i="1" s="1"/>
  <c r="Q98" i="1" s="1"/>
  <c r="D26" i="1" s="1"/>
  <c r="D27" i="1" s="1"/>
  <c r="D31" i="1" s="1"/>
  <c r="D30" i="1" s="1"/>
  <c r="R84" i="1"/>
  <c r="R93" i="1" s="1"/>
</calcChain>
</file>

<file path=xl/sharedStrings.xml><?xml version="1.0" encoding="utf-8"?>
<sst xmlns="http://schemas.openxmlformats.org/spreadsheetml/2006/main" count="192" uniqueCount="57">
  <si>
    <t>OPDC and PDI</t>
  </si>
  <si>
    <t>Tax Variance relating to  Accelerated CCA - Actual Additions</t>
  </si>
  <si>
    <t>Background</t>
  </si>
  <si>
    <t>On June 21, 2019, Bill C-97, the Budget Implementation ACt, 2019, No. 1 was enacted and among the various federal income tax measures, it included the accelerated investment incentive program ("Accelerated CCA")  which provides for an enhanced first year capital cost allownace ("CCA") deductions for eligible capital assets acquired after November 20, 2018 and placed into service on or before December 31, 2027 ("Eligible Additions").   For Eligible Additions  placed into service after November 20, 2018 and before January 1, 2023, the taxpayer may claim enhanced CCA deductions of three times the normal first year allowable  amounts (i.e. effectively this means the utility can claim an additional two times of CCA on top of what is normally claimed).   The enhanced CCA deduction  is reduced to two times the normal first year allowable amount  for any Eligible Additions placed into service on January 1, 2024 to December 31, 2027.   The enhanced CCA deductions cannot exceed the amount of additions in the current year .</t>
  </si>
  <si>
    <t>Metholodgy</t>
  </si>
  <si>
    <t xml:space="preserve">Summary of Tax Variance relating to  Accelerated CCA </t>
  </si>
  <si>
    <t>PDI</t>
  </si>
  <si>
    <t>OPDC</t>
  </si>
  <si>
    <t>Total</t>
  </si>
  <si>
    <t>Balance in Variance Account as at Dec 31, 2021</t>
  </si>
  <si>
    <t>Recorded in Variance Account in 2022</t>
  </si>
  <si>
    <t>**</t>
  </si>
  <si>
    <t>PDI actual additions</t>
  </si>
  <si>
    <t>A</t>
  </si>
  <si>
    <t>B</t>
  </si>
  <si>
    <t xml:space="preserve">C </t>
  </si>
  <si>
    <t>E = B/2*C*2</t>
  </si>
  <si>
    <t>F = A * C</t>
  </si>
  <si>
    <t>G = E+ F</t>
  </si>
  <si>
    <t>H  = A + G</t>
  </si>
  <si>
    <t>OPDC Actual Additions</t>
  </si>
  <si>
    <t>I</t>
  </si>
  <si>
    <t>J</t>
  </si>
  <si>
    <t>K</t>
  </si>
  <si>
    <t>N = J/2*K*2</t>
  </si>
  <si>
    <t>O  = I * K</t>
  </si>
  <si>
    <t xml:space="preserve">P = N + O </t>
  </si>
  <si>
    <t>Q</t>
  </si>
  <si>
    <t>CCA Class</t>
  </si>
  <si>
    <t>Opening UCC ADJ</t>
  </si>
  <si>
    <t>Tax Additions</t>
  </si>
  <si>
    <t>CCA Rate</t>
  </si>
  <si>
    <t>Incremental CCA under Accelerated CCA</t>
  </si>
  <si>
    <t>Incremental reduction/ (increase) Consequential CCA</t>
  </si>
  <si>
    <t>Net incremental CCA under Accelerated CCA</t>
  </si>
  <si>
    <t>Ending UCC Adjustment</t>
  </si>
  <si>
    <t>Class 1</t>
  </si>
  <si>
    <t>Class 3</t>
  </si>
  <si>
    <t>Class 8</t>
  </si>
  <si>
    <t>Class 9</t>
  </si>
  <si>
    <t>Class 10</t>
  </si>
  <si>
    <r>
      <t>Class 12</t>
    </r>
    <r>
      <rPr>
        <b/>
        <sz val="10"/>
        <rFont val="Arial"/>
        <family val="2"/>
      </rPr>
      <t xml:space="preserve"> </t>
    </r>
  </si>
  <si>
    <t>Class 12</t>
  </si>
  <si>
    <t>Class 14.1</t>
  </si>
  <si>
    <t>Class 47</t>
  </si>
  <si>
    <t>Class 50</t>
  </si>
  <si>
    <t>ECE</t>
  </si>
  <si>
    <t>Tax Rate</t>
  </si>
  <si>
    <t>Tax Effected</t>
  </si>
  <si>
    <t>Gross up</t>
  </si>
  <si>
    <t>Grossed up</t>
  </si>
  <si>
    <t>2019 Amount in Variance Account</t>
  </si>
  <si>
    <t>2021 Amount in Variance Account</t>
  </si>
  <si>
    <t xml:space="preserve">To calculate the impact of accelerated CCA on the rates, we have updated the CCA calculations to incorporate the enhanced Accelerated CCA rules for each OPDC and PDI from 2019 to 2021 to determine additional CCA deductions and the associated reduction in regulatory tax amounts to be returned to customers.  </t>
  </si>
  <si>
    <t>**Recorded in 2022 based on  the OEB's Decision and Order in EB-2022-0071</t>
  </si>
  <si>
    <t>2020 Amount in Variance Account</t>
  </si>
  <si>
    <t>I-01-14-01 Accelerated CCA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</si>
</sst>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_(* #,##0.0_);_(* \(#,##0.0\);_(* &quot;-&quot;??_);_(@_)"/>
    <numFmt numFmtId="167" formatCode="_(* #,##0.000_);_(* \(#,##0.000\);_(* &quot;-&quot;??_);_(@_)"/>
  </numFmts>
  <fonts count="13" x14ac:knownFonts="1">
    <font>
      <sz val="11"/>
      <color theme="1"/>
      <name val="Calibri"/>
      <family val="2"/>
      <scheme val="minor"/>
    </font>
    <font>
      <sz val="11"/>
      <color theme="1"/>
      <name val="Calibri"/>
      <family val="2"/>
      <scheme val="minor"/>
    </font>
    <font>
      <sz val="10"/>
      <name val="Arial"/>
      <family val="2"/>
    </font>
    <font>
      <b/>
      <u/>
      <sz val="11"/>
      <name val="Arial"/>
      <family val="2"/>
    </font>
    <font>
      <sz val="11"/>
      <name val="Arial"/>
      <family val="2"/>
    </font>
    <font>
      <u/>
      <sz val="11"/>
      <name val="Arial"/>
      <family val="2"/>
    </font>
    <font>
      <sz val="10"/>
      <name val="Arial"/>
      <family val="2"/>
    </font>
    <font>
      <b/>
      <u/>
      <sz val="10"/>
      <name val="Arial"/>
      <family val="2"/>
    </font>
    <font>
      <sz val="10"/>
      <color rgb="FFFF0000"/>
      <name val="Arial"/>
      <family val="2"/>
    </font>
    <font>
      <sz val="9"/>
      <name val="Arial"/>
      <family val="2"/>
    </font>
    <font>
      <b/>
      <sz val="10"/>
      <name val="Arial"/>
      <family val="2"/>
    </font>
    <font>
      <b/>
      <sz val="10"/>
      <color rgb="FFFF0000"/>
      <name val="Arial"/>
      <family val="2"/>
    </font>
    <font>
      <sz val="8"/>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43" fontId="6" fillId="0" borderId="0" applyFont="0" applyFill="0" applyBorder="0" applyAlignment="0" applyProtection="0"/>
    <xf numFmtId="9" fontId="6" fillId="0" borderId="0" applyFont="0" applyFill="0" applyBorder="0" applyAlignment="0" applyProtection="0"/>
  </cellStyleXfs>
  <cellXfs count="85">
    <xf numFmtId="0" fontId="0" fillId="0" borderId="0" xfId="0"/>
    <xf numFmtId="0" fontId="3" fillId="0" borderId="0" xfId="2" applyFont="1"/>
    <xf numFmtId="0" fontId="4" fillId="0" borderId="0" xfId="2" applyFont="1"/>
    <xf numFmtId="0" fontId="2" fillId="0" borderId="0" xfId="2"/>
    <xf numFmtId="0" fontId="5" fillId="0" borderId="0" xfId="2" applyFont="1"/>
    <xf numFmtId="0" fontId="6" fillId="0" borderId="0" xfId="2" applyFont="1" applyAlignment="1">
      <alignment horizontal="left" wrapText="1"/>
    </xf>
    <xf numFmtId="0" fontId="7" fillId="0" borderId="0" xfId="2" applyFont="1" applyAlignment="1">
      <alignment horizontal="left"/>
    </xf>
    <xf numFmtId="0" fontId="6" fillId="0" borderId="0" xfId="2" applyFont="1" applyAlignment="1">
      <alignment horizontal="left"/>
    </xf>
    <xf numFmtId="0" fontId="6" fillId="0" borderId="1" xfId="2" applyFont="1" applyBorder="1" applyAlignment="1">
      <alignment horizontal="center" wrapText="1"/>
    </xf>
    <xf numFmtId="164" fontId="6" fillId="0" borderId="0" xfId="1" applyNumberFormat="1" applyFont="1" applyFill="1" applyAlignment="1">
      <alignment horizontal="left" wrapText="1"/>
    </xf>
    <xf numFmtId="0" fontId="8" fillId="0" borderId="0" xfId="2" applyFont="1" applyAlignment="1">
      <alignment horizontal="left"/>
    </xf>
    <xf numFmtId="164" fontId="8" fillId="0" borderId="0" xfId="2" applyNumberFormat="1" applyFont="1" applyAlignment="1">
      <alignment horizontal="left"/>
    </xf>
    <xf numFmtId="164" fontId="6" fillId="0" borderId="2" xfId="1" applyNumberFormat="1" applyFont="1" applyFill="1" applyBorder="1" applyAlignment="1">
      <alignment horizontal="left" wrapText="1"/>
    </xf>
    <xf numFmtId="164" fontId="6" fillId="0" borderId="0" xfId="1" applyNumberFormat="1" applyFont="1" applyAlignment="1">
      <alignment horizontal="left" wrapText="1"/>
    </xf>
    <xf numFmtId="164" fontId="2" fillId="0" borderId="0" xfId="1" applyNumberFormat="1" applyFont="1"/>
    <xf numFmtId="0" fontId="6" fillId="0" borderId="0" xfId="2" applyFont="1"/>
    <xf numFmtId="43" fontId="9" fillId="0" borderId="0" xfId="3" applyFont="1"/>
    <xf numFmtId="43" fontId="9" fillId="0" borderId="0" xfId="3" applyFont="1" applyFill="1"/>
    <xf numFmtId="165" fontId="0" fillId="0" borderId="0" xfId="4" applyNumberFormat="1" applyFont="1"/>
    <xf numFmtId="0" fontId="10" fillId="0" borderId="0" xfId="2" applyFont="1"/>
    <xf numFmtId="0" fontId="11" fillId="0" borderId="0" xfId="2" applyFont="1" applyAlignment="1">
      <alignment horizontal="center"/>
    </xf>
    <xf numFmtId="165" fontId="11" fillId="0" borderId="0" xfId="4" applyNumberFormat="1" applyFont="1" applyAlignment="1">
      <alignment horizontal="center"/>
    </xf>
    <xf numFmtId="0" fontId="10" fillId="2" borderId="0" xfId="2" applyFont="1" applyFill="1" applyAlignment="1">
      <alignment horizontal="center" wrapText="1"/>
    </xf>
    <xf numFmtId="43" fontId="2" fillId="0" borderId="0" xfId="2" applyNumberFormat="1"/>
    <xf numFmtId="43" fontId="0" fillId="0" borderId="0" xfId="3" applyFont="1" applyBorder="1"/>
    <xf numFmtId="164" fontId="0" fillId="0" borderId="0" xfId="1" applyNumberFormat="1" applyFont="1"/>
    <xf numFmtId="9" fontId="2" fillId="0" borderId="0" xfId="2" applyNumberFormat="1"/>
    <xf numFmtId="166" fontId="0" fillId="0" borderId="0" xfId="3" applyNumberFormat="1" applyFont="1" applyFill="1"/>
    <xf numFmtId="166" fontId="0" fillId="0" borderId="0" xfId="3" applyNumberFormat="1" applyFont="1" applyFill="1" applyBorder="1"/>
    <xf numFmtId="43" fontId="0" fillId="0" borderId="0" xfId="3" applyFont="1"/>
    <xf numFmtId="166" fontId="0" fillId="0" borderId="0" xfId="3" applyNumberFormat="1" applyFont="1" applyBorder="1"/>
    <xf numFmtId="43" fontId="6" fillId="0" borderId="0" xfId="2" applyNumberFormat="1" applyFont="1"/>
    <xf numFmtId="43" fontId="0" fillId="0" borderId="2" xfId="3" applyFont="1" applyBorder="1"/>
    <xf numFmtId="166" fontId="0" fillId="0" borderId="2" xfId="3" applyNumberFormat="1" applyFont="1" applyBorder="1"/>
    <xf numFmtId="9" fontId="2" fillId="0" borderId="2" xfId="2" applyNumberFormat="1" applyBorder="1"/>
    <xf numFmtId="166" fontId="0" fillId="0" borderId="2" xfId="3" applyNumberFormat="1" applyFont="1" applyFill="1" applyBorder="1"/>
    <xf numFmtId="43" fontId="6" fillId="0" borderId="2" xfId="2" applyNumberFormat="1" applyFont="1" applyBorder="1"/>
    <xf numFmtId="43" fontId="2" fillId="0" borderId="2" xfId="2" applyNumberFormat="1" applyBorder="1"/>
    <xf numFmtId="166" fontId="0" fillId="0" borderId="0" xfId="3" applyNumberFormat="1" applyFont="1"/>
    <xf numFmtId="9" fontId="6" fillId="0" borderId="0" xfId="2" applyNumberFormat="1" applyFont="1"/>
    <xf numFmtId="165" fontId="0" fillId="0" borderId="2" xfId="4" applyNumberFormat="1" applyFont="1" applyFill="1" applyBorder="1"/>
    <xf numFmtId="165" fontId="0" fillId="0" borderId="2" xfId="4" applyNumberFormat="1" applyFont="1" applyBorder="1"/>
    <xf numFmtId="166" fontId="10" fillId="0" borderId="0" xfId="3" applyNumberFormat="1" applyFont="1" applyFill="1" applyBorder="1"/>
    <xf numFmtId="166" fontId="6" fillId="3" borderId="3" xfId="2" applyNumberFormat="1" applyFont="1" applyFill="1" applyBorder="1"/>
    <xf numFmtId="166" fontId="0" fillId="3" borderId="4" xfId="3" applyNumberFormat="1" applyFont="1" applyFill="1" applyBorder="1"/>
    <xf numFmtId="166" fontId="0" fillId="3" borderId="5" xfId="3" applyNumberFormat="1" applyFont="1" applyFill="1" applyBorder="1"/>
    <xf numFmtId="0" fontId="10" fillId="0" borderId="0" xfId="2" applyFont="1" applyAlignment="1">
      <alignment horizontal="center" wrapText="1"/>
    </xf>
    <xf numFmtId="166" fontId="2" fillId="0" borderId="0" xfId="2" applyNumberFormat="1"/>
    <xf numFmtId="164" fontId="0" fillId="0" borderId="0" xfId="3" applyNumberFormat="1" applyFont="1"/>
    <xf numFmtId="9" fontId="0" fillId="0" borderId="0" xfId="4" applyFont="1"/>
    <xf numFmtId="164" fontId="0" fillId="0" borderId="0" xfId="1" applyNumberFormat="1" applyFont="1" applyBorder="1"/>
    <xf numFmtId="166" fontId="2" fillId="0" borderId="2" xfId="2" applyNumberFormat="1" applyBorder="1"/>
    <xf numFmtId="164" fontId="0" fillId="0" borderId="2" xfId="3" applyNumberFormat="1" applyFont="1" applyBorder="1"/>
    <xf numFmtId="9" fontId="0" fillId="0" borderId="2" xfId="4" applyFont="1" applyBorder="1"/>
    <xf numFmtId="164" fontId="2" fillId="0" borderId="0" xfId="2" applyNumberFormat="1"/>
    <xf numFmtId="165" fontId="0" fillId="0" borderId="0" xfId="4" applyNumberFormat="1" applyFont="1" applyBorder="1"/>
    <xf numFmtId="0" fontId="11" fillId="0" borderId="0" xfId="2" applyFont="1"/>
    <xf numFmtId="164" fontId="0" fillId="0" borderId="0" xfId="3" applyNumberFormat="1" applyFont="1" applyBorder="1"/>
    <xf numFmtId="9" fontId="0" fillId="0" borderId="0" xfId="4" applyFont="1" applyBorder="1"/>
    <xf numFmtId="43" fontId="0" fillId="0" borderId="0" xfId="3" applyFont="1" applyFill="1" applyBorder="1"/>
    <xf numFmtId="167" fontId="2" fillId="0" borderId="0" xfId="2" applyNumberFormat="1"/>
    <xf numFmtId="165" fontId="0" fillId="0" borderId="0" xfId="4" applyNumberFormat="1" applyFont="1" applyFill="1" applyBorder="1"/>
    <xf numFmtId="0" fontId="8" fillId="0" borderId="0" xfId="2" applyFont="1"/>
    <xf numFmtId="43" fontId="8" fillId="0" borderId="0" xfId="2" applyNumberFormat="1" applyFont="1"/>
    <xf numFmtId="43" fontId="0" fillId="0" borderId="0" xfId="3" applyFont="1" applyFill="1"/>
    <xf numFmtId="43" fontId="12" fillId="0" borderId="0" xfId="3" applyFont="1" applyFill="1"/>
    <xf numFmtId="165" fontId="11" fillId="0" borderId="0" xfId="4" applyNumberFormat="1" applyFont="1" applyBorder="1" applyAlignment="1">
      <alignment horizontal="center"/>
    </xf>
    <xf numFmtId="9" fontId="0" fillId="0" borderId="0" xfId="4" applyFont="1" applyBorder="1" applyAlignment="1">
      <alignment horizontal="center"/>
    </xf>
    <xf numFmtId="43" fontId="12" fillId="0" borderId="0" xfId="3" applyFont="1" applyFill="1" applyBorder="1"/>
    <xf numFmtId="164" fontId="2" fillId="0" borderId="2" xfId="2" applyNumberFormat="1" applyBorder="1"/>
    <xf numFmtId="164" fontId="0" fillId="0" borderId="0" xfId="3" applyNumberFormat="1" applyFont="1" applyFill="1"/>
    <xf numFmtId="43" fontId="2" fillId="0" borderId="0" xfId="2" applyNumberFormat="1" applyFill="1"/>
    <xf numFmtId="164" fontId="0" fillId="0" borderId="0" xfId="3" applyNumberFormat="1" applyFont="1" applyFill="1" applyBorder="1"/>
    <xf numFmtId="9" fontId="0" fillId="0" borderId="0" xfId="4" applyFont="1" applyFill="1" applyBorder="1"/>
    <xf numFmtId="166" fontId="2" fillId="0" borderId="0" xfId="2" applyNumberFormat="1" applyFill="1"/>
    <xf numFmtId="0" fontId="2" fillId="0" borderId="0" xfId="2" applyFill="1"/>
    <xf numFmtId="164" fontId="2" fillId="0" borderId="0" xfId="2" applyNumberFormat="1" applyFill="1"/>
    <xf numFmtId="9" fontId="6" fillId="0" borderId="0" xfId="2" applyNumberFormat="1" applyFont="1" applyFill="1"/>
    <xf numFmtId="0" fontId="6" fillId="0" borderId="0" xfId="2" applyFont="1" applyFill="1"/>
    <xf numFmtId="43" fontId="6" fillId="0" borderId="0" xfId="2" applyNumberFormat="1" applyFont="1" applyFill="1"/>
    <xf numFmtId="0" fontId="10" fillId="0" borderId="0" xfId="2" applyFont="1" applyFill="1"/>
    <xf numFmtId="166" fontId="6" fillId="0" borderId="0" xfId="2" applyNumberFormat="1" applyFont="1" applyFill="1"/>
    <xf numFmtId="0" fontId="8" fillId="0" borderId="0" xfId="2" applyFont="1" applyFill="1"/>
    <xf numFmtId="0" fontId="4" fillId="0" borderId="0" xfId="2" applyFont="1" applyAlignment="1">
      <alignment horizontal="left" vertical="center" wrapText="1"/>
    </xf>
    <xf numFmtId="0" fontId="6" fillId="0" borderId="0" xfId="2" applyFont="1" applyFill="1" applyAlignment="1">
      <alignment horizontal="left"/>
    </xf>
  </cellXfs>
  <cellStyles count="5">
    <cellStyle name="Comma" xfId="1" builtinId="3"/>
    <cellStyle name="Comma 100" xfId="3" xr:uid="{C378E7D3-522D-4B59-A05D-8500A3127A56}"/>
    <cellStyle name="Normal" xfId="0" builtinId="0"/>
    <cellStyle name="Normal 330" xfId="2" xr:uid="{D823DEA8-6F19-454E-9254-D161093F3A50}"/>
    <cellStyle name="Percent 2" xfId="4" xr:uid="{9C2C48BE-D4C8-4255-8B3C-EC48F5179D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16" Type="http://schemas.openxmlformats.org/officeDocument/2006/relationships/externalLink" Target="externalLinks/externalLink1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66" Type="http://schemas.openxmlformats.org/officeDocument/2006/relationships/externalLink" Target="externalLinks/externalLink65.xml"/><Relationship Id="rId74" Type="http://schemas.microsoft.com/office/2017/10/relationships/person" Target="persons/person.xml"/><Relationship Id="rId5" Type="http://schemas.openxmlformats.org/officeDocument/2006/relationships/externalLink" Target="externalLinks/externalLink4.xml"/><Relationship Id="rId61" Type="http://schemas.openxmlformats.org/officeDocument/2006/relationships/externalLink" Target="externalLinks/externalLink60.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77" Type="http://schemas.openxmlformats.org/officeDocument/2006/relationships/customXml" Target="../customXml/item2.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styles" Target="styles.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sharedStrings" Target="sharedStrings.xml"/><Relationship Id="rId78"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customXml" Target="../customXml/item1.xml"/><Relationship Id="rId7" Type="http://schemas.openxmlformats.org/officeDocument/2006/relationships/externalLink" Target="externalLinks/externalLink6.xml"/><Relationship Id="rId71" Type="http://schemas.openxmlformats.org/officeDocument/2006/relationships/theme" Target="theme/theme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rilliapower-my.sharepoint.com/P:/FINANCE%20&amp;%20ACCOUNTING/Statistics/Employee%20Tracking/Financial%20Statements_Orillia%20Power%20Corporatio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Dec%20Direct%20LDC%20CSS%20Actual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Feb%20Direct%20LDC%20CSS%20Actual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an%20Direct%20LDC%20CSS%20Actua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uly%20Direct%20LDC%20CSS%20Actual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une%20Direct%20LDC%20CSS%20Actua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Mar%20Direct%20LDC%20CSS%20Actua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May%20Direct%20LDC%20CSS%20Actual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Nov%20Direct%20LDC%20CSS%20Actual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Oct%20Direct%20LDC%20CSS%20Actual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Sept%20Direct%20LDC%20CSS%20Actua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BP%20-%20RMDx/2003%20Dx%20Tariff%200212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Retail%20and%20MEU%20Actuals%20-%20Ja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Apr%20CSS%20Actual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Aug%20CSS%20Actua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Dec%20CSS%20Actual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Feb%20CSS%20Actual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an%20CSS%20Actua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uly%20CSS%20Actual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une%20CSS%20Actual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Mar%20CSS%20Actual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May%20CSS%20Actua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BP%20-%20RMDx/Old%20011022/BIG%20DX%20010629a%20010719a%20BASE.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Nov%20CSS%20Actual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Oct%20CSS%20Actual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Sept%20CSS%20Actual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210896\AppData\Local\Microsoft\Windows\Temporary%20Internet%20Files\Content.Outlook\1N00G217\IP%202020-2025%20Draft%20Accomplishment%20File_July%2015.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BP%20-%20RMTx/Old%20011022/Restructuring%20Year%202001/December%202000%20Restructuring%20Comparison%20Source%20Data.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G:\Audit%20Information\4.0%20Phase%20III%20-%20Ongoing%204.3%20Rebate\4.3%20Calculation%20of%20Payments%20from%20or%20to%20IMO\F_June%202003\a)%20May-03%201506%20Calculations%20&amp;%20Form%201506%20Attachemen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G:\Audit%20Information\4.0%20Phase%20III%20-%20Ongoing%204.3%20Rebate\4.3%20Calculation%20of%20Payments%20from%20or%20to%20IMO\G_July%202003\a)%20Jun-03%201506%20Calculations%20&amp;%20Form%201506%20Attachmen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M:\My%20Documents\HON%20bypass%20current%20study\Backup-TRF&amp;LINE-Bypass%20dec1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teams.hydroone.com/sites/400/4050/2019/03%20Business%20Plan/Enhanced%20CCA%20estimate%20(2018%20Fall%20econ%20update)/Actual%20CIP%20In%20service%20data%20and%20estimates/2018/FACS%20Distribution%20-%202018-12.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0709MILPFV04\208336$\sites\400\4050\Year-2013-Present\2017\Tax%20Provision%20-%20YE\2017-09%20Tax%20Provision\3.%20HONI\Fixed%20Assets\F.1%202%203%204%205%20FACS\FACS%20DISTRIBUTION%20-%202017-09.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team/Revenue%20Management/PreMarketOpen/PV%20Model%20%20March%202002%20Rate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teams.hydroone.com/sites/400/4050/2019/03%20Business%20Plan/Enhanced%20CCA%20estimate%20(2018%20Fall%20econ%20update)/Actual%20CIP%20ISA%20estimate/1.%202018-2019%20CIP%20drawdown%20estimate%20rev%20Aug%2030%20(SY)%20v4.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teams.hydroone.com/sites/cc/fa/far/FACS%20Master%20Files/TB%20master/MASTER%20TB.xlsm"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0709MILPFV04\208336$\sites\cc\fa\far\FACS%20Master%20Files\TB%20master\MASTER%20TB.xlsm"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teams.hydroone.com/sites/400/4050/2020/01%20Reporting%20and%20Forecast/13%20-%20Hard%20Close/9.%20PDI/2020-12-31%20-%20Tax%20Provision%20PDI%20v4.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teams.hydroone.com/sites/400/4050/2020/01%20Reporting%20and%20Forecast/14%20-%20Year%20End/7.%20HOSSM/2020-12-31%20HOSSM%20LP%20Tax%20Provision.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COP%20Accrual%20from%20Joanna%20Lee/04-04%20Data%20for%20Accrual.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BP%20-%20RMTx/DJC%20Retail%20Revenue%20020319d%20New%20LF%20020321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0709MILPFV04\208336$\sites\400\4050\Year-2013-Present\2017\Tax%20Provision%20-%20YE\2017-12%20Tax%20Provision\3.%20HONI\HONI%20Tax%20Provision%20Revamp\2017-12-31%20-%20HONI%20Tax%20Provision%20Revamp.xlsm"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H1_Fin_Models/TX%20Connection%20Model%20Development/Tx%20Connection%20Model%20%20Version%2003A%20Mar-13-03%20Test%20-%20Refined%20Version.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A:\H1_Fin_Models\TX%20Connection%20Model%20Development\Tx%20Connection%20Model%20%20Version%2003A%20Mar-13-03%20Test%20-%20Refined%20Vers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BP%20-%20RMTx/2003%20Dx%20Tariff%20021202.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teams.hydroone.com/sites/400/4050/Year-2013-Present/2016/Tax%20Provision%20-%20YE/2016-12%20Tax%20Provision/3.%20HONI/2016-12-31%20-%20HONI%20Tax%20Provision%20-%20reviewed11%20FINAL.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FINAL%2004-01%20COP%20Variance%20Data.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DRAFT#2 03-09 Data for Sep-03 Preliminary IMO Invoice Estimate.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Apr-03%20IMO%20Invoice%20Estimate%20Data%20(5%20business%20day%20after%20month%20end).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REPORTNG/Integration/2000/05-2000/SLA%20Reporting%20Input.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A:\TEMP\HydroOne%20Benefits%20Forecast%20%20Mar-17-04%2010pm.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New%20Name%20XNV's/iscextss.xnv"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E:\fs700\user\nVision\iscextss.xnv"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WINNT/Profiles/396116/Desktop/based%20pensionable%20earnings%20for%20Q4%20200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A:\WINNT\Profiles\396116\Desktop\based%20pensionable%20earnings%20for%20Q4%2020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BP%20-%20RMTx/Old%20011022/BIG%20DX%20010629a%20010719a%20BAS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team/Business%20Plan%20Models/Tx/RMTx%202007%20BP061208a_070828_Existing%20Rates&amp;%20CDM.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v2%20DRAFT%2004-02%20COP%20Variance%20Data.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Vortex-ho3\financebusinessplanning\2009-13%20Business%20Plan%20Documents\2009-13%20BP%20Models\Trending\Journal%20Entries\Budget%20Upload%20Template%2008-%20%20%20hoi%2010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0705MILPFV01\187238$\TEMP\JRNL%20TEMPLATE.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orp\ho\ecm_tax\Provision%20Automation\2021%20Sept%20(hard%20Close)\Adjustments\Adjustments%20Input%20Template%20-%20PDI.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teams.hydroone.com/Aline/IPP/Optimization/Approved%202014-19%20Accomplishment%20File.xlsm"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0709MILPFV04\208336$\sites\400\4050\Year-2016-2018\2018\Tax%20Provision%20-%20YE\2018-12%20Tax%20Provision\6.%20Bruce%20to%20Milton\2018-12-31%20-%20Tax%20Provision%20B2M.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s://teams.hydroone.com/BP%20Models/2018-2022(23)/4.%20December%20Board/0.%20Input%20Files/15.%20Avista%20details/FINAL%20(pre-FX%20change)%20Merger%20Model%20v2017%2009%2019%20For%20FINANCE%20(w%20JJ%20update%20for%20equity).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HydroOne%20Benefits%20Forecast%20%20May-29-03.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Hob2\accounting\Accounting%20Files\Peoples%20Soft%20Accts\Matrix%20to%20PeopleSof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Directs%20and%20LDCs%20Actuals%20-%20Ja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Apr%20Direct%20LDC%20CSS%20Actual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Aug%20Direct%20LDC%20CSS%20Actua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Identification"/>
      <sheetName val="HOLDCO_Financial Stmts"/>
      <sheetName val="DISTCO_Financial Stmts"/>
      <sheetName val="HOLDCO_Grouping Schedules"/>
      <sheetName val="DISTCO_Grouping Schedules"/>
      <sheetName val="HOLDCO_Trial Balance"/>
      <sheetName val="DISTCO_Trial Balance"/>
      <sheetName val="HOLDCO_CustEmp Count"/>
      <sheetName val="Dividend Payment"/>
    </sheetNames>
    <sheetDataSet>
      <sheetData sheetId="0"/>
      <sheetData sheetId="1"/>
      <sheetData sheetId="2"/>
      <sheetData sheetId="3"/>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Dummy Data from CSS"/>
    </sheetNames>
    <sheetDataSet>
      <sheetData sheetId="0"/>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Aug CSS Actuals"/>
    </sheetNames>
    <sheetDataSet>
      <sheetData sheetId="0"/>
      <sheetData sheetId="1"/>
      <sheetData sheetId="2"/>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Jan CSS Actuals"/>
    </sheetNames>
    <sheetDataSet>
      <sheetData sheetId="0"/>
      <sheetData sheetId="1"/>
      <sheetData sheetId="2"/>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EB Categorization-Tx"/>
      <sheetName val="OEB Categorization-Dx"/>
      <sheetName val="Dx Constraint Adjust"/>
      <sheetName val="Plan over Plan_Gross"/>
      <sheetName val="Plan over Plan_Net"/>
      <sheetName val="Yr over Yr_Gross"/>
      <sheetName val="Yr over Yr_Net"/>
      <sheetName val="2019 Q2 Forecast - Pivot"/>
      <sheetName val="Allocation Summary"/>
      <sheetName val="Accomp File Networks July15"/>
      <sheetName val="Quick AR Lookup"/>
      <sheetName val="Non-Networks - BxM"/>
      <sheetName val="HOSSM"/>
      <sheetName val="Acquireds - AR-LDC-Total $"/>
      <sheetName val="ST Planning Unit View"/>
      <sheetName val="Forecast Accomplishments All"/>
      <sheetName val="Change Log - Networks"/>
      <sheetName val="Report Filters"/>
      <sheetName val="Proposed_Gross"/>
      <sheetName val="Proposed_Net"/>
      <sheetName val="App_DSR - Net"/>
      <sheetName val="App_DSR - Gross"/>
      <sheetName val="ReportTemplate"/>
      <sheetName val="ConnectionFilteredDrivers"/>
      <sheetName val="ConnectionFilteredActuals"/>
      <sheetName val="ConnectionFilteredBudgets"/>
      <sheetName val="ConnectionFilteredForecasts"/>
      <sheetName val="Help"/>
      <sheetName val="SectionHelp"/>
      <sheetName val="HeaderParameters"/>
      <sheetName val="Driver Owner Ref"/>
      <sheetName val="scenario1_Gross"/>
      <sheetName val="scenario1_Net"/>
      <sheetName val="scenario1_Gross Dx"/>
      <sheetName val="scenario1_Net Dx"/>
      <sheetName val="scenario2_Gross"/>
      <sheetName val="scenario2_Net"/>
      <sheetName val="scenario3_Gross"/>
      <sheetName val="scenario3_Net"/>
      <sheetName val="Exec_Gross"/>
      <sheetName val="Exec_Net"/>
      <sheetName val="RevisedTxOMATargets"/>
      <sheetName val="Constraints"/>
      <sheetName val="2018 Budget - Pivot"/>
      <sheetName val="MF_Actuals_Forecast_Gross"/>
      <sheetName val="MF_Actuals_Forecast_Net"/>
      <sheetName val="Change Log Drop Dow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Jan 24-2001"/>
      <sheetName val="Source Mar 1-2001"/>
      <sheetName val="Accounts Adjusted"/>
    </sheetNames>
    <sheetDataSet>
      <sheetData sheetId="0"/>
      <sheetData sheetId="1"/>
      <sheetData sheetId="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1 1506 Current Month"/>
      <sheetName val="H1 1506 prior months"/>
      <sheetName val="H1 1506 summary"/>
      <sheetName val="1506 Attachment"/>
    </sheetNames>
    <sheetDataSet>
      <sheetData sheetId="0"/>
      <sheetData sheetId="1" refreshError="1"/>
      <sheetData sheetId="2" refreshError="1"/>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1 1506 Current Month"/>
      <sheetName val="H1 1506 prior months"/>
      <sheetName val="H1 1506 summary"/>
      <sheetName val="1506 Attachment"/>
      <sheetName val="Total from CSS (Retail and MEU)"/>
    </sheetNames>
    <sheetDataSet>
      <sheetData sheetId="0"/>
      <sheetData sheetId="1" refreshError="1"/>
      <sheetData sheetId="2" refreshError="1"/>
      <sheetData sheetId="3"/>
      <sheetData sheetId="4"/>
      <sheetData sheetId="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es"/>
      <sheetName val="Load-2002"/>
      <sheetName val="load12"/>
      <sheetName val="Top-loads"/>
      <sheetName val="TRF-Bypass"/>
      <sheetName val="trf-bypass-H1"/>
      <sheetName val="Line-CTSand MTS"/>
      <sheetName val="Line-Bypass-nonH1"/>
      <sheetName val="Line-Bypass-Cables"/>
      <sheetName val="Line-Bypass-H1-Supp"/>
      <sheetName val="Additional-TC&amp;LC"/>
      <sheetName val="Summary"/>
      <sheetName val="2. Index"/>
      <sheetName val="Total from CSS (Retail and MEU)"/>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 600 SSM"/>
      <sheetName val="Cons TB"/>
      <sheetName val="Instructions"/>
      <sheetName val="Mapping"/>
      <sheetName val="Status"/>
      <sheetName val="range mapping"/>
      <sheetName val="Macro Code"/>
      <sheetName val="Data Dictionary"/>
      <sheetName val="CAPEX SUMMARY"/>
      <sheetName val="CAPEX DETAIL (TX_DX_ALL SUBS)"/>
      <sheetName val="CAPEX (alloc%_SuspDetail_MFA)"/>
      <sheetName val="Susp support(CIP_CAPEX) working"/>
      <sheetName val="CAPEX for Flash"/>
      <sheetName val="Summary"/>
      <sheetName val="Costs"/>
      <sheetName val="Accum Deprec"/>
      <sheetName val="CIP"/>
      <sheetName val="CAPEX"/>
      <sheetName val="In Service Additions"/>
      <sheetName val="Costs - Intangibles"/>
      <sheetName val="Accum Deprec - Intangibles"/>
      <sheetName val="CIP - Intangibles"/>
      <sheetName val="CIP - Intangibles-FA-10"/>
      <sheetName val="YTD Intangible CIP by PID"/>
      <sheetName val="OPA Breakdown"/>
      <sheetName val="PP&amp;E"/>
      <sheetName val="PPE Roll Forward"/>
      <sheetName val="PPE Fixed Assets"/>
      <sheetName val="PPE Intangibles"/>
      <sheetName val="Depn Exp  vs Change accdep"/>
      <sheetName val="MONTHLY UPDATES"/>
      <sheetName val="PV-FIXED ASSETS ACCOUNTS"/>
      <sheetName val="CCRefund_zrn_zro trans"/>
      <sheetName val="Budget-Hydro One"/>
      <sheetName val="Depr ALL Budget"/>
      <sheetName val="Hydro One Re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 600 SSM"/>
      <sheetName val="Cons TB"/>
      <sheetName val="Instructions"/>
      <sheetName val="Mapping"/>
      <sheetName val="Status"/>
      <sheetName val="range mapping"/>
      <sheetName val="Macro Code"/>
      <sheetName val="Data Dictionary"/>
      <sheetName val="CAPEX SUMMARY"/>
      <sheetName val="CAPEX DETAIL (TX_DX_ALL SUBS)"/>
      <sheetName val="CAPEX (alloc%_SuspDetail_MFA)"/>
      <sheetName val="Susp support(CIP_CAPEX) working"/>
      <sheetName val="CAPEX for Flash"/>
      <sheetName val="Summary"/>
      <sheetName val="Costs"/>
      <sheetName val="Accum Deprec"/>
      <sheetName val="CIP"/>
      <sheetName val="CAPEX"/>
      <sheetName val="In Service Additions"/>
      <sheetName val="Costs - Intangibles"/>
      <sheetName val="Accum Deprec - Intangibles"/>
      <sheetName val="CIP - Intangibles"/>
      <sheetName val="CIP - Intangibles-FA-10"/>
      <sheetName val="YTD Intangible CIP by PID"/>
      <sheetName val="OPA Breakdown"/>
      <sheetName val="PP&amp;E"/>
      <sheetName val="PPE Roll Forward"/>
      <sheetName val="PPE Fixed Assets"/>
      <sheetName val="PPE Intangibles"/>
      <sheetName val="Depn Exp  vs Change accdep"/>
      <sheetName val="MONTHLY UPDATES"/>
      <sheetName val="PV-FIXED ASSETS ACCOUNTS"/>
      <sheetName val="CCRefund_zrn_zro trans"/>
      <sheetName val="Budget-Hydro One"/>
      <sheetName val="Depr ALL Budget"/>
      <sheetName val="Hydro One Re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resion"/>
      <sheetName val="97PVModel"/>
      <sheetName val="Rev2002"/>
      <sheetName val="Revenue_New_PV"/>
    </sheetNames>
    <sheetDataSet>
      <sheetData sheetId="0"/>
      <sheetData sheetId="1"/>
      <sheetData sheetId="2"/>
      <sheetData sheetId="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 legal entities"/>
      <sheetName val="CIP drawdown est Dec 2018 (2)"/>
      <sheetName val="Procedures"/>
      <sheetName val="2019 --&gt;"/>
      <sheetName val="CIP drawdown est July 2019"/>
      <sheetName val="2019 YTD ISA --&gt;"/>
      <sheetName val="Pivot Jul2019 HONI ISA excl 222"/>
      <sheetName val="PIvot Jul2019 ISA Seg 222"/>
      <sheetName val="July 2019 ISA HONI excl Seg 222"/>
      <sheetName val="July 2019 ISA Seg 222"/>
      <sheetName val="July 2019 FA-050 Allocated"/>
      <sheetName val="2018 --&gt;"/>
      <sheetName val="FA-10"/>
      <sheetName val="Dec 2018 ISA --&gt;"/>
      <sheetName val="Pivot Dec 2018 Seg 222"/>
      <sheetName val="Pivot Dec2018 HONI ISA excl 222"/>
      <sheetName val="Dec 2018 ISA Seg 222"/>
      <sheetName val="Dec 2018 ISA HONI excl 222 rev"/>
      <sheetName val="Dec 2018 FACS --&gt;"/>
      <sheetName val="Dec 2018 FACS Cost adds"/>
      <sheetName val="CIP drawdown est Dec 2018"/>
      <sheetName val="Dec 2018 Costs - Intangibles"/>
      <sheetName val="Dec 2018 FACS ISA"/>
      <sheetName val="Nov 2018 CIP -&gt;"/>
      <sheetName val="Pivot Nov 2018 CIP closing"/>
      <sheetName val="PV-FA GL ACCOUNTS Nov 2018 CIP"/>
      <sheetName val="Nov 30 2018 Detailed AUC by AR"/>
      <sheetName val="Nov 2018 CIP FACS"/>
      <sheetName val="Nov 2018 CIP - Intangibles FACS"/>
      <sheetName val="Status By H1 Networks"/>
      <sheetName val="Status By Functional Area"/>
      <sheetName val="Top 10 AUC Values"/>
      <sheetName val="Filter Summary"/>
      <sheetName val="Report Defini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pping"/>
      <sheetName val="Range Mapping"/>
      <sheetName val="T-Code"/>
      <sheetName val="CM Download"/>
      <sheetName val="CM YTD Data"/>
      <sheetName val="Prior YE TB"/>
      <sheetName val="PY-QAP"/>
      <sheetName val="PV-FIXED ASSETS ACCOUNTS"/>
      <sheetName val="FIXED ASSETS ACCOUNTS"/>
      <sheetName val="Macro Code"/>
      <sheetName val="FIXED ASSETS ACCOUNTS FORMULA"/>
      <sheetName val="Changes record"/>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pping"/>
      <sheetName val="Range Mapping"/>
      <sheetName val="T-Code"/>
      <sheetName val="CM Download"/>
      <sheetName val="CM YTD Data"/>
      <sheetName val="Prior YE TB"/>
      <sheetName val="PY-QAP"/>
      <sheetName val="PV-FIXED ASSETS ACCOUNTS"/>
      <sheetName val="FIXED ASSETS ACCOUNTS"/>
      <sheetName val="Macro Code"/>
      <sheetName val="FIXED ASSETS ACCOUNTS FORMULA"/>
      <sheetName val="Changes record"/>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AP JE"/>
      <sheetName val="JE Template"/>
      <sheetName val="Tax Rates"/>
      <sheetName val="1.0 Sch 1"/>
      <sheetName val="A. DTA_DTLs Note Disclosure"/>
      <sheetName val="B. Gross UP DTA_DTL"/>
      <sheetName val="B.1 ETR Proof"/>
      <sheetName val="B.2 Rate Rec"/>
      <sheetName val="Review NotesRevo"/>
      <sheetName val="D.0 DIT Balance Sheet"/>
      <sheetName val="C.0 DIT Continuity"/>
      <sheetName val="8.0 NBV UCC Temp Diff"/>
      <sheetName val="8.2 Sch 8 (Included Excluded)"/>
      <sheetName val="E.0 PPA &amp; Opening Tax"/>
      <sheetName val="1.1 Non-ded'l Exp"/>
      <sheetName val="1.2 Cap Items"/>
      <sheetName val="1.3 Cap Int"/>
      <sheetName val="1.4 Capital OH"/>
      <sheetName val="1.10 ITCs"/>
      <sheetName val="1.11 NCL"/>
      <sheetName val="1.12 Discrete"/>
      <sheetName val="1.5 Hedges"/>
      <sheetName val="1.6 Bonds"/>
      <sheetName val="1.6A"/>
      <sheetName val="1.7 Deferred Financing"/>
      <sheetName val="1.7A  20(1)(e)"/>
      <sheetName val="1.8 Proj Cancellation "/>
      <sheetName val="1.11 CG"/>
      <sheetName val="1.9- Share comp"/>
      <sheetName val="13.0 Sch 13"/>
      <sheetName val="13.1 OPEB"/>
      <sheetName val="13.1A"/>
      <sheetName val="13.2 - Environ Liab"/>
      <sheetName val="13.2a"/>
      <sheetName val="13.3 - Regulatory"/>
      <sheetName val="13.3A"/>
      <sheetName val="Bump"/>
      <sheetName val="Bump-2"/>
      <sheetName val="Bump-3"/>
      <sheetName val="13.4 Reserves"/>
      <sheetName val="13.5 Lease Adj"/>
      <sheetName val="8.4 FACS per Finance"/>
      <sheetName val="8.1 Depn"/>
      <sheetName val="8.3 FA YTD Adds"/>
      <sheetName val="8.5 FA Data Adds Trans"/>
      <sheetName val="8.7 FA Suspense Acc"/>
      <sheetName val="8.8 FA Disposals"/>
      <sheetName val="vlookup"/>
      <sheetName val="CY TB"/>
      <sheetName val="CY PDI TB"/>
      <sheetName val="Opening TB"/>
      <sheetName val="PY T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me tracking"/>
      <sheetName val="JE Template"/>
      <sheetName val="Review Notes"/>
      <sheetName val="A. DTA Note Disclosure"/>
      <sheetName val="B. Rate Rec"/>
      <sheetName val="C.0 Consol DT Cont "/>
      <sheetName val="C.1 HOSSM LP DIT Cont"/>
      <sheetName val="C.2 HOSSM LP H DIT Cont"/>
      <sheetName val="D. Consol DT Calculation"/>
      <sheetName val="E.0 DT Memo"/>
      <sheetName val="E.1 Outside Basis"/>
      <sheetName val="1.0 Sch 1"/>
      <sheetName val="1.1. Prof Fees"/>
      <sheetName val="1.2 LP Def Fin"/>
      <sheetName val="1.3 Holdings Def Fin"/>
      <sheetName val="8.0 NBV-UCC Temp Diff"/>
      <sheetName val="8.1 Sch 8"/>
      <sheetName val="8.2 Accting to Tax Adds"/>
      <sheetName val="8.3 Accting Disposals"/>
      <sheetName val="8.4 Depn"/>
      <sheetName val="8.5 FACS"/>
      <sheetName val="8.6 Accting Adds &amp; Xfers"/>
      <sheetName val="8.7 Cap Items"/>
      <sheetName val="13.1 Regulatory"/>
      <sheetName val="13.2 OPEB"/>
      <sheetName val="VLOOKUP"/>
      <sheetName val="CY TB"/>
      <sheetName val="PY TB"/>
      <sheetName val="HONI seg 320 BPC JE"/>
      <sheetName val="Tax Rates"/>
      <sheetName val="OCI R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OP &amp; Tx"/>
      <sheetName val="Bill 210 &amp; BPPR"/>
      <sheetName val="COP Accrual"/>
      <sheetName val="Invoice Estimate Report"/>
    </sheetNames>
    <sheetDataSet>
      <sheetData sheetId="0"/>
      <sheetData sheetId="1"/>
      <sheetData sheetId="2"/>
      <sheetData sheetId="3" refreshError="1"/>
      <sheetData sheetId="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x_Tariff"/>
      <sheetName val="2002"/>
      <sheetName val="Reconcile"/>
      <sheetName val="Diff"/>
      <sheetName val="Old"/>
      <sheetName val="Mix_Change"/>
      <sheetName val="Dx_Tariff&amp;COP"/>
      <sheetName val="MEU_Tariff&amp;COP"/>
      <sheetName val="Tx_Tariff"/>
      <sheetName val="Tx_Embedded_Gen"/>
      <sheetName val="Dx_Tariff&amp;COP_Diff"/>
      <sheetName val="MEU_Tariff&amp;COP_Diff"/>
      <sheetName val="Tx_Tariff_Diff"/>
      <sheetName val="MEU_Tariff_Base"/>
      <sheetName val="Dx_Tariff_Base"/>
      <sheetName val="Dx_Tariff&amp;COP_Old"/>
      <sheetName val="MEU_Tariff&amp;COP_Old"/>
      <sheetName val="Tx_Tariff_Old"/>
      <sheetName val="Dx_Tariff_Base_Old"/>
      <sheetName val="Recon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00 SAP JE"/>
      <sheetName val="JE Template"/>
      <sheetName val="A. DTA Note Disclosure"/>
      <sheetName val="B. Gross up DTA_DTL"/>
      <sheetName val="B.1. ETR Proof"/>
      <sheetName val="B.2 Rate Rec"/>
      <sheetName val="C.0 HONI DT Continuity"/>
      <sheetName val="C.1 TX DT Continuity"/>
      <sheetName val="C.2 Total DX DT Continuity"/>
      <sheetName val="C.2A Seg 220 DT Continuity"/>
      <sheetName val="C.2B Seg 222 LDC DT Continuity"/>
      <sheetName val="C.3 Non-Reg DT Continuity"/>
      <sheetName val="D.0 HONI DT Calculation"/>
      <sheetName val="D.1 TX DT Calculation"/>
      <sheetName val="D.2A DX DT Calculation"/>
      <sheetName val="D.2B Seg 222 LDC DT Calc"/>
      <sheetName val="D.3 Non-Reg DT Calculation"/>
      <sheetName val="1.0 Sch 1"/>
      <sheetName val="1.1 Non-ded'l Exp"/>
      <sheetName val="1.1.1 M&amp;E Support"/>
      <sheetName val="1.2 Non-ded'l Prof Fees"/>
      <sheetName val="23-1 Share Offering"/>
      <sheetName val="27 Non Deductible Fees"/>
      <sheetName val="27-1 HOSSM acquisition"/>
      <sheetName val="27-2 Avista acquisition"/>
      <sheetName val="27-3 620100 Consulting"/>
      <sheetName val="1.3 Share Based Comp"/>
      <sheetName val="1.4 ITC"/>
      <sheetName val="1.4.1 Coop &amp; Apptce"/>
      <sheetName val="1.4.2 SRED"/>
      <sheetName val="1.14.3 NRTC Cfwd"/>
      <sheetName val="1.5 Cap gain"/>
      <sheetName val="5.1 Severance Accrual"/>
      <sheetName val="1.6 Hedges"/>
      <sheetName val="1.7 Bonds"/>
      <sheetName val="1.8 Def Financing"/>
      <sheetName val="1.8.1"/>
      <sheetName val="1.8.2"/>
      <sheetName val="1.9 MTN"/>
      <sheetName val="1.10 Debt prepayt"/>
      <sheetName val="1.11 Xfers IncExc"/>
      <sheetName val="1.12 Loss CMT Cfwd"/>
      <sheetName val="1.13 Discrete"/>
      <sheetName val="36 Lump Sum Payments"/>
      <sheetName val="38 ESOP"/>
      <sheetName val="13.0 Sch 13"/>
      <sheetName val="13.1 OPEB"/>
      <sheetName val="13.1.1 Sewell data"/>
      <sheetName val="13.2 Environ"/>
      <sheetName val="13.2.1 Env sch"/>
      <sheetName val="13.3 Regulatory"/>
      <sheetName val="13.3.1 Reg Interest"/>
      <sheetName val="13.3.2 Rec"/>
      <sheetName val="13.4 Tenant Ind"/>
      <sheetName val="13.5 ARO"/>
      <sheetName val="13.6 Non-dedl Reserves"/>
      <sheetName val="13.7 Future Insurance"/>
      <sheetName val="13.8 Contingent Liab"/>
      <sheetName val="13.9 DSU Accrual"/>
      <sheetName val="8.0 NBV-UCC Temp Diff"/>
      <sheetName val="8.1 Sch 8"/>
      <sheetName val="8.2 Cl 13 CCA"/>
      <sheetName val="8.3 Excluded CCA"/>
      <sheetName val="8.4 Accting to Tax Adds"/>
      <sheetName val="8.5 Accting Adds &amp; Xfers"/>
      <sheetName val="8.6 Susp adds"/>
      <sheetName val="8.7 IC cap cont "/>
      <sheetName val="8.8 CCRA TU"/>
      <sheetName val="8.9 Bypass"/>
      <sheetName val="8.10 Removal cost"/>
      <sheetName val="8.11 Project Canc"/>
      <sheetName val="8.12 Cap Items"/>
      <sheetName val="8.13 Depn"/>
      <sheetName val="8.14 Insurance OMA"/>
      <sheetName val="8.15 Cap OH"/>
      <sheetName val="8.16 Accting Disp"/>
      <sheetName val="8.17 FA FACS"/>
      <sheetName val="8.18 Intang FACS"/>
      <sheetName val="K. Easements"/>
      <sheetName val="VLOOKUP"/>
      <sheetName val="CY TB 2017"/>
      <sheetName val="PY TB 2016"/>
      <sheetName val="TB Accounts Compare"/>
      <sheetName val="TB Accounts Compare Results"/>
      <sheetName val="17 RTA Depn"/>
      <sheetName val="17-1"/>
      <sheetName val="17-2 OPA Directed Cost - Detail"/>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refreshError="1"/>
      <sheetData sheetId="83" refreshError="1"/>
      <sheetData sheetId="84" refreshError="1"/>
      <sheetData sheetId="85" refreshError="1"/>
      <sheetData sheetId="8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Overview"/>
      <sheetName val="Index "/>
      <sheetName val="Input - Proj Info"/>
      <sheetName val="Input - Conn Info"/>
      <sheetName val="Class 1 Serv. Life"/>
      <sheetName val="Contr Calc."/>
      <sheetName val="Sens Analysis "/>
      <sheetName val="Annual. Pay'ts &amp; True-ups Calc."/>
      <sheetName val="DCF Analysis Basic Assumptions"/>
      <sheetName val="Cost Summary"/>
      <sheetName val="Summary of Cont'n Calc."/>
      <sheetName val="Revenue Requirment"/>
      <sheetName val="Rev. Req Graph "/>
      <sheetName val="Annual. Pay'ts Sch."/>
      <sheetName val="System Use - Cash Flows"/>
      <sheetName val="System Use -  Finance Input"/>
      <sheetName val="System Use - NPV Calc."/>
      <sheetName val="System Use - Escalators"/>
      <sheetName val="Module2"/>
      <sheetName val="Module4"/>
      <sheetName val="Module3"/>
      <sheetName val="Module5"/>
      <sheetName val="Module6"/>
      <sheetName val="Module7"/>
      <sheetName val="Module8"/>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Overview"/>
      <sheetName val="Index "/>
      <sheetName val="Input - Proj Info"/>
      <sheetName val="Input - Conn Info"/>
      <sheetName val="Class 1 Serv. Life"/>
      <sheetName val="Contr Calc."/>
      <sheetName val="Sens Analysis "/>
      <sheetName val="Annual. Pay'ts &amp; True-ups Calc."/>
      <sheetName val="DCF Analysis Basic Assumptions"/>
      <sheetName val="Cost Summary"/>
      <sheetName val="Summary of Cont'n Calc."/>
      <sheetName val="Revenue Requirment"/>
      <sheetName val="Rev. Req Graph "/>
      <sheetName val="Annual. Pay'ts Sch."/>
      <sheetName val="System Use - Cash Flows"/>
      <sheetName val="System Use -  Finance Input"/>
      <sheetName val="System Use - NPV Calc."/>
      <sheetName val="System Use - Escalators"/>
      <sheetName val="Module2"/>
      <sheetName val="Module4"/>
      <sheetName val="Module3"/>
      <sheetName val="Module5"/>
      <sheetName val="Module6"/>
      <sheetName val="Module7"/>
      <sheetName val="Module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l PTR Adj"/>
      <sheetName val="Streamlining changes"/>
      <sheetName val="Bridge Analysis"/>
      <sheetName val="JE Template"/>
      <sheetName val="1200 SAP JE"/>
      <sheetName val="1200 SAP JE 2"/>
      <sheetName val="A. DTA Note Disclosure"/>
      <sheetName val="B. Gross up FTA_FTL"/>
      <sheetName val="C.0 HONI DT Continuity"/>
      <sheetName val="C.1 TX DT Continuity"/>
      <sheetName val="C.2 Total DX DT Continuity"/>
      <sheetName val="VLOOKUP"/>
      <sheetName val="C.2A Seg 220 DT Continuity"/>
      <sheetName val="C.2B Seg 222 LDC DT Continuity"/>
      <sheetName val="C.2C HCEI DT Continuity"/>
      <sheetName val="C.2D HCHI DT Continuity"/>
      <sheetName val="C.2E WHSI DT Continuity"/>
      <sheetName val="C.3 Non-Reg DT Continuity"/>
      <sheetName val="D.0 HONI DT Calculation"/>
      <sheetName val="D.1 TX DT Calculation"/>
      <sheetName val="D.2A DX DT Calculation"/>
      <sheetName val="D.2B Seg 222 LDC DT Calc"/>
      <sheetName val="D.3 Non-Reg DT Calculation"/>
      <sheetName val="E. Sch 1"/>
      <sheetName val="1 OPEB"/>
      <sheetName val="1-1 Sewell data"/>
      <sheetName val="2 Pension"/>
      <sheetName val="3 Environ"/>
      <sheetName val="3-1 Env sch"/>
      <sheetName val="NA DSC exemption"/>
      <sheetName val="4 Regulatory"/>
      <sheetName val="4.1 Reg Interest"/>
      <sheetName val="4.2 Rec"/>
      <sheetName val="5 Contingent Liab"/>
      <sheetName val="6 Future Insurance"/>
      <sheetName val="7 Non-dedl Reserves"/>
      <sheetName val="8 Depn CCA"/>
      <sheetName val="9 Computer"/>
      <sheetName val="10 Cap gain"/>
      <sheetName val="11 M&amp;E"/>
      <sheetName val="11 M&amp;E Support"/>
      <sheetName val="12 Cap Int"/>
      <sheetName val="13 Transfers IncExc"/>
      <sheetName val="14 ITC"/>
      <sheetName val="14-1"/>
      <sheetName val="14-2"/>
      <sheetName val="15 Cap cont &amp; CCRA"/>
      <sheetName val="16 Project Canc"/>
      <sheetName val="16-1"/>
      <sheetName val="16-2"/>
      <sheetName val="17 RTA Depn"/>
      <sheetName val="17-1"/>
      <sheetName val="17-2 OPA Directed Cost - Detail"/>
      <sheetName val="18 Hedges"/>
      <sheetName val="19 Bonds"/>
      <sheetName val="20 Prosp UW"/>
      <sheetName val="20-1"/>
      <sheetName val="21 MTN"/>
      <sheetName val="22 LTIP Stock options"/>
      <sheetName val="23 Legal Fees"/>
      <sheetName val="23-1 Project Greyhound"/>
      <sheetName val="23-2 Legal 20(1)(e)"/>
      <sheetName val="23-3 Project Walker"/>
      <sheetName val="Historic DX TX Cap Contribution"/>
      <sheetName val="24 Deferred Financing"/>
      <sheetName val="24-1 20(1)(e)"/>
      <sheetName val="24-2"/>
      <sheetName val="24-3"/>
      <sheetName val="25 Cap OH"/>
      <sheetName val="25-1 "/>
      <sheetName val="25-2 "/>
      <sheetName val="26 Tenant Ind"/>
      <sheetName val="27 Non-Dedl Fees"/>
      <sheetName val="27-1"/>
      <sheetName val="27-2"/>
      <sheetName val="28 ARO"/>
      <sheetName val="29 Debt prepayt"/>
      <sheetName val="29-1 - 18(9.1)"/>
      <sheetName val="30 Insurance OMA"/>
      <sheetName val="31 Goodwill"/>
      <sheetName val="32 - CMT"/>
      <sheetName val="33 Discrete Current"/>
      <sheetName val="34 Discrete Deferred"/>
      <sheetName val="35 BCG Costs"/>
      <sheetName val="36 Lump Sum Payments"/>
      <sheetName val="37 Loss Carryforward"/>
      <sheetName val="F.0 NBV per TB"/>
      <sheetName val="F.1 NBV Roll"/>
      <sheetName val="Actual vs Proj"/>
      <sheetName val="Actual vs Proj (Detail)"/>
      <sheetName val="38 ESOP"/>
      <sheetName val="F.2 FACS Costs YTD"/>
      <sheetName val="H.4- YTD Adds"/>
      <sheetName val="F.3 FACS Acc Dep YTD"/>
      <sheetName val="F.4 Intangibles Costs YTD"/>
      <sheetName val="F.5 FACS AccDep Intangibles YTD"/>
      <sheetName val="G. NBV-UCC Temp Diff"/>
      <sheetName val="H.1- YTD Adds FA Cont Rec"/>
      <sheetName val="H.3- FA 050 "/>
      <sheetName val="H.2- FA050 Components"/>
      <sheetName val="H.5 - Suspense additions"/>
      <sheetName val="H.6- YTD Transfers"/>
      <sheetName val="H.7- YTD Disposals"/>
      <sheetName val="H.7A- DISPOSALS"/>
      <sheetName val="H.8 - PT FA 050 Adds"/>
      <sheetName val="H.10 - PT FA 050 Transfers"/>
      <sheetName val="H.11 - PT Disposals"/>
      <sheetName val="H.12 Haldimand Non-Reg Dep"/>
      <sheetName val="I.0 CY UCC Adj"/>
      <sheetName val="J.0 HONI CCA"/>
      <sheetName val="J.1 TX CCA "/>
      <sheetName val="J.2 DX Seg 220 + LDC TOTAL CCA"/>
      <sheetName val="J.2A 220 DX CCA"/>
      <sheetName val="J.2B 222 LDCs"/>
      <sheetName val="J.3 BU 310 Non-Reg CCA"/>
      <sheetName val="J.4 Excluded CCA TX DX Non-Reg"/>
      <sheetName val="J.5 HONI Class 13"/>
      <sheetName val="K. Easements"/>
      <sheetName val="L. ETR Proof"/>
      <sheetName val="M. ETR Analysis"/>
      <sheetName val="CY TB 2016"/>
      <sheetName val="PY TB 2015"/>
      <sheetName val="Input Sheet"/>
      <sheetName val="Historic splits FIT CY TB"/>
      <sheetName val="TB Accounts Compare"/>
      <sheetName val="NA 28"/>
      <sheetName val="NA 28-1"/>
      <sheetName val="TB Accounts Compare Results"/>
      <sheetName val="2016-12-31 - HONI Tax Provi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DO"/>
      <sheetName val="notes"/>
      <sheetName val="actual%"/>
      <sheetName val="budget-04"/>
      <sheetName val="actual-03&amp;04"/>
      <sheetName val="GWh-03"/>
      <sheetName val="class"/>
      <sheetName val="class var"/>
      <sheetName val="S1"/>
      <sheetName val="S2"/>
      <sheetName val="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ommodity"/>
      <sheetName val="Other COP &amp; Revenue"/>
      <sheetName val="Bill 210 &amp; MPMA"/>
      <sheetName val="COP Accrual"/>
      <sheetName val="Invoice Estimate Repor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EP"/>
      <sheetName val="HUSA"/>
      <sheetName val="Total MW - interval"/>
      <sheetName val="Total MW - hour"/>
      <sheetName val="Ont MW &amp; Weighs"/>
      <sheetName val="Preliminary"/>
      <sheetName val="Final"/>
      <sheetName val="Apr-03 Method"/>
      <sheetName val="Apr-03 Report"/>
    </sheetNames>
    <sheetDataSet>
      <sheetData sheetId="0"/>
      <sheetData sheetId="1"/>
      <sheetData sheetId="2"/>
      <sheetData sheetId="3"/>
      <sheetData sheetId="4"/>
      <sheetData sheetId="5"/>
      <sheetData sheetId="6"/>
      <sheetData sheetId="7"/>
      <sheetData sheetId="8"/>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Identifier"/>
      <sheetName val="Tx OM&amp;A Oth Adj"/>
      <sheetName val="Tx OM&amp;A NS - Variance"/>
      <sheetName val="Tx OM&amp;A NS - Actual"/>
      <sheetName val="Tx OM&amp;A NS - Budget"/>
      <sheetName val="Tx OM&amp;A CR - Variance"/>
      <sheetName val="Tx OM&amp;A CR - Actual"/>
      <sheetName val="Tx OM&amp;A CR - Budget"/>
      <sheetName val="Tx OM&amp;A Extl - Variance"/>
      <sheetName val="Tx OM&amp;A Extl - Actual"/>
      <sheetName val="Tx OM&amp;A Extl - Budget"/>
      <sheetName val="Tx Capital Oth Adj"/>
      <sheetName val="Tx Capital NS - Variance"/>
      <sheetName val="Tx Capital NS - Actual"/>
      <sheetName val="Tx Capital NS - Budget"/>
      <sheetName val="Tx Capital CR - Variance"/>
      <sheetName val="Tx Capital CR - Actual"/>
      <sheetName val="Tx Capital CR - Budget"/>
      <sheetName val="Tx Capital Extl - Variance"/>
      <sheetName val="Tx Capital Extl - Actual"/>
      <sheetName val="Tx Capital Extl - Budget"/>
      <sheetName val="Dx OM&amp;A Oth Adj"/>
      <sheetName val="Dx OM&amp;A NS - Variance"/>
      <sheetName val="Dx OM&amp;A NS - Actual"/>
      <sheetName val="Dx OM&amp;A NS - Budget"/>
      <sheetName val="Dx OM&amp;A CR - Variance"/>
      <sheetName val="Dx OM&amp;A CR - Actual"/>
      <sheetName val="Dx OM&amp;A CR - Budget"/>
      <sheetName val="Dx OM&amp;A Extl - Variance"/>
      <sheetName val="Dx OM&amp;A Extl - Actual"/>
      <sheetName val="Dx OM&amp;A Extl - Budget"/>
      <sheetName val="Dx Capital Oth Adj"/>
      <sheetName val="Dx Capital NS - Variance"/>
      <sheetName val="Dx Capital NS - Actual"/>
      <sheetName val="Dx Capital NS - Budget"/>
      <sheetName val="Dx Capital CR - Variance"/>
      <sheetName val="Dx Capital CR - Actual"/>
      <sheetName val="Dx Capital CR - Budget"/>
      <sheetName val="Dx Capital Extl - Variance"/>
      <sheetName val="Dx Capital Extl - Actual"/>
      <sheetName val="Dx Capital Extl - Budg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verview"/>
      <sheetName val="2. Index"/>
      <sheetName val="3. Benefits GLAs"/>
      <sheetName val="4. Formulae &amp; Allocation %"/>
      <sheetName val="5. Escalators"/>
      <sheetName val="6. 2003YearEndHeadCountbyCoy"/>
      <sheetName val="7. 2003 TR, CPP &amp; EI Summary"/>
      <sheetName val="8. 2003 TR, CPP &amp; EI Details"/>
      <sheetName val="9. 2003 BPE"/>
      <sheetName val="10.  2003 EHT"/>
      <sheetName val="11. 2003 WSIB Sch 1 Premium"/>
      <sheetName val="12. 2003 H D GLI Maternity"/>
      <sheetName val="13. Headcount Forecast"/>
      <sheetName val="14. HOI Headcount"/>
      <sheetName val="15. Networks - SP Headcount"/>
      <sheetName val="16. Networks - AM Headcount"/>
      <sheetName val="17. CF&amp;S HONI Headcount"/>
      <sheetName val="18. RC Headcount"/>
      <sheetName val="19. Telecom Headcount"/>
      <sheetName val="20. CPP - Est. Max.  ER Cont'n"/>
      <sheetName val="21. EI - Est. Max.  ER Cont'n"/>
      <sheetName val="22. WC - Est. Max.  Premium"/>
      <sheetName val="23. 2003 Compens &amp; EHT- HOI"/>
      <sheetName val="24. 2003 Compens &amp; EHT- Netwk"/>
      <sheetName val="25. 2003 Compens &amp; EHT- RC"/>
      <sheetName val="26. 2003 Compens &amp; EHT- TEL"/>
      <sheetName val="27. 2003 D H GLI Mat - HOI"/>
      <sheetName val="28. 2003 D H GLI Mat - Networks"/>
      <sheetName val="29. 2003 D H GLI Mat - RC"/>
      <sheetName val="30. 2003 D H GLI Mat - TEL"/>
      <sheetName val="31. 2003 WC, CPP, EI - HOI"/>
      <sheetName val="32. 2003 WC, CPP, EI - Networks"/>
      <sheetName val="33. 2003 WC, CPP, EI - RC"/>
      <sheetName val="34. 2003 WC, CPP, EI - TEL"/>
      <sheetName val="35. OPRB, OPRB, LTD, SPP, RPP"/>
      <sheetName val="36. EFB Forecast Details"/>
      <sheetName val="37. OPRB &amp; OPEB Closing Bal"/>
      <sheetName val="38. OPRB &amp; OPEB Opening Bal"/>
      <sheetName val="39. OPRB &amp; OPEB 2003 Expenses"/>
      <sheetName val="40. 2003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heetNames>
    <sheetDataSet>
      <sheetData sheetId="0"/>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heetName val="DOCUMENTATION"/>
      <sheetName val="Trial_Balance"/>
    </sheetNames>
    <sheetDataSet>
      <sheetData sheetId="0" refreshError="1"/>
      <sheetData sheetId="1" refreshError="1"/>
      <sheetData sheetId="2"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02"/>
      <sheetName val="q3 2002"/>
      <sheetName val="Q2 2002"/>
      <sheetName val="q1 2002"/>
      <sheetName val="Sheet3"/>
    </sheetNames>
    <sheetDataSet>
      <sheetData sheetId="0"/>
      <sheetData sheetId="1"/>
      <sheetData sheetId="2"/>
      <sheetData sheetId="3"/>
      <sheetData sheetId="4"/>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02"/>
      <sheetName val="q3 2002"/>
      <sheetName val="Q2 2002"/>
      <sheetName val="q1 2002"/>
      <sheetName val="Sheet3"/>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_Mstr_Cntrl"/>
      <sheetName val="Tx_Meters_2006"/>
      <sheetName val="LF without DSM &amp; Reconnections"/>
      <sheetName val="LF_Impact of DSM"/>
      <sheetName val="LF_Impact of Reconnection Risk"/>
      <sheetName val="LF_Impact of Embedded Generatio"/>
      <sheetName val="LF with DSM &amp; Reconnections"/>
      <sheetName val="RDDA"/>
      <sheetName val="Fcst"/>
      <sheetName val="Fcst_Chg"/>
      <sheetName val="Fcst_Prev"/>
      <sheetName val="Out_Tx_Tariff_Chg"/>
      <sheetName val="Tx_Out_Fcst"/>
      <sheetName val="Tx_Out_Fcst_Chg"/>
      <sheetName val="Tx_Out_Fcst_Prev"/>
      <sheetName val="Tx_Out_Budget_061208a"/>
      <sheetName val="F_Scaling"/>
      <sheetName val="In_F_Tx_Rates"/>
      <sheetName val="In_F_Hist_kWs"/>
      <sheetName val="Ld_Fcst_Apr04"/>
      <sheetName val="Ld_Fcst_Jul04"/>
      <sheetName val="Ld_Fcst_Apr05"/>
      <sheetName val="Ld_Fcst_Apr06"/>
      <sheetName val="Ld_Fcst_CD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4"/>
      <sheetName val="GWh-03"/>
      <sheetName val="budget-04"/>
      <sheetName val="LT"/>
      <sheetName val="actual-03&amp;04"/>
      <sheetName val="class"/>
      <sheetName val="class var"/>
      <sheetName val="S1"/>
      <sheetName val="S2"/>
      <sheetName val="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LINES"/>
      <sheetName val="Sheet1"/>
      <sheetName val="JOURNAL"/>
      <sheetName val="valid values"/>
    </sheetNames>
    <sheetDataSet>
      <sheetData sheetId="0" refreshError="1"/>
      <sheetData sheetId="1" refreshError="1"/>
      <sheetData sheetId="2" refreshError="1"/>
      <sheetData sheetId="3"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LINES"/>
      <sheetName val="valid values"/>
      <sheetName val="JOURNAL"/>
    </sheetNames>
    <sheetDataSet>
      <sheetData sheetId="0"/>
      <sheetData sheetId="1"/>
      <sheetData sheetId="2"/>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Dropdown_Org"/>
      <sheetName val="Dropdown_Account"/>
      <sheetName val="Dropdowns"/>
      <sheetName val="Workpapers--&gt;"/>
      <sheetName val="1.2 Legal"/>
      <sheetName val="1.9 Discrete"/>
      <sheetName val="1.20 Loss"/>
      <sheetName val="13.5 Regulatory"/>
      <sheetName val="TB Opening"/>
      <sheetName val="TB Closing"/>
      <sheetName val="May DTA"/>
      <sheetName val="Net Addition"/>
      <sheetName val="Adjustment"/>
      <sheetName val="May TB"/>
      <sheetName val="8.0 NBV-UCC Temp Diff"/>
      <sheetName val="8.2 Tax Adds &amp; Disp"/>
      <sheetName val="8.3 Book Adds"/>
      <sheetName val="8.3A ISA Tax Class"/>
      <sheetName val="8.5 Adds adj"/>
      <sheetName val="8.10 Accting Disp"/>
      <sheetName val="8.12 Dep"/>
      <sheetName val="8.13 FA FACS"/>
      <sheetName val="8.15  Land"/>
      <sheetName val="8.16 Accel CCA"/>
      <sheetName val="Adjustments Input Template - PD"/>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Parameters"/>
      <sheetName val="Sheet1"/>
      <sheetName val="Accomplishment File"/>
      <sheetName val="DSR - Net"/>
      <sheetName val="DSR - Gross"/>
      <sheetName val="Recent Changes Tracking Sheet"/>
      <sheetName val="Template"/>
      <sheetName val="MasterRecord"/>
      <sheetName val="Help"/>
      <sheetName val="YearlyRecord"/>
      <sheetName val="HeaderParameters"/>
      <sheetName val="ReportFilter"/>
      <sheetName val="ReportGenerationInfo"/>
      <sheetName val="ReportParameters"/>
      <sheetName val="Check"/>
      <sheetName val="ILR Extract"/>
      <sheetName val="Update 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JE - B2M GP Inc Seg 811"/>
      <sheetName val="JE - B2M LP Inc Seg 812"/>
      <sheetName val="1-2"/>
      <sheetName val="JE Template"/>
      <sheetName val="Tax Rates"/>
      <sheetName val="A. DTA_DTLs Note Disclosure"/>
      <sheetName val="B. ETR Proof"/>
      <sheetName val="B.1 Rate Rec"/>
      <sheetName val="C.0 B2M LP DIT Continuity"/>
      <sheetName val="C.1 B2M LP BS DIT"/>
      <sheetName val="D. GP Inc. DIT Continuity"/>
      <sheetName val=" D.1 GP Inc. BS DIT"/>
      <sheetName val="E. LP Inc. DIT Continuity "/>
      <sheetName val=" E.1 LP Inc. BS DIT"/>
      <sheetName val="1.0 Sch 1"/>
      <sheetName val="1.1 Regulatory"/>
      <sheetName val="1.1.1 Fees Recovery"/>
      <sheetName val="1.1.2  Cap Interest"/>
      <sheetName val="1.2 Def Financing"/>
      <sheetName val="1.3 Non-deductible costs"/>
      <sheetName val="1.3.1"/>
      <sheetName val="1.3.2"/>
      <sheetName val="1.3.3"/>
      <sheetName val="1.4 LP Debt to HONI"/>
      <sheetName val="1.5 Losses"/>
      <sheetName val="1.6 Discrete"/>
      <sheetName val="8.0 FA Roll"/>
      <sheetName val="8.1 Sch 8"/>
      <sheetName val="8.2 Depn"/>
      <sheetName val="2. Partner Income Allocation"/>
      <sheetName val="2.1"/>
      <sheetName val="2.2 Final Rate Order"/>
      <sheetName val="2.3 "/>
      <sheetName val="7 CG on LP"/>
      <sheetName val="10 Departure Tax"/>
      <sheetName val="3.1 B2M GP ACB"/>
      <sheetName val="3.2 LP Inc ACB"/>
      <sheetName val="4.0 DTL on B2M LP"/>
      <sheetName val="5.0 Distribution Schedule"/>
      <sheetName val="6.0 Shareholder Accting Equity"/>
      <sheetName val="7.0 At Risk Calc"/>
      <sheetName val="Balance Sheet"/>
      <sheetName val="CY TB"/>
      <sheetName val="PY TB"/>
      <sheetName val="14 Tax Ba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Q_LinkingNames"/>
      <sheetName val="Cover"/>
      <sheetName val="Comb Model &gt;&gt;&gt;"/>
      <sheetName val="Model"/>
      <sheetName val="EPS Sensitivity"/>
      <sheetName val="BS_CF"/>
      <sheetName val="CMT Schedule"/>
      <sheetName val="Synergies"/>
      <sheetName val="Other Inputs"/>
      <sheetName val="Financing Costs"/>
      <sheetName val="IRR Calculation"/>
      <sheetName val="Input - Hermes"/>
      <sheetName val="Input - Apollo"/>
      <sheetName val="Other Outputs"/>
      <sheetName val="S&amp;U"/>
      <sheetName val="EPS Bridge"/>
      <sheetName val="PF ROE"/>
      <sheetName val="3 Statements"/>
      <sheetName val="1x Costs"/>
      <sheetName val="Contribution Charts"/>
      <sheetName val="AVP"/>
      <sheetName val="Short AVP"/>
      <sheetName val="RB &amp; Capex"/>
      <sheetName val="Board Deck"/>
      <sheetName val="Side by Side"/>
      <sheetName val="From Apollo &gt;&gt;&gt;"/>
      <sheetName val="SUMMARY"/>
      <sheetName val="CORP IS (A MGMT)"/>
      <sheetName val="CORP IS (RB)"/>
      <sheetName val="CORP IS (VAR)"/>
      <sheetName val="CORP BS (A MGMT)"/>
      <sheetName val="CORP BS (RB)"/>
      <sheetName val="CORP BS (VAR)"/>
      <sheetName val="CORP INDIR CF (A MGMT)"/>
      <sheetName val="CORP INDIR CF (RB)"/>
      <sheetName val="CORP INDIR CF (VAR)"/>
      <sheetName val="RATIOS"/>
      <sheetName val="Moody's Ratios"/>
      <sheetName val="S&amp;P Ratios"/>
      <sheetName val="UTIL IS"/>
      <sheetName val="UTIL BS"/>
      <sheetName val="UTIL DIR CF"/>
      <sheetName val="AELP IS"/>
      <sheetName val="AELP BS"/>
      <sheetName val="From Hermes &gt;&gt;&gt;"/>
      <sheetName val="External Statements"/>
      <sheetName val="Financial Outlook Summary"/>
      <sheetName val="S&amp;P FFO-Debt"/>
      <sheetName val="Moody's FFO-Debt"/>
      <sheetName val="Rate Base"/>
      <sheetName val="_CIQHiddenCacheSheet"/>
      <sheetName val="HydroOne (HOI)"/>
      <sheetName val="HOI Compa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verview"/>
      <sheetName val="2. Index"/>
      <sheetName val="3. Benefits GLAs"/>
      <sheetName val="4. Formulae &amp; Allocation %"/>
      <sheetName val="5. Escalators"/>
      <sheetName val="6. 2002 H D GLI Maternity"/>
      <sheetName val="7. 2002 BPE"/>
      <sheetName val="8. 2002 TR"/>
      <sheetName val="9. 2002 EHT"/>
      <sheetName val="10. 2002 WC"/>
      <sheetName val="11. 2002NTS - CPP EI"/>
      <sheetName val="12. 2002NW - CPP EI"/>
      <sheetName val="13. 2002RMC - CPP EI"/>
      <sheetName val="14. 2002HO - CPP EI"/>
      <sheetName val="15. 2002TEL - CPP EI"/>
      <sheetName val="16. 2002OHE - CPP EI"/>
      <sheetName val="17. 2002MRK - CPP EI"/>
      <sheetName val="18. 2003 Headcount"/>
      <sheetName val="19. 2003 OPRB, LTD, SPP, RPP"/>
      <sheetName val="20. 2003 Compens &amp; EHT- HOI"/>
      <sheetName val="21. 2003 Compens &amp; EHT- Netwk"/>
      <sheetName val="22. 2003 Compens &amp; EHT- RC"/>
      <sheetName val="23. 2003 Compens &amp; EHT- TEL"/>
      <sheetName val="24. 2003 Compens &amp; EHT- OHE"/>
      <sheetName val="25. 2003 Compens &amp; EHT- Market"/>
      <sheetName val="26. 2003 D H GLI Mat - HOI"/>
      <sheetName val="27. 2003 D H GLI Mat - Networks"/>
      <sheetName val="28. 2003 D H GLI Mat - RC"/>
      <sheetName val="29. 2003 D H GLI Mat - TEL"/>
      <sheetName val="30. 2003 D H GLI Mat - OHE"/>
      <sheetName val="31. 2003 D H GLI Mat - Markets"/>
      <sheetName val="32. WC - Est. Max.  Premium"/>
      <sheetName val="33. CPP - Est. Max.  ER Cont'n"/>
      <sheetName val="34. EI - Est. Max.  ER Cont'n"/>
      <sheetName val="35. 2003 WC, CPP, EI - HOI"/>
      <sheetName val="36. 2003 WC, CPP, EI - Networks"/>
      <sheetName val="37. 2003 WC, CPP, EI - RC"/>
      <sheetName val="38. 2003 WC, CPP, EI - TEL"/>
      <sheetName val="39. 2003 WC, CPP, EI - OHE"/>
      <sheetName val="40. 2003 WC, CPP, EI - Markets"/>
      <sheetName val="41. Benefits Rough Est 2003-08"/>
      <sheetName val="42. 2003 TR, EHT &amp; BPE Estimate"/>
      <sheetName val="43. 2003 BPE Estimate"/>
      <sheetName val="44. 2003 Networks BPE Estimate"/>
      <sheetName val="45. 2003 H D GLI Mat Forecast"/>
      <sheetName val="46. Est. -  H D GLI &amp; MAT "/>
      <sheetName val="47. 2003 Comp&amp;Benefits Summary"/>
      <sheetName val="48. 03-08 BurdenRates (Net+OHE)"/>
      <sheetName val="49. 2003-08 BurdenRates Summary"/>
      <sheetName val="50. 2003-08 Consol"/>
      <sheetName val="51. 2003-08 Net+OHE"/>
      <sheetName val="52. 2003-08 Net"/>
      <sheetName val="53. 2003-08 HOI"/>
      <sheetName val="2003-08 NS"/>
      <sheetName val="54. 2003-08 RC"/>
      <sheetName val="55. 2003-08 Tel"/>
      <sheetName val="56. 2003-08 OHE"/>
      <sheetName val="57. EFB Liabili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nl 3 summarized"/>
      <sheetName val="Sheet1"/>
      <sheetName val="jnl 3"/>
      <sheetName val="usofa mapping for brampton"/>
      <sheetName val="jnl amt"/>
      <sheetName val="TB  with ps"/>
      <sheetName val="jnl 2"/>
      <sheetName val="TB"/>
      <sheetName val="Brampton Fin Statemnt"/>
      <sheetName val="Fin Statemnt"/>
      <sheetName val="jnl_3_summarized"/>
      <sheetName val="jnl_3"/>
      <sheetName val="usofa_mapping_for_brampton"/>
      <sheetName val="jnl_amt"/>
      <sheetName val="TB__with_ps"/>
      <sheetName val="jnl_2"/>
      <sheetName val="Brampton_Fin_Statemnt"/>
      <sheetName val="Fin_Statemnt"/>
      <sheetName val="Total_Directs_and_LDCs"/>
      <sheetName val="Total_from_CSS_(Retail_and_MEU)"/>
      <sheetName val="Input_-_Proj_Info"/>
      <sheetName val="Month_Identifier"/>
      <sheetName val="q1_2002"/>
      <sheetName val="valid_values"/>
      <sheetName val="OPEB"/>
      <sheetName val="47__2003_Comp&amp;Benefits_Summary"/>
      <sheetName val="USoA Map fBrmptn Eff Jan20,09"/>
      <sheetName val="47. 2003 Comp&amp;Benefits Summary"/>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3C29C-4661-4DCE-9501-F6D1360D91F7}">
  <dimension ref="A1:U143"/>
  <sheetViews>
    <sheetView tabSelected="1" zoomScale="70" zoomScaleNormal="70" workbookViewId="0">
      <selection activeCell="A33" sqref="A33"/>
    </sheetView>
  </sheetViews>
  <sheetFormatPr defaultColWidth="8.88671875" defaultRowHeight="13.2" x14ac:dyDescent="0.25"/>
  <cols>
    <col min="1" max="1" width="20.88671875" style="3" customWidth="1"/>
    <col min="2" max="2" width="25.33203125" style="3" customWidth="1"/>
    <col min="3" max="3" width="17.33203125" style="3" customWidth="1"/>
    <col min="4" max="4" width="11.6640625" style="3" customWidth="1"/>
    <col min="5" max="6" width="15" style="3" customWidth="1"/>
    <col min="7" max="7" width="16.33203125" style="3" customWidth="1"/>
    <col min="8" max="9" width="13.33203125" style="3" customWidth="1"/>
    <col min="10" max="10" width="15.6640625" style="3" customWidth="1"/>
    <col min="11" max="11" width="20.44140625" style="3" customWidth="1"/>
    <col min="12" max="12" width="17.6640625" style="3" customWidth="1"/>
    <col min="13" max="15" width="14.33203125" style="3" customWidth="1"/>
    <col min="16" max="16" width="18.33203125" style="3" bestFit="1" customWidth="1"/>
    <col min="17" max="17" width="14.33203125" style="3" customWidth="1"/>
    <col min="18" max="18" width="14.5546875" style="3" customWidth="1"/>
    <col min="19" max="16384" width="8.88671875" style="3"/>
  </cols>
  <sheetData>
    <row r="1" spans="1:16" ht="13.8" x14ac:dyDescent="0.25">
      <c r="A1" s="1" t="s">
        <v>56</v>
      </c>
    </row>
    <row r="2" spans="1:16" ht="13.8" x14ac:dyDescent="0.25">
      <c r="A2" s="1" t="s">
        <v>0</v>
      </c>
      <c r="B2" s="1"/>
      <c r="C2" s="2"/>
      <c r="D2" s="2"/>
      <c r="E2" s="2"/>
      <c r="F2" s="2"/>
      <c r="G2" s="2"/>
      <c r="H2" s="2"/>
      <c r="I2" s="2"/>
      <c r="J2" s="2"/>
      <c r="K2" s="2"/>
      <c r="L2" s="2"/>
      <c r="M2" s="2"/>
      <c r="N2" s="2"/>
      <c r="O2" s="2"/>
      <c r="P2" s="2"/>
    </row>
    <row r="3" spans="1:16" ht="13.8" x14ac:dyDescent="0.25">
      <c r="A3" s="1" t="s">
        <v>1</v>
      </c>
      <c r="B3" s="1"/>
      <c r="C3" s="2"/>
      <c r="D3" s="2"/>
      <c r="E3" s="2"/>
      <c r="F3" s="2"/>
      <c r="G3" s="2"/>
      <c r="H3" s="2"/>
      <c r="I3" s="2"/>
      <c r="J3" s="2"/>
      <c r="K3" s="2"/>
      <c r="L3" s="2"/>
      <c r="M3" s="2"/>
      <c r="N3" s="2"/>
      <c r="O3" s="2"/>
      <c r="P3" s="2"/>
    </row>
    <row r="4" spans="1:16" ht="13.8" x14ac:dyDescent="0.25">
      <c r="A4" s="1"/>
      <c r="B4" s="1"/>
      <c r="C4" s="2"/>
      <c r="D4" s="2"/>
      <c r="E4" s="2"/>
      <c r="F4" s="2"/>
      <c r="G4" s="2"/>
      <c r="H4" s="2"/>
      <c r="I4" s="2"/>
      <c r="J4" s="2"/>
      <c r="K4" s="2"/>
      <c r="L4" s="2"/>
      <c r="M4" s="2"/>
      <c r="N4" s="2"/>
      <c r="O4" s="2"/>
      <c r="P4" s="2"/>
    </row>
    <row r="5" spans="1:16" ht="13.8" x14ac:dyDescent="0.25">
      <c r="B5" s="4"/>
      <c r="C5" s="2"/>
      <c r="D5" s="2"/>
      <c r="E5" s="2"/>
      <c r="F5" s="2"/>
      <c r="G5" s="2"/>
      <c r="H5" s="2"/>
      <c r="I5" s="2"/>
      <c r="J5" s="2"/>
      <c r="K5" s="2"/>
      <c r="L5" s="2"/>
      <c r="M5" s="2"/>
      <c r="N5" s="2"/>
      <c r="O5" s="2"/>
      <c r="P5" s="2"/>
    </row>
    <row r="6" spans="1:16" ht="13.8" x14ac:dyDescent="0.25">
      <c r="A6" s="1" t="s">
        <v>2</v>
      </c>
      <c r="B6" s="4"/>
      <c r="C6" s="2"/>
      <c r="D6" s="2"/>
      <c r="E6" s="2"/>
      <c r="F6" s="2"/>
      <c r="G6" s="2"/>
      <c r="H6" s="2"/>
      <c r="I6" s="2"/>
      <c r="J6" s="2"/>
      <c r="K6" s="2"/>
      <c r="L6" s="2"/>
      <c r="M6" s="2"/>
      <c r="N6" s="2"/>
      <c r="O6" s="2"/>
      <c r="P6" s="2"/>
    </row>
    <row r="7" spans="1:16" ht="13.2" customHeight="1" x14ac:dyDescent="0.25">
      <c r="A7" s="83" t="s">
        <v>3</v>
      </c>
      <c r="B7" s="83"/>
      <c r="C7" s="83"/>
      <c r="D7" s="83"/>
      <c r="E7" s="83"/>
      <c r="F7" s="83"/>
      <c r="G7" s="83"/>
      <c r="H7" s="83"/>
      <c r="I7" s="83"/>
      <c r="J7" s="83"/>
      <c r="K7" s="83"/>
      <c r="L7" s="83"/>
      <c r="M7" s="83"/>
      <c r="N7" s="83"/>
      <c r="O7" s="83"/>
      <c r="P7" s="2"/>
    </row>
    <row r="8" spans="1:16" ht="13.8" x14ac:dyDescent="0.25">
      <c r="A8" s="83"/>
      <c r="B8" s="83"/>
      <c r="C8" s="83"/>
      <c r="D8" s="83"/>
      <c r="E8" s="83"/>
      <c r="F8" s="83"/>
      <c r="G8" s="83"/>
      <c r="H8" s="83"/>
      <c r="I8" s="83"/>
      <c r="J8" s="83"/>
      <c r="K8" s="83"/>
      <c r="L8" s="83"/>
      <c r="M8" s="83"/>
      <c r="N8" s="83"/>
      <c r="O8" s="83"/>
      <c r="P8" s="2"/>
    </row>
    <row r="9" spans="1:16" ht="13.8" x14ac:dyDescent="0.25">
      <c r="A9" s="83"/>
      <c r="B9" s="83"/>
      <c r="C9" s="83"/>
      <c r="D9" s="83"/>
      <c r="E9" s="83"/>
      <c r="F9" s="83"/>
      <c r="G9" s="83"/>
      <c r="H9" s="83"/>
      <c r="I9" s="83"/>
      <c r="J9" s="83"/>
      <c r="K9" s="83"/>
      <c r="L9" s="83"/>
      <c r="M9" s="83"/>
      <c r="N9" s="83"/>
      <c r="O9" s="83"/>
      <c r="P9" s="2"/>
    </row>
    <row r="10" spans="1:16" ht="21" customHeight="1" x14ac:dyDescent="0.25">
      <c r="A10" s="83"/>
      <c r="B10" s="83"/>
      <c r="C10" s="83"/>
      <c r="D10" s="83"/>
      <c r="E10" s="83"/>
      <c r="F10" s="83"/>
      <c r="G10" s="83"/>
      <c r="H10" s="83"/>
      <c r="I10" s="83"/>
      <c r="J10" s="83"/>
      <c r="K10" s="83"/>
      <c r="L10" s="83"/>
      <c r="M10" s="83"/>
      <c r="N10" s="83"/>
      <c r="O10" s="83"/>
      <c r="P10" s="2"/>
    </row>
    <row r="11" spans="1:16" ht="10.95" customHeight="1" x14ac:dyDescent="0.25">
      <c r="A11" s="83"/>
      <c r="B11" s="83"/>
      <c r="C11" s="83"/>
      <c r="D11" s="83"/>
      <c r="E11" s="83"/>
      <c r="F11" s="83"/>
      <c r="G11" s="83"/>
      <c r="H11" s="83"/>
      <c r="I11" s="83"/>
      <c r="J11" s="83"/>
      <c r="K11" s="83"/>
      <c r="L11" s="83"/>
      <c r="M11" s="83"/>
      <c r="N11" s="83"/>
      <c r="O11" s="83"/>
      <c r="P11" s="2"/>
    </row>
    <row r="12" spans="1:16" ht="5.4" hidden="1" customHeight="1" x14ac:dyDescent="0.25">
      <c r="A12" s="83"/>
      <c r="B12" s="83"/>
      <c r="C12" s="83"/>
      <c r="D12" s="83"/>
      <c r="E12" s="83"/>
      <c r="F12" s="83"/>
      <c r="G12" s="83"/>
      <c r="H12" s="83"/>
      <c r="I12" s="83"/>
      <c r="J12" s="83"/>
      <c r="K12" s="83"/>
      <c r="L12" s="83"/>
      <c r="M12" s="83"/>
      <c r="N12" s="83"/>
      <c r="O12" s="83"/>
      <c r="P12" s="2"/>
    </row>
    <row r="13" spans="1:16" ht="13.2" hidden="1" customHeight="1" x14ac:dyDescent="0.25">
      <c r="A13" s="83"/>
      <c r="B13" s="83"/>
      <c r="C13" s="83"/>
      <c r="D13" s="83"/>
      <c r="E13" s="83"/>
      <c r="F13" s="83"/>
      <c r="G13" s="83"/>
      <c r="H13" s="83"/>
      <c r="I13" s="83"/>
      <c r="J13" s="83"/>
      <c r="K13" s="83"/>
      <c r="L13" s="83"/>
      <c r="M13" s="83"/>
      <c r="N13" s="83"/>
      <c r="O13" s="83"/>
      <c r="P13" s="2"/>
    </row>
    <row r="14" spans="1:16" ht="5.4" customHeight="1" x14ac:dyDescent="0.25">
      <c r="A14" s="83"/>
      <c r="B14" s="83"/>
      <c r="C14" s="83"/>
      <c r="D14" s="83"/>
      <c r="E14" s="83"/>
      <c r="F14" s="83"/>
      <c r="G14" s="83"/>
      <c r="H14" s="83"/>
      <c r="I14" s="83"/>
      <c r="J14" s="83"/>
      <c r="K14" s="83"/>
      <c r="L14" s="83"/>
      <c r="M14" s="83"/>
      <c r="N14" s="83"/>
      <c r="O14" s="83"/>
      <c r="P14" s="2"/>
    </row>
    <row r="15" spans="1:16" ht="9" customHeight="1" x14ac:dyDescent="0.25">
      <c r="A15" s="83"/>
      <c r="B15" s="83"/>
      <c r="C15" s="83"/>
      <c r="D15" s="83"/>
      <c r="E15" s="83"/>
      <c r="F15" s="83"/>
      <c r="G15" s="83"/>
      <c r="H15" s="83"/>
      <c r="I15" s="83"/>
      <c r="J15" s="83"/>
      <c r="K15" s="83"/>
      <c r="L15" s="83"/>
      <c r="M15" s="83"/>
      <c r="N15" s="83"/>
      <c r="O15" s="83"/>
      <c r="P15" s="2"/>
    </row>
    <row r="16" spans="1:16" ht="13.8" x14ac:dyDescent="0.25">
      <c r="A16" s="2"/>
      <c r="B16" s="2"/>
      <c r="C16" s="2"/>
      <c r="D16" s="2"/>
      <c r="E16" s="2"/>
      <c r="F16" s="2"/>
      <c r="G16" s="2"/>
      <c r="H16" s="2"/>
      <c r="I16" s="2"/>
      <c r="J16" s="2"/>
      <c r="K16" s="2"/>
      <c r="L16" s="2"/>
      <c r="M16" s="2"/>
      <c r="N16" s="2"/>
      <c r="O16" s="2"/>
      <c r="P16" s="2"/>
    </row>
    <row r="17" spans="1:16" ht="13.8" x14ac:dyDescent="0.25">
      <c r="A17" s="1" t="s">
        <v>4</v>
      </c>
      <c r="B17" s="4"/>
      <c r="C17" s="2"/>
      <c r="D17" s="2"/>
      <c r="E17" s="2"/>
      <c r="F17" s="2"/>
      <c r="G17" s="2"/>
      <c r="H17" s="2"/>
      <c r="I17" s="2"/>
      <c r="J17" s="2"/>
      <c r="K17" s="2"/>
      <c r="L17" s="2"/>
      <c r="M17" s="2"/>
      <c r="N17" s="2"/>
      <c r="O17" s="2"/>
      <c r="P17" s="2"/>
    </row>
    <row r="18" spans="1:16" ht="13.95" customHeight="1" x14ac:dyDescent="0.25">
      <c r="A18" s="83" t="s">
        <v>53</v>
      </c>
      <c r="B18" s="83"/>
      <c r="C18" s="83"/>
      <c r="D18" s="83"/>
      <c r="E18" s="83"/>
      <c r="F18" s="83"/>
      <c r="G18" s="83"/>
      <c r="H18" s="83"/>
      <c r="I18" s="83"/>
      <c r="J18" s="83"/>
      <c r="K18" s="83"/>
      <c r="L18" s="83"/>
      <c r="M18" s="83"/>
      <c r="N18" s="83"/>
      <c r="O18" s="83"/>
      <c r="P18" s="2"/>
    </row>
    <row r="19" spans="1:16" ht="17.399999999999999" customHeight="1" x14ac:dyDescent="0.25">
      <c r="A19" s="83"/>
      <c r="B19" s="83"/>
      <c r="C19" s="83"/>
      <c r="D19" s="83"/>
      <c r="E19" s="83"/>
      <c r="F19" s="83"/>
      <c r="G19" s="83"/>
      <c r="H19" s="83"/>
      <c r="I19" s="83"/>
      <c r="J19" s="83"/>
      <c r="K19" s="83"/>
      <c r="L19" s="83"/>
      <c r="M19" s="83"/>
      <c r="N19" s="83"/>
      <c r="O19" s="83"/>
      <c r="P19" s="2"/>
    </row>
    <row r="20" spans="1:16" ht="17.399999999999999" customHeight="1" x14ac:dyDescent="0.25">
      <c r="A20" s="5"/>
      <c r="B20" s="5"/>
      <c r="C20" s="5"/>
      <c r="D20" s="5"/>
      <c r="E20" s="5"/>
      <c r="F20" s="5"/>
      <c r="G20" s="5"/>
      <c r="H20" s="5"/>
      <c r="I20" s="5"/>
      <c r="J20" s="5"/>
      <c r="K20" s="5"/>
      <c r="L20" s="5"/>
      <c r="M20" s="5"/>
      <c r="N20" s="5"/>
    </row>
    <row r="21" spans="1:16" ht="19.2" customHeight="1" x14ac:dyDescent="0.25">
      <c r="A21" s="6" t="s">
        <v>5</v>
      </c>
      <c r="B21" s="7"/>
      <c r="C21" s="5"/>
      <c r="D21" s="5"/>
      <c r="E21" s="5"/>
      <c r="F21" s="5"/>
      <c r="G21" s="5"/>
      <c r="H21" s="5"/>
      <c r="I21" s="5"/>
      <c r="J21" s="5"/>
      <c r="K21" s="5"/>
      <c r="L21" s="5"/>
      <c r="M21" s="5"/>
      <c r="N21" s="5"/>
    </row>
    <row r="22" spans="1:16" ht="19.2" customHeight="1" x14ac:dyDescent="0.25">
      <c r="A22" s="6"/>
      <c r="B22" s="7"/>
      <c r="C22" s="5"/>
      <c r="D22" s="5"/>
      <c r="E22" s="5"/>
      <c r="F22" s="5"/>
      <c r="H22" s="5"/>
      <c r="I22" s="5"/>
      <c r="J22" s="5"/>
      <c r="K22" s="5"/>
      <c r="L22" s="5"/>
      <c r="M22" s="5"/>
      <c r="N22" s="5"/>
    </row>
    <row r="23" spans="1:16" ht="17.399999999999999" customHeight="1" x14ac:dyDescent="0.25">
      <c r="A23" s="5"/>
      <c r="B23" s="5"/>
      <c r="C23" s="8" t="s">
        <v>6</v>
      </c>
      <c r="D23" s="8" t="s">
        <v>7</v>
      </c>
      <c r="G23" s="5"/>
      <c r="H23" s="5"/>
      <c r="I23" s="5"/>
      <c r="J23" s="5"/>
      <c r="K23" s="5"/>
      <c r="L23" s="5"/>
      <c r="M23" s="5"/>
      <c r="N23" s="5"/>
    </row>
    <row r="24" spans="1:16" ht="17.399999999999999" customHeight="1" x14ac:dyDescent="0.25">
      <c r="A24" s="5">
        <v>2019</v>
      </c>
      <c r="B24" s="5"/>
      <c r="C24" s="9">
        <f>ROUND(+G55,1)</f>
        <v>-100242.1</v>
      </c>
      <c r="D24" s="9">
        <f>+O53</f>
        <v>-138887.70782312925</v>
      </c>
      <c r="E24" s="10"/>
      <c r="F24" s="11"/>
      <c r="G24" s="5"/>
      <c r="H24" s="5"/>
      <c r="I24" s="5"/>
      <c r="J24" s="5"/>
      <c r="K24" s="5"/>
      <c r="L24" s="5"/>
      <c r="M24" s="5"/>
      <c r="N24" s="5"/>
    </row>
    <row r="25" spans="1:16" ht="17.399999999999999" customHeight="1" x14ac:dyDescent="0.25">
      <c r="A25" s="5">
        <v>2020</v>
      </c>
      <c r="B25" s="5"/>
      <c r="C25" s="9">
        <f>ROUND(+G76,1)</f>
        <v>-49881.8</v>
      </c>
      <c r="D25" s="9">
        <f>+Q76</f>
        <v>-146868.78814081629</v>
      </c>
      <c r="E25" s="5"/>
      <c r="F25" s="5"/>
      <c r="G25" s="5"/>
      <c r="H25" s="5"/>
      <c r="I25" s="5"/>
      <c r="J25" s="5"/>
      <c r="K25" s="5"/>
      <c r="L25" s="5"/>
      <c r="M25" s="5"/>
      <c r="N25" s="5"/>
    </row>
    <row r="26" spans="1:16" ht="17.399999999999999" customHeight="1" x14ac:dyDescent="0.25">
      <c r="A26" s="5">
        <v>2021</v>
      </c>
      <c r="B26" s="5"/>
      <c r="C26" s="12">
        <f>+G98</f>
        <v>-132813.80714620414</v>
      </c>
      <c r="D26" s="12">
        <f>+Q98</f>
        <v>10779.699776265295</v>
      </c>
      <c r="E26" s="5"/>
      <c r="F26" s="5"/>
      <c r="G26" s="5"/>
      <c r="H26" s="5"/>
      <c r="I26" s="5"/>
      <c r="J26" s="5"/>
      <c r="K26" s="5"/>
      <c r="L26" s="5"/>
      <c r="M26" s="5"/>
      <c r="N26" s="5"/>
    </row>
    <row r="27" spans="1:16" ht="17.399999999999999" customHeight="1" x14ac:dyDescent="0.25">
      <c r="A27" s="5" t="s">
        <v>8</v>
      </c>
      <c r="B27" s="5"/>
      <c r="C27" s="13">
        <f>SUM(C24:C26)</f>
        <v>-282937.70714620419</v>
      </c>
      <c r="D27" s="13">
        <f>+D25+D24+D26</f>
        <v>-274976.79618768021</v>
      </c>
      <c r="E27" s="5"/>
      <c r="F27" s="5"/>
      <c r="G27" s="5"/>
      <c r="H27" s="5"/>
      <c r="I27" s="5"/>
      <c r="J27" s="5"/>
      <c r="K27" s="5"/>
      <c r="L27" s="5"/>
      <c r="M27" s="5"/>
      <c r="N27" s="5"/>
    </row>
    <row r="28" spans="1:16" ht="17.399999999999999" customHeight="1" x14ac:dyDescent="0.25">
      <c r="A28" s="5"/>
      <c r="B28" s="5"/>
      <c r="C28" s="13"/>
      <c r="D28" s="13"/>
      <c r="E28" s="5"/>
      <c r="F28" s="5"/>
      <c r="G28" s="5"/>
      <c r="H28" s="5"/>
      <c r="I28" s="5"/>
      <c r="J28" s="5"/>
      <c r="K28" s="5"/>
      <c r="L28" s="5"/>
      <c r="M28" s="5"/>
      <c r="N28" s="5"/>
    </row>
    <row r="29" spans="1:16" ht="17.399999999999999" customHeight="1" x14ac:dyDescent="0.25">
      <c r="A29" s="7" t="s">
        <v>9</v>
      </c>
      <c r="B29" s="5"/>
      <c r="C29" s="13">
        <v>-200361.73558791811</v>
      </c>
      <c r="D29" s="13">
        <v>-200567.36816942319</v>
      </c>
      <c r="E29" s="5"/>
      <c r="F29" s="5"/>
      <c r="G29" s="5"/>
      <c r="H29" s="5"/>
      <c r="I29" s="5"/>
      <c r="J29" s="5"/>
      <c r="K29" s="5"/>
      <c r="L29" s="5"/>
      <c r="M29" s="5"/>
      <c r="N29" s="5"/>
    </row>
    <row r="30" spans="1:16" ht="17.399999999999999" customHeight="1" x14ac:dyDescent="0.25">
      <c r="A30" s="7" t="s">
        <v>10</v>
      </c>
      <c r="B30" s="5"/>
      <c r="C30" s="12">
        <f>C27-C29</f>
        <v>-82575.971558286081</v>
      </c>
      <c r="D30" s="12">
        <f>D31-D29</f>
        <v>-74409.428018257022</v>
      </c>
      <c r="E30" s="5" t="s">
        <v>11</v>
      </c>
      <c r="F30" s="5"/>
      <c r="G30" s="5"/>
      <c r="H30" s="5"/>
      <c r="I30" s="5"/>
      <c r="J30" s="5"/>
      <c r="K30" s="5"/>
      <c r="L30" s="5"/>
      <c r="M30" s="5"/>
      <c r="N30" s="5"/>
    </row>
    <row r="31" spans="1:16" ht="17.399999999999999" customHeight="1" x14ac:dyDescent="0.25">
      <c r="A31" s="7" t="s">
        <v>8</v>
      </c>
      <c r="B31" s="5"/>
      <c r="C31" s="13">
        <f>+C29+C30</f>
        <v>-282937.70714620419</v>
      </c>
      <c r="D31" s="13">
        <f>D27</f>
        <v>-274976.79618768021</v>
      </c>
      <c r="E31" s="5"/>
      <c r="F31" s="5"/>
      <c r="G31" s="5"/>
      <c r="H31" s="5"/>
      <c r="I31" s="5"/>
      <c r="J31" s="5"/>
      <c r="K31" s="5"/>
      <c r="L31" s="5"/>
      <c r="M31" s="5"/>
      <c r="N31" s="5"/>
    </row>
    <row r="32" spans="1:16" x14ac:dyDescent="0.25">
      <c r="C32" s="14"/>
      <c r="D32" s="14"/>
    </row>
    <row r="33" spans="1:18" x14ac:dyDescent="0.25">
      <c r="A33" s="84" t="s">
        <v>54</v>
      </c>
      <c r="B33" s="75"/>
      <c r="C33" s="75"/>
      <c r="H33" s="15"/>
      <c r="I33" s="15"/>
    </row>
    <row r="34" spans="1:18" x14ac:dyDescent="0.25">
      <c r="A34" s="7"/>
      <c r="H34" s="15"/>
      <c r="I34" s="15"/>
    </row>
    <row r="35" spans="1:18" ht="13.2" customHeight="1" x14ac:dyDescent="0.25">
      <c r="A35" s="6">
        <v>2019</v>
      </c>
      <c r="B35" s="6"/>
      <c r="E35" s="16"/>
      <c r="F35" s="17"/>
      <c r="G35" s="5"/>
      <c r="K35" s="6">
        <v>2019</v>
      </c>
    </row>
    <row r="36" spans="1:18" ht="13.2" customHeight="1" x14ac:dyDescent="0.25">
      <c r="A36" s="6"/>
      <c r="B36" s="6"/>
      <c r="C36" s="15"/>
      <c r="E36" s="16"/>
      <c r="F36" s="17"/>
      <c r="G36" s="5"/>
    </row>
    <row r="37" spans="1:18" ht="13.2" customHeight="1" x14ac:dyDescent="0.3">
      <c r="A37" s="15"/>
      <c r="B37" s="15"/>
      <c r="E37" s="18"/>
      <c r="F37" s="15"/>
      <c r="H37" s="15"/>
      <c r="I37" s="15"/>
      <c r="K37" s="15"/>
      <c r="L37" s="15"/>
      <c r="O37" s="18"/>
      <c r="P37" s="15"/>
    </row>
    <row r="38" spans="1:18" ht="13.2" customHeight="1" x14ac:dyDescent="0.25">
      <c r="A38" s="19" t="s">
        <v>12</v>
      </c>
      <c r="B38" s="20" t="s">
        <v>13</v>
      </c>
      <c r="C38" s="20" t="s">
        <v>14</v>
      </c>
      <c r="D38" s="20" t="s">
        <v>15</v>
      </c>
      <c r="E38" s="21" t="s">
        <v>16</v>
      </c>
      <c r="F38" s="20" t="s">
        <v>17</v>
      </c>
      <c r="G38" s="20" t="s">
        <v>18</v>
      </c>
      <c r="H38" s="20" t="s">
        <v>19</v>
      </c>
      <c r="I38" s="15"/>
      <c r="K38" s="19" t="s">
        <v>20</v>
      </c>
      <c r="L38" s="20" t="s">
        <v>21</v>
      </c>
      <c r="M38" s="20" t="s">
        <v>22</v>
      </c>
      <c r="N38" s="20" t="s">
        <v>23</v>
      </c>
      <c r="O38" s="21" t="s">
        <v>24</v>
      </c>
      <c r="P38" s="20" t="s">
        <v>25</v>
      </c>
      <c r="Q38" s="20" t="s">
        <v>26</v>
      </c>
      <c r="R38" s="20" t="s">
        <v>27</v>
      </c>
    </row>
    <row r="39" spans="1:18" s="19" customFormat="1" ht="66" x14ac:dyDescent="0.25">
      <c r="A39" s="22" t="s">
        <v>28</v>
      </c>
      <c r="B39" s="22" t="s">
        <v>29</v>
      </c>
      <c r="C39" s="22" t="s">
        <v>30</v>
      </c>
      <c r="D39" s="22" t="s">
        <v>31</v>
      </c>
      <c r="E39" s="22" t="s">
        <v>32</v>
      </c>
      <c r="F39" s="22" t="s">
        <v>33</v>
      </c>
      <c r="G39" s="22" t="s">
        <v>34</v>
      </c>
      <c r="H39" s="22" t="s">
        <v>35</v>
      </c>
      <c r="K39" s="22" t="s">
        <v>28</v>
      </c>
      <c r="L39" s="22" t="s">
        <v>29</v>
      </c>
      <c r="M39" s="22" t="s">
        <v>30</v>
      </c>
      <c r="N39" s="22" t="s">
        <v>31</v>
      </c>
      <c r="O39" s="22" t="s">
        <v>32</v>
      </c>
      <c r="P39" s="22" t="s">
        <v>33</v>
      </c>
      <c r="Q39" s="22" t="s">
        <v>34</v>
      </c>
      <c r="R39" s="22" t="s">
        <v>35</v>
      </c>
    </row>
    <row r="40" spans="1:18" ht="14.4" x14ac:dyDescent="0.3">
      <c r="A40" s="23" t="s">
        <v>36</v>
      </c>
      <c r="B40" s="24">
        <v>0</v>
      </c>
      <c r="C40" s="25">
        <v>320850</v>
      </c>
      <c r="D40" s="26">
        <v>0.04</v>
      </c>
      <c r="E40" s="27">
        <f>-C40/2*D40*2*1</f>
        <v>-12834</v>
      </c>
      <c r="F40" s="27">
        <f>-B40*D40</f>
        <v>0</v>
      </c>
      <c r="G40" s="27">
        <f>ROUND(+E40+F40,2)</f>
        <v>-12834</v>
      </c>
      <c r="H40" s="28">
        <f>+B40+G40</f>
        <v>-12834</v>
      </c>
      <c r="K40" s="23" t="s">
        <v>36</v>
      </c>
      <c r="L40" s="24">
        <v>0</v>
      </c>
      <c r="M40" s="29">
        <v>0</v>
      </c>
      <c r="N40" s="26">
        <v>0.04</v>
      </c>
      <c r="O40" s="29">
        <f>-M40/2*N40*2</f>
        <v>0</v>
      </c>
      <c r="P40" s="23">
        <f>L40*N40</f>
        <v>0</v>
      </c>
      <c r="Q40" s="23">
        <f>+O40+P40</f>
        <v>0</v>
      </c>
      <c r="R40" s="23">
        <f>+L40+Q40</f>
        <v>0</v>
      </c>
    </row>
    <row r="41" spans="1:18" ht="14.4" x14ac:dyDescent="0.3">
      <c r="A41" s="23" t="s">
        <v>37</v>
      </c>
      <c r="B41" s="24">
        <v>0</v>
      </c>
      <c r="C41" s="25"/>
      <c r="D41" s="26">
        <v>0.05</v>
      </c>
      <c r="E41" s="27">
        <f t="shared" ref="E41:E49" si="0">-C41/2*D41*2*1</f>
        <v>0</v>
      </c>
      <c r="F41" s="27">
        <f t="shared" ref="F41:F48" si="1">-B41*D41</f>
        <v>0</v>
      </c>
      <c r="G41" s="27">
        <f t="shared" ref="G41:G48" si="2">ROUND(+E41+F41,2)</f>
        <v>0</v>
      </c>
      <c r="H41" s="28">
        <f t="shared" ref="H41:H50" si="3">+B41+G41</f>
        <v>0</v>
      </c>
      <c r="K41" s="23" t="s">
        <v>37</v>
      </c>
      <c r="L41" s="24">
        <v>0</v>
      </c>
      <c r="M41" s="29">
        <v>15186</v>
      </c>
      <c r="N41" s="26">
        <v>0.05</v>
      </c>
      <c r="O41" s="29">
        <f t="shared" ref="O41:O49" si="4">-M41/2*N41*2</f>
        <v>-759.30000000000007</v>
      </c>
      <c r="P41" s="23">
        <f t="shared" ref="P41:P49" si="5">L41*N41</f>
        <v>0</v>
      </c>
      <c r="Q41" s="23">
        <f t="shared" ref="Q41:Q49" si="6">+O41+P41</f>
        <v>-759.30000000000007</v>
      </c>
      <c r="R41" s="23">
        <f t="shared" ref="R41:R49" si="7">+L41+Q41</f>
        <v>-759.30000000000007</v>
      </c>
    </row>
    <row r="42" spans="1:18" ht="14.4" x14ac:dyDescent="0.3">
      <c r="A42" s="23" t="s">
        <v>38</v>
      </c>
      <c r="B42" s="24">
        <v>0</v>
      </c>
      <c r="C42" s="25"/>
      <c r="D42" s="26">
        <v>0.2</v>
      </c>
      <c r="E42" s="27">
        <f t="shared" si="0"/>
        <v>0</v>
      </c>
      <c r="F42" s="27">
        <f t="shared" si="1"/>
        <v>0</v>
      </c>
      <c r="G42" s="27">
        <f t="shared" si="2"/>
        <v>0</v>
      </c>
      <c r="H42" s="28">
        <f t="shared" si="3"/>
        <v>0</v>
      </c>
      <c r="K42" s="23" t="s">
        <v>38</v>
      </c>
      <c r="L42" s="24">
        <v>0</v>
      </c>
      <c r="M42" s="29">
        <v>60142</v>
      </c>
      <c r="N42" s="26">
        <v>0.2</v>
      </c>
      <c r="O42" s="29">
        <f t="shared" si="4"/>
        <v>-12028.400000000001</v>
      </c>
      <c r="P42" s="23">
        <f t="shared" si="5"/>
        <v>0</v>
      </c>
      <c r="Q42" s="23">
        <f t="shared" si="6"/>
        <v>-12028.400000000001</v>
      </c>
      <c r="R42" s="23">
        <f t="shared" si="7"/>
        <v>-12028.400000000001</v>
      </c>
    </row>
    <row r="43" spans="1:18" ht="14.4" x14ac:dyDescent="0.3">
      <c r="A43" s="23" t="s">
        <v>39</v>
      </c>
      <c r="B43" s="24">
        <v>0</v>
      </c>
      <c r="C43" s="25"/>
      <c r="D43" s="26">
        <v>0.25</v>
      </c>
      <c r="E43" s="27">
        <f t="shared" si="0"/>
        <v>0</v>
      </c>
      <c r="F43" s="27">
        <f t="shared" si="1"/>
        <v>0</v>
      </c>
      <c r="G43" s="27">
        <f t="shared" si="2"/>
        <v>0</v>
      </c>
      <c r="H43" s="28">
        <f t="shared" si="3"/>
        <v>0</v>
      </c>
      <c r="K43" s="23" t="s">
        <v>39</v>
      </c>
      <c r="L43" s="24">
        <v>0</v>
      </c>
      <c r="M43" s="29"/>
      <c r="N43" s="26">
        <v>0.25</v>
      </c>
      <c r="O43" s="29">
        <f t="shared" si="4"/>
        <v>0</v>
      </c>
      <c r="P43" s="23">
        <f t="shared" si="5"/>
        <v>0</v>
      </c>
      <c r="Q43" s="23">
        <f t="shared" si="6"/>
        <v>0</v>
      </c>
      <c r="R43" s="23">
        <f t="shared" si="7"/>
        <v>0</v>
      </c>
    </row>
    <row r="44" spans="1:18" ht="14.4" x14ac:dyDescent="0.3">
      <c r="A44" s="23" t="s">
        <v>40</v>
      </c>
      <c r="B44" s="24">
        <v>0</v>
      </c>
      <c r="C44" s="25"/>
      <c r="D44" s="26">
        <v>0.3</v>
      </c>
      <c r="E44" s="27">
        <f t="shared" si="0"/>
        <v>0</v>
      </c>
      <c r="F44" s="27">
        <f t="shared" si="1"/>
        <v>0</v>
      </c>
      <c r="G44" s="27">
        <f t="shared" si="2"/>
        <v>0</v>
      </c>
      <c r="H44" s="28">
        <f t="shared" si="3"/>
        <v>0</v>
      </c>
      <c r="K44" s="23" t="s">
        <v>40</v>
      </c>
      <c r="L44" s="24">
        <v>0</v>
      </c>
      <c r="M44" s="29">
        <v>43712</v>
      </c>
      <c r="N44" s="26">
        <v>0.3</v>
      </c>
      <c r="O44" s="29">
        <f t="shared" si="4"/>
        <v>-13113.6</v>
      </c>
      <c r="P44" s="23">
        <f t="shared" si="5"/>
        <v>0</v>
      </c>
      <c r="Q44" s="23">
        <f t="shared" si="6"/>
        <v>-13113.6</v>
      </c>
      <c r="R44" s="23">
        <f t="shared" si="7"/>
        <v>-13113.6</v>
      </c>
    </row>
    <row r="45" spans="1:18" ht="14.4" x14ac:dyDescent="0.3">
      <c r="A45" s="15" t="s">
        <v>41</v>
      </c>
      <c r="B45" s="24">
        <v>0</v>
      </c>
      <c r="C45" s="25"/>
      <c r="D45" s="26">
        <v>1</v>
      </c>
      <c r="E45" s="27">
        <f t="shared" si="0"/>
        <v>0</v>
      </c>
      <c r="F45" s="27">
        <f t="shared" si="1"/>
        <v>0</v>
      </c>
      <c r="G45" s="27">
        <f t="shared" si="2"/>
        <v>0</v>
      </c>
      <c r="H45" s="28">
        <f t="shared" si="3"/>
        <v>0</v>
      </c>
      <c r="I45" s="19"/>
      <c r="K45" s="15" t="s">
        <v>42</v>
      </c>
      <c r="L45" s="24">
        <v>0</v>
      </c>
      <c r="M45" s="29">
        <v>0</v>
      </c>
      <c r="N45" s="26">
        <v>1</v>
      </c>
      <c r="O45" s="29">
        <f t="shared" si="4"/>
        <v>0</v>
      </c>
      <c r="P45" s="23">
        <f t="shared" si="5"/>
        <v>0</v>
      </c>
      <c r="Q45" s="23">
        <f t="shared" si="6"/>
        <v>0</v>
      </c>
      <c r="R45" s="23">
        <f t="shared" si="7"/>
        <v>0</v>
      </c>
    </row>
    <row r="46" spans="1:18" ht="14.4" x14ac:dyDescent="0.3">
      <c r="A46" s="23" t="s">
        <v>43</v>
      </c>
      <c r="B46" s="24">
        <v>0</v>
      </c>
      <c r="C46" s="25"/>
      <c r="D46" s="26">
        <v>0.05</v>
      </c>
      <c r="E46" s="27">
        <f t="shared" si="0"/>
        <v>0</v>
      </c>
      <c r="F46" s="27">
        <f t="shared" si="1"/>
        <v>0</v>
      </c>
      <c r="G46" s="27">
        <f t="shared" si="2"/>
        <v>0</v>
      </c>
      <c r="H46" s="28">
        <f t="shared" si="3"/>
        <v>0</v>
      </c>
      <c r="K46" s="23" t="s">
        <v>43</v>
      </c>
      <c r="L46" s="24">
        <v>0</v>
      </c>
      <c r="M46" s="29">
        <v>4537</v>
      </c>
      <c r="N46" s="26">
        <f>D46</f>
        <v>0.05</v>
      </c>
      <c r="O46" s="29">
        <f t="shared" si="4"/>
        <v>-226.85000000000002</v>
      </c>
      <c r="P46" s="23">
        <f t="shared" si="5"/>
        <v>0</v>
      </c>
      <c r="Q46" s="23">
        <f t="shared" si="6"/>
        <v>-226.85000000000002</v>
      </c>
      <c r="R46" s="23">
        <f t="shared" si="7"/>
        <v>-226.85000000000002</v>
      </c>
    </row>
    <row r="47" spans="1:18" ht="14.4" x14ac:dyDescent="0.3">
      <c r="A47" s="23" t="s">
        <v>44</v>
      </c>
      <c r="B47" s="24">
        <v>0</v>
      </c>
      <c r="C47" s="25">
        <v>3314944</v>
      </c>
      <c r="D47" s="26">
        <v>0.08</v>
      </c>
      <c r="E47" s="27">
        <f t="shared" si="0"/>
        <v>-265195.52000000002</v>
      </c>
      <c r="F47" s="27">
        <f t="shared" si="1"/>
        <v>0</v>
      </c>
      <c r="G47" s="27">
        <f t="shared" si="2"/>
        <v>-265195.52000000002</v>
      </c>
      <c r="H47" s="28">
        <f t="shared" si="3"/>
        <v>-265195.52000000002</v>
      </c>
      <c r="K47" s="23" t="s">
        <v>44</v>
      </c>
      <c r="L47" s="24">
        <v>0</v>
      </c>
      <c r="M47" s="29">
        <v>4131535</v>
      </c>
      <c r="N47" s="26">
        <v>0.08</v>
      </c>
      <c r="O47" s="29">
        <f t="shared" si="4"/>
        <v>-330522.8</v>
      </c>
      <c r="P47" s="23">
        <f t="shared" si="5"/>
        <v>0</v>
      </c>
      <c r="Q47" s="23">
        <f t="shared" si="6"/>
        <v>-330522.8</v>
      </c>
      <c r="R47" s="23">
        <f t="shared" si="7"/>
        <v>-330522.8</v>
      </c>
    </row>
    <row r="48" spans="1:18" ht="14.4" x14ac:dyDescent="0.3">
      <c r="A48" s="23" t="s">
        <v>45</v>
      </c>
      <c r="B48" s="24">
        <v>0</v>
      </c>
      <c r="C48" s="30"/>
      <c r="D48" s="26">
        <v>0.55000000000000004</v>
      </c>
      <c r="E48" s="27">
        <f t="shared" si="0"/>
        <v>0</v>
      </c>
      <c r="F48" s="27">
        <f t="shared" si="1"/>
        <v>0</v>
      </c>
      <c r="G48" s="27">
        <f t="shared" si="2"/>
        <v>0</v>
      </c>
      <c r="H48" s="28">
        <f t="shared" si="3"/>
        <v>0</v>
      </c>
      <c r="K48" s="23" t="s">
        <v>45</v>
      </c>
      <c r="L48" s="24">
        <v>0</v>
      </c>
      <c r="M48" s="29">
        <v>51938</v>
      </c>
      <c r="N48" s="26">
        <v>0.55000000000000004</v>
      </c>
      <c r="O48" s="29">
        <f t="shared" si="4"/>
        <v>-28565.9</v>
      </c>
      <c r="P48" s="23">
        <f t="shared" si="5"/>
        <v>0</v>
      </c>
      <c r="Q48" s="23">
        <f t="shared" si="6"/>
        <v>-28565.9</v>
      </c>
      <c r="R48" s="23">
        <f t="shared" si="7"/>
        <v>-28565.9</v>
      </c>
    </row>
    <row r="49" spans="1:18" ht="14.4" x14ac:dyDescent="0.3">
      <c r="A49" s="31" t="s">
        <v>46</v>
      </c>
      <c r="B49" s="32">
        <v>0</v>
      </c>
      <c r="C49" s="33"/>
      <c r="D49" s="34">
        <v>7.0000000000000007E-2</v>
      </c>
      <c r="E49" s="35">
        <f t="shared" si="0"/>
        <v>0</v>
      </c>
      <c r="F49" s="35">
        <f t="shared" ref="F49" si="8">B49*D49</f>
        <v>0</v>
      </c>
      <c r="G49" s="35">
        <f t="shared" ref="G49" si="9">+E49+F49</f>
        <v>0</v>
      </c>
      <c r="H49" s="35">
        <f t="shared" si="3"/>
        <v>0</v>
      </c>
      <c r="K49" s="36" t="s">
        <v>46</v>
      </c>
      <c r="L49" s="32">
        <v>0</v>
      </c>
      <c r="M49" s="32">
        <v>0</v>
      </c>
      <c r="N49" s="34">
        <v>7.0000000000000007E-2</v>
      </c>
      <c r="O49" s="29">
        <f t="shared" si="4"/>
        <v>0</v>
      </c>
      <c r="P49" s="37">
        <f t="shared" si="5"/>
        <v>0</v>
      </c>
      <c r="Q49" s="37">
        <f t="shared" si="6"/>
        <v>0</v>
      </c>
      <c r="R49" s="37">
        <f t="shared" si="7"/>
        <v>0</v>
      </c>
    </row>
    <row r="50" spans="1:18" ht="14.4" x14ac:dyDescent="0.3">
      <c r="A50" s="23">
        <v>0</v>
      </c>
      <c r="B50" s="23"/>
      <c r="C50" s="38">
        <f>SUM(C40:C48)</f>
        <v>3635794</v>
      </c>
      <c r="D50" s="26"/>
      <c r="E50" s="27">
        <f>ROUND(SUM(E40:E48),0)</f>
        <v>-278030</v>
      </c>
      <c r="F50" s="27">
        <f>SUM(F40:F48)</f>
        <v>0</v>
      </c>
      <c r="G50" s="27">
        <f>ROUND(SUM(G40:G48),0)</f>
        <v>-278030</v>
      </c>
      <c r="H50" s="27">
        <f t="shared" si="3"/>
        <v>-278030</v>
      </c>
      <c r="I50" s="26"/>
      <c r="K50" s="23"/>
      <c r="L50" s="23"/>
      <c r="M50" s="29">
        <f>SUM(M40:M48)</f>
        <v>4307050</v>
      </c>
      <c r="N50" s="26"/>
      <c r="O50" s="29">
        <f>SUM(O40:O49)</f>
        <v>-385216.85000000003</v>
      </c>
      <c r="P50" s="29">
        <f>SUM(P40:P49)</f>
        <v>0</v>
      </c>
      <c r="Q50" s="29">
        <f>SUM(Q40:Q49)</f>
        <v>-385216.85000000003</v>
      </c>
      <c r="R50" s="29">
        <f>SUM(R40:R49)</f>
        <v>-385216.85000000003</v>
      </c>
    </row>
    <row r="51" spans="1:18" ht="14.4" x14ac:dyDescent="0.3">
      <c r="A51" s="23"/>
      <c r="B51" s="23"/>
      <c r="C51" s="38"/>
      <c r="D51" s="39" t="s">
        <v>47</v>
      </c>
      <c r="E51" s="40">
        <v>0.26500000000000001</v>
      </c>
      <c r="F51" s="40">
        <v>0.26500000000000001</v>
      </c>
      <c r="G51" s="40">
        <v>0.26500000000000001</v>
      </c>
      <c r="H51" s="28"/>
      <c r="I51" s="26"/>
      <c r="K51" s="23"/>
      <c r="L51" s="23"/>
      <c r="M51" s="29"/>
      <c r="N51" s="39" t="s">
        <v>47</v>
      </c>
      <c r="O51" s="41">
        <v>0.26500000000000001</v>
      </c>
      <c r="P51" s="41">
        <v>0.26500000000000001</v>
      </c>
      <c r="Q51" s="35">
        <v>0.26500000000000001</v>
      </c>
    </row>
    <row r="52" spans="1:18" ht="14.4" x14ac:dyDescent="0.3">
      <c r="D52" s="15" t="s">
        <v>48</v>
      </c>
      <c r="E52" s="27">
        <f>E50*E51</f>
        <v>-73677.95</v>
      </c>
      <c r="F52" s="27">
        <f t="shared" ref="F52:G52" si="10">F50*F51</f>
        <v>0</v>
      </c>
      <c r="G52" s="27">
        <f t="shared" si="10"/>
        <v>-73677.95</v>
      </c>
      <c r="H52" s="28"/>
      <c r="N52" s="15" t="s">
        <v>48</v>
      </c>
      <c r="O52" s="23">
        <f>O50*O51</f>
        <v>-102082.46525000001</v>
      </c>
      <c r="P52" s="23">
        <f>P50*P51</f>
        <v>0</v>
      </c>
      <c r="Q52" s="27">
        <f t="shared" ref="Q52" si="11">Q50*Q51</f>
        <v>-102082.46525000001</v>
      </c>
    </row>
    <row r="53" spans="1:18" ht="14.4" x14ac:dyDescent="0.3">
      <c r="D53" s="15" t="s">
        <v>49</v>
      </c>
      <c r="E53" s="27">
        <f>E52/0.735</f>
        <v>-100242.10884353741</v>
      </c>
      <c r="F53" s="27">
        <f t="shared" ref="F53:G53" si="12">F52/0.735</f>
        <v>0</v>
      </c>
      <c r="G53" s="27">
        <f t="shared" si="12"/>
        <v>-100242.10884353741</v>
      </c>
      <c r="H53" s="27"/>
      <c r="N53" s="15" t="s">
        <v>49</v>
      </c>
      <c r="O53" s="23">
        <f>O52/0.735</f>
        <v>-138887.70782312925</v>
      </c>
      <c r="P53" s="23">
        <f>P52/0.735</f>
        <v>0</v>
      </c>
      <c r="Q53" s="27">
        <f t="shared" ref="Q53" si="13">Q52/0.735</f>
        <v>-138887.70782312925</v>
      </c>
    </row>
    <row r="54" spans="1:18" ht="14.4" x14ac:dyDescent="0.3">
      <c r="D54" s="15"/>
      <c r="E54" s="27"/>
      <c r="F54" s="27"/>
      <c r="G54" s="27"/>
      <c r="H54" s="42"/>
      <c r="N54" s="15"/>
      <c r="O54" s="23"/>
    </row>
    <row r="55" spans="1:18" ht="14.4" x14ac:dyDescent="0.3">
      <c r="D55" s="43" t="s">
        <v>51</v>
      </c>
      <c r="E55" s="44"/>
      <c r="F55" s="44"/>
      <c r="G55" s="45">
        <f>+G53</f>
        <v>-100242.10884353741</v>
      </c>
      <c r="H55" s="42"/>
      <c r="N55" s="43" t="s">
        <v>51</v>
      </c>
      <c r="O55" s="44"/>
      <c r="P55" s="44"/>
      <c r="Q55" s="45">
        <f>+Q53</f>
        <v>-138887.70782312925</v>
      </c>
    </row>
    <row r="56" spans="1:18" x14ac:dyDescent="0.25">
      <c r="D56" s="15"/>
      <c r="E56" s="23"/>
      <c r="F56" s="23"/>
      <c r="N56" s="15"/>
      <c r="O56" s="23"/>
    </row>
    <row r="57" spans="1:18" x14ac:dyDescent="0.25">
      <c r="A57" s="6">
        <v>2020</v>
      </c>
      <c r="B57" s="6"/>
      <c r="D57" s="15"/>
      <c r="K57" s="6">
        <v>2020</v>
      </c>
      <c r="L57" s="6"/>
      <c r="N57" s="15"/>
    </row>
    <row r="58" spans="1:18" x14ac:dyDescent="0.25">
      <c r="D58" s="15"/>
      <c r="N58" s="15"/>
    </row>
    <row r="59" spans="1:18" x14ac:dyDescent="0.25">
      <c r="A59" s="19" t="s">
        <v>12</v>
      </c>
      <c r="B59" s="20" t="s">
        <v>13</v>
      </c>
      <c r="C59" s="20" t="s">
        <v>14</v>
      </c>
      <c r="D59" s="20" t="s">
        <v>15</v>
      </c>
      <c r="E59" s="21" t="s">
        <v>16</v>
      </c>
      <c r="F59" s="20" t="s">
        <v>17</v>
      </c>
      <c r="G59" s="20" t="s">
        <v>18</v>
      </c>
      <c r="H59" s="20" t="s">
        <v>19</v>
      </c>
      <c r="K59" s="19" t="s">
        <v>20</v>
      </c>
      <c r="L59" s="20" t="s">
        <v>21</v>
      </c>
      <c r="M59" s="20" t="s">
        <v>22</v>
      </c>
      <c r="N59" s="20" t="s">
        <v>23</v>
      </c>
      <c r="O59" s="21" t="s">
        <v>24</v>
      </c>
      <c r="P59" s="20" t="s">
        <v>25</v>
      </c>
      <c r="Q59" s="20" t="s">
        <v>26</v>
      </c>
      <c r="R59" s="20" t="s">
        <v>27</v>
      </c>
    </row>
    <row r="60" spans="1:18" ht="66" x14ac:dyDescent="0.25">
      <c r="A60" s="22" t="s">
        <v>28</v>
      </c>
      <c r="B60" s="22" t="s">
        <v>29</v>
      </c>
      <c r="C60" s="22" t="s">
        <v>30</v>
      </c>
      <c r="D60" s="22" t="s">
        <v>31</v>
      </c>
      <c r="E60" s="22" t="s">
        <v>32</v>
      </c>
      <c r="F60" s="22" t="s">
        <v>33</v>
      </c>
      <c r="G60" s="22" t="s">
        <v>34</v>
      </c>
      <c r="H60" s="22" t="s">
        <v>35</v>
      </c>
      <c r="I60" s="46"/>
      <c r="K60" s="22" t="s">
        <v>28</v>
      </c>
      <c r="L60" s="22" t="s">
        <v>29</v>
      </c>
      <c r="M60" s="22" t="s">
        <v>30</v>
      </c>
      <c r="N60" s="22" t="s">
        <v>31</v>
      </c>
      <c r="O60" s="22" t="s">
        <v>32</v>
      </c>
      <c r="P60" s="22" t="s">
        <v>33</v>
      </c>
      <c r="Q60" s="22" t="s">
        <v>34</v>
      </c>
      <c r="R60" s="22" t="s">
        <v>35</v>
      </c>
    </row>
    <row r="61" spans="1:18" ht="14.4" x14ac:dyDescent="0.3">
      <c r="A61" s="23" t="s">
        <v>36</v>
      </c>
      <c r="B61" s="14">
        <f t="shared" ref="B61:B69" si="14">E40</f>
        <v>-12834</v>
      </c>
      <c r="C61" s="25">
        <v>257943.94000000134</v>
      </c>
      <c r="D61" s="26">
        <f t="shared" ref="D61:D69" si="15">+D40</f>
        <v>0.04</v>
      </c>
      <c r="E61" s="38">
        <f>-C61/2*D61*2</f>
        <v>-10317.757600000054</v>
      </c>
      <c r="F61" s="27">
        <f>-B61*D61</f>
        <v>513.36</v>
      </c>
      <c r="G61" s="47">
        <f>+E61+F61</f>
        <v>-9804.397600000053</v>
      </c>
      <c r="H61" s="47">
        <f>+B61+G61</f>
        <v>-22638.397600000055</v>
      </c>
      <c r="K61" s="23" t="s">
        <v>36</v>
      </c>
      <c r="L61" s="23">
        <f t="shared" ref="L61:L70" si="16">+R40</f>
        <v>0</v>
      </c>
      <c r="M61" s="48">
        <v>11442</v>
      </c>
      <c r="N61" s="49">
        <v>0.04</v>
      </c>
      <c r="O61" s="29">
        <f>-M61/2*N61*2</f>
        <v>-457.68</v>
      </c>
      <c r="P61" s="47">
        <f>-L61*N61</f>
        <v>0</v>
      </c>
      <c r="Q61" s="23">
        <f>+O61+P61</f>
        <v>-457.68</v>
      </c>
      <c r="R61" s="23">
        <f>+L61+Q61</f>
        <v>-457.68</v>
      </c>
    </row>
    <row r="62" spans="1:18" ht="14.4" x14ac:dyDescent="0.3">
      <c r="A62" s="3" t="s">
        <v>37</v>
      </c>
      <c r="B62" s="14">
        <f t="shared" si="14"/>
        <v>0</v>
      </c>
      <c r="C62" s="25"/>
      <c r="D62" s="26">
        <f t="shared" si="15"/>
        <v>0.05</v>
      </c>
      <c r="E62" s="38">
        <f t="shared" ref="E62:E70" si="17">-C62/2*D62*2</f>
        <v>0</v>
      </c>
      <c r="F62" s="27">
        <f t="shared" ref="F62:F70" si="18">-B62*D62</f>
        <v>0</v>
      </c>
      <c r="G62" s="47">
        <f t="shared" ref="G62:G70" si="19">+E62+F62</f>
        <v>0</v>
      </c>
      <c r="H62" s="47">
        <f t="shared" ref="H62:H71" si="20">+B62+G62</f>
        <v>0</v>
      </c>
      <c r="K62" s="23" t="s">
        <v>37</v>
      </c>
      <c r="L62" s="23">
        <f t="shared" si="16"/>
        <v>-759.30000000000007</v>
      </c>
      <c r="M62" s="48"/>
      <c r="N62" s="49">
        <v>0.05</v>
      </c>
      <c r="O62" s="29">
        <f t="shared" ref="O62:O70" si="21">-M62/2*N62*2</f>
        <v>0</v>
      </c>
      <c r="P62" s="47">
        <f t="shared" ref="P62:P70" si="22">-L62*N62</f>
        <v>37.965000000000003</v>
      </c>
      <c r="Q62" s="23">
        <f t="shared" ref="Q62:Q70" si="23">+O62+P62</f>
        <v>37.965000000000003</v>
      </c>
      <c r="R62" s="23">
        <f t="shared" ref="R62:R70" si="24">+L62+Q62</f>
        <v>-721.33500000000004</v>
      </c>
    </row>
    <row r="63" spans="1:18" ht="14.4" x14ac:dyDescent="0.3">
      <c r="A63" s="3" t="s">
        <v>38</v>
      </c>
      <c r="B63" s="14">
        <f t="shared" si="14"/>
        <v>0</v>
      </c>
      <c r="C63" s="25">
        <v>0</v>
      </c>
      <c r="D63" s="26">
        <f t="shared" si="15"/>
        <v>0.2</v>
      </c>
      <c r="E63" s="38">
        <f t="shared" si="17"/>
        <v>0</v>
      </c>
      <c r="F63" s="27">
        <f t="shared" si="18"/>
        <v>0</v>
      </c>
      <c r="G63" s="47">
        <f t="shared" si="19"/>
        <v>0</v>
      </c>
      <c r="H63" s="47">
        <f t="shared" si="20"/>
        <v>0</v>
      </c>
      <c r="K63" s="23" t="s">
        <v>38</v>
      </c>
      <c r="L63" s="23">
        <f t="shared" si="16"/>
        <v>-12028.400000000001</v>
      </c>
      <c r="M63" s="48">
        <v>54951.460000000006</v>
      </c>
      <c r="N63" s="49">
        <v>0.2</v>
      </c>
      <c r="O63" s="29">
        <f t="shared" si="21"/>
        <v>-10990.292000000001</v>
      </c>
      <c r="P63" s="47">
        <f t="shared" si="22"/>
        <v>2405.6800000000003</v>
      </c>
      <c r="Q63" s="23">
        <f t="shared" si="23"/>
        <v>-8584.612000000001</v>
      </c>
      <c r="R63" s="23">
        <f t="shared" si="24"/>
        <v>-20613.012000000002</v>
      </c>
    </row>
    <row r="64" spans="1:18" ht="14.4" x14ac:dyDescent="0.3">
      <c r="A64" s="3" t="s">
        <v>39</v>
      </c>
      <c r="B64" s="14">
        <f t="shared" si="14"/>
        <v>0</v>
      </c>
      <c r="C64" s="25"/>
      <c r="D64" s="26">
        <f t="shared" si="15"/>
        <v>0.25</v>
      </c>
      <c r="E64" s="38">
        <f t="shared" si="17"/>
        <v>0</v>
      </c>
      <c r="F64" s="27">
        <f t="shared" si="18"/>
        <v>0</v>
      </c>
      <c r="G64" s="47">
        <f t="shared" si="19"/>
        <v>0</v>
      </c>
      <c r="H64" s="47">
        <f t="shared" si="20"/>
        <v>0</v>
      </c>
      <c r="K64" s="23" t="s">
        <v>39</v>
      </c>
      <c r="L64" s="23">
        <f t="shared" si="16"/>
        <v>0</v>
      </c>
      <c r="M64" s="48">
        <v>0</v>
      </c>
      <c r="N64" s="49">
        <v>0.25</v>
      </c>
      <c r="O64" s="29">
        <f t="shared" si="21"/>
        <v>0</v>
      </c>
      <c r="P64" s="47">
        <f t="shared" si="22"/>
        <v>0</v>
      </c>
      <c r="Q64" s="23">
        <f t="shared" si="23"/>
        <v>0</v>
      </c>
      <c r="R64" s="23">
        <f t="shared" si="24"/>
        <v>0</v>
      </c>
    </row>
    <row r="65" spans="1:18" ht="14.4" x14ac:dyDescent="0.3">
      <c r="A65" s="3" t="s">
        <v>40</v>
      </c>
      <c r="B65" s="14">
        <f t="shared" si="14"/>
        <v>0</v>
      </c>
      <c r="C65" s="25">
        <v>96583</v>
      </c>
      <c r="D65" s="26">
        <f t="shared" si="15"/>
        <v>0.3</v>
      </c>
      <c r="E65" s="38">
        <f t="shared" si="17"/>
        <v>-28974.899999999998</v>
      </c>
      <c r="F65" s="27">
        <f t="shared" si="18"/>
        <v>0</v>
      </c>
      <c r="G65" s="47">
        <f t="shared" si="19"/>
        <v>-28974.899999999998</v>
      </c>
      <c r="H65" s="47">
        <f t="shared" si="20"/>
        <v>-28974.899999999998</v>
      </c>
      <c r="K65" s="23" t="s">
        <v>40</v>
      </c>
      <c r="L65" s="23">
        <f t="shared" si="16"/>
        <v>-13113.6</v>
      </c>
      <c r="M65" s="48">
        <v>887845.5</v>
      </c>
      <c r="N65" s="49">
        <v>0.3</v>
      </c>
      <c r="O65" s="29">
        <f t="shared" si="21"/>
        <v>-266353.64999999997</v>
      </c>
      <c r="P65" s="47">
        <f t="shared" si="22"/>
        <v>3934.08</v>
      </c>
      <c r="Q65" s="23">
        <f t="shared" si="23"/>
        <v>-262419.56999999995</v>
      </c>
      <c r="R65" s="23">
        <f t="shared" si="24"/>
        <v>-275533.16999999993</v>
      </c>
    </row>
    <row r="66" spans="1:18" ht="14.4" x14ac:dyDescent="0.3">
      <c r="A66" s="15" t="s">
        <v>41</v>
      </c>
      <c r="B66" s="14">
        <f t="shared" si="14"/>
        <v>0</v>
      </c>
      <c r="C66" s="25"/>
      <c r="D66" s="26">
        <f t="shared" si="15"/>
        <v>1</v>
      </c>
      <c r="E66" s="38">
        <f t="shared" si="17"/>
        <v>0</v>
      </c>
      <c r="F66" s="27">
        <f t="shared" si="18"/>
        <v>0</v>
      </c>
      <c r="G66" s="47">
        <f t="shared" si="19"/>
        <v>0</v>
      </c>
      <c r="H66" s="47">
        <f t="shared" si="20"/>
        <v>0</v>
      </c>
      <c r="I66" s="19"/>
      <c r="K66" s="23" t="s">
        <v>42</v>
      </c>
      <c r="L66" s="23">
        <f t="shared" si="16"/>
        <v>0</v>
      </c>
      <c r="M66" s="48"/>
      <c r="N66" s="49">
        <v>1</v>
      </c>
      <c r="O66" s="29">
        <f t="shared" si="21"/>
        <v>0</v>
      </c>
      <c r="P66" s="47">
        <f t="shared" si="22"/>
        <v>0</v>
      </c>
      <c r="Q66" s="23">
        <f t="shared" si="23"/>
        <v>0</v>
      </c>
      <c r="R66" s="23">
        <f t="shared" si="24"/>
        <v>0</v>
      </c>
    </row>
    <row r="67" spans="1:18" ht="14.4" x14ac:dyDescent="0.3">
      <c r="A67" s="3" t="s">
        <v>43</v>
      </c>
      <c r="B67" s="14">
        <f t="shared" si="14"/>
        <v>0</v>
      </c>
      <c r="C67" s="25">
        <v>0</v>
      </c>
      <c r="D67" s="26">
        <f t="shared" si="15"/>
        <v>0.05</v>
      </c>
      <c r="E67" s="38">
        <f t="shared" si="17"/>
        <v>0</v>
      </c>
      <c r="F67" s="28">
        <f t="shared" si="18"/>
        <v>0</v>
      </c>
      <c r="G67" s="47">
        <f t="shared" si="19"/>
        <v>0</v>
      </c>
      <c r="H67" s="47">
        <f t="shared" si="20"/>
        <v>0</v>
      </c>
      <c r="K67" s="23" t="s">
        <v>43</v>
      </c>
      <c r="L67" s="23">
        <f t="shared" si="16"/>
        <v>-226.85000000000002</v>
      </c>
      <c r="M67" s="48"/>
      <c r="N67" s="49">
        <f>+D67</f>
        <v>0.05</v>
      </c>
      <c r="O67" s="29">
        <f t="shared" si="21"/>
        <v>0</v>
      </c>
      <c r="P67" s="47">
        <f t="shared" si="22"/>
        <v>11.342500000000001</v>
      </c>
      <c r="Q67" s="23">
        <f t="shared" si="23"/>
        <v>11.342500000000001</v>
      </c>
      <c r="R67" s="23">
        <f t="shared" si="24"/>
        <v>-215.50750000000002</v>
      </c>
    </row>
    <row r="68" spans="1:18" ht="14.4" x14ac:dyDescent="0.3">
      <c r="A68" s="3" t="s">
        <v>44</v>
      </c>
      <c r="B68" s="14">
        <f t="shared" si="14"/>
        <v>-265195.52000000002</v>
      </c>
      <c r="C68" s="50">
        <v>1509847.3999999985</v>
      </c>
      <c r="D68" s="26">
        <f t="shared" si="15"/>
        <v>0.08</v>
      </c>
      <c r="E68" s="38">
        <f t="shared" si="17"/>
        <v>-120787.79199999988</v>
      </c>
      <c r="F68" s="28">
        <f t="shared" si="18"/>
        <v>21215.641600000003</v>
      </c>
      <c r="G68" s="47">
        <f t="shared" si="19"/>
        <v>-99572.150399999882</v>
      </c>
      <c r="H68" s="47">
        <f t="shared" si="20"/>
        <v>-364767.67039999989</v>
      </c>
      <c r="K68" s="23" t="s">
        <v>44</v>
      </c>
      <c r="L68" s="23">
        <f t="shared" si="16"/>
        <v>-330522.8</v>
      </c>
      <c r="M68" s="48">
        <v>1263392.1299999999</v>
      </c>
      <c r="N68" s="49">
        <v>0.08</v>
      </c>
      <c r="O68" s="29">
        <f t="shared" si="21"/>
        <v>-101071.3704</v>
      </c>
      <c r="P68" s="47">
        <f t="shared" si="22"/>
        <v>26441.824000000001</v>
      </c>
      <c r="Q68" s="23">
        <f t="shared" si="23"/>
        <v>-74629.546399999992</v>
      </c>
      <c r="R68" s="23">
        <f t="shared" si="24"/>
        <v>-405152.34639999998</v>
      </c>
    </row>
    <row r="69" spans="1:18" ht="14.4" x14ac:dyDescent="0.3">
      <c r="A69" s="3" t="s">
        <v>45</v>
      </c>
      <c r="B69" s="23">
        <f t="shared" si="14"/>
        <v>0</v>
      </c>
      <c r="C69" s="50">
        <v>0</v>
      </c>
      <c r="D69" s="26">
        <f t="shared" si="15"/>
        <v>0.55000000000000004</v>
      </c>
      <c r="E69" s="38">
        <f t="shared" si="17"/>
        <v>0</v>
      </c>
      <c r="F69" s="28">
        <f t="shared" si="18"/>
        <v>0</v>
      </c>
      <c r="G69" s="47">
        <f t="shared" si="19"/>
        <v>0</v>
      </c>
      <c r="H69" s="47">
        <f t="shared" si="20"/>
        <v>0</v>
      </c>
      <c r="K69" s="23" t="s">
        <v>45</v>
      </c>
      <c r="L69" s="23">
        <f t="shared" si="16"/>
        <v>-28565.9</v>
      </c>
      <c r="M69" s="48">
        <v>140040.35999999999</v>
      </c>
      <c r="N69" s="49">
        <v>0.55000000000000004</v>
      </c>
      <c r="O69" s="29">
        <f t="shared" si="21"/>
        <v>-77022.198000000004</v>
      </c>
      <c r="P69" s="47">
        <f t="shared" si="22"/>
        <v>15711.245000000003</v>
      </c>
      <c r="Q69" s="23">
        <f t="shared" si="23"/>
        <v>-61310.953000000001</v>
      </c>
      <c r="R69" s="23">
        <f t="shared" si="24"/>
        <v>-89876.853000000003</v>
      </c>
    </row>
    <row r="70" spans="1:18" ht="14.4" x14ac:dyDescent="0.3">
      <c r="A70" s="31" t="s">
        <v>46</v>
      </c>
      <c r="B70" s="37">
        <f>-E49</f>
        <v>0</v>
      </c>
      <c r="C70" s="32">
        <v>0</v>
      </c>
      <c r="D70" s="34">
        <v>7.0000000000000007E-2</v>
      </c>
      <c r="E70" s="38">
        <f t="shared" si="17"/>
        <v>0</v>
      </c>
      <c r="F70" s="35">
        <f t="shared" si="18"/>
        <v>0</v>
      </c>
      <c r="G70" s="51">
        <f t="shared" si="19"/>
        <v>0</v>
      </c>
      <c r="H70" s="51">
        <f t="shared" si="20"/>
        <v>0</v>
      </c>
      <c r="K70" s="31" t="s">
        <v>46</v>
      </c>
      <c r="L70" s="37">
        <f t="shared" si="16"/>
        <v>0</v>
      </c>
      <c r="M70" s="52">
        <v>0</v>
      </c>
      <c r="N70" s="53">
        <v>7.0000000000000007E-2</v>
      </c>
      <c r="O70" s="32">
        <f t="shared" si="21"/>
        <v>0</v>
      </c>
      <c r="P70" s="51">
        <f t="shared" si="22"/>
        <v>0</v>
      </c>
      <c r="Q70" s="37">
        <f t="shared" si="23"/>
        <v>0</v>
      </c>
      <c r="R70" s="37">
        <f t="shared" si="24"/>
        <v>0</v>
      </c>
    </row>
    <row r="71" spans="1:18" ht="14.4" x14ac:dyDescent="0.3">
      <c r="B71" s="29">
        <f>SUM(B61:B69)</f>
        <v>-278029.52</v>
      </c>
      <c r="C71" s="25">
        <f>SUM(C61:C69)</f>
        <v>1864374.3399999999</v>
      </c>
      <c r="D71" s="26"/>
      <c r="E71" s="38">
        <f>SUM(E61:E69)</f>
        <v>-160080.44959999993</v>
      </c>
      <c r="F71" s="38">
        <f>SUM(F61:F69)</f>
        <v>21729.001600000003</v>
      </c>
      <c r="G71" s="38">
        <f>SUM(G61:G69)</f>
        <v>-138351.44799999992</v>
      </c>
      <c r="H71" s="47">
        <f t="shared" si="20"/>
        <v>-416380.96799999994</v>
      </c>
      <c r="L71" s="29">
        <f>SUM(L61:L70)</f>
        <v>-385216.85000000003</v>
      </c>
      <c r="M71" s="54">
        <f>SUM(M61:M70)</f>
        <v>2357671.4499999997</v>
      </c>
      <c r="O71" s="23">
        <f>SUM(O61:O70)</f>
        <v>-455895.19039999996</v>
      </c>
      <c r="P71" s="38">
        <f>SUM(P61:P70)</f>
        <v>48542.136500000001</v>
      </c>
      <c r="Q71" s="29">
        <f>SUM(Q61:Q70)</f>
        <v>-407353.05389999988</v>
      </c>
      <c r="R71" s="29">
        <f>SUM(R61:R70)</f>
        <v>-792569.90389999992</v>
      </c>
    </row>
    <row r="72" spans="1:18" ht="14.4" x14ac:dyDescent="0.3">
      <c r="D72" s="39" t="s">
        <v>47</v>
      </c>
      <c r="E72" s="41">
        <v>0.26500000000000001</v>
      </c>
      <c r="F72" s="41">
        <v>0.26500000000000001</v>
      </c>
      <c r="G72" s="41">
        <v>0.26500000000000001</v>
      </c>
      <c r="H72" s="23"/>
      <c r="L72" s="29"/>
      <c r="N72" s="39" t="s">
        <v>47</v>
      </c>
      <c r="O72" s="41">
        <v>0.26500000000000001</v>
      </c>
      <c r="P72" s="41">
        <v>0.26500000000000001</v>
      </c>
      <c r="Q72" s="35">
        <v>0.26500000000000001</v>
      </c>
    </row>
    <row r="73" spans="1:18" ht="14.4" x14ac:dyDescent="0.3">
      <c r="D73" s="39"/>
      <c r="E73" s="30">
        <f>E71*E72</f>
        <v>-42421.319143999986</v>
      </c>
      <c r="F73" s="30">
        <f>F71*F72</f>
        <v>5758.1854240000011</v>
      </c>
      <c r="G73" s="30">
        <f>G71*G72</f>
        <v>-36663.133719999976</v>
      </c>
      <c r="H73" s="23"/>
      <c r="N73" s="15" t="s">
        <v>48</v>
      </c>
      <c r="O73" s="23">
        <f>O71*O72</f>
        <v>-120812.225456</v>
      </c>
      <c r="P73" s="47">
        <f>P71*P72</f>
        <v>12863.666172500001</v>
      </c>
      <c r="Q73" s="27">
        <f t="shared" ref="Q73" si="25">Q71*Q72</f>
        <v>-107948.55928349997</v>
      </c>
    </row>
    <row r="74" spans="1:18" x14ac:dyDescent="0.25">
      <c r="D74" s="31" t="s">
        <v>50</v>
      </c>
      <c r="E74" s="47">
        <f>E73/0.735</f>
        <v>-57716.08046802719</v>
      </c>
      <c r="F74" s="47">
        <f>F73/0.735</f>
        <v>7834.2658829931988</v>
      </c>
      <c r="G74" s="47">
        <f>G73/0.735</f>
        <v>-49881.814585033979</v>
      </c>
      <c r="H74" s="23"/>
      <c r="N74" s="31" t="s">
        <v>50</v>
      </c>
      <c r="O74" s="47">
        <f>O73/0.735</f>
        <v>-164370.37477006804</v>
      </c>
      <c r="P74" s="47">
        <f>P73/0.735</f>
        <v>17501.586629251702</v>
      </c>
      <c r="Q74" s="47">
        <f>Q73/0.735</f>
        <v>-146868.78814081629</v>
      </c>
    </row>
    <row r="75" spans="1:18" ht="14.4" x14ac:dyDescent="0.3">
      <c r="D75" s="31"/>
      <c r="G75" s="55"/>
      <c r="H75" s="23"/>
      <c r="N75" s="15"/>
      <c r="O75" s="15"/>
      <c r="R75" s="23"/>
    </row>
    <row r="76" spans="1:18" ht="14.4" x14ac:dyDescent="0.3">
      <c r="D76" s="43" t="s">
        <v>55</v>
      </c>
      <c r="E76" s="44"/>
      <c r="F76" s="44"/>
      <c r="G76" s="45">
        <f>+G74</f>
        <v>-49881.814585033979</v>
      </c>
      <c r="H76" s="23"/>
      <c r="N76" s="43" t="s">
        <v>55</v>
      </c>
      <c r="O76" s="44"/>
      <c r="P76" s="44"/>
      <c r="Q76" s="45">
        <f>+Q74</f>
        <v>-146868.78814081629</v>
      </c>
      <c r="R76" s="19"/>
    </row>
    <row r="77" spans="1:18" x14ac:dyDescent="0.25">
      <c r="D77" s="15"/>
      <c r="E77" s="23"/>
      <c r="F77" s="23"/>
      <c r="H77" s="19"/>
    </row>
    <row r="78" spans="1:18" x14ac:dyDescent="0.25">
      <c r="N78" s="15"/>
      <c r="O78" s="23"/>
      <c r="P78" s="23"/>
    </row>
    <row r="79" spans="1:18" x14ac:dyDescent="0.25">
      <c r="A79" s="6">
        <v>2021</v>
      </c>
      <c r="B79" s="6"/>
      <c r="K79" s="6">
        <v>2021</v>
      </c>
      <c r="L79" s="6"/>
    </row>
    <row r="80" spans="1:18" x14ac:dyDescent="0.25">
      <c r="N80" s="15"/>
    </row>
    <row r="81" spans="1:18" x14ac:dyDescent="0.25">
      <c r="G81" s="56"/>
      <c r="H81" s="56"/>
      <c r="I81" s="56"/>
    </row>
    <row r="82" spans="1:18" x14ac:dyDescent="0.25">
      <c r="A82" s="19" t="s">
        <v>12</v>
      </c>
      <c r="B82" s="20" t="s">
        <v>13</v>
      </c>
      <c r="C82" s="20" t="s">
        <v>14</v>
      </c>
      <c r="D82" s="20" t="s">
        <v>15</v>
      </c>
      <c r="E82" s="21" t="s">
        <v>16</v>
      </c>
      <c r="F82" s="20" t="s">
        <v>17</v>
      </c>
      <c r="G82" s="20" t="s">
        <v>18</v>
      </c>
      <c r="H82" s="20" t="s">
        <v>19</v>
      </c>
      <c r="K82" s="19" t="s">
        <v>20</v>
      </c>
      <c r="L82" s="20" t="s">
        <v>21</v>
      </c>
      <c r="M82" s="20" t="s">
        <v>22</v>
      </c>
      <c r="N82" s="20" t="s">
        <v>23</v>
      </c>
      <c r="O82" s="21" t="s">
        <v>24</v>
      </c>
      <c r="P82" s="20" t="s">
        <v>25</v>
      </c>
      <c r="Q82" s="20" t="s">
        <v>26</v>
      </c>
      <c r="R82" s="20" t="s">
        <v>27</v>
      </c>
    </row>
    <row r="83" spans="1:18" ht="66" x14ac:dyDescent="0.25">
      <c r="A83" s="22" t="s">
        <v>28</v>
      </c>
      <c r="B83" s="22" t="s">
        <v>29</v>
      </c>
      <c r="C83" s="22" t="s">
        <v>30</v>
      </c>
      <c r="D83" s="22" t="s">
        <v>31</v>
      </c>
      <c r="E83" s="22" t="s">
        <v>32</v>
      </c>
      <c r="F83" s="22" t="s">
        <v>33</v>
      </c>
      <c r="G83" s="22" t="s">
        <v>34</v>
      </c>
      <c r="H83" s="22" t="s">
        <v>35</v>
      </c>
      <c r="I83" s="46"/>
      <c r="J83" s="46"/>
      <c r="K83" s="22" t="s">
        <v>28</v>
      </c>
      <c r="L83" s="22" t="s">
        <v>29</v>
      </c>
      <c r="M83" s="22" t="s">
        <v>30</v>
      </c>
      <c r="N83" s="22" t="s">
        <v>31</v>
      </c>
      <c r="O83" s="22" t="s">
        <v>32</v>
      </c>
      <c r="P83" s="22" t="s">
        <v>33</v>
      </c>
      <c r="Q83" s="22" t="s">
        <v>34</v>
      </c>
      <c r="R83" s="22" t="s">
        <v>35</v>
      </c>
    </row>
    <row r="84" spans="1:18" ht="14.4" x14ac:dyDescent="0.3">
      <c r="A84" s="47" t="s">
        <v>36</v>
      </c>
      <c r="B84" s="38">
        <f t="shared" ref="B84:B92" si="26">+H61</f>
        <v>-22638.397600000055</v>
      </c>
      <c r="C84" s="38"/>
      <c r="D84" s="49">
        <f t="shared" ref="D84:D92" si="27">+D61</f>
        <v>0.04</v>
      </c>
      <c r="E84" s="38">
        <f>-C84/2*D84*2</f>
        <v>0</v>
      </c>
      <c r="F84" s="27">
        <f>-B84*D84</f>
        <v>905.53590400000223</v>
      </c>
      <c r="G84" s="38">
        <f>+E84+F84</f>
        <v>905.53590400000223</v>
      </c>
      <c r="H84" s="30">
        <f>+B84+G84</f>
        <v>-21732.861696000051</v>
      </c>
      <c r="I84" s="23"/>
      <c r="J84" s="23"/>
      <c r="K84" s="23" t="s">
        <v>36</v>
      </c>
      <c r="L84" s="54">
        <f t="shared" ref="L84:L90" si="28">+R61</f>
        <v>-457.68</v>
      </c>
      <c r="M84" s="48"/>
      <c r="N84" s="49">
        <v>0.04</v>
      </c>
      <c r="O84" s="29">
        <f>-M84/2*N84*2</f>
        <v>0</v>
      </c>
      <c r="P84" s="47">
        <f>-L84*N84</f>
        <v>18.307200000000002</v>
      </c>
      <c r="Q84" s="23">
        <f>+O84+P84</f>
        <v>18.307200000000002</v>
      </c>
      <c r="R84" s="23">
        <f>+L84+Q84</f>
        <v>-439.37279999999998</v>
      </c>
    </row>
    <row r="85" spans="1:18" ht="14.4" x14ac:dyDescent="0.3">
      <c r="A85" s="47" t="s">
        <v>37</v>
      </c>
      <c r="B85" s="38">
        <f t="shared" si="26"/>
        <v>0</v>
      </c>
      <c r="C85" s="38"/>
      <c r="D85" s="49">
        <f t="shared" si="27"/>
        <v>0.05</v>
      </c>
      <c r="E85" s="38">
        <f t="shared" ref="E85:E92" si="29">-C85/2*D85*2</f>
        <v>0</v>
      </c>
      <c r="F85" s="27">
        <f t="shared" ref="F85:F92" si="30">-B85*D85</f>
        <v>0</v>
      </c>
      <c r="G85" s="38">
        <f t="shared" ref="G85:G93" si="31">+E85+F85</f>
        <v>0</v>
      </c>
      <c r="H85" s="30">
        <f t="shared" ref="H85:H92" si="32">+B85+G85</f>
        <v>0</v>
      </c>
      <c r="I85" s="23"/>
      <c r="J85" s="23"/>
      <c r="K85" s="23" t="s">
        <v>37</v>
      </c>
      <c r="L85" s="54">
        <f t="shared" si="28"/>
        <v>-721.33500000000004</v>
      </c>
      <c r="M85" s="48"/>
      <c r="N85" s="49">
        <v>0.05</v>
      </c>
      <c r="O85" s="29">
        <f t="shared" ref="O85:O92" si="33">-M85/2*N85*2</f>
        <v>0</v>
      </c>
      <c r="P85" s="47">
        <f t="shared" ref="P85:P92" si="34">-L85*N85</f>
        <v>36.066750000000006</v>
      </c>
      <c r="Q85" s="23">
        <f t="shared" ref="Q85:Q92" si="35">+O85+P85</f>
        <v>36.066750000000006</v>
      </c>
      <c r="R85" s="23">
        <f t="shared" ref="R85:R92" si="36">+L85+Q85</f>
        <v>-685.26825000000008</v>
      </c>
    </row>
    <row r="86" spans="1:18" ht="14.4" x14ac:dyDescent="0.3">
      <c r="A86" s="47" t="s">
        <v>38</v>
      </c>
      <c r="B86" s="38">
        <f t="shared" si="26"/>
        <v>0</v>
      </c>
      <c r="C86" s="38">
        <v>1191574.6000000006</v>
      </c>
      <c r="D86" s="49">
        <f t="shared" si="27"/>
        <v>0.2</v>
      </c>
      <c r="E86" s="38">
        <f t="shared" si="29"/>
        <v>-238314.92000000013</v>
      </c>
      <c r="F86" s="27">
        <f t="shared" si="30"/>
        <v>0</v>
      </c>
      <c r="G86" s="38">
        <f t="shared" si="31"/>
        <v>-238314.92000000013</v>
      </c>
      <c r="H86" s="30">
        <f t="shared" si="32"/>
        <v>-238314.92000000013</v>
      </c>
      <c r="I86" s="23"/>
      <c r="J86" s="23"/>
      <c r="K86" s="23" t="s">
        <v>38</v>
      </c>
      <c r="L86" s="54">
        <f t="shared" si="28"/>
        <v>-20613.012000000002</v>
      </c>
      <c r="M86" s="48">
        <v>501198.19</v>
      </c>
      <c r="N86" s="49">
        <v>0.2</v>
      </c>
      <c r="O86" s="29">
        <f>-M86/2*N86*2</f>
        <v>-100239.63800000001</v>
      </c>
      <c r="P86" s="47">
        <f t="shared" si="34"/>
        <v>4122.6024000000007</v>
      </c>
      <c r="Q86" s="23">
        <f t="shared" si="35"/>
        <v>-96117.035600000003</v>
      </c>
      <c r="R86" s="23">
        <f t="shared" si="36"/>
        <v>-116730.04760000001</v>
      </c>
    </row>
    <row r="87" spans="1:18" ht="14.4" x14ac:dyDescent="0.3">
      <c r="A87" s="47" t="s">
        <v>39</v>
      </c>
      <c r="B87" s="38">
        <f t="shared" si="26"/>
        <v>0</v>
      </c>
      <c r="C87" s="38"/>
      <c r="D87" s="49">
        <f t="shared" si="27"/>
        <v>0.25</v>
      </c>
      <c r="E87" s="38">
        <f t="shared" si="29"/>
        <v>0</v>
      </c>
      <c r="F87" s="27">
        <f t="shared" si="30"/>
        <v>0</v>
      </c>
      <c r="G87" s="38">
        <f t="shared" si="31"/>
        <v>0</v>
      </c>
      <c r="H87" s="30">
        <f t="shared" si="32"/>
        <v>0</v>
      </c>
      <c r="I87" s="23"/>
      <c r="J87" s="23"/>
      <c r="K87" s="23" t="s">
        <v>39</v>
      </c>
      <c r="L87" s="54">
        <f t="shared" si="28"/>
        <v>0</v>
      </c>
      <c r="M87" s="48">
        <v>0</v>
      </c>
      <c r="N87" s="49">
        <v>0.25</v>
      </c>
      <c r="O87" s="29">
        <f t="shared" si="33"/>
        <v>0</v>
      </c>
      <c r="P87" s="47">
        <f t="shared" si="34"/>
        <v>0</v>
      </c>
      <c r="Q87" s="23">
        <f t="shared" si="35"/>
        <v>0</v>
      </c>
      <c r="R87" s="23">
        <f t="shared" si="36"/>
        <v>0</v>
      </c>
    </row>
    <row r="88" spans="1:18" ht="14.4" x14ac:dyDescent="0.3">
      <c r="A88" s="47" t="s">
        <v>40</v>
      </c>
      <c r="B88" s="38">
        <f t="shared" si="26"/>
        <v>-28974.899999999998</v>
      </c>
      <c r="C88" s="38"/>
      <c r="D88" s="49">
        <f t="shared" si="27"/>
        <v>0.3</v>
      </c>
      <c r="E88" s="38">
        <f t="shared" si="29"/>
        <v>0</v>
      </c>
      <c r="F88" s="27">
        <f t="shared" si="30"/>
        <v>8692.4699999999993</v>
      </c>
      <c r="G88" s="38">
        <f t="shared" si="31"/>
        <v>8692.4699999999993</v>
      </c>
      <c r="H88" s="30">
        <f t="shared" si="32"/>
        <v>-20282.43</v>
      </c>
      <c r="I88" s="23"/>
      <c r="J88" s="23"/>
      <c r="K88" s="23" t="s">
        <v>40</v>
      </c>
      <c r="L88" s="54">
        <f t="shared" si="28"/>
        <v>-275533.16999999993</v>
      </c>
      <c r="M88" s="48">
        <v>2794.83</v>
      </c>
      <c r="N88" s="49">
        <v>0.3</v>
      </c>
      <c r="O88" s="29">
        <f t="shared" si="33"/>
        <v>-838.44899999999996</v>
      </c>
      <c r="P88" s="47">
        <f t="shared" si="34"/>
        <v>82659.950999999972</v>
      </c>
      <c r="Q88" s="23">
        <f t="shared" si="35"/>
        <v>81821.501999999979</v>
      </c>
      <c r="R88" s="23">
        <f t="shared" si="36"/>
        <v>-193711.66799999995</v>
      </c>
    </row>
    <row r="89" spans="1:18" ht="14.4" x14ac:dyDescent="0.3">
      <c r="A89" s="47" t="s">
        <v>42</v>
      </c>
      <c r="B89" s="38">
        <f t="shared" si="26"/>
        <v>0</v>
      </c>
      <c r="C89" s="38"/>
      <c r="D89" s="49">
        <f t="shared" si="27"/>
        <v>1</v>
      </c>
      <c r="E89" s="38">
        <f t="shared" si="29"/>
        <v>0</v>
      </c>
      <c r="F89" s="27">
        <f t="shared" si="30"/>
        <v>0</v>
      </c>
      <c r="G89" s="38">
        <f t="shared" si="31"/>
        <v>0</v>
      </c>
      <c r="H89" s="30">
        <f t="shared" si="32"/>
        <v>0</v>
      </c>
      <c r="I89" s="19"/>
      <c r="J89" s="23"/>
      <c r="K89" s="23" t="s">
        <v>42</v>
      </c>
      <c r="L89" s="54">
        <f t="shared" si="28"/>
        <v>0</v>
      </c>
      <c r="M89" s="48">
        <v>0</v>
      </c>
      <c r="N89" s="49">
        <v>1</v>
      </c>
      <c r="O89" s="29">
        <f t="shared" si="33"/>
        <v>0</v>
      </c>
      <c r="P89" s="47">
        <f t="shared" si="34"/>
        <v>0</v>
      </c>
      <c r="Q89" s="23">
        <f t="shared" si="35"/>
        <v>0</v>
      </c>
      <c r="R89" s="23">
        <f t="shared" si="36"/>
        <v>0</v>
      </c>
    </row>
    <row r="90" spans="1:18" ht="14.4" x14ac:dyDescent="0.3">
      <c r="A90" s="47" t="s">
        <v>43</v>
      </c>
      <c r="B90" s="38">
        <f t="shared" si="26"/>
        <v>0</v>
      </c>
      <c r="C90" s="38">
        <v>5727</v>
      </c>
      <c r="D90" s="49">
        <f t="shared" si="27"/>
        <v>0.05</v>
      </c>
      <c r="E90" s="38">
        <f t="shared" si="29"/>
        <v>-286.35000000000002</v>
      </c>
      <c r="F90" s="27">
        <f t="shared" si="30"/>
        <v>0</v>
      </c>
      <c r="G90" s="38">
        <f t="shared" si="31"/>
        <v>-286.35000000000002</v>
      </c>
      <c r="H90" s="30">
        <f t="shared" si="32"/>
        <v>-286.35000000000002</v>
      </c>
      <c r="I90" s="23"/>
      <c r="J90" s="23"/>
      <c r="K90" s="23" t="s">
        <v>43</v>
      </c>
      <c r="L90" s="54">
        <f t="shared" si="28"/>
        <v>-215.50750000000002</v>
      </c>
      <c r="M90" s="48"/>
      <c r="N90" s="49">
        <f>+D90</f>
        <v>0.05</v>
      </c>
      <c r="O90" s="29">
        <f t="shared" si="33"/>
        <v>0</v>
      </c>
      <c r="P90" s="47">
        <f t="shared" si="34"/>
        <v>10.775375000000002</v>
      </c>
      <c r="Q90" s="23">
        <f t="shared" si="35"/>
        <v>10.775375000000002</v>
      </c>
      <c r="R90" s="23">
        <f t="shared" si="36"/>
        <v>-204.73212500000002</v>
      </c>
    </row>
    <row r="91" spans="1:18" ht="14.4" x14ac:dyDescent="0.3">
      <c r="A91" s="47" t="s">
        <v>44</v>
      </c>
      <c r="B91" s="38">
        <f t="shared" si="26"/>
        <v>-364767.67039999989</v>
      </c>
      <c r="C91" s="38">
        <v>2027871.7599999998</v>
      </c>
      <c r="D91" s="49">
        <f t="shared" si="27"/>
        <v>0.08</v>
      </c>
      <c r="E91" s="38">
        <f t="shared" si="29"/>
        <v>-162229.7408</v>
      </c>
      <c r="F91" s="28">
        <f t="shared" si="30"/>
        <v>29181.413631999993</v>
      </c>
      <c r="G91" s="30">
        <f t="shared" si="31"/>
        <v>-133048.32716800002</v>
      </c>
      <c r="H91" s="30">
        <f t="shared" si="32"/>
        <v>-497815.99756799988</v>
      </c>
      <c r="I91" s="23"/>
      <c r="J91" s="23"/>
      <c r="K91" s="23" t="s">
        <v>44</v>
      </c>
      <c r="L91" s="54">
        <f>+R68</f>
        <v>-405152.34639999998</v>
      </c>
      <c r="M91" s="57">
        <v>471445.75000000006</v>
      </c>
      <c r="N91" s="58">
        <v>0.08</v>
      </c>
      <c r="O91" s="24">
        <f t="shared" si="33"/>
        <v>-37715.660000000003</v>
      </c>
      <c r="P91" s="47">
        <f t="shared" si="34"/>
        <v>32412.187711999999</v>
      </c>
      <c r="Q91" s="23">
        <f t="shared" si="35"/>
        <v>-5303.4722880000045</v>
      </c>
      <c r="R91" s="23">
        <f t="shared" si="36"/>
        <v>-410455.81868799997</v>
      </c>
    </row>
    <row r="92" spans="1:18" ht="14.4" x14ac:dyDescent="0.3">
      <c r="A92" s="47" t="s">
        <v>45</v>
      </c>
      <c r="B92" s="33">
        <f t="shared" si="26"/>
        <v>0</v>
      </c>
      <c r="C92" s="38">
        <v>11488.69</v>
      </c>
      <c r="D92" s="53">
        <f t="shared" si="27"/>
        <v>0.55000000000000004</v>
      </c>
      <c r="E92" s="33">
        <f t="shared" si="29"/>
        <v>-6318.7795000000006</v>
      </c>
      <c r="F92" s="35">
        <f t="shared" si="30"/>
        <v>0</v>
      </c>
      <c r="G92" s="33">
        <f t="shared" si="31"/>
        <v>-6318.7795000000006</v>
      </c>
      <c r="H92" s="33">
        <f t="shared" si="32"/>
        <v>-6318.7795000000006</v>
      </c>
      <c r="I92" s="23"/>
      <c r="J92" s="23"/>
      <c r="K92" s="23" t="s">
        <v>45</v>
      </c>
      <c r="L92" s="69">
        <f>+R69</f>
        <v>-89876.853000000003</v>
      </c>
      <c r="M92" s="52"/>
      <c r="N92" s="53">
        <v>0.55000000000000004</v>
      </c>
      <c r="O92" s="32">
        <f t="shared" si="33"/>
        <v>0</v>
      </c>
      <c r="P92" s="51">
        <f t="shared" si="34"/>
        <v>49432.269150000007</v>
      </c>
      <c r="Q92" s="37">
        <f t="shared" si="35"/>
        <v>49432.269150000007</v>
      </c>
      <c r="R92" s="37">
        <f t="shared" si="36"/>
        <v>-40444.583849999995</v>
      </c>
    </row>
    <row r="93" spans="1:18" ht="14.4" x14ac:dyDescent="0.3">
      <c r="A93" s="47"/>
      <c r="B93" s="38">
        <f>SUM(B84:B92)</f>
        <v>-416380.96799999994</v>
      </c>
      <c r="C93" s="38">
        <f>SUM(C84:C92)</f>
        <v>3236662.0500000003</v>
      </c>
      <c r="D93" s="47"/>
      <c r="E93" s="38">
        <f>SUM(E84:E92)</f>
        <v>-407149.79030000017</v>
      </c>
      <c r="F93" s="38">
        <f>SUM(F84:F92)</f>
        <v>38779.419535999994</v>
      </c>
      <c r="G93" s="47">
        <f t="shared" si="31"/>
        <v>-368370.37076400017</v>
      </c>
      <c r="H93" s="38"/>
      <c r="I93" s="59"/>
      <c r="J93" s="59"/>
      <c r="L93" s="70">
        <f>SUM(L84:L92)</f>
        <v>-792569.90389999992</v>
      </c>
      <c r="M93" s="54">
        <f>SUM(M84:M92)</f>
        <v>975438.77</v>
      </c>
      <c r="O93" s="23">
        <f>SUM(O84:O92)</f>
        <v>-138793.747</v>
      </c>
      <c r="P93" s="27">
        <f>SUM(P84:P92)</f>
        <v>168692.15958699997</v>
      </c>
      <c r="Q93" s="64">
        <f>SUM(Q84:Q92)</f>
        <v>29898.41258699997</v>
      </c>
      <c r="R93" s="64">
        <f>SUM(R84:R92)</f>
        <v>-762671.49131299998</v>
      </c>
    </row>
    <row r="94" spans="1:18" ht="14.4" x14ac:dyDescent="0.3">
      <c r="C94" s="60"/>
      <c r="D94" s="39" t="s">
        <v>47</v>
      </c>
      <c r="E94" s="41">
        <v>0.26500000000000001</v>
      </c>
      <c r="F94" s="41">
        <v>0.26500000000000001</v>
      </c>
      <c r="G94" s="41">
        <v>0.26500000000000001</v>
      </c>
      <c r="L94" s="70"/>
      <c r="N94" s="39" t="s">
        <v>47</v>
      </c>
      <c r="O94" s="40">
        <v>0.26500000000000001</v>
      </c>
      <c r="P94" s="40">
        <v>0.26500000000000001</v>
      </c>
      <c r="Q94" s="35">
        <v>0.26500000000000001</v>
      </c>
    </row>
    <row r="95" spans="1:18" ht="14.4" x14ac:dyDescent="0.3">
      <c r="C95" s="60"/>
      <c r="D95" s="39"/>
      <c r="E95" s="30">
        <f>E93*E94</f>
        <v>-107894.69442950004</v>
      </c>
      <c r="F95" s="30">
        <f>F93*F94</f>
        <v>10276.54617704</v>
      </c>
      <c r="G95" s="30">
        <f>G93*G94</f>
        <v>-97618.148252460043</v>
      </c>
      <c r="H95" s="23"/>
      <c r="I95" s="23"/>
      <c r="J95" s="23"/>
      <c r="N95" s="15" t="s">
        <v>48</v>
      </c>
      <c r="O95" s="23">
        <f>O93*O94</f>
        <v>-36780.342955</v>
      </c>
      <c r="P95" s="47">
        <f>P93*P94</f>
        <v>44703.422290554998</v>
      </c>
      <c r="Q95" s="27">
        <f t="shared" ref="Q95" si="37">Q93*Q94</f>
        <v>7923.0793355549922</v>
      </c>
    </row>
    <row r="96" spans="1:18" ht="14.4" x14ac:dyDescent="0.3">
      <c r="C96" s="60"/>
      <c r="D96" s="31" t="s">
        <v>50</v>
      </c>
      <c r="E96" s="47">
        <f>E95/0.735</f>
        <v>-146795.50262517013</v>
      </c>
      <c r="F96" s="47">
        <f>F95/0.735</f>
        <v>13981.695478965987</v>
      </c>
      <c r="G96" s="47">
        <f>G95/0.735</f>
        <v>-132813.80714620414</v>
      </c>
      <c r="H96" s="55"/>
      <c r="I96" s="61"/>
      <c r="J96" s="61"/>
      <c r="N96" s="31" t="s">
        <v>50</v>
      </c>
      <c r="O96" s="47">
        <f>O95/0.735</f>
        <v>-50041.28293197279</v>
      </c>
      <c r="P96" s="47">
        <f>P95/0.735</f>
        <v>60820.982708238094</v>
      </c>
      <c r="Q96" s="47">
        <f>Q95/0.735</f>
        <v>10779.699776265295</v>
      </c>
    </row>
    <row r="97" spans="1:18" x14ac:dyDescent="0.25">
      <c r="C97" s="60"/>
      <c r="D97" s="15"/>
      <c r="G97" s="23"/>
      <c r="H97" s="23"/>
      <c r="I97" s="23"/>
      <c r="J97" s="23"/>
      <c r="N97" s="15"/>
      <c r="O97" s="15"/>
      <c r="R97" s="23"/>
    </row>
    <row r="98" spans="1:18" ht="14.4" x14ac:dyDescent="0.3">
      <c r="D98" s="43" t="s">
        <v>52</v>
      </c>
      <c r="E98" s="44"/>
      <c r="F98" s="44"/>
      <c r="G98" s="45">
        <f>G96</f>
        <v>-132813.80714620414</v>
      </c>
      <c r="H98" s="23"/>
      <c r="I98" s="23"/>
      <c r="J98" s="23"/>
      <c r="N98" s="43" t="s">
        <v>52</v>
      </c>
      <c r="O98" s="44"/>
      <c r="P98" s="44"/>
      <c r="Q98" s="45">
        <f>+Q96</f>
        <v>10779.699776265295</v>
      </c>
      <c r="R98" s="19"/>
    </row>
    <row r="99" spans="1:18" x14ac:dyDescent="0.25">
      <c r="I99" s="23"/>
    </row>
    <row r="100" spans="1:18" x14ac:dyDescent="0.25">
      <c r="G100" s="23"/>
    </row>
    <row r="103" spans="1:18" x14ac:dyDescent="0.25">
      <c r="A103" s="15"/>
      <c r="B103" s="15"/>
      <c r="M103" s="62"/>
      <c r="O103" s="63"/>
      <c r="P103" s="63"/>
    </row>
    <row r="104" spans="1:18" x14ac:dyDescent="0.25">
      <c r="K104" s="6"/>
      <c r="L104" s="6"/>
    </row>
    <row r="105" spans="1:18" x14ac:dyDescent="0.25">
      <c r="A105" s="15"/>
      <c r="B105" s="15"/>
      <c r="N105" s="15"/>
    </row>
    <row r="106" spans="1:18" ht="14.4" x14ac:dyDescent="0.3">
      <c r="A106" s="23"/>
      <c r="B106" s="23"/>
      <c r="C106" s="47"/>
      <c r="D106" s="26"/>
      <c r="E106" s="29"/>
      <c r="F106" s="64"/>
      <c r="K106" s="15"/>
      <c r="L106" s="15"/>
      <c r="O106" s="55"/>
      <c r="P106" s="56"/>
    </row>
    <row r="107" spans="1:18" x14ac:dyDescent="0.25">
      <c r="F107" s="65"/>
    </row>
    <row r="108" spans="1:18" x14ac:dyDescent="0.25">
      <c r="F108" s="65"/>
      <c r="K108" s="19"/>
      <c r="L108" s="20"/>
      <c r="M108" s="20"/>
      <c r="N108" s="20"/>
      <c r="O108" s="66"/>
      <c r="P108" s="20"/>
      <c r="Q108" s="20"/>
      <c r="R108" s="20"/>
    </row>
    <row r="109" spans="1:18" x14ac:dyDescent="0.25">
      <c r="F109" s="65"/>
      <c r="K109" s="22"/>
      <c r="L109" s="22"/>
      <c r="M109" s="22"/>
      <c r="N109" s="22"/>
      <c r="O109" s="22"/>
      <c r="P109" s="22"/>
      <c r="Q109" s="22"/>
      <c r="R109" s="22"/>
    </row>
    <row r="110" spans="1:18" ht="14.4" x14ac:dyDescent="0.3">
      <c r="F110" s="65"/>
      <c r="K110" s="23"/>
      <c r="L110" s="23"/>
      <c r="M110" s="57"/>
      <c r="N110" s="58"/>
      <c r="O110" s="24"/>
      <c r="P110" s="47"/>
      <c r="Q110" s="23"/>
      <c r="R110" s="23"/>
    </row>
    <row r="111" spans="1:18" ht="14.4" x14ac:dyDescent="0.3">
      <c r="F111" s="65"/>
      <c r="K111" s="23"/>
      <c r="L111" s="23"/>
      <c r="M111" s="57"/>
      <c r="N111" s="58"/>
      <c r="O111" s="24"/>
      <c r="P111" s="47"/>
      <c r="Q111" s="23"/>
      <c r="R111" s="23"/>
    </row>
    <row r="112" spans="1:18" ht="14.4" x14ac:dyDescent="0.3">
      <c r="F112" s="65"/>
      <c r="K112" s="23"/>
      <c r="L112" s="23"/>
      <c r="M112" s="57"/>
      <c r="N112" s="58"/>
      <c r="O112" s="24"/>
      <c r="P112" s="47"/>
      <c r="Q112" s="23"/>
      <c r="R112" s="23"/>
    </row>
    <row r="113" spans="6:21" ht="14.4" x14ac:dyDescent="0.3">
      <c r="F113" s="65"/>
      <c r="K113" s="23"/>
      <c r="L113" s="23"/>
      <c r="M113" s="57"/>
      <c r="N113" s="58"/>
      <c r="O113" s="24"/>
      <c r="P113" s="47"/>
      <c r="Q113" s="23"/>
      <c r="R113" s="23"/>
    </row>
    <row r="114" spans="6:21" ht="14.4" x14ac:dyDescent="0.3">
      <c r="F114" s="65"/>
      <c r="K114" s="23"/>
      <c r="L114" s="23"/>
      <c r="M114" s="57"/>
      <c r="N114" s="58"/>
      <c r="O114" s="24"/>
      <c r="P114" s="47"/>
      <c r="Q114" s="23"/>
      <c r="R114" s="23"/>
    </row>
    <row r="115" spans="6:21" ht="14.4" x14ac:dyDescent="0.3">
      <c r="F115" s="65"/>
      <c r="K115" s="23"/>
      <c r="L115" s="23"/>
      <c r="M115" s="57"/>
      <c r="N115" s="58"/>
      <c r="O115" s="24"/>
      <c r="P115" s="47"/>
      <c r="Q115" s="23"/>
      <c r="R115" s="23"/>
    </row>
    <row r="116" spans="6:21" ht="14.4" x14ac:dyDescent="0.3">
      <c r="F116" s="65"/>
      <c r="K116" s="23"/>
      <c r="L116" s="23"/>
      <c r="M116" s="57"/>
      <c r="N116" s="58"/>
      <c r="O116" s="24"/>
      <c r="P116" s="47"/>
      <c r="Q116" s="23"/>
      <c r="R116" s="23"/>
    </row>
    <row r="117" spans="6:21" ht="14.4" x14ac:dyDescent="0.3">
      <c r="F117" s="65"/>
      <c r="K117" s="23"/>
      <c r="L117" s="23"/>
      <c r="M117" s="57"/>
      <c r="N117" s="58"/>
      <c r="O117" s="24"/>
      <c r="P117" s="47"/>
      <c r="Q117" s="23"/>
      <c r="R117" s="23"/>
    </row>
    <row r="118" spans="6:21" ht="14.4" x14ac:dyDescent="0.3">
      <c r="F118" s="65"/>
      <c r="K118" s="23"/>
      <c r="L118" s="23"/>
      <c r="M118" s="57"/>
      <c r="N118" s="58"/>
      <c r="O118" s="24"/>
      <c r="P118" s="47"/>
      <c r="Q118" s="23"/>
      <c r="R118" s="23"/>
    </row>
    <row r="119" spans="6:21" ht="14.4" x14ac:dyDescent="0.3">
      <c r="F119" s="65"/>
      <c r="K119" s="23"/>
      <c r="L119" s="23"/>
      <c r="M119" s="57"/>
      <c r="N119" s="67"/>
      <c r="O119" s="24"/>
      <c r="P119" s="47"/>
      <c r="Q119" s="23"/>
      <c r="R119" s="23"/>
    </row>
    <row r="120" spans="6:21" ht="14.4" x14ac:dyDescent="0.3">
      <c r="F120" s="65"/>
      <c r="K120" s="23"/>
      <c r="L120" s="23"/>
      <c r="M120" s="57"/>
      <c r="N120" s="58"/>
      <c r="O120" s="24"/>
      <c r="P120" s="47"/>
      <c r="Q120" s="23"/>
      <c r="R120" s="23"/>
    </row>
    <row r="121" spans="6:21" ht="14.4" x14ac:dyDescent="0.3">
      <c r="F121" s="65"/>
      <c r="K121" s="23"/>
      <c r="L121" s="23"/>
      <c r="M121" s="57"/>
      <c r="N121" s="58"/>
      <c r="O121" s="24"/>
      <c r="P121" s="47"/>
      <c r="Q121" s="23"/>
      <c r="R121" s="23"/>
    </row>
    <row r="122" spans="6:21" ht="14.4" x14ac:dyDescent="0.3">
      <c r="F122" s="65"/>
      <c r="K122" s="23"/>
      <c r="L122" s="23"/>
      <c r="M122" s="57"/>
      <c r="N122" s="58"/>
      <c r="O122" s="24"/>
      <c r="P122" s="47"/>
      <c r="Q122" s="23"/>
      <c r="R122" s="23"/>
    </row>
    <row r="123" spans="6:21" ht="14.4" x14ac:dyDescent="0.3">
      <c r="F123" s="68"/>
      <c r="K123" s="23"/>
      <c r="L123" s="23"/>
      <c r="M123" s="57"/>
      <c r="N123" s="58"/>
      <c r="O123" s="24"/>
      <c r="P123" s="47"/>
      <c r="Q123" s="23"/>
      <c r="R123" s="23"/>
    </row>
    <row r="124" spans="6:21" ht="14.4" x14ac:dyDescent="0.3">
      <c r="F124" s="65"/>
      <c r="K124" s="23"/>
      <c r="L124" s="23"/>
      <c r="M124" s="57"/>
      <c r="N124" s="58"/>
      <c r="O124" s="24"/>
      <c r="P124" s="47"/>
      <c r="Q124" s="23"/>
      <c r="R124" s="23"/>
    </row>
    <row r="125" spans="6:21" ht="14.4" x14ac:dyDescent="0.3">
      <c r="K125" s="23"/>
      <c r="L125" s="23"/>
      <c r="M125" s="72"/>
      <c r="N125" s="73"/>
      <c r="O125" s="59"/>
      <c r="P125" s="74"/>
      <c r="Q125" s="71"/>
      <c r="R125" s="71"/>
      <c r="S125" s="75"/>
      <c r="T125" s="75"/>
      <c r="U125" s="75"/>
    </row>
    <row r="126" spans="6:21" ht="14.4" x14ac:dyDescent="0.3">
      <c r="K126" s="23"/>
      <c r="L126" s="23"/>
      <c r="M126" s="72"/>
      <c r="N126" s="73"/>
      <c r="O126" s="59"/>
      <c r="P126" s="74"/>
      <c r="Q126" s="71"/>
      <c r="R126" s="71"/>
      <c r="S126" s="75"/>
      <c r="T126" s="75"/>
      <c r="U126" s="75"/>
    </row>
    <row r="127" spans="6:21" ht="14.4" x14ac:dyDescent="0.3">
      <c r="K127" s="31"/>
      <c r="L127" s="23"/>
      <c r="M127" s="72"/>
      <c r="N127" s="73"/>
      <c r="O127" s="59"/>
      <c r="P127" s="74"/>
      <c r="Q127" s="71"/>
      <c r="R127" s="71"/>
      <c r="S127" s="75"/>
      <c r="T127" s="75"/>
      <c r="U127" s="75"/>
    </row>
    <row r="128" spans="6:21" ht="14.4" x14ac:dyDescent="0.3">
      <c r="L128" s="24"/>
      <c r="M128" s="76"/>
      <c r="N128" s="75"/>
      <c r="O128" s="71"/>
      <c r="P128" s="28"/>
      <c r="Q128" s="59"/>
      <c r="R128" s="59"/>
      <c r="S128" s="75"/>
      <c r="T128" s="75"/>
      <c r="U128" s="75"/>
    </row>
    <row r="129" spans="12:21" ht="14.4" x14ac:dyDescent="0.3">
      <c r="L129" s="24"/>
      <c r="M129" s="75"/>
      <c r="N129" s="77"/>
      <c r="O129" s="61"/>
      <c r="P129" s="61"/>
      <c r="Q129" s="28"/>
      <c r="R129" s="75"/>
      <c r="S129" s="75"/>
      <c r="T129" s="75"/>
      <c r="U129" s="75"/>
    </row>
    <row r="130" spans="12:21" ht="14.4" x14ac:dyDescent="0.3">
      <c r="M130" s="75"/>
      <c r="N130" s="78"/>
      <c r="O130" s="71"/>
      <c r="P130" s="74"/>
      <c r="Q130" s="28"/>
      <c r="R130" s="75"/>
      <c r="S130" s="75"/>
      <c r="T130" s="75"/>
      <c r="U130" s="75"/>
    </row>
    <row r="131" spans="12:21" x14ac:dyDescent="0.25">
      <c r="M131" s="75"/>
      <c r="N131" s="79"/>
      <c r="O131" s="74"/>
      <c r="P131" s="74"/>
      <c r="Q131" s="74"/>
      <c r="R131" s="75"/>
      <c r="S131" s="75"/>
      <c r="T131" s="75"/>
      <c r="U131" s="75"/>
    </row>
    <row r="132" spans="12:21" x14ac:dyDescent="0.25">
      <c r="M132" s="75"/>
      <c r="N132" s="78"/>
      <c r="O132" s="78"/>
      <c r="P132" s="75"/>
      <c r="Q132" s="75"/>
      <c r="R132" s="71"/>
      <c r="S132" s="75"/>
      <c r="T132" s="75"/>
      <c r="U132" s="75"/>
    </row>
    <row r="133" spans="12:21" x14ac:dyDescent="0.25">
      <c r="M133" s="75"/>
      <c r="N133" s="75"/>
      <c r="O133" s="75"/>
      <c r="P133" s="75"/>
      <c r="Q133" s="75"/>
      <c r="R133" s="80"/>
      <c r="S133" s="75"/>
      <c r="T133" s="75"/>
      <c r="U133" s="75"/>
    </row>
    <row r="134" spans="12:21" ht="14.4" x14ac:dyDescent="0.3">
      <c r="M134" s="75"/>
      <c r="N134" s="81"/>
      <c r="O134" s="28"/>
      <c r="P134" s="28"/>
      <c r="Q134" s="28"/>
      <c r="R134" s="75"/>
      <c r="S134" s="75"/>
      <c r="T134" s="75"/>
      <c r="U134" s="75"/>
    </row>
    <row r="135" spans="12:21" x14ac:dyDescent="0.25">
      <c r="M135" s="75"/>
      <c r="N135" s="75"/>
      <c r="O135" s="75"/>
      <c r="P135" s="75"/>
      <c r="Q135" s="75"/>
      <c r="R135" s="75"/>
      <c r="S135" s="75"/>
      <c r="T135" s="75"/>
      <c r="U135" s="75"/>
    </row>
    <row r="136" spans="12:21" x14ac:dyDescent="0.25">
      <c r="M136" s="75"/>
      <c r="N136" s="75"/>
      <c r="O136" s="75"/>
      <c r="P136" s="75"/>
      <c r="Q136" s="75"/>
      <c r="R136" s="75"/>
      <c r="S136" s="75"/>
      <c r="T136" s="75"/>
      <c r="U136" s="75"/>
    </row>
    <row r="137" spans="12:21" x14ac:dyDescent="0.25">
      <c r="M137" s="82"/>
      <c r="N137" s="75"/>
      <c r="O137" s="71"/>
      <c r="P137" s="71"/>
      <c r="Q137" s="75"/>
      <c r="R137" s="75"/>
      <c r="S137" s="75"/>
      <c r="T137" s="75"/>
      <c r="U137" s="75"/>
    </row>
    <row r="138" spans="12:21" x14ac:dyDescent="0.25">
      <c r="M138" s="75"/>
      <c r="N138" s="75"/>
      <c r="O138" s="75"/>
      <c r="P138" s="75"/>
      <c r="Q138" s="75"/>
      <c r="R138" s="75"/>
      <c r="S138" s="75"/>
      <c r="T138" s="75"/>
      <c r="U138" s="75"/>
    </row>
    <row r="139" spans="12:21" x14ac:dyDescent="0.25">
      <c r="M139" s="75"/>
      <c r="N139" s="75"/>
      <c r="O139" s="75"/>
      <c r="P139" s="75"/>
      <c r="Q139" s="75"/>
      <c r="R139" s="75"/>
      <c r="S139" s="75"/>
      <c r="T139" s="75"/>
      <c r="U139" s="75"/>
    </row>
    <row r="140" spans="12:21" x14ac:dyDescent="0.25">
      <c r="M140" s="75"/>
      <c r="N140" s="75"/>
      <c r="O140" s="75"/>
      <c r="P140" s="75"/>
      <c r="Q140" s="75"/>
      <c r="R140" s="75"/>
      <c r="S140" s="75"/>
      <c r="T140" s="75"/>
      <c r="U140" s="75"/>
    </row>
    <row r="141" spans="12:21" x14ac:dyDescent="0.25">
      <c r="M141" s="75"/>
      <c r="N141" s="75"/>
      <c r="O141" s="75"/>
      <c r="P141" s="75"/>
      <c r="Q141" s="75"/>
      <c r="R141" s="75"/>
      <c r="S141" s="75"/>
      <c r="T141" s="75"/>
      <c r="U141" s="75"/>
    </row>
    <row r="142" spans="12:21" x14ac:dyDescent="0.25">
      <c r="M142" s="75"/>
      <c r="N142" s="75"/>
      <c r="O142" s="75"/>
      <c r="P142" s="75"/>
      <c r="Q142" s="75"/>
      <c r="R142" s="75"/>
      <c r="S142" s="75"/>
      <c r="T142" s="75"/>
      <c r="U142" s="75"/>
    </row>
    <row r="143" spans="12:21" x14ac:dyDescent="0.25">
      <c r="M143" s="75"/>
      <c r="N143" s="75"/>
      <c r="O143" s="75"/>
      <c r="P143" s="75"/>
      <c r="Q143" s="75"/>
      <c r="R143" s="75"/>
      <c r="S143" s="75"/>
      <c r="T143" s="75"/>
      <c r="U143" s="75"/>
    </row>
  </sheetData>
  <mergeCells count="2">
    <mergeCell ref="A7:O15"/>
    <mergeCell ref="A18:O1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36" ma:contentTypeDescription="Create a new document." ma:contentTypeScope="" ma:versionID="872a8d0dd5791cde7a9e47a2a445a70b">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effa3a5b52acee8502bea01b0fbedaee"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Witness_x0020_Internal"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RA_x0020_Director_x0020_Approved" minOccurs="0"/>
                <xsd:element ref="ns2:Legal_x0020_Review" minOccurs="0"/>
                <xsd:element ref="ns2:Formatted" minOccurs="0"/>
                <xsd:element ref="ns2:P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Witness_x0020_Internal" ma:index="21" nillable="true" ma:displayName="Witness Internal" ma:list="UserInfo" ma:SharePointGroup="0" ma:internalName="Witness_x0020_Internal"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 ma:index="22"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3" nillable="true" ma:displayName="Draft Ready" ma:format="Dropdown" ma:internalName="DraftReady">
      <xsd:simpleType>
        <xsd:restriction base="dms:Choice">
          <xsd:enumeration value="No"/>
          <xsd:enumeration value="Almost"/>
          <xsd:enumeration value="Ready"/>
        </xsd:restriction>
      </xsd:simpleType>
    </xsd:element>
    <xsd:element name="TitleofExhibit" ma:index="24" nillable="true" ma:displayName="Title of Exhibit" ma:format="Dropdown" ma:internalName="TitleofExhibit">
      <xsd:simpleType>
        <xsd:restriction base="dms:Text">
          <xsd:maxLength value="255"/>
        </xsd:restriction>
      </xsd:simpleType>
    </xsd:element>
    <xsd:element name="TypeofDocument" ma:index="25"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6" nillable="true" ma:displayName="Case Number/Docket Number" ma:format="Dropdown" ma:internalName="CaseNumber_x002f_DocketNumber">
      <xsd:simpleType>
        <xsd:restriction base="dms:Note"/>
      </xsd:simpleType>
    </xsd:element>
    <xsd:element name="RAContact" ma:index="27"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D'ANDREA Frank"/>
              <xsd:enumeration value="RICHARDSON Joanne"/>
              <xsd:enumeration value="SMITH Jeffrey"/>
              <xsd:enumeration value="VETSIS Stephen"/>
            </xsd:restriction>
          </xsd:simpleType>
        </xsd:union>
      </xsd:simpleType>
    </xsd:element>
    <xsd:element name="Applicant" ma:index="28"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Environmental Defence - ED"/>
              <xsd:enumeration value="Anwaatin"/>
              <xsd:enumeration value="Electric Vehicle Society - EVS"/>
              <xsd:enumeration value="Canadian Energy Regulator - CER"/>
              <xsd:enumeration value="Wataynikaneyap Power LP - WPLP"/>
              <xsd:enumeration value="Canadian Niagara Power Inc.’s"/>
              <xsd:enumeration value="Small Business Utility Alliance - SBUA"/>
            </xsd:restriction>
          </xsd:simpleType>
        </xsd:union>
      </xsd:simpleType>
    </xsd:element>
    <xsd:element name="Applicant0" ma:index="29" nillable="true" ma:displayName="Applicant" ma:format="RadioButtons" ma:internalName="Applicant0">
      <xsd:simpleType>
        <xsd:union memberTypes="dms:Text">
          <xsd:simpleType>
            <xsd:restriction base="dms:Choice">
              <xsd:enumeration value="Hydro One Networks Inc. - HONI"/>
              <xsd:enumeration value="Ontario Energy Board - OEB"/>
              <xsd:enumeration value="Toronto Hydro Electric System"/>
              <xsd:enumeration value="Enersource"/>
              <xsd:enumeration value="Hydro Ottawa"/>
              <xsd:enumeration value="Powerstream"/>
              <xsd:enumeration value="Veridian Connections"/>
              <xsd:enumeration value="Great Lakes Power"/>
              <xsd:enumeration value="Independent Electricity System Operator"/>
              <xsd:enumeration value="Ontario Power Authority - OPG"/>
              <xsd:enumeration value="Hydro One Brampton"/>
              <xsd:enumeration value="Hydro One Remote Communities - HORCI"/>
              <xsd:enumeration value="B2M Limited Partnership"/>
              <xsd:enumeration value="Hydro One Sault Ste Marie Inc."/>
              <xsd:enumeration value="Niagara Reinforcement Limited Partnership"/>
              <xsd:enumeration value="Wataynikaneyap Power LP - WPLP"/>
              <xsd:enumeration value="Canadian Niagara Power Inc."/>
              <xsd:enumeration value="Waterloo North Hydro Inc."/>
            </xsd:restriction>
          </xsd:simpleType>
        </xsd:union>
      </xsd:simpleType>
    </xsd:element>
    <xsd:element name="IssueDate" ma:index="30" nillable="true" ma:displayName="Issue Date" ma:format="DateOnly" ma:internalName="IssueDate">
      <xsd:simpleType>
        <xsd:restriction base="dms:DateTime"/>
      </xsd:simpleType>
    </xsd:element>
    <xsd:element name="DocumentType" ma:index="31"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enumeration value="Argument-in-Chief"/>
          <xsd:enumeration value="Reply Submission"/>
        </xsd:restriction>
      </xsd:simpleType>
    </xsd:element>
    <xsd:element name="Docket" ma:index="32" nillable="true" ma:displayName="Docket" ma:description="Docket of the proceeding as provided by the regulator" ma:format="Dropdown" ma:internalName="Docket">
      <xsd:simpleType>
        <xsd:restriction base="dms:Text">
          <xsd:maxLength value="255"/>
        </xsd:restriction>
      </xsd:simpleType>
    </xsd:element>
    <xsd:element name="Author0" ma:index="33"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4" nillable="true" ma:displayName="Witness Approved" ma:default="0" ma:format="Dropdown" ma:internalName="WitnessApproved">
      <xsd:simpleType>
        <xsd:restriction base="dms:Boolean"/>
      </xsd:simpleType>
    </xsd:element>
    <xsd:element name="RAApproved" ma:index="35" nillable="true" ma:displayName="RA Approved" ma:default="0" ma:format="Dropdown" ma:internalName="RAApproved">
      <xsd:simpleType>
        <xsd:restriction base="dms:Boolean"/>
      </xsd:simpleType>
    </xsd:element>
    <xsd:element name="Strategic" ma:index="36" nillable="true" ma:displayName="Strategic" ma:default="0" ma:format="Dropdown" ma:internalName="Strategic">
      <xsd:simpleType>
        <xsd:restriction base="dms:Boolean"/>
      </xsd:simpleType>
    </xsd:element>
    <xsd:element name="MediaLengthInSeconds" ma:index="37" nillable="true" ma:displayName="MediaLengthInSeconds" ma:hidden="true" ma:internalName="MediaLengthInSeconds" ma:readOnly="true">
      <xsd:simpleType>
        <xsd:restriction base="dms:Unknown"/>
      </xsd:simpleType>
    </xsd:element>
    <xsd:element name="RA_x0020_Director_x0020_Approved" ma:index="38" nillable="true" ma:displayName="RA Director Approved" ma:default="0" ma:format="Dropdown" ma:internalName="RA_x0020_Director_x0020_Approved">
      <xsd:simpleType>
        <xsd:restriction base="dms:Boolean"/>
      </xsd:simpleType>
    </xsd:element>
    <xsd:element name="Legal_x0020_Review" ma:index="39" nillable="true" ma:displayName="Legal Review" ma:default="1" ma:internalName="Legal_x0020_Review">
      <xsd:simpleType>
        <xsd:restriction base="dms:Boolean"/>
      </xsd:simpleType>
    </xsd:element>
    <xsd:element name="Formatted" ma:index="40" nillable="true" ma:displayName="Formatted" ma:default="0" ma:format="Dropdown" ma:internalName="Formatted">
      <xsd:simpleType>
        <xsd:restriction base="dms:Boolean"/>
      </xsd:simpleType>
    </xsd:element>
    <xsd:element name="PDF" ma:index="41" nillable="true" ma:displayName="PDF" ma:default="0" ma:format="Dropdown" ma:internalName="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i:0#.f|membership|elise.andrey@hydroone.com</DisplayName>
        <AccountId>29</AccountId>
        <AccountType/>
      </UserInfo>
    </RA>
    <RAContact xmlns="7e651a3a-8d05-4ee0-9344-b668032e30e0">BURKE Kathleen</RAContact>
    <DraftReady xmlns="7e651a3a-8d05-4ee0-9344-b668032e30e0">Ready</DraftReady>
    <DocumentType xmlns="7e651a3a-8d05-4ee0-9344-b668032e30e0">Interrogatory Response</DocumentType>
    <RAApproved xmlns="7e651a3a-8d05-4ee0-9344-b668032e30e0">true</RAApproved>
    <Author0 xmlns="7e651a3a-8d05-4ee0-9344-b668032e30e0">
      <UserInfo>
        <DisplayName>i:0#.f|membership|jennifer.shim@hydroone.com,#i:0#.f|membership|jennifer.shim@hydroone.com,#Jennifer.Shim@HydroOne.com,#,#SHIM Jennifer,#,#CORP CONTRLR,#Manager, Regulatory Finance</DisplayName>
        <AccountId>67</AccountId>
        <AccountType/>
      </UserInfo>
      <UserInfo>
        <DisplayName>i:0#.f|membership|selma.yam@hydroone.com,#i:0#.f|membership|selma.yam@hydroone.com,#Selma.Yam@HydroOne.com,#,#YAM Selma,#,#CORPORATETAX,#Senior Manager, Taxation</DisplayName>
        <AccountId>93</AccountId>
        <AccountType/>
      </UserInfo>
    </Author0>
    <CaseNumber_x002f_DocketNumber xmlns="7e651a3a-8d05-4ee0-9344-b668032e30e0">EB-2022-0040</CaseNumber_x002f_DocketNumber>
    <Formatted xmlns="7e651a3a-8d05-4ee0-9344-b668032e30e0">false</Formatted>
    <Legal_x0020_Review xmlns="7e651a3a-8d05-4ee0-9344-b668032e30e0">true</Legal_x0020_Review>
    <PDF xmlns="7e651a3a-8d05-4ee0-9344-b668032e30e0">false</PDF>
    <TaxCatchAll xmlns="1f5e108a-442b-424d-88d6-fdac133e65d6" xsi:nil="true"/>
    <IssueDate xmlns="7e651a3a-8d05-4ee0-9344-b668032e30e0">2022-10-12T04:00:00+00:00</IssueDate>
    <Applicant xmlns="7e651a3a-8d05-4ee0-9344-b668032e30e0">Hydro One Networks Inc. - HONI</Applicant>
    <WitnessApproved xmlns="7e651a3a-8d05-4ee0-9344-b668032e30e0">true</WitnessApproved>
    <Strategic xmlns="7e651a3a-8d05-4ee0-9344-b668032e30e0">false</Strategic>
    <Docket xmlns="7e651a3a-8d05-4ee0-9344-b668032e30e0" xsi:nil="true"/>
    <Applicant0 xmlns="7e651a3a-8d05-4ee0-9344-b668032e30e0">Hydro One Networks Inc. - HONI</Applicant0>
    <RA_x0020_Director_x0020_Approved xmlns="7e651a3a-8d05-4ee0-9344-b668032e30e0">true</RA_x0020_Director_x0020_Approved>
    <lcf76f155ced4ddcb4097134ff3c332f xmlns="7e651a3a-8d05-4ee0-9344-b668032e30e0">
      <Terms xmlns="http://schemas.microsoft.com/office/infopath/2007/PartnerControls"/>
    </lcf76f155ced4ddcb4097134ff3c332f>
    <Witness_x0020_Internal xmlns="7e651a3a-8d05-4ee0-9344-b668032e30e0">
      <UserInfo>
        <DisplayName>i:0#.f|membership|nancy.tran@hydroone.com</DisplayName>
        <AccountId>196</AccountId>
        <AccountType/>
      </UserInfo>
    </Witness_x0020_Internal>
    <TitleofExhibit xmlns="7e651a3a-8d05-4ee0-9344-b668032e30e0" xsi:nil="true"/>
    <TypeofDocument xmlns="7e651a3a-8d05-4ee0-9344-b668032e30e0" xsi:nil="true"/>
  </documentManagement>
</p:properties>
</file>

<file path=customXml/itemProps1.xml><?xml version="1.0" encoding="utf-8"?>
<ds:datastoreItem xmlns:ds="http://schemas.openxmlformats.org/officeDocument/2006/customXml" ds:itemID="{72D97623-AB16-4CCD-B6BD-8C5465F315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A7F26F-BE9A-439A-9050-F3F9EB0221FC}">
  <ds:schemaRefs>
    <ds:schemaRef ds:uri="http://schemas.microsoft.com/sharepoint/v3/contenttype/forms"/>
  </ds:schemaRefs>
</ds:datastoreItem>
</file>

<file path=customXml/itemProps3.xml><?xml version="1.0" encoding="utf-8"?>
<ds:datastoreItem xmlns:ds="http://schemas.openxmlformats.org/officeDocument/2006/customXml" ds:itemID="{2E16E17D-5165-43E8-B2EE-AC67E151C2A3}">
  <ds:schemaRefs>
    <ds:schemaRef ds:uri="http://schemas.microsoft.com/office/2006/metadata/properties"/>
    <ds:schemaRef ds:uri="http://purl.org/dc/elements/1.1/"/>
    <ds:schemaRef ds:uri="http://purl.org/dc/terms/"/>
    <ds:schemaRef ds:uri="http://www.w3.org/XML/1998/namespace"/>
    <ds:schemaRef ds:uri="http://schemas.microsoft.com/office/infopath/2007/PartnerControls"/>
    <ds:schemaRef ds:uri="1f5e108a-442b-424d-88d6-fdac133e65d6"/>
    <ds:schemaRef ds:uri="http://schemas.microsoft.com/office/2006/documentManagement/types"/>
    <ds:schemaRef ds:uri="http://schemas.openxmlformats.org/package/2006/metadata/core-properties"/>
    <ds:schemaRef ds:uri="7e651a3a-8d05-4ee0-9344-b668032e30e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 of Calculations</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 Selma</dc:creator>
  <cp:keywords/>
  <dc:description/>
  <cp:lastModifiedBy>ANDREY Elise</cp:lastModifiedBy>
  <cp:revision/>
  <dcterms:created xsi:type="dcterms:W3CDTF">2022-10-04T15:15:04Z</dcterms:created>
  <dcterms:modified xsi:type="dcterms:W3CDTF">2022-10-12T15:40:02Z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y fmtid="{D5CDD505-2E9C-101B-9397-08002B2CF9AE}" pid="4" name="_dlc_DocIdItemGuid">
    <vt:lpwstr>96699c46-e6ae-42b6-bea1-8c867ac7407f</vt:lpwstr>
  </property>
</Properties>
</file>