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P:\Regulatory\2023 IRM\Interrogatories\"/>
    </mc:Choice>
  </mc:AlternateContent>
  <xr:revisionPtr revIDLastSave="0" documentId="8_{B2BF4149-1D9C-4A53-8E5C-954D24521960}" xr6:coauthVersionLast="47" xr6:coauthVersionMax="47" xr10:uidLastSave="{00000000-0000-0000-0000-000000000000}"/>
  <bookViews>
    <workbookView xWindow="-120" yWindow="-120" windowWidth="29040" windowHeight="15720" xr2:uid="{AB7BFE8C-2B04-4215-AB0C-D53A4F609E7D}"/>
  </bookViews>
  <sheets>
    <sheet name="VECC 2a" sheetId="1" r:id="rId1"/>
    <sheet name="VECC 2b" sheetId="2" r:id="rId2"/>
  </sheets>
  <externalReferences>
    <externalReference r:id="rId3"/>
    <externalReference r:id="rId4"/>
    <externalReference r:id="rId5"/>
    <externalReference r:id="rId6"/>
    <externalReference r:id="rId7"/>
  </externalReferences>
  <definedNames>
    <definedName name="_Order1" hidden="1">255</definedName>
    <definedName name="_Sort" hidden="1">[2]Sheet1!$G$40:$K$40</definedName>
    <definedName name="AS2DocOpenMode" hidden="1">"AS2DocumentEdit"</definedName>
    <definedName name="AS2HasNoAutoHeaderFooter" hidden="1">" "</definedName>
    <definedName name="CAfile">[3]Refs!$B$2</definedName>
    <definedName name="CArevReq">[3]Refs!$B$6</definedName>
    <definedName name="ClassRange1">[3]Refs!$B$3</definedName>
    <definedName name="ClassRange2">[3]Refs!$B$4</definedName>
    <definedName name="EBNUMBER">'[4]LDC Info'!$E$16</definedName>
    <definedName name="FolderPath">[3]Menu!$C$8</definedName>
    <definedName name="IFRS" hidden="1">{#N/A,#N/A,FALSE,"Aging Summary";#N/A,#N/A,FALSE,"Ratio Analysis";#N/A,#N/A,FALSE,"Test 120 Day Accts";#N/A,#N/A,FALSE,"Tickmarks"}</definedName>
    <definedName name="NewRevReq">[3]Refs!$B$8</definedName>
    <definedName name="PAGE11">#REF!</definedName>
    <definedName name="PAGE2">[2]Sheet1!$A$1:$I$40</definedName>
    <definedName name="PAGE3">#REF!</definedName>
    <definedName name="PAGE4">#REF!</definedName>
    <definedName name="PAGE7">#REF!</definedName>
    <definedName name="PAGE9">#REF!</definedName>
    <definedName name="RevReqLookupKey">[3]Refs!$B$5</definedName>
    <definedName name="RevReqRange">[3]Refs!$B$7</definedName>
    <definedName name="wrn.Aging._.and._.Trend._.Analysis." hidden="1">{#N/A,#N/A,FALSE,"Aging Summary";#N/A,#N/A,FALSE,"Ratio Analysis";#N/A,#N/A,FALSE,"Test 120 Day Accts";#N/A,#N/A,FALSE,"Tickmarks"}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7" i="2" l="1"/>
  <c r="C39" i="2" s="1"/>
  <c r="C33" i="2"/>
  <c r="C29" i="2"/>
  <c r="D22" i="2"/>
  <c r="D21" i="2"/>
  <c r="E20" i="2"/>
  <c r="D20" i="2"/>
  <c r="E17" i="2"/>
  <c r="D17" i="2"/>
  <c r="S24" i="1"/>
  <c r="R24" i="1"/>
  <c r="P24" i="1"/>
  <c r="O24" i="1"/>
  <c r="U23" i="1"/>
  <c r="T23" i="1"/>
  <c r="S23" i="1"/>
  <c r="R23" i="1"/>
  <c r="Q23" i="1"/>
  <c r="Q24" i="1" s="1"/>
  <c r="P23" i="1"/>
  <c r="O23" i="1"/>
  <c r="N23" i="1"/>
  <c r="N24" i="1" s="1"/>
  <c r="M23" i="1"/>
  <c r="M24" i="1" s="1"/>
  <c r="L23" i="1"/>
  <c r="I23" i="1"/>
  <c r="H23" i="1"/>
  <c r="G23" i="1"/>
  <c r="F23" i="1"/>
  <c r="E23" i="1"/>
  <c r="D23" i="1"/>
  <c r="F19" i="2" s="1"/>
  <c r="G19" i="2" s="1"/>
  <c r="H19" i="2" s="1"/>
  <c r="K22" i="1"/>
  <c r="E22" i="2" s="1"/>
  <c r="J22" i="1"/>
  <c r="K21" i="1"/>
  <c r="E21" i="2" s="1"/>
  <c r="J21" i="1"/>
  <c r="K20" i="1"/>
  <c r="J20" i="1"/>
  <c r="K19" i="1"/>
  <c r="E19" i="2" s="1"/>
  <c r="J19" i="1"/>
  <c r="D19" i="2" s="1"/>
  <c r="K18" i="1"/>
  <c r="E18" i="2" s="1"/>
  <c r="J18" i="1"/>
  <c r="D18" i="2" s="1"/>
  <c r="K17" i="1"/>
  <c r="K23" i="1" s="1"/>
  <c r="J17" i="1"/>
  <c r="C2" i="1"/>
  <c r="S1" i="1"/>
  <c r="E24" i="2" l="1"/>
  <c r="D24" i="2"/>
  <c r="F21" i="2"/>
  <c r="G21" i="2" s="1"/>
  <c r="H21" i="2" s="1"/>
  <c r="F17" i="2"/>
  <c r="F20" i="2"/>
  <c r="G20" i="2" s="1"/>
  <c r="H20" i="2" s="1"/>
  <c r="F22" i="2"/>
  <c r="G22" i="2" s="1"/>
  <c r="H22" i="2" s="1"/>
  <c r="F18" i="2"/>
  <c r="G18" i="2" s="1"/>
  <c r="H18" i="2" s="1"/>
  <c r="J23" i="1"/>
  <c r="F24" i="2" l="1"/>
  <c r="G17" i="2"/>
  <c r="H17" i="2" l="1"/>
  <c r="G24" i="2"/>
</calcChain>
</file>

<file path=xl/sharedStrings.xml><?xml version="1.0" encoding="utf-8"?>
<sst xmlns="http://schemas.openxmlformats.org/spreadsheetml/2006/main" count="70" uniqueCount="48">
  <si>
    <t xml:space="preserve">Data on this worksheet has been populated using your most recent RRR filing.
</t>
  </si>
  <si>
    <t>If you have identified any issues, please contact the OEB.</t>
  </si>
  <si>
    <t>Have you confirmed the accuracy of the data below?</t>
  </si>
  <si>
    <t>Yes</t>
  </si>
  <si>
    <t xml:space="preserve">If a distributor uses the actual GA price to bill non-RPP Class B customers for an entire rate class, it must exclude these customers from the allocation of the GA balance and the calculation of the resulting rate riders. These rate classes are not to be charged/refunded the general GA rate rider as they did not contribute to the GA balance. 
</t>
  </si>
  <si>
    <t xml:space="preserve">Please contact the OEB to make adjustments to the IRM rate generator for this situation.  
</t>
  </si>
  <si>
    <t xml:space="preserve">Allocation of Group 2 Accounts </t>
  </si>
  <si>
    <r>
      <t xml:space="preserve">Total Metered </t>
    </r>
    <r>
      <rPr>
        <b/>
        <sz val="10"/>
        <color rgb="FFFF0000"/>
        <rFont val="Arial"/>
        <family val="2"/>
      </rPr>
      <t>kWh</t>
    </r>
  </si>
  <si>
    <r>
      <t xml:space="preserve">Total Metered </t>
    </r>
    <r>
      <rPr>
        <b/>
        <sz val="10"/>
        <color rgb="FFFF0000"/>
        <rFont val="Arial"/>
        <family val="2"/>
      </rPr>
      <t>kW</t>
    </r>
  </si>
  <si>
    <r>
      <t xml:space="preserve">Metered </t>
    </r>
    <r>
      <rPr>
        <b/>
        <sz val="10"/>
        <color rgb="FFFF0000"/>
        <rFont val="Arial"/>
        <family val="2"/>
      </rPr>
      <t>kWh</t>
    </r>
    <r>
      <rPr>
        <b/>
        <sz val="10"/>
        <rFont val="Arial"/>
        <family val="2"/>
      </rPr>
      <t xml:space="preserve"> for Non-RPP Customers (excluding WMP)</t>
    </r>
  </si>
  <si>
    <r>
      <t xml:space="preserve">Metered </t>
    </r>
    <r>
      <rPr>
        <b/>
        <sz val="10"/>
        <color rgb="FFFF0000"/>
        <rFont val="Arial"/>
        <family val="2"/>
      </rPr>
      <t>kW</t>
    </r>
    <r>
      <rPr>
        <b/>
        <sz val="10"/>
        <rFont val="Arial"/>
        <family val="2"/>
      </rPr>
      <t xml:space="preserve"> for Non-RPP Customers (excluding WMP)</t>
    </r>
  </si>
  <si>
    <r>
      <t xml:space="preserve">Metered </t>
    </r>
    <r>
      <rPr>
        <b/>
        <sz val="11"/>
        <color rgb="FFFF0000"/>
        <rFont val="Arial"/>
        <family val="2"/>
      </rPr>
      <t>kWh</t>
    </r>
    <r>
      <rPr>
        <b/>
        <sz val="10"/>
        <rFont val="Arial"/>
        <family val="2"/>
      </rPr>
      <t xml:space="preserve"> for Wholesale Market Participants (WMP)</t>
    </r>
  </si>
  <si>
    <r>
      <t xml:space="preserve">Metered </t>
    </r>
    <r>
      <rPr>
        <b/>
        <sz val="11"/>
        <color rgb="FFFF0000"/>
        <rFont val="Arial"/>
        <family val="2"/>
      </rPr>
      <t>kW</t>
    </r>
    <r>
      <rPr>
        <b/>
        <sz val="10"/>
        <rFont val="Arial"/>
        <family val="2"/>
      </rPr>
      <t xml:space="preserve"> for Wholesale Market Participants (WMP)</t>
    </r>
  </si>
  <si>
    <r>
      <t xml:space="preserve">Total Metered </t>
    </r>
    <r>
      <rPr>
        <b/>
        <sz val="10"/>
        <color rgb="FFFF0000"/>
        <rFont val="Arial"/>
        <family val="2"/>
      </rPr>
      <t xml:space="preserve">kWh </t>
    </r>
    <r>
      <rPr>
        <b/>
        <sz val="10"/>
        <rFont val="Arial"/>
        <family val="2"/>
      </rPr>
      <t xml:space="preserve">less WMP consumption
</t>
    </r>
    <r>
      <rPr>
        <b/>
        <i/>
        <sz val="10"/>
        <rFont val="Arial"/>
        <family val="2"/>
      </rPr>
      <t>(if applicable)</t>
    </r>
  </si>
  <si>
    <r>
      <t xml:space="preserve">Total Metered </t>
    </r>
    <r>
      <rPr>
        <b/>
        <sz val="10"/>
        <color rgb="FFFF0000"/>
        <rFont val="Arial"/>
        <family val="2"/>
      </rPr>
      <t xml:space="preserve">kW </t>
    </r>
    <r>
      <rPr>
        <b/>
        <sz val="10"/>
        <rFont val="Arial"/>
        <family val="2"/>
      </rPr>
      <t xml:space="preserve">less WMP consumption 
</t>
    </r>
    <r>
      <rPr>
        <b/>
        <i/>
        <sz val="10"/>
        <rFont val="Arial"/>
        <family val="2"/>
      </rPr>
      <t>(if applicable)</t>
    </r>
  </si>
  <si>
    <r>
      <t xml:space="preserve">1595 Recovery Proportion (2009) </t>
    </r>
    <r>
      <rPr>
        <b/>
        <vertAlign val="superscript"/>
        <sz val="10"/>
        <rFont val="Arial"/>
        <family val="2"/>
      </rPr>
      <t>1</t>
    </r>
  </si>
  <si>
    <r>
      <t xml:space="preserve">1595 Recovery Proportion (2016 and pre-201) </t>
    </r>
    <r>
      <rPr>
        <b/>
        <vertAlign val="superscript"/>
        <sz val="10"/>
        <rFont val="Arial"/>
        <family val="2"/>
      </rPr>
      <t>1</t>
    </r>
  </si>
  <si>
    <r>
      <t xml:space="preserve">1595 Recovery Proportion (2017) </t>
    </r>
    <r>
      <rPr>
        <b/>
        <vertAlign val="superscript"/>
        <sz val="10"/>
        <rFont val="Arial"/>
        <family val="2"/>
      </rPr>
      <t>1</t>
    </r>
  </si>
  <si>
    <r>
      <t xml:space="preserve">1595 Recovery Proportion (2018) </t>
    </r>
    <r>
      <rPr>
        <b/>
        <vertAlign val="superscript"/>
        <sz val="10"/>
        <rFont val="Arial"/>
        <family val="2"/>
      </rPr>
      <t>1</t>
    </r>
  </si>
  <si>
    <r>
      <t xml:space="preserve">1595 Recovery Proportion (2019) </t>
    </r>
    <r>
      <rPr>
        <b/>
        <vertAlign val="superscript"/>
        <sz val="10"/>
        <rFont val="Arial"/>
        <family val="2"/>
      </rPr>
      <t>1</t>
    </r>
  </si>
  <si>
    <r>
      <t xml:space="preserve">1595 Recovery Proportion (2020) </t>
    </r>
    <r>
      <rPr>
        <b/>
        <vertAlign val="superscript"/>
        <sz val="10"/>
        <rFont val="Arial"/>
        <family val="2"/>
      </rPr>
      <t>1</t>
    </r>
  </si>
  <si>
    <r>
      <t xml:space="preserve">1595 Recovery Proportion (2021) </t>
    </r>
    <r>
      <rPr>
        <b/>
        <vertAlign val="superscript"/>
        <sz val="10"/>
        <rFont val="Arial"/>
        <family val="2"/>
      </rPr>
      <t>1</t>
    </r>
  </si>
  <si>
    <r>
      <t xml:space="preserve">1595 Recovery Proportion (2022) </t>
    </r>
    <r>
      <rPr>
        <b/>
        <vertAlign val="superscript"/>
        <sz val="10"/>
        <rFont val="Arial"/>
        <family val="2"/>
      </rPr>
      <t>1</t>
    </r>
  </si>
  <si>
    <r>
      <t xml:space="preserve">1568 LRAM Variance Account Class Allocation                           </t>
    </r>
    <r>
      <rPr>
        <b/>
        <sz val="10"/>
        <color rgb="FFFF0000"/>
        <rFont val="Arial"/>
        <family val="2"/>
      </rPr>
      <t>($ amounts)</t>
    </r>
  </si>
  <si>
    <r>
      <t>Number of Customers for Residential and GS&lt;50 classes</t>
    </r>
    <r>
      <rPr>
        <b/>
        <vertAlign val="superscript"/>
        <sz val="11"/>
        <color theme="1"/>
        <rFont val="Calibri"/>
        <family val="2"/>
        <scheme val="minor"/>
      </rPr>
      <t>3</t>
    </r>
  </si>
  <si>
    <t>Rate Class</t>
  </si>
  <si>
    <t>Unit</t>
  </si>
  <si>
    <t>RESIDENTIAL SERVICE CLASSIFICATION</t>
  </si>
  <si>
    <t>kWh</t>
  </si>
  <si>
    <t>GENERAL SERVICE LESS THAN 50 KW SERVICE CLASSIFICATION</t>
  </si>
  <si>
    <t>GENERAL SERVICE 50 to 4,999 kW SERVICE CLASSIFICATION</t>
  </si>
  <si>
    <t>kW</t>
  </si>
  <si>
    <t>UNMETERED SCATTERED LOAD SERVICE CLASSIFICATION</t>
  </si>
  <si>
    <t>SENTINEL LIGHTING SERVICE CLASSIFICATION</t>
  </si>
  <si>
    <t>STREET LIGHTING SERVICE CLASSIFICATION</t>
  </si>
  <si>
    <t>Total</t>
  </si>
  <si>
    <t>Total Metered kWh less WMP consumption
(if applicable)</t>
  </si>
  <si>
    <t>Total Metered kW less WMP consumption 
(if applicable)</t>
  </si>
  <si>
    <r>
      <t xml:space="preserve">% of  Total </t>
    </r>
    <r>
      <rPr>
        <b/>
        <sz val="10"/>
        <color theme="3"/>
        <rFont val="Arial"/>
        <family val="2"/>
      </rPr>
      <t>kWh</t>
    </r>
  </si>
  <si>
    <t>Group 2 Rate Rider</t>
  </si>
  <si>
    <t>Affiliate Revenue</t>
  </si>
  <si>
    <t>Affiliate Expense</t>
  </si>
  <si>
    <t>Subtotal</t>
  </si>
  <si>
    <t>Affiliate Revenue Interest</t>
  </si>
  <si>
    <t>Affiliate Expense Interest</t>
  </si>
  <si>
    <t>Projected Affiliate Revenue Interest</t>
  </si>
  <si>
    <t>Projected Affiliate Expense Interest</t>
  </si>
  <si>
    <t>Total Disposition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</si>
</sst>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Red]\(#,##0\)"/>
    <numFmt numFmtId="165" formatCode="_-* #,##0_-;\-* #,##0_-;_-* &quot;-&quot;??_-;_-@_-"/>
    <numFmt numFmtId="166" formatCode="0.0%"/>
    <numFmt numFmtId="167" formatCode="_ #,##0;[Red]\(#,##0\)"/>
    <numFmt numFmtId="168" formatCode="_ #,##0.0000;[Red]\(#,##0.0000\)"/>
    <numFmt numFmtId="169" formatCode="_ #,##0.00;[Red]\(#,##0.00\)"/>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Arial"/>
      <family val="2"/>
    </font>
    <font>
      <b/>
      <i/>
      <sz val="11"/>
      <color theme="1"/>
      <name val="Arial"/>
      <family val="2"/>
    </font>
    <font>
      <sz val="10"/>
      <color theme="1"/>
      <name val="Arial"/>
      <family val="2"/>
    </font>
    <font>
      <sz val="10"/>
      <name val="Arial"/>
      <family val="2"/>
    </font>
    <font>
      <b/>
      <sz val="10"/>
      <name val="Arial"/>
      <family val="2"/>
    </font>
    <font>
      <b/>
      <sz val="10"/>
      <color rgb="FFFF0000"/>
      <name val="Arial"/>
      <family val="2"/>
    </font>
    <font>
      <b/>
      <sz val="11"/>
      <color rgb="FFFF0000"/>
      <name val="Arial"/>
      <family val="2"/>
    </font>
    <font>
      <b/>
      <i/>
      <sz val="10"/>
      <name val="Arial"/>
      <family val="2"/>
    </font>
    <font>
      <b/>
      <vertAlign val="superscript"/>
      <sz val="10"/>
      <name val="Arial"/>
      <family val="2"/>
    </font>
    <font>
      <b/>
      <vertAlign val="superscript"/>
      <sz val="11"/>
      <color theme="1"/>
      <name val="Calibri"/>
      <family val="2"/>
      <scheme val="minor"/>
    </font>
    <font>
      <b/>
      <sz val="11"/>
      <color rgb="FFFF0000"/>
      <name val="Calibri"/>
      <family val="2"/>
      <scheme val="minor"/>
    </font>
    <font>
      <vertAlign val="superscript"/>
      <sz val="11"/>
      <color theme="1"/>
      <name val="Calibri"/>
      <family val="2"/>
      <scheme val="minor"/>
    </font>
    <font>
      <sz val="11"/>
      <color theme="1"/>
      <name val="Arial"/>
      <family val="2"/>
    </font>
    <font>
      <b/>
      <sz val="14"/>
      <color indexed="10"/>
      <name val="Arial"/>
      <family val="2"/>
    </font>
    <font>
      <sz val="12"/>
      <name val="Arial"/>
      <family val="2"/>
    </font>
    <font>
      <b/>
      <sz val="10"/>
      <color theme="3"/>
      <name val="Arial"/>
      <family val="2"/>
    </font>
    <font>
      <sz val="12"/>
      <color theme="1"/>
      <name val="Calibri"/>
      <family val="2"/>
      <scheme val="minor"/>
    </font>
    <font>
      <b/>
      <sz val="12"/>
      <name val="Arial"/>
      <family val="2"/>
    </font>
  </fonts>
  <fills count="9">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4" tint="0.79995117038483843"/>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6" tint="0.79995117038483843"/>
        <bgColor indexed="64"/>
      </patternFill>
    </fill>
    <fill>
      <patternFill patternType="solid">
        <fgColor rgb="FFEBF1DE"/>
        <bgColor indexed="64"/>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auto="1"/>
      </right>
      <top/>
      <bottom/>
      <diagonal/>
    </border>
    <border>
      <left style="thick">
        <color theme="0" tint="-0.34998626667073579"/>
      </left>
      <right style="medium">
        <color indexed="64"/>
      </right>
      <top style="thick">
        <color theme="0" tint="-0.34998626667073579"/>
      </top>
      <bottom/>
      <diagonal/>
    </border>
    <border>
      <left style="medium">
        <color theme="0"/>
      </left>
      <right/>
      <top style="medium">
        <color theme="0"/>
      </top>
      <bottom/>
      <diagonal/>
    </border>
    <border>
      <left/>
      <right/>
      <top style="medium">
        <color theme="0"/>
      </top>
      <bottom/>
      <diagonal/>
    </border>
    <border>
      <left style="medium">
        <color indexed="64"/>
      </left>
      <right/>
      <top style="medium">
        <color theme="0"/>
      </top>
      <bottom/>
      <diagonal/>
    </border>
    <border>
      <left/>
      <right style="medium">
        <color indexed="64"/>
      </right>
      <top style="medium">
        <color theme="0"/>
      </top>
      <bottom/>
      <diagonal/>
    </border>
    <border>
      <left/>
      <right style="medium">
        <color theme="0"/>
      </right>
      <top style="medium">
        <color theme="0"/>
      </top>
      <bottom/>
      <diagonal/>
    </border>
    <border>
      <left style="medium">
        <color theme="0"/>
      </left>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bottom/>
      <diagonal/>
    </border>
    <border>
      <left style="medium">
        <color theme="0"/>
      </left>
      <right style="medium">
        <color theme="0"/>
      </right>
      <top style="medium">
        <color theme="0"/>
      </top>
      <bottom/>
      <diagonal/>
    </border>
    <border>
      <left/>
      <right style="medium">
        <color theme="0"/>
      </right>
      <top/>
      <bottom/>
      <diagonal/>
    </border>
    <border>
      <left/>
      <right style="medium">
        <color theme="0"/>
      </right>
      <top style="medium">
        <color theme="0"/>
      </top>
      <bottom style="medium">
        <color theme="0"/>
      </bottom>
      <diagonal/>
    </border>
    <border>
      <left/>
      <right/>
      <top/>
      <bottom style="medium">
        <color auto="1"/>
      </bottom>
      <diagonal/>
    </border>
    <border>
      <left/>
      <right style="medium">
        <color theme="0"/>
      </right>
      <top/>
      <bottom style="medium">
        <color auto="1"/>
      </bottom>
      <diagonal/>
    </border>
    <border>
      <left style="medium">
        <color theme="0"/>
      </left>
      <right style="medium">
        <color theme="0"/>
      </right>
      <top/>
      <bottom style="medium">
        <color auto="1"/>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cellStyleXfs>
  <cellXfs count="125">
    <xf numFmtId="0" fontId="0" fillId="0" borderId="0" xfId="0"/>
    <xf numFmtId="0" fontId="0" fillId="2" borderId="0" xfId="0" applyFill="1"/>
    <xf numFmtId="0" fontId="0" fillId="2" borderId="0" xfId="0" applyFill="1" applyProtection="1">
      <protection locked="0"/>
    </xf>
    <xf numFmtId="0" fontId="2" fillId="2" borderId="1"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4" xfId="0" applyFont="1" applyFill="1" applyBorder="1" applyAlignment="1">
      <alignment vertical="top" wrapText="1"/>
    </xf>
    <xf numFmtId="0" fontId="2" fillId="2" borderId="4" xfId="0" applyFont="1" applyFill="1" applyBorder="1" applyAlignment="1">
      <alignment horizontal="left" vertical="top" wrapText="1"/>
    </xf>
    <xf numFmtId="0" fontId="2" fillId="2" borderId="0" xfId="0" applyFont="1" applyFill="1" applyAlignment="1">
      <alignment horizontal="left" vertical="top" wrapText="1"/>
    </xf>
    <xf numFmtId="0" fontId="2" fillId="2" borderId="5" xfId="0" applyFont="1" applyFill="1" applyBorder="1" applyAlignment="1">
      <alignment horizontal="left" vertical="top" wrapText="1"/>
    </xf>
    <xf numFmtId="0" fontId="2" fillId="2" borderId="4" xfId="0" applyFont="1" applyFill="1" applyBorder="1"/>
    <xf numFmtId="0" fontId="2" fillId="2" borderId="0" xfId="0" applyFont="1" applyFill="1"/>
    <xf numFmtId="0" fontId="3" fillId="2" borderId="6" xfId="0" applyFont="1" applyFill="1" applyBorder="1" applyAlignment="1" applyProtection="1">
      <alignment horizontal="center" vertical="center"/>
      <protection locked="0"/>
    </xf>
    <xf numFmtId="0" fontId="0" fillId="2" borderId="7" xfId="0" applyFill="1" applyBorder="1"/>
    <xf numFmtId="0" fontId="0" fillId="2" borderId="8" xfId="0" applyFill="1" applyBorder="1"/>
    <xf numFmtId="0" fontId="2" fillId="2" borderId="9" xfId="0" applyFont="1" applyFill="1" applyBorder="1"/>
    <xf numFmtId="0" fontId="2" fillId="2" borderId="8" xfId="0" applyFont="1" applyFill="1" applyBorder="1"/>
    <xf numFmtId="0" fontId="2" fillId="2" borderId="10" xfId="0" applyFont="1" applyFill="1" applyBorder="1"/>
    <xf numFmtId="0" fontId="0" fillId="2" borderId="11" xfId="0" applyFill="1" applyBorder="1"/>
    <xf numFmtId="0" fontId="2" fillId="2" borderId="9" xfId="0" applyFont="1" applyFill="1" applyBorder="1" applyAlignment="1">
      <alignment wrapText="1"/>
    </xf>
    <xf numFmtId="0" fontId="2" fillId="2" borderId="8" xfId="0" applyFont="1" applyFill="1" applyBorder="1"/>
    <xf numFmtId="0" fontId="2" fillId="2" borderId="10" xfId="0" applyFont="1" applyFill="1" applyBorder="1"/>
    <xf numFmtId="0" fontId="2" fillId="2" borderId="4" xfId="0" applyFont="1" applyFill="1" applyBorder="1"/>
    <xf numFmtId="0" fontId="2" fillId="2" borderId="0" xfId="0" applyFont="1" applyFill="1"/>
    <xf numFmtId="0" fontId="2" fillId="2" borderId="5" xfId="0" applyFont="1" applyFill="1" applyBorder="1"/>
    <xf numFmtId="3" fontId="0" fillId="2" borderId="8" xfId="0" applyNumberFormat="1" applyFill="1" applyBorder="1"/>
    <xf numFmtId="0" fontId="0" fillId="2" borderId="7" xfId="0" applyFill="1" applyBorder="1" applyAlignment="1">
      <alignment horizontal="center" vertical="center"/>
    </xf>
    <xf numFmtId="0" fontId="2" fillId="3" borderId="9" xfId="0" applyFont="1" applyFill="1" applyBorder="1" applyAlignment="1">
      <alignment wrapText="1"/>
    </xf>
    <xf numFmtId="0" fontId="2" fillId="3" borderId="8" xfId="0" applyFont="1" applyFill="1" applyBorder="1"/>
    <xf numFmtId="0" fontId="2" fillId="3" borderId="10" xfId="0" applyFont="1" applyFill="1" applyBorder="1"/>
    <xf numFmtId="0" fontId="0" fillId="3" borderId="12" xfId="0" applyFill="1" applyBorder="1" applyAlignment="1">
      <alignment horizontal="left" vertical="top" wrapText="1"/>
    </xf>
    <xf numFmtId="0" fontId="0" fillId="3" borderId="8" xfId="0" applyFill="1" applyBorder="1" applyAlignment="1">
      <alignment horizontal="left" vertical="top" wrapText="1"/>
    </xf>
    <xf numFmtId="0" fontId="0" fillId="3" borderId="8" xfId="0" applyFill="1" applyBorder="1" applyAlignment="1">
      <alignment horizontal="left" vertical="top" wrapText="1"/>
    </xf>
    <xf numFmtId="0" fontId="2" fillId="3" borderId="4" xfId="0" applyFont="1" applyFill="1" applyBorder="1"/>
    <xf numFmtId="0" fontId="2" fillId="3" borderId="0" xfId="0" applyFont="1" applyFill="1"/>
    <xf numFmtId="0" fontId="2" fillId="3" borderId="5" xfId="0" applyFont="1" applyFill="1" applyBorder="1"/>
    <xf numFmtId="0" fontId="2" fillId="3" borderId="9" xfId="0" applyFont="1" applyFill="1" applyBorder="1" applyAlignment="1">
      <alignment vertical="top" wrapText="1"/>
    </xf>
    <xf numFmtId="0" fontId="0" fillId="3" borderId="8" xfId="0" applyFill="1" applyBorder="1" applyAlignment="1">
      <alignment vertical="top" wrapText="1"/>
    </xf>
    <xf numFmtId="0" fontId="0" fillId="3" borderId="11" xfId="0" applyFill="1" applyBorder="1" applyAlignment="1">
      <alignment vertical="top" wrapText="1"/>
    </xf>
    <xf numFmtId="0" fontId="0" fillId="3" borderId="0" xfId="0" applyFill="1"/>
    <xf numFmtId="0" fontId="0" fillId="3" borderId="7" xfId="0" applyFill="1" applyBorder="1" applyAlignment="1">
      <alignment vertical="top" wrapText="1"/>
    </xf>
    <xf numFmtId="0" fontId="4" fillId="3" borderId="8" xfId="0" applyFont="1" applyFill="1" applyBorder="1" applyAlignment="1">
      <alignment horizontal="center" vertical="top" wrapText="1"/>
    </xf>
    <xf numFmtId="0" fontId="4" fillId="3" borderId="8"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5" fillId="3" borderId="0" xfId="0" applyFont="1" applyFill="1"/>
    <xf numFmtId="0" fontId="5" fillId="3" borderId="7" xfId="0" applyFont="1" applyFill="1" applyBorder="1"/>
    <xf numFmtId="164" fontId="7" fillId="3" borderId="13" xfId="3" applyNumberFormat="1" applyFont="1" applyFill="1" applyBorder="1" applyAlignment="1">
      <alignment horizontal="center" vertical="center" wrapText="1"/>
    </xf>
    <xf numFmtId="10" fontId="7" fillId="3" borderId="13" xfId="3" applyNumberFormat="1" applyFont="1" applyFill="1" applyBorder="1" applyAlignment="1">
      <alignment horizontal="center" vertical="center" wrapText="1"/>
    </xf>
    <xf numFmtId="0" fontId="7" fillId="3" borderId="13" xfId="3" applyFont="1" applyFill="1" applyBorder="1" applyAlignment="1">
      <alignment horizontal="center" vertical="center" wrapText="1"/>
    </xf>
    <xf numFmtId="0" fontId="2" fillId="3" borderId="0" xfId="0" applyFont="1" applyFill="1" applyAlignment="1">
      <alignment horizontal="center" vertical="center" wrapText="1"/>
    </xf>
    <xf numFmtId="0" fontId="7" fillId="3" borderId="0" xfId="3" applyFont="1" applyFill="1" applyAlignment="1">
      <alignment horizontal="left" vertical="center"/>
    </xf>
    <xf numFmtId="0" fontId="7" fillId="3" borderId="14" xfId="3" applyFont="1" applyFill="1" applyBorder="1" applyAlignment="1">
      <alignment horizontal="center" vertical="center"/>
    </xf>
    <xf numFmtId="164" fontId="7" fillId="3" borderId="15" xfId="3" applyNumberFormat="1" applyFont="1" applyFill="1" applyBorder="1" applyAlignment="1">
      <alignment horizontal="center" vertical="center" wrapText="1"/>
    </xf>
    <xf numFmtId="10" fontId="7" fillId="3" borderId="15" xfId="3" applyNumberFormat="1" applyFont="1" applyFill="1" applyBorder="1" applyAlignment="1">
      <alignment horizontal="center" vertical="center" wrapText="1"/>
    </xf>
    <xf numFmtId="0" fontId="7" fillId="3" borderId="15" xfId="3" applyFont="1" applyFill="1" applyBorder="1" applyAlignment="1">
      <alignment horizontal="center" vertical="center" wrapText="1"/>
    </xf>
    <xf numFmtId="0" fontId="2" fillId="3" borderId="0" xfId="0" applyFont="1" applyFill="1" applyAlignment="1">
      <alignment wrapText="1"/>
    </xf>
    <xf numFmtId="0" fontId="0" fillId="2" borderId="0" xfId="0" applyFill="1" applyAlignment="1">
      <alignment horizontal="center" vertical="center"/>
    </xf>
    <xf numFmtId="0" fontId="0" fillId="0" borderId="0" xfId="0" applyAlignment="1">
      <alignment wrapText="1"/>
    </xf>
    <xf numFmtId="0" fontId="0" fillId="4" borderId="7" xfId="0" applyFill="1" applyBorder="1" applyAlignment="1" applyProtection="1">
      <alignment horizontal="center" vertical="center"/>
      <protection locked="0"/>
    </xf>
    <xf numFmtId="164" fontId="0" fillId="5" borderId="11" xfId="0" applyNumberFormat="1" applyFill="1" applyBorder="1"/>
    <xf numFmtId="164" fontId="0" fillId="5" borderId="15" xfId="0" applyNumberFormat="1" applyFill="1" applyBorder="1"/>
    <xf numFmtId="164" fontId="0" fillId="6" borderId="15" xfId="0" applyNumberFormat="1" applyFill="1" applyBorder="1"/>
    <xf numFmtId="164" fontId="0" fillId="6" borderId="15" xfId="0" applyNumberFormat="1" applyFill="1" applyBorder="1" applyProtection="1">
      <protection locked="0"/>
    </xf>
    <xf numFmtId="164" fontId="0" fillId="2" borderId="15" xfId="0" applyNumberFormat="1" applyFill="1" applyBorder="1"/>
    <xf numFmtId="9" fontId="0" fillId="7" borderId="15" xfId="2" applyFont="1" applyFill="1" applyBorder="1" applyProtection="1">
      <protection locked="0"/>
    </xf>
    <xf numFmtId="3" fontId="0" fillId="8" borderId="15" xfId="0" applyNumberFormat="1" applyFill="1" applyBorder="1" applyProtection="1">
      <protection locked="0"/>
    </xf>
    <xf numFmtId="3" fontId="0" fillId="6" borderId="16" xfId="0" applyNumberFormat="1" applyFill="1" applyBorder="1"/>
    <xf numFmtId="0" fontId="0" fillId="4" borderId="12" xfId="0" applyFill="1" applyBorder="1" applyAlignment="1" applyProtection="1">
      <alignment horizontal="center" vertical="center"/>
      <protection locked="0"/>
    </xf>
    <xf numFmtId="164" fontId="0" fillId="5" borderId="17" xfId="0" applyNumberFormat="1" applyFill="1" applyBorder="1"/>
    <xf numFmtId="164" fontId="0" fillId="5" borderId="13" xfId="0" applyNumberFormat="1" applyFill="1" applyBorder="1"/>
    <xf numFmtId="164" fontId="0" fillId="6" borderId="13" xfId="0" applyNumberFormat="1" applyFill="1" applyBorder="1"/>
    <xf numFmtId="164" fontId="0" fillId="6" borderId="13" xfId="0" applyNumberFormat="1" applyFill="1" applyBorder="1" applyProtection="1">
      <protection locked="0"/>
    </xf>
    <xf numFmtId="164" fontId="0" fillId="2" borderId="13" xfId="0" applyNumberFormat="1" applyFill="1" applyBorder="1"/>
    <xf numFmtId="9" fontId="0" fillId="7" borderId="13" xfId="2" applyFont="1" applyFill="1" applyBorder="1" applyProtection="1">
      <protection locked="0"/>
    </xf>
    <xf numFmtId="3" fontId="0" fillId="8" borderId="13" xfId="0" applyNumberFormat="1" applyFill="1" applyBorder="1" applyProtection="1">
      <protection locked="0"/>
    </xf>
    <xf numFmtId="0" fontId="0" fillId="0" borderId="18" xfId="0" applyBorder="1" applyAlignment="1">
      <alignment wrapText="1"/>
    </xf>
    <xf numFmtId="0" fontId="0" fillId="4" borderId="18" xfId="0" applyFill="1" applyBorder="1" applyAlignment="1" applyProtection="1">
      <alignment horizontal="center" vertical="center"/>
      <protection locked="0"/>
    </xf>
    <xf numFmtId="164" fontId="0" fillId="6" borderId="19" xfId="0" applyNumberFormat="1" applyFill="1" applyBorder="1"/>
    <xf numFmtId="164" fontId="0" fillId="6" borderId="20" xfId="0" applyNumberFormat="1" applyFill="1" applyBorder="1"/>
    <xf numFmtId="164" fontId="0" fillId="6" borderId="20" xfId="0" applyNumberFormat="1" applyFill="1" applyBorder="1" applyProtection="1">
      <protection locked="0"/>
    </xf>
    <xf numFmtId="164" fontId="0" fillId="2" borderId="20" xfId="0" applyNumberFormat="1" applyFill="1" applyBorder="1"/>
    <xf numFmtId="9" fontId="0" fillId="7" borderId="20" xfId="2" applyFont="1" applyFill="1" applyBorder="1" applyProtection="1">
      <protection locked="0"/>
    </xf>
    <xf numFmtId="3" fontId="0" fillId="8" borderId="20" xfId="0" applyNumberFormat="1" applyFill="1" applyBorder="1" applyProtection="1">
      <protection locked="0"/>
    </xf>
    <xf numFmtId="0" fontId="13" fillId="2" borderId="0" xfId="0" applyFont="1" applyFill="1" applyAlignment="1">
      <alignment vertical="center"/>
    </xf>
    <xf numFmtId="3" fontId="0" fillId="2" borderId="0" xfId="0" applyNumberFormat="1" applyFill="1"/>
    <xf numFmtId="9" fontId="0" fillId="2" borderId="0" xfId="2" applyFont="1" applyFill="1" applyProtection="1"/>
    <xf numFmtId="3" fontId="0" fillId="2" borderId="2" xfId="0" applyNumberFormat="1" applyFill="1" applyBorder="1"/>
    <xf numFmtId="0" fontId="13" fillId="2" borderId="0" xfId="0" applyFont="1" applyFill="1"/>
    <xf numFmtId="43" fontId="0" fillId="2" borderId="0" xfId="1" applyFont="1" applyFill="1"/>
    <xf numFmtId="43" fontId="0" fillId="2" borderId="0" xfId="0" applyNumberFormat="1" applyFill="1"/>
    <xf numFmtId="0" fontId="14" fillId="2" borderId="0" xfId="0" applyFont="1" applyFill="1"/>
    <xf numFmtId="0" fontId="15" fillId="2" borderId="0" xfId="0" applyFont="1" applyFill="1" applyAlignment="1">
      <alignment horizontal="left" vertical="top" wrapText="1"/>
    </xf>
    <xf numFmtId="0" fontId="16" fillId="2" borderId="0" xfId="4" applyFont="1" applyFill="1" applyAlignment="1">
      <alignment horizontal="left" vertical="top"/>
    </xf>
    <xf numFmtId="0" fontId="17" fillId="2" borderId="0" xfId="4" applyFont="1" applyFill="1" applyAlignment="1">
      <alignment horizontal="left" vertical="top"/>
    </xf>
    <xf numFmtId="0" fontId="17" fillId="2" borderId="0" xfId="4" applyFont="1" applyFill="1"/>
    <xf numFmtId="0" fontId="7" fillId="2" borderId="0" xfId="4" applyFont="1" applyFill="1" applyAlignment="1">
      <alignment horizontal="center" wrapText="1"/>
    </xf>
    <xf numFmtId="0" fontId="7" fillId="2" borderId="0" xfId="4" applyFont="1" applyFill="1" applyAlignment="1">
      <alignment horizontal="center"/>
    </xf>
    <xf numFmtId="0" fontId="19" fillId="2" borderId="0" xfId="0" applyFont="1" applyFill="1"/>
    <xf numFmtId="0" fontId="20" fillId="2" borderId="21" xfId="4" applyFont="1" applyFill="1" applyBorder="1" applyAlignment="1">
      <alignment horizontal="left" vertical="top"/>
    </xf>
    <xf numFmtId="0" fontId="17" fillId="2" borderId="21" xfId="4" applyFont="1" applyFill="1" applyBorder="1"/>
    <xf numFmtId="0" fontId="7" fillId="2" borderId="21" xfId="4" applyFont="1" applyFill="1" applyBorder="1" applyAlignment="1">
      <alignment horizontal="center" wrapText="1"/>
    </xf>
    <xf numFmtId="0" fontId="7" fillId="2" borderId="21" xfId="4" applyFont="1" applyFill="1" applyBorder="1" applyAlignment="1">
      <alignment horizontal="center"/>
    </xf>
    <xf numFmtId="0" fontId="0" fillId="2" borderId="0" xfId="0" applyFill="1" applyAlignment="1">
      <alignment horizontal="left" vertical="top" wrapText="1"/>
    </xf>
    <xf numFmtId="165" fontId="0" fillId="2" borderId="0" xfId="1" applyNumberFormat="1" applyFont="1" applyFill="1" applyProtection="1"/>
    <xf numFmtId="166" fontId="0" fillId="2" borderId="0" xfId="2" applyNumberFormat="1" applyFont="1" applyFill="1" applyProtection="1"/>
    <xf numFmtId="167" fontId="0" fillId="2" borderId="0" xfId="0" applyNumberFormat="1" applyFill="1"/>
    <xf numFmtId="168" fontId="0" fillId="2" borderId="0" xfId="0" applyNumberFormat="1" applyFill="1"/>
    <xf numFmtId="43" fontId="0" fillId="2" borderId="0" xfId="0" applyNumberFormat="1" applyFill="1" applyAlignment="1">
      <alignment horizontal="center"/>
    </xf>
    <xf numFmtId="0" fontId="0" fillId="2" borderId="18" xfId="0" applyFill="1" applyBorder="1" applyAlignment="1">
      <alignment horizontal="left" vertical="top" wrapText="1"/>
    </xf>
    <xf numFmtId="0" fontId="0" fillId="2" borderId="18" xfId="0" applyFill="1" applyBorder="1"/>
    <xf numFmtId="165" fontId="0" fillId="2" borderId="18" xfId="1" applyNumberFormat="1" applyFont="1" applyFill="1" applyBorder="1" applyProtection="1"/>
    <xf numFmtId="166" fontId="0" fillId="2" borderId="18" xfId="2" applyNumberFormat="1" applyFont="1" applyFill="1" applyBorder="1" applyProtection="1"/>
    <xf numFmtId="167" fontId="0" fillId="2" borderId="18" xfId="0" applyNumberFormat="1" applyFill="1" applyBorder="1"/>
    <xf numFmtId="168" fontId="0" fillId="2" borderId="18" xfId="0" applyNumberFormat="1" applyFill="1" applyBorder="1"/>
    <xf numFmtId="43" fontId="0" fillId="2" borderId="18" xfId="0" applyNumberFormat="1" applyFill="1" applyBorder="1" applyAlignment="1">
      <alignment horizontal="center"/>
    </xf>
    <xf numFmtId="0" fontId="0" fillId="2" borderId="0" xfId="0" applyFill="1" applyAlignment="1">
      <alignment horizontal="left" vertical="top"/>
    </xf>
    <xf numFmtId="165" fontId="0" fillId="2" borderId="0" xfId="1" applyNumberFormat="1" applyFont="1" applyFill="1"/>
    <xf numFmtId="166" fontId="0" fillId="2" borderId="0" xfId="0" applyNumberFormat="1" applyFill="1"/>
    <xf numFmtId="0" fontId="0" fillId="2" borderId="0" xfId="0" applyFill="1" applyAlignment="1">
      <alignment horizontal="right" vertical="top"/>
    </xf>
    <xf numFmtId="169" fontId="0" fillId="2" borderId="0" xfId="0" applyNumberFormat="1" applyFill="1"/>
    <xf numFmtId="0" fontId="2" fillId="2" borderId="0" xfId="0" applyFont="1" applyFill="1" applyAlignment="1">
      <alignment horizontal="right" vertical="top"/>
    </xf>
    <xf numFmtId="169" fontId="0" fillId="2" borderId="22" xfId="0" applyNumberFormat="1" applyFill="1" applyBorder="1"/>
    <xf numFmtId="169" fontId="0" fillId="2" borderId="0" xfId="1" applyNumberFormat="1" applyFont="1" applyFill="1"/>
    <xf numFmtId="169" fontId="2" fillId="2" borderId="23" xfId="0" applyNumberFormat="1" applyFont="1" applyFill="1" applyBorder="1"/>
    <xf numFmtId="169" fontId="2" fillId="2" borderId="0" xfId="0" applyNumberFormat="1" applyFont="1" applyFill="1"/>
  </cellXfs>
  <cellStyles count="5">
    <cellStyle name="Comma" xfId="1" builtinId="3"/>
    <cellStyle name="Normal" xfId="0" builtinId="0"/>
    <cellStyle name="Normal_6. Cost Allocation for Def-Var" xfId="3" xr:uid="{C4AC8066-0ED0-4B77-8D68-45B220E2541B}"/>
    <cellStyle name="Normal_Sheet6" xfId="4" xr:uid="{41FE15C6-7157-4469-9A51-F632944780DF}"/>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28575</xdr:rowOff>
    </xdr:from>
    <xdr:to>
      <xdr:col>6</xdr:col>
      <xdr:colOff>608770</xdr:colOff>
      <xdr:row>10</xdr:row>
      <xdr:rowOff>48866</xdr:rowOff>
    </xdr:to>
    <xdr:grpSp>
      <xdr:nvGrpSpPr>
        <xdr:cNvPr id="2" name="Group 1">
          <a:extLst>
            <a:ext uri="{FF2B5EF4-FFF2-40B4-BE49-F238E27FC236}">
              <a16:creationId xmlns:a16="http://schemas.microsoft.com/office/drawing/2014/main" id="{63754461-2567-4CC2-87EA-0DBFD33F77FC}"/>
            </a:ext>
          </a:extLst>
        </xdr:cNvPr>
        <xdr:cNvGrpSpPr/>
      </xdr:nvGrpSpPr>
      <xdr:grpSpPr>
        <a:xfrm>
          <a:off x="628650" y="28575"/>
          <a:ext cx="8685970" cy="2058641"/>
          <a:chOff x="200024" y="4499942"/>
          <a:chExt cx="8857420" cy="1915766"/>
        </a:xfrm>
      </xdr:grpSpPr>
      <xdr:pic>
        <xdr:nvPicPr>
          <xdr:cNvPr id="3" name="Picture 2">
            <a:extLst>
              <a:ext uri="{FF2B5EF4-FFF2-40B4-BE49-F238E27FC236}">
                <a16:creationId xmlns:a16="http://schemas.microsoft.com/office/drawing/2014/main" id="{A9CBA6A7-3A95-8FA7-AC88-C51FE3DF8085}"/>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0024" y="4499942"/>
            <a:ext cx="8857420" cy="1915766"/>
          </a:xfrm>
          <a:prstGeom prst="rect">
            <a:avLst/>
          </a:prstGeom>
          <a:ln>
            <a:noFill/>
          </a:ln>
          <a:effectLst>
            <a:softEdge rad="112500"/>
          </a:effectLst>
        </xdr:spPr>
      </xdr:pic>
      <xdr:sp macro="" textlink="'[1]1. Information Sheet'!AA1" fLocksText="0">
        <xdr:nvSpPr>
          <xdr:cNvPr id="4" name="TextBox 3">
            <a:extLst>
              <a:ext uri="{FF2B5EF4-FFF2-40B4-BE49-F238E27FC236}">
                <a16:creationId xmlns:a16="http://schemas.microsoft.com/office/drawing/2014/main" id="{9CFA1B14-DFE8-936A-FEBD-214DECB2C16F}"/>
              </a:ext>
            </a:extLst>
          </xdr:cNvPr>
          <xdr:cNvSpPr txBox="1"/>
        </xdr:nvSpPr>
        <xdr:spPr>
          <a:xfrm>
            <a:off x="314739" y="5814392"/>
            <a:ext cx="8630477" cy="447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fld id="{096F383F-DA7D-47B7-AEB4-0B52DE5128C2}" type="TxLink">
              <a:rPr lang="en-CA" sz="1600" b="1" i="0" u="none" strike="noStrike" cap="none" spc="0">
                <a:ln w="11430">
                  <a:solidFill>
                    <a:sysClr val="windowText" lastClr="000000"/>
                  </a:solidFill>
                </a:ln>
                <a:solidFill>
                  <a:schemeClr val="tx1"/>
                </a:solidFill>
                <a:effectLst>
                  <a:outerShdw blurRad="50800" dist="39000" dir="5460000" algn="tl">
                    <a:srgbClr val="000000">
                      <a:alpha val="38000"/>
                    </a:srgbClr>
                  </a:outerShdw>
                </a:effectLst>
                <a:latin typeface="Arialri"/>
              </a:rPr>
              <a:pPr algn="ctr"/>
              <a:t> </a:t>
            </a:fld>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pic>
        <xdr:nvPicPr>
          <xdr:cNvPr id="5" name="Picture 4">
            <a:extLst>
              <a:ext uri="{FF2B5EF4-FFF2-40B4-BE49-F238E27FC236}">
                <a16:creationId xmlns:a16="http://schemas.microsoft.com/office/drawing/2014/main" id="{D88D02F9-73F7-D19F-4B8C-5042AA26971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405848" y="4688417"/>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B1D939C2-155B-C41D-3A3C-1BACF6C1DFBE}"/>
              </a:ext>
            </a:extLst>
          </xdr:cNvPr>
          <xdr:cNvSpPr/>
        </xdr:nvSpPr>
        <xdr:spPr>
          <a:xfrm>
            <a:off x="746395" y="465816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xdr:col>
      <xdr:colOff>133350</xdr:colOff>
      <xdr:row>3</xdr:row>
      <xdr:rowOff>133350</xdr:rowOff>
    </xdr:from>
    <xdr:to>
      <xdr:col>1</xdr:col>
      <xdr:colOff>2990850</xdr:colOff>
      <xdr:row>5</xdr:row>
      <xdr:rowOff>66675</xdr:rowOff>
    </xdr:to>
    <xdr:sp macro="" textlink="">
      <xdr:nvSpPr>
        <xdr:cNvPr id="7" name="TextBox 6">
          <a:extLst>
            <a:ext uri="{FF2B5EF4-FFF2-40B4-BE49-F238E27FC236}">
              <a16:creationId xmlns:a16="http://schemas.microsoft.com/office/drawing/2014/main" id="{B6154D74-6CD2-4432-9F13-47BE4EB4A4BE}"/>
            </a:ext>
          </a:extLst>
        </xdr:cNvPr>
        <xdr:cNvSpPr txBox="1"/>
      </xdr:nvSpPr>
      <xdr:spPr>
        <a:xfrm>
          <a:off x="762000" y="762000"/>
          <a:ext cx="2857500"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t>VECC - Question</a:t>
          </a:r>
          <a:r>
            <a:rPr lang="en-CA" sz="1100" baseline="0"/>
            <a:t> 2</a:t>
          </a:r>
          <a:endParaRPr lang="en-CA"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31750</xdr:rowOff>
    </xdr:from>
    <xdr:to>
      <xdr:col>8</xdr:col>
      <xdr:colOff>605595</xdr:colOff>
      <xdr:row>10</xdr:row>
      <xdr:rowOff>42516</xdr:rowOff>
    </xdr:to>
    <xdr:grpSp>
      <xdr:nvGrpSpPr>
        <xdr:cNvPr id="2" name="Group 1">
          <a:extLst>
            <a:ext uri="{FF2B5EF4-FFF2-40B4-BE49-F238E27FC236}">
              <a16:creationId xmlns:a16="http://schemas.microsoft.com/office/drawing/2014/main" id="{4EFBF6AC-158E-4E2B-9BEB-5BF024023089}"/>
            </a:ext>
          </a:extLst>
        </xdr:cNvPr>
        <xdr:cNvGrpSpPr/>
      </xdr:nvGrpSpPr>
      <xdr:grpSpPr>
        <a:xfrm>
          <a:off x="628650" y="31750"/>
          <a:ext cx="10378245" cy="1915766"/>
          <a:chOff x="200024" y="4499942"/>
          <a:chExt cx="8857420" cy="1915766"/>
        </a:xfrm>
      </xdr:grpSpPr>
      <xdr:pic>
        <xdr:nvPicPr>
          <xdr:cNvPr id="3" name="Picture 2">
            <a:extLst>
              <a:ext uri="{FF2B5EF4-FFF2-40B4-BE49-F238E27FC236}">
                <a16:creationId xmlns:a16="http://schemas.microsoft.com/office/drawing/2014/main" id="{533B989F-DA20-F94F-DC76-BE71B66F7B5B}"/>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0024" y="4499942"/>
            <a:ext cx="8857420" cy="1915766"/>
          </a:xfrm>
          <a:prstGeom prst="rect">
            <a:avLst/>
          </a:prstGeom>
          <a:ln>
            <a:noFill/>
          </a:ln>
          <a:effectLst>
            <a:softEdge rad="112500"/>
          </a:effectLst>
        </xdr:spPr>
      </xdr:pic>
      <xdr:sp macro="" textlink="" fLocksText="0">
        <xdr:nvSpPr>
          <xdr:cNvPr id="4" name="TextBox 3">
            <a:extLst>
              <a:ext uri="{FF2B5EF4-FFF2-40B4-BE49-F238E27FC236}">
                <a16:creationId xmlns:a16="http://schemas.microsoft.com/office/drawing/2014/main" id="{2D9562E1-CC6E-CA2B-BA43-55A389F38711}"/>
              </a:ext>
            </a:extLst>
          </xdr:cNvPr>
          <xdr:cNvSpPr txBox="1"/>
        </xdr:nvSpPr>
        <xdr:spPr>
          <a:xfrm>
            <a:off x="314739" y="5814392"/>
            <a:ext cx="8630477" cy="447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fld id="{096F383F-DA7D-47B7-AEB4-0B52DE5128C2}" type="TxLink">
              <a:rPr lang="en-CA" sz="1600" b="1" i="0" u="none" strike="noStrike" cap="none" spc="0">
                <a:ln w="11430">
                  <a:solidFill>
                    <a:sysClr val="windowText" lastClr="000000"/>
                  </a:solidFill>
                </a:ln>
                <a:solidFill>
                  <a:schemeClr val="tx1"/>
                </a:solidFill>
                <a:effectLst>
                  <a:outerShdw blurRad="50800" dist="39000" dir="5460000" algn="tl">
                    <a:srgbClr val="000000">
                      <a:alpha val="38000"/>
                    </a:srgbClr>
                  </a:outerShdw>
                </a:effectLst>
                <a:latin typeface="Arialri"/>
              </a:rPr>
              <a:pPr algn="ctr"/>
              <a:t> </a:t>
            </a:fld>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sp macro="" textlink="">
        <xdr:nvSpPr>
          <xdr:cNvPr id="5" name="Rectangle 4">
            <a:extLst>
              <a:ext uri="{FF2B5EF4-FFF2-40B4-BE49-F238E27FC236}">
                <a16:creationId xmlns:a16="http://schemas.microsoft.com/office/drawing/2014/main" id="{5B4C9CB1-6030-2BEC-54A0-6E090B32C70E}"/>
              </a:ext>
            </a:extLst>
          </xdr:cNvPr>
          <xdr:cNvSpPr/>
        </xdr:nvSpPr>
        <xdr:spPr>
          <a:xfrm>
            <a:off x="345334" y="499195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endPar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endParaRPr>
          </a:p>
        </xdr:txBody>
      </xdr:sp>
      <xdr:pic>
        <xdr:nvPicPr>
          <xdr:cNvPr id="6" name="Picture 5">
            <a:extLst>
              <a:ext uri="{FF2B5EF4-FFF2-40B4-BE49-F238E27FC236}">
                <a16:creationId xmlns:a16="http://schemas.microsoft.com/office/drawing/2014/main" id="{2878266A-8492-9AFF-25F8-E26C4744D08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405848" y="4688417"/>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6019304C-B5AD-4DFA-BE98-C3D1FA933B8F}"/>
              </a:ext>
            </a:extLst>
          </xdr:cNvPr>
          <xdr:cNvSpPr/>
        </xdr:nvSpPr>
        <xdr:spPr>
          <a:xfrm>
            <a:off x="746395" y="465816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xdr:col>
      <xdr:colOff>104775</xdr:colOff>
      <xdr:row>3</xdr:row>
      <xdr:rowOff>123825</xdr:rowOff>
    </xdr:from>
    <xdr:to>
      <xdr:col>1</xdr:col>
      <xdr:colOff>2962275</xdr:colOff>
      <xdr:row>5</xdr:row>
      <xdr:rowOff>85725</xdr:rowOff>
    </xdr:to>
    <xdr:sp macro="" textlink="">
      <xdr:nvSpPr>
        <xdr:cNvPr id="8" name="TextBox 7">
          <a:extLst>
            <a:ext uri="{FF2B5EF4-FFF2-40B4-BE49-F238E27FC236}">
              <a16:creationId xmlns:a16="http://schemas.microsoft.com/office/drawing/2014/main" id="{5A944EF6-34F3-4111-9B6E-5C3EACF36EAF}"/>
            </a:ext>
          </a:extLst>
        </xdr:cNvPr>
        <xdr:cNvSpPr txBox="1"/>
      </xdr:nvSpPr>
      <xdr:spPr>
        <a:xfrm>
          <a:off x="733425" y="695325"/>
          <a:ext cx="2857500"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t>VECC - Question</a:t>
          </a:r>
          <a:r>
            <a:rPr lang="en-CA" sz="1100" baseline="0"/>
            <a:t> 2</a:t>
          </a:r>
          <a:endParaRPr lang="en-CA"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aurah\Downloads\InnPower_2023-IRM-Rate-Generator-Model_20220803%20(1).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bbacon\My%20Documents\Lakeland\2013%20Rate%20Appl\Dummy%20Fil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LDC%20FTY%20-%20LF\CostAllocati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laurah\Downloads\2017_Filing_Requirements_Chapter2_Appendices%20TC.xlsm%20(6).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IPC_IRR_OEB_20221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 Information Sheet"/>
      <sheetName val="Sheet1"/>
      <sheetName val="2. Current Tariff Schedule"/>
      <sheetName val="3. Continuity Schedule"/>
      <sheetName val="2016 List"/>
      <sheetName val="4. Billing Det. for Def-Var"/>
      <sheetName val="5. Allocating Def-Var Balances"/>
      <sheetName val="6. Class A Consumption Data"/>
      <sheetName val="6.1a GA Allocation"/>
      <sheetName val="6.1 GA"/>
      <sheetName val="6.2a CBR B_Allocation"/>
      <sheetName val="6.2 CBR B"/>
      <sheetName val="7. Calculation of Def-Var RR"/>
      <sheetName val="8. STS - Tax Change"/>
      <sheetName val="9. Shared Tax - Rate Rider"/>
      <sheetName val="10. RTSR Current Rates"/>
      <sheetName val="11. RTSR - UTRs &amp; Sub-Tx"/>
      <sheetName val="12. RTSR - Historical Wholesale"/>
      <sheetName val="13. RTSR - Current Wholesale"/>
      <sheetName val="14. RTSR - Forecast Wholesale"/>
      <sheetName val="15. RTSR Rates to Forecast"/>
      <sheetName val="16. Rev2Cost_GDPIPI"/>
      <sheetName val="17. Regulatory Charges"/>
      <sheetName val="18. Additional Rates"/>
      <sheetName val="Rate Rider Database"/>
      <sheetName val="19. Final Tariff Schedule"/>
      <sheetName val="20. Bill Impacts"/>
      <sheetName val="2 1 5 TotalConsumptionData_Dist"/>
      <sheetName val="212_Total_Connection_RollUp"/>
      <sheetName val="2.1.7 Filing"/>
      <sheetName val="20. HIDDEN"/>
      <sheetName val="20. Bill Impacts hidden"/>
      <sheetName val="Database"/>
      <sheetName val="lists"/>
      <sheetName val="Sheet2"/>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ummy File"/>
    </sheetNames>
    <sheetDataSet>
      <sheetData sheetId="0"/>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ClassRevenues"/>
      <sheetName val="ExistingRatesDetails"/>
      <sheetName val="ExistingRatesSummary"/>
      <sheetName val="LoadForecastDetails"/>
      <sheetName val="LoadForecastSummary"/>
      <sheetName val="Refs"/>
    </sheetNames>
    <sheetDataSet>
      <sheetData sheetId="0" refreshError="1">
        <row r="8">
          <cell r="C8" t="str">
            <v>C:\Documents and Settings\jcochrane.ERA-INC\My Documents\2008EDR\FTYv1.3</v>
          </cell>
        </row>
      </sheetData>
      <sheetData sheetId="1" refreshError="1"/>
      <sheetData sheetId="2" refreshError="1"/>
      <sheetData sheetId="3" refreshError="1"/>
      <sheetData sheetId="4" refreshError="1"/>
      <sheetData sheetId="5" refreshError="1"/>
      <sheetData sheetId="6" refreshError="1">
        <row r="2">
          <cell r="B2" t="str">
            <v>Horizon_Utilities_Corporation_Detailed_CA_model_Run2.xls</v>
          </cell>
        </row>
        <row r="3">
          <cell r="B3" t="str">
            <v>'[Horizon_Utilities_Corporation_Detailed_CA_model_Run2.xls]I2 LDC class'!$C:$G</v>
          </cell>
        </row>
        <row r="4">
          <cell r="B4" t="str">
            <v>'[Horizon_Utilities_Corporation_Detailed_CA_model_Run2.xls]O1 Revenue to cost|RR'!$D$17:$W$17</v>
          </cell>
        </row>
        <row r="5">
          <cell r="B5" t="str">
            <v>Revenue Requirement (includes NI)</v>
          </cell>
        </row>
        <row r="6">
          <cell r="B6">
            <v>92033309.222477198</v>
          </cell>
        </row>
        <row r="7">
          <cell r="B7" t="str">
            <v>'[Horizon_Utilities_Corporation_Detailed_CA_model_Run2.xls]O1 Revenue to cost|RR'!$B:$W</v>
          </cell>
        </row>
        <row r="8">
          <cell r="B8">
            <v>498976676.05552793</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_Requested_Approvals"/>
      <sheetName val="App.2-AA_Capital Projects"/>
      <sheetName val="App.2-AB_Capital Expenditures"/>
      <sheetName val="App.2-AC_Customer Engagement"/>
      <sheetName val="App.2-B_Acctg Instructions"/>
      <sheetName val="App.2-BA_Fixed Asset Cont"/>
      <sheetName val="Appendix 2-BB Service Life  "/>
      <sheetName val="App.2-CA_OldCGAAPDepExp_Yr1"/>
      <sheetName val="App.2-CB_NewCGAAP_DepExp_Yr1"/>
      <sheetName val="App.2-CC_DepExp_Yr2"/>
      <sheetName val="App.2-CD_DepExp_Yr3"/>
      <sheetName val="App.2-CE_DepExp_Yr4"/>
      <sheetName val="App.2-CF_DepExp_Yr5"/>
      <sheetName val="App.2-CG_DepExp_Yr6"/>
      <sheetName val="App.2-CH_DepExp"/>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Load_Forecast_Instrct"/>
      <sheetName val="App.2-IB_Load_Forecast_Analysis"/>
      <sheetName val="App.2-JA_OM&amp;A_Summary_Analys"/>
      <sheetName val="App.2-JB_OM&amp;A_Cost _Drivers"/>
      <sheetName val="App.2-JC_OMA Programs"/>
      <sheetName val="App.2-K_Employee Costs"/>
      <sheetName val="App.2-KA_P_OPEBs"/>
      <sheetName val="App.2-L_OM&amp;A_per_Cust_FTE"/>
      <sheetName val="App.2-L_OM&amp;A_per_Cust_FTEE_exp"/>
      <sheetName val="App.2-M_Regulatory_Costs"/>
      <sheetName val="App.2-N_Corp_Cost_Allocation"/>
      <sheetName val="App.2-OA Capital Structure"/>
      <sheetName val="App.2-OB_Debt Instruments"/>
      <sheetName val="App.2-Q_Cost of Serv. Emb. Dx"/>
      <sheetName val="App.2-R_Loss Factors"/>
      <sheetName val="App.2-S_Stranded Meters"/>
      <sheetName val="App.2-Y_MIFRS Summary Impacts"/>
      <sheetName val="Sheet19"/>
      <sheetName val="App.2-YA_IFRS Transition Costs"/>
      <sheetName val="Sheet1"/>
    </sheetNames>
    <sheetDataSet>
      <sheetData sheetId="0">
        <row r="16">
          <cell r="E16" t="str">
            <v>EB-2016-0085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EB Staff 2a"/>
      <sheetName val="OEB Staff 2b"/>
      <sheetName val="OEB Staff 2c"/>
      <sheetName val="OEB Staff 4"/>
      <sheetName val="OEB Staff 6a"/>
      <sheetName val="OEB Staff 6b"/>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71D03-887A-4BFC-8C98-81BB6DB339EF}">
  <sheetPr>
    <tabColor theme="4" tint="0.59999389629810485"/>
  </sheetPr>
  <dimension ref="B1:BV36"/>
  <sheetViews>
    <sheetView tabSelected="1" workbookViewId="0">
      <selection activeCell="B28" sqref="B28"/>
    </sheetView>
  </sheetViews>
  <sheetFormatPr defaultColWidth="9.42578125" defaultRowHeight="15" x14ac:dyDescent="0.25"/>
  <cols>
    <col min="1" max="1" width="9.42578125" style="1"/>
    <col min="2" max="2" width="64.5703125" style="1" bestFit="1" customWidth="1"/>
    <col min="3" max="3" width="9.42578125" style="1"/>
    <col min="4" max="11" width="15.7109375" style="1" customWidth="1"/>
    <col min="12" max="15" width="18.42578125" style="1" hidden="1" customWidth="1"/>
    <col min="16" max="16" width="15.7109375" style="1" customWidth="1"/>
    <col min="17" max="19" width="19.42578125" style="1" hidden="1" customWidth="1"/>
    <col min="20" max="21" width="15.7109375" style="1" customWidth="1"/>
    <col min="22" max="22" width="11.7109375" style="1" bestFit="1" customWidth="1"/>
    <col min="23" max="23" width="11.5703125" style="1" bestFit="1" customWidth="1"/>
    <col min="24" max="16384" width="9.42578125" style="1"/>
  </cols>
  <sheetData>
    <row r="1" spans="2:74" ht="15.75" thickBot="1" x14ac:dyDescent="0.3">
      <c r="S1" s="1" t="str">
        <f>IF(D30="YES", "YES", "NO")</f>
        <v>NO</v>
      </c>
      <c r="BV1" s="2"/>
    </row>
    <row r="2" spans="2:74" ht="18" customHeight="1" x14ac:dyDescent="0.25">
      <c r="C2" s="2" t="b">
        <f>IF(K4="Yes",TRUE,FALSE)</f>
        <v>1</v>
      </c>
      <c r="H2" s="3" t="s">
        <v>0</v>
      </c>
      <c r="I2" s="4"/>
      <c r="J2" s="4"/>
      <c r="K2" s="5"/>
      <c r="L2" s="6"/>
    </row>
    <row r="3" spans="2:74" ht="15.75" thickBot="1" x14ac:dyDescent="0.3">
      <c r="H3" s="7" t="s">
        <v>1</v>
      </c>
      <c r="I3" s="8"/>
      <c r="J3" s="8"/>
      <c r="K3" s="9"/>
      <c r="L3" s="10"/>
    </row>
    <row r="4" spans="2:74" ht="16.5" thickTop="1" thickBot="1" x14ac:dyDescent="0.3">
      <c r="H4" s="10" t="s">
        <v>2</v>
      </c>
      <c r="I4" s="11"/>
      <c r="J4" s="11"/>
      <c r="K4" s="12" t="s">
        <v>3</v>
      </c>
      <c r="L4" s="10"/>
    </row>
    <row r="5" spans="2:74" ht="15.75" thickBot="1" x14ac:dyDescent="0.3">
      <c r="C5" s="13"/>
      <c r="D5" s="14"/>
      <c r="E5" s="14"/>
      <c r="F5" s="14"/>
      <c r="G5" s="14"/>
      <c r="H5" s="15"/>
      <c r="I5" s="16"/>
      <c r="J5" s="16"/>
      <c r="K5" s="17"/>
      <c r="L5" s="15"/>
      <c r="M5" s="14"/>
      <c r="N5" s="14"/>
      <c r="O5" s="14"/>
      <c r="P5" s="14"/>
      <c r="Q5" s="14"/>
      <c r="R5" s="14"/>
      <c r="S5" s="14"/>
      <c r="T5" s="18"/>
    </row>
    <row r="6" spans="2:74" ht="15.75" thickBot="1" x14ac:dyDescent="0.3">
      <c r="C6" s="13"/>
      <c r="D6" s="14"/>
      <c r="E6" s="14"/>
      <c r="F6" s="14"/>
      <c r="G6" s="14"/>
      <c r="H6" s="19" t="s">
        <v>4</v>
      </c>
      <c r="I6" s="20"/>
      <c r="J6" s="20"/>
      <c r="K6" s="21"/>
      <c r="L6" s="15"/>
      <c r="M6" s="14"/>
      <c r="N6" s="14"/>
      <c r="O6" s="14"/>
      <c r="P6" s="14"/>
      <c r="Q6" s="14"/>
      <c r="R6" s="14"/>
      <c r="S6" s="14"/>
      <c r="T6" s="18"/>
    </row>
    <row r="7" spans="2:74" ht="15.75" thickBot="1" x14ac:dyDescent="0.3">
      <c r="C7" s="13"/>
      <c r="D7" s="14"/>
      <c r="E7" s="14"/>
      <c r="F7" s="14"/>
      <c r="G7" s="14"/>
      <c r="H7" s="22"/>
      <c r="I7" s="23"/>
      <c r="J7" s="23"/>
      <c r="K7" s="24"/>
      <c r="L7" s="15"/>
      <c r="M7" s="14"/>
      <c r="N7" s="14"/>
      <c r="O7" s="14"/>
      <c r="P7" s="14"/>
      <c r="Q7" s="14"/>
      <c r="R7" s="14"/>
      <c r="S7" s="14"/>
      <c r="T7" s="18"/>
    </row>
    <row r="8" spans="2:74" ht="15.75" thickBot="1" x14ac:dyDescent="0.3">
      <c r="B8" s="11"/>
      <c r="C8" s="13"/>
      <c r="D8" s="25"/>
      <c r="E8" s="14"/>
      <c r="F8" s="14"/>
      <c r="G8" s="14"/>
      <c r="H8" s="22"/>
      <c r="I8" s="23"/>
      <c r="J8" s="23"/>
      <c r="K8" s="24"/>
      <c r="L8" s="15"/>
      <c r="M8" s="14"/>
      <c r="N8" s="14"/>
      <c r="O8" s="14"/>
      <c r="P8" s="14"/>
      <c r="Q8" s="14"/>
      <c r="R8" s="14"/>
      <c r="S8" s="14"/>
      <c r="T8" s="18"/>
    </row>
    <row r="9" spans="2:74" ht="15.75" thickBot="1" x14ac:dyDescent="0.3">
      <c r="C9" s="13"/>
      <c r="D9" s="14"/>
      <c r="E9" s="14"/>
      <c r="F9" s="14"/>
      <c r="G9" s="14"/>
      <c r="H9" s="22"/>
      <c r="I9" s="23"/>
      <c r="J9" s="23"/>
      <c r="K9" s="24"/>
      <c r="L9" s="15"/>
      <c r="M9" s="14"/>
      <c r="N9" s="14"/>
      <c r="O9" s="14"/>
      <c r="P9" s="14"/>
      <c r="Q9" s="14"/>
      <c r="R9" s="14"/>
      <c r="S9" s="14"/>
      <c r="T9" s="18"/>
    </row>
    <row r="10" spans="2:74" ht="15.75" thickBot="1" x14ac:dyDescent="0.3">
      <c r="C10" s="13"/>
      <c r="D10" s="14"/>
      <c r="E10" s="14"/>
      <c r="F10" s="14"/>
      <c r="G10" s="14"/>
      <c r="H10" s="22"/>
      <c r="I10" s="23"/>
      <c r="J10" s="23"/>
      <c r="K10" s="24"/>
      <c r="L10" s="15"/>
      <c r="M10" s="14"/>
      <c r="N10" s="14"/>
      <c r="O10" s="14"/>
      <c r="P10" s="14"/>
      <c r="Q10" s="14"/>
      <c r="R10" s="14"/>
      <c r="S10" s="14"/>
      <c r="T10" s="18"/>
    </row>
    <row r="11" spans="2:74" ht="15.75" thickBot="1" x14ac:dyDescent="0.3">
      <c r="C11" s="13"/>
      <c r="D11" s="14"/>
      <c r="E11" s="14"/>
      <c r="F11" s="14"/>
      <c r="G11" s="14"/>
      <c r="H11" s="22"/>
      <c r="I11" s="23"/>
      <c r="J11" s="23"/>
      <c r="K11" s="24"/>
      <c r="L11" s="15"/>
      <c r="M11" s="14"/>
      <c r="N11" s="14"/>
      <c r="O11" s="14"/>
      <c r="P11" s="14"/>
      <c r="Q11" s="14"/>
      <c r="R11" s="14"/>
      <c r="S11" s="14"/>
      <c r="T11" s="18"/>
    </row>
    <row r="12" spans="2:74" ht="15.75" thickBot="1" x14ac:dyDescent="0.3">
      <c r="B12" s="26"/>
      <c r="C12" s="13"/>
      <c r="D12" s="14"/>
      <c r="E12" s="14"/>
      <c r="F12" s="14"/>
      <c r="G12" s="14"/>
      <c r="H12" s="27" t="s">
        <v>5</v>
      </c>
      <c r="I12" s="28"/>
      <c r="J12" s="28"/>
      <c r="K12" s="29"/>
      <c r="L12" s="15"/>
      <c r="M12" s="14"/>
      <c r="N12" s="14"/>
      <c r="O12" s="14"/>
      <c r="P12" s="14"/>
      <c r="Q12" s="14"/>
      <c r="R12" s="14"/>
      <c r="S12" s="14"/>
      <c r="T12" s="18"/>
    </row>
    <row r="13" spans="2:74" s="39" customFormat="1" ht="15.75" thickBot="1" x14ac:dyDescent="0.3">
      <c r="B13" s="30" t="s">
        <v>6</v>
      </c>
      <c r="C13" s="31"/>
      <c r="D13" s="31"/>
      <c r="E13" s="31"/>
      <c r="F13" s="31"/>
      <c r="G13" s="32"/>
      <c r="H13" s="33"/>
      <c r="I13" s="34"/>
      <c r="J13" s="34"/>
      <c r="K13" s="35"/>
      <c r="L13" s="36"/>
      <c r="M13" s="37"/>
      <c r="N13" s="37"/>
      <c r="O13" s="37"/>
      <c r="P13" s="37"/>
      <c r="Q13" s="37"/>
      <c r="R13" s="37"/>
      <c r="S13" s="37"/>
      <c r="T13" s="38"/>
    </row>
    <row r="14" spans="2:74" s="39" customFormat="1" ht="24.75" customHeight="1" thickBot="1" x14ac:dyDescent="0.3">
      <c r="C14" s="40"/>
      <c r="D14" s="41"/>
      <c r="E14" s="41"/>
      <c r="F14" s="41"/>
      <c r="G14" s="41"/>
      <c r="H14" s="41"/>
      <c r="I14" s="41"/>
      <c r="J14" s="37"/>
      <c r="K14" s="37"/>
      <c r="L14" s="42"/>
      <c r="M14" s="42"/>
      <c r="N14" s="42"/>
      <c r="O14" s="42"/>
      <c r="P14" s="42"/>
      <c r="Q14" s="42"/>
      <c r="R14" s="42"/>
      <c r="S14" s="42"/>
      <c r="T14" s="43"/>
    </row>
    <row r="15" spans="2:74" s="39" customFormat="1" ht="41.25" customHeight="1" thickBot="1" x14ac:dyDescent="0.3">
      <c r="B15" s="44"/>
      <c r="C15" s="45"/>
      <c r="D15" s="46" t="s">
        <v>7</v>
      </c>
      <c r="E15" s="46" t="s">
        <v>8</v>
      </c>
      <c r="F15" s="46" t="s">
        <v>9</v>
      </c>
      <c r="G15" s="46" t="s">
        <v>10</v>
      </c>
      <c r="H15" s="47" t="s">
        <v>11</v>
      </c>
      <c r="I15" s="47" t="s">
        <v>12</v>
      </c>
      <c r="J15" s="46" t="s">
        <v>13</v>
      </c>
      <c r="K15" s="46" t="s">
        <v>14</v>
      </c>
      <c r="L15" s="47" t="s">
        <v>15</v>
      </c>
      <c r="M15" s="47" t="s">
        <v>16</v>
      </c>
      <c r="N15" s="47" t="s">
        <v>17</v>
      </c>
      <c r="O15" s="47" t="s">
        <v>18</v>
      </c>
      <c r="P15" s="47" t="s">
        <v>19</v>
      </c>
      <c r="Q15" s="47" t="s">
        <v>20</v>
      </c>
      <c r="R15" s="47" t="s">
        <v>21</v>
      </c>
      <c r="S15" s="47" t="s">
        <v>22</v>
      </c>
      <c r="T15" s="48" t="s">
        <v>23</v>
      </c>
      <c r="U15" s="49" t="s">
        <v>24</v>
      </c>
    </row>
    <row r="16" spans="2:74" s="56" customFormat="1" ht="33.75" customHeight="1" thickBot="1" x14ac:dyDescent="0.3">
      <c r="B16" s="50" t="s">
        <v>25</v>
      </c>
      <c r="C16" s="51" t="s">
        <v>26</v>
      </c>
      <c r="D16" s="52"/>
      <c r="E16" s="52"/>
      <c r="F16" s="52"/>
      <c r="G16" s="52"/>
      <c r="H16" s="53"/>
      <c r="I16" s="53"/>
      <c r="J16" s="52"/>
      <c r="K16" s="52"/>
      <c r="L16" s="53"/>
      <c r="M16" s="53"/>
      <c r="N16" s="53"/>
      <c r="O16" s="53"/>
      <c r="P16" s="53"/>
      <c r="Q16" s="53"/>
      <c r="R16" s="53"/>
      <c r="S16" s="53"/>
      <c r="T16" s="54"/>
      <c r="U16" s="55"/>
    </row>
    <row r="17" spans="2:23" ht="15.75" thickBot="1" x14ac:dyDescent="0.3">
      <c r="B17" s="57" t="s">
        <v>27</v>
      </c>
      <c r="C17" s="58" t="s">
        <v>28</v>
      </c>
      <c r="D17" s="59">
        <v>145250460.83000001</v>
      </c>
      <c r="E17" s="60">
        <v>0</v>
      </c>
      <c r="F17" s="61">
        <v>6451269.4400000274</v>
      </c>
      <c r="G17" s="61">
        <v>0</v>
      </c>
      <c r="H17" s="62">
        <v>0</v>
      </c>
      <c r="I17" s="62">
        <v>0</v>
      </c>
      <c r="J17" s="63">
        <f t="shared" ref="J17:K22" si="0">D17-H17</f>
        <v>145250460.83000001</v>
      </c>
      <c r="K17" s="63">
        <f t="shared" si="0"/>
        <v>0</v>
      </c>
      <c r="L17" s="64"/>
      <c r="M17" s="64"/>
      <c r="N17" s="64"/>
      <c r="O17" s="64"/>
      <c r="P17" s="64"/>
      <c r="Q17" s="64"/>
      <c r="R17" s="64"/>
      <c r="S17" s="64"/>
      <c r="T17" s="65"/>
      <c r="U17" s="66"/>
    </row>
    <row r="18" spans="2:23" ht="15.75" thickBot="1" x14ac:dyDescent="0.3">
      <c r="B18" s="57" t="s">
        <v>29</v>
      </c>
      <c r="C18" s="58" t="s">
        <v>28</v>
      </c>
      <c r="D18" s="59">
        <v>32775442</v>
      </c>
      <c r="E18" s="60">
        <v>0</v>
      </c>
      <c r="F18" s="61">
        <v>5411647.9800000004</v>
      </c>
      <c r="G18" s="61">
        <v>0</v>
      </c>
      <c r="H18" s="62">
        <v>0</v>
      </c>
      <c r="I18" s="62">
        <v>0</v>
      </c>
      <c r="J18" s="63">
        <f t="shared" si="0"/>
        <v>32775442</v>
      </c>
      <c r="K18" s="63">
        <f t="shared" si="0"/>
        <v>0</v>
      </c>
      <c r="L18" s="64"/>
      <c r="M18" s="64"/>
      <c r="N18" s="64"/>
      <c r="O18" s="64"/>
      <c r="P18" s="64"/>
      <c r="Q18" s="64"/>
      <c r="R18" s="64"/>
      <c r="S18" s="64"/>
      <c r="T18" s="65"/>
      <c r="U18" s="66"/>
    </row>
    <row r="19" spans="2:23" ht="15.75" thickBot="1" x14ac:dyDescent="0.3">
      <c r="B19" s="57" t="s">
        <v>30</v>
      </c>
      <c r="C19" s="58" t="s">
        <v>31</v>
      </c>
      <c r="D19" s="59">
        <v>63107664.689999998</v>
      </c>
      <c r="E19" s="60">
        <v>163230.39999999999</v>
      </c>
      <c r="F19" s="61">
        <v>60751278.689999998</v>
      </c>
      <c r="G19" s="61">
        <v>151693.74</v>
      </c>
      <c r="H19" s="62">
        <v>0</v>
      </c>
      <c r="I19" s="62">
        <v>0</v>
      </c>
      <c r="J19" s="63">
        <f t="shared" si="0"/>
        <v>63107664.689999998</v>
      </c>
      <c r="K19" s="63">
        <f t="shared" si="0"/>
        <v>163230.39999999999</v>
      </c>
      <c r="L19" s="64"/>
      <c r="M19" s="64"/>
      <c r="N19" s="64"/>
      <c r="O19" s="64"/>
      <c r="P19" s="64"/>
      <c r="Q19" s="64"/>
      <c r="R19" s="64"/>
      <c r="S19" s="64"/>
      <c r="T19" s="65"/>
      <c r="U19" s="66"/>
    </row>
    <row r="20" spans="2:23" ht="15.75" thickBot="1" x14ac:dyDescent="0.3">
      <c r="B20" s="57" t="s">
        <v>32</v>
      </c>
      <c r="C20" s="58" t="s">
        <v>28</v>
      </c>
      <c r="D20" s="59">
        <v>460196</v>
      </c>
      <c r="E20" s="60">
        <v>0</v>
      </c>
      <c r="F20" s="61">
        <v>29808</v>
      </c>
      <c r="G20" s="61">
        <v>0</v>
      </c>
      <c r="H20" s="62">
        <v>0</v>
      </c>
      <c r="I20" s="62">
        <v>0</v>
      </c>
      <c r="J20" s="63">
        <f t="shared" si="0"/>
        <v>460196</v>
      </c>
      <c r="K20" s="63">
        <f t="shared" si="0"/>
        <v>0</v>
      </c>
      <c r="L20" s="64"/>
      <c r="M20" s="64"/>
      <c r="N20" s="64"/>
      <c r="O20" s="64"/>
      <c r="P20" s="64"/>
      <c r="Q20" s="64"/>
      <c r="R20" s="64"/>
      <c r="S20" s="64"/>
      <c r="T20" s="65"/>
      <c r="U20" s="66"/>
    </row>
    <row r="21" spans="2:23" ht="15.75" thickBot="1" x14ac:dyDescent="0.3">
      <c r="B21" s="57" t="s">
        <v>33</v>
      </c>
      <c r="C21" s="67" t="s">
        <v>31</v>
      </c>
      <c r="D21" s="68">
        <v>103849.14</v>
      </c>
      <c r="E21" s="69">
        <v>288.48</v>
      </c>
      <c r="F21" s="70">
        <v>15409.02</v>
      </c>
      <c r="G21" s="70">
        <v>42.81</v>
      </c>
      <c r="H21" s="71">
        <v>0</v>
      </c>
      <c r="I21" s="71">
        <v>0</v>
      </c>
      <c r="J21" s="72">
        <f t="shared" si="0"/>
        <v>103849.14</v>
      </c>
      <c r="K21" s="72">
        <f t="shared" si="0"/>
        <v>288.48</v>
      </c>
      <c r="L21" s="73"/>
      <c r="M21" s="73"/>
      <c r="N21" s="73"/>
      <c r="O21" s="73"/>
      <c r="P21" s="73"/>
      <c r="Q21" s="73"/>
      <c r="R21" s="73"/>
      <c r="S21" s="73"/>
      <c r="T21" s="74"/>
      <c r="U21" s="66"/>
    </row>
    <row r="22" spans="2:23" ht="15.75" thickBot="1" x14ac:dyDescent="0.3">
      <c r="B22" s="75" t="s">
        <v>34</v>
      </c>
      <c r="C22" s="76" t="s">
        <v>31</v>
      </c>
      <c r="D22" s="77">
        <v>574600.18999999994</v>
      </c>
      <c r="E22" s="78">
        <v>1754.99</v>
      </c>
      <c r="F22" s="78">
        <v>574600.18999999994</v>
      </c>
      <c r="G22" s="78">
        <v>1754.99</v>
      </c>
      <c r="H22" s="79">
        <v>0</v>
      </c>
      <c r="I22" s="79">
        <v>0</v>
      </c>
      <c r="J22" s="80">
        <f t="shared" si="0"/>
        <v>574600.18999999994</v>
      </c>
      <c r="K22" s="80">
        <f t="shared" si="0"/>
        <v>1754.99</v>
      </c>
      <c r="L22" s="81"/>
      <c r="M22" s="81"/>
      <c r="N22" s="81"/>
      <c r="O22" s="81"/>
      <c r="P22" s="81"/>
      <c r="Q22" s="81"/>
      <c r="R22" s="81"/>
      <c r="S22" s="81"/>
      <c r="T22" s="82"/>
      <c r="U22" s="66"/>
    </row>
    <row r="23" spans="2:23" x14ac:dyDescent="0.25">
      <c r="C23" s="83" t="s">
        <v>35</v>
      </c>
      <c r="D23" s="84">
        <f>SUM($D$17:$D$22)</f>
        <v>242272212.84999999</v>
      </c>
      <c r="E23" s="84">
        <f>SUM($E$17:$E$22)</f>
        <v>165273.87</v>
      </c>
      <c r="F23" s="84">
        <f>SUM($F$17:$F$22)</f>
        <v>73234013.320000023</v>
      </c>
      <c r="G23" s="84">
        <f>SUM($G$17:$G$22)</f>
        <v>153491.53999999998</v>
      </c>
      <c r="H23" s="84">
        <f>SUM($H$17:$H$22)</f>
        <v>0</v>
      </c>
      <c r="I23" s="84">
        <f>SUM($I$17:$I$22)</f>
        <v>0</v>
      </c>
      <c r="J23" s="84">
        <f>SUM($J$17:$J$22)</f>
        <v>242272212.84999999</v>
      </c>
      <c r="K23" s="84">
        <f>SUM($K$17:$K$22)</f>
        <v>165273.87</v>
      </c>
      <c r="L23" s="85">
        <f>SUM($L$17:$L$22)</f>
        <v>0</v>
      </c>
      <c r="M23" s="85">
        <f>SUM($M$17:$M$22)</f>
        <v>0</v>
      </c>
      <c r="N23" s="85">
        <f>SUM($N$17:$N$22)</f>
        <v>0</v>
      </c>
      <c r="O23" s="85">
        <f>SUM($O$17:$O$22)</f>
        <v>0</v>
      </c>
      <c r="P23" s="85">
        <f>SUM($P$17:$P$22)</f>
        <v>0</v>
      </c>
      <c r="Q23" s="85">
        <f>SUM($Q$17:$Q$22)</f>
        <v>0</v>
      </c>
      <c r="R23" s="85">
        <f>SUM($R$17:$R$22)</f>
        <v>0</v>
      </c>
      <c r="S23" s="85">
        <f>SUM($S$17:$S$22)</f>
        <v>0</v>
      </c>
      <c r="T23" s="84">
        <f>SUM($T$17:$T$22)</f>
        <v>0</v>
      </c>
      <c r="U23" s="86">
        <f>SUM($U$17:$U$22)</f>
        <v>0</v>
      </c>
    </row>
    <row r="24" spans="2:23" x14ac:dyDescent="0.25">
      <c r="M24" s="87" t="str">
        <f>IF($M$23&lt;&gt;1,"Does not equal 100%","")</f>
        <v>Does not equal 100%</v>
      </c>
      <c r="N24" s="87" t="str">
        <f>IF($N$23&lt;&gt;1,"Does not equal 100%","")</f>
        <v>Does not equal 100%</v>
      </c>
      <c r="O24" s="87" t="str">
        <f>IF($O$23&lt;&gt;1,"Does not equal 100%","")</f>
        <v>Does not equal 100%</v>
      </c>
      <c r="P24" s="87" t="str">
        <f>IF($P$23&lt;&gt;1,"Does not equal 100%","")</f>
        <v>Does not equal 100%</v>
      </c>
      <c r="Q24" s="87" t="str">
        <f>IF($Q$23&lt;&gt;1,"Does not equal 100%","")</f>
        <v>Does not equal 100%</v>
      </c>
      <c r="R24" s="87" t="str">
        <f>IF($R$23&lt;&gt;1,"Does not equal 100%","")</f>
        <v>Does not equal 100%</v>
      </c>
      <c r="S24" s="87" t="str">
        <f>IF($S$23&lt;&gt;1,"Does not equal 100%","")</f>
        <v>Does not equal 100%</v>
      </c>
    </row>
    <row r="25" spans="2:23" x14ac:dyDescent="0.25">
      <c r="J25" s="88"/>
      <c r="K25" s="88"/>
    </row>
    <row r="26" spans="2:23" x14ac:dyDescent="0.25">
      <c r="J26" s="88"/>
      <c r="K26" s="88"/>
    </row>
    <row r="27" spans="2:23" x14ac:dyDescent="0.25">
      <c r="I27" s="88"/>
      <c r="J27" s="88"/>
      <c r="K27" s="88"/>
      <c r="L27" s="88"/>
      <c r="M27" s="88"/>
      <c r="N27" s="88"/>
      <c r="O27" s="88"/>
      <c r="P27" s="88"/>
      <c r="Q27" s="88"/>
      <c r="R27" s="88"/>
      <c r="S27" s="88"/>
      <c r="T27" s="88"/>
      <c r="U27" s="88"/>
      <c r="V27" s="88"/>
      <c r="W27" s="88"/>
    </row>
    <row r="28" spans="2:23" x14ac:dyDescent="0.25">
      <c r="F28" s="88"/>
      <c r="G28" s="88"/>
      <c r="H28" s="89"/>
      <c r="I28" s="88"/>
      <c r="J28" s="88"/>
      <c r="K28" s="88"/>
      <c r="L28" s="88"/>
      <c r="M28" s="88"/>
      <c r="N28" s="88"/>
      <c r="O28" s="88"/>
      <c r="P28" s="88"/>
      <c r="Q28" s="88"/>
      <c r="R28" s="88"/>
      <c r="S28" s="88"/>
      <c r="T28" s="88"/>
      <c r="U28" s="88"/>
      <c r="V28" s="88"/>
      <c r="W28" s="88"/>
    </row>
    <row r="29" spans="2:23" x14ac:dyDescent="0.25">
      <c r="F29" s="88"/>
      <c r="G29" s="88"/>
      <c r="H29" s="89"/>
      <c r="I29" s="88"/>
      <c r="J29" s="88"/>
      <c r="K29" s="88"/>
      <c r="L29" s="88"/>
      <c r="M29" s="88"/>
      <c r="N29" s="88"/>
      <c r="O29" s="88"/>
      <c r="P29" s="88"/>
      <c r="Q29" s="88"/>
      <c r="R29" s="88"/>
      <c r="S29" s="88"/>
      <c r="T29" s="88"/>
      <c r="U29" s="88"/>
      <c r="V29" s="88"/>
      <c r="W29" s="88"/>
    </row>
    <row r="30" spans="2:23" x14ac:dyDescent="0.25">
      <c r="F30" s="88"/>
      <c r="G30" s="88"/>
      <c r="H30" s="89"/>
      <c r="I30" s="88"/>
      <c r="J30" s="88"/>
      <c r="K30" s="88"/>
      <c r="L30" s="88"/>
      <c r="M30" s="88"/>
      <c r="N30" s="88"/>
      <c r="O30" s="88"/>
      <c r="P30" s="88"/>
      <c r="Q30" s="88"/>
      <c r="R30" s="88"/>
      <c r="S30" s="88"/>
      <c r="T30" s="88"/>
      <c r="U30" s="88"/>
      <c r="V30" s="88"/>
      <c r="W30" s="88"/>
    </row>
    <row r="31" spans="2:23" x14ac:dyDescent="0.25">
      <c r="F31" s="88"/>
      <c r="G31" s="88"/>
      <c r="H31" s="89"/>
      <c r="I31" s="88"/>
      <c r="J31" s="88"/>
      <c r="K31" s="88"/>
      <c r="L31" s="88"/>
      <c r="M31" s="88"/>
      <c r="N31" s="88"/>
      <c r="O31" s="88"/>
      <c r="P31" s="88"/>
      <c r="Q31" s="88"/>
      <c r="R31" s="88"/>
      <c r="S31" s="88"/>
      <c r="T31" s="88"/>
      <c r="U31" s="88"/>
      <c r="V31" s="88"/>
      <c r="W31" s="88"/>
    </row>
    <row r="32" spans="2:23" x14ac:dyDescent="0.25">
      <c r="F32" s="88"/>
      <c r="G32" s="88"/>
      <c r="H32" s="89"/>
      <c r="I32" s="88"/>
      <c r="J32" s="88"/>
      <c r="K32" s="88"/>
      <c r="L32" s="88"/>
      <c r="M32" s="88"/>
      <c r="N32" s="88"/>
      <c r="O32" s="88"/>
      <c r="P32" s="88"/>
      <c r="Q32" s="88"/>
      <c r="R32" s="88"/>
      <c r="S32" s="88"/>
      <c r="T32" s="88"/>
      <c r="U32" s="88"/>
      <c r="V32" s="88"/>
      <c r="W32" s="88"/>
    </row>
    <row r="33" spans="2:23" x14ac:dyDescent="0.25">
      <c r="F33" s="88"/>
      <c r="G33" s="88"/>
      <c r="H33" s="89"/>
      <c r="I33" s="88"/>
      <c r="J33" s="88"/>
      <c r="K33" s="88"/>
      <c r="L33" s="88"/>
      <c r="M33" s="88"/>
      <c r="N33" s="88"/>
      <c r="O33" s="88"/>
      <c r="P33" s="88"/>
      <c r="Q33" s="88"/>
      <c r="R33" s="88"/>
      <c r="S33" s="88"/>
      <c r="T33" s="88"/>
      <c r="U33" s="88"/>
      <c r="V33" s="88"/>
      <c r="W33" s="88"/>
    </row>
    <row r="34" spans="2:23" ht="17.25" x14ac:dyDescent="0.25">
      <c r="B34" s="90"/>
      <c r="I34" s="88"/>
      <c r="J34" s="88"/>
      <c r="K34" s="88"/>
      <c r="L34" s="88"/>
      <c r="M34" s="88"/>
      <c r="N34" s="88"/>
      <c r="O34" s="88"/>
      <c r="P34" s="88"/>
      <c r="Q34" s="88"/>
      <c r="R34" s="88"/>
      <c r="S34" s="88"/>
      <c r="T34" s="88"/>
      <c r="U34" s="88"/>
      <c r="V34" s="88"/>
      <c r="W34" s="88"/>
    </row>
    <row r="35" spans="2:23" ht="17.25" x14ac:dyDescent="0.25">
      <c r="B35" s="90"/>
    </row>
    <row r="36" spans="2:23" ht="17.25" x14ac:dyDescent="0.25">
      <c r="B36" s="90"/>
    </row>
  </sheetData>
  <mergeCells count="25">
    <mergeCell ref="S15:S16"/>
    <mergeCell ref="T15:T16"/>
    <mergeCell ref="U15:U16"/>
    <mergeCell ref="M15:M16"/>
    <mergeCell ref="N15:N16"/>
    <mergeCell ref="O15:O16"/>
    <mergeCell ref="P15:P16"/>
    <mergeCell ref="Q15:Q16"/>
    <mergeCell ref="R15:R16"/>
    <mergeCell ref="L14:T14"/>
    <mergeCell ref="D15:D16"/>
    <mergeCell ref="E15:E16"/>
    <mergeCell ref="F15:F16"/>
    <mergeCell ref="G15:G16"/>
    <mergeCell ref="H15:H16"/>
    <mergeCell ref="I15:I16"/>
    <mergeCell ref="J15:J16"/>
    <mergeCell ref="K15:K16"/>
    <mergeCell ref="L15:L16"/>
    <mergeCell ref="H2:K2"/>
    <mergeCell ref="H3:K3"/>
    <mergeCell ref="H6:K11"/>
    <mergeCell ref="H12:K13"/>
    <mergeCell ref="B13:F13"/>
    <mergeCell ref="D14:I14"/>
  </mergeCells>
  <dataValidations count="2">
    <dataValidation type="list" showErrorMessage="1" errorTitle="Selection Needed" error="Please select an option from the drop-down list." prompt="Use the following format eg: January 1, 2013" sqref="K4" xr:uid="{9633FBD2-A7EA-46D8-A3E8-E1CD98A91D37}">
      <formula1>"Yes,No"</formula1>
    </dataValidation>
    <dataValidation type="list" allowBlank="1" showInputMessage="1" showErrorMessage="1" sqref="C17:C22" xr:uid="{121212C9-DCEF-4931-94D5-301433619EEB}">
      <formula1>"kWh, kW, kVA"</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E6A0B-79D0-4EDA-87B7-334F603753C0}">
  <sheetPr>
    <tabColor theme="4" tint="0.59999389629810485"/>
  </sheetPr>
  <dimension ref="B11:X40"/>
  <sheetViews>
    <sheetView workbookViewId="0">
      <selection activeCell="B31" sqref="B31"/>
    </sheetView>
  </sheetViews>
  <sheetFormatPr defaultColWidth="9.42578125" defaultRowHeight="15" x14ac:dyDescent="0.25"/>
  <cols>
    <col min="1" max="1" width="9.42578125" style="1"/>
    <col min="2" max="2" width="61.42578125" style="115" customWidth="1"/>
    <col min="3" max="3" width="11.5703125" style="1" bestFit="1" customWidth="1"/>
    <col min="4" max="8" width="14.7109375" style="1" customWidth="1"/>
    <col min="9" max="9" width="14.5703125" style="1" customWidth="1"/>
    <col min="10" max="11" width="14.5703125" style="1" hidden="1" customWidth="1"/>
    <col min="12" max="14" width="14.5703125" style="1" customWidth="1"/>
    <col min="15" max="18" width="14.5703125" style="1" hidden="1" customWidth="1"/>
    <col min="19" max="19" width="14.5703125" style="1" customWidth="1"/>
    <col min="20" max="22" width="14.5703125" style="1" hidden="1" customWidth="1"/>
    <col min="23" max="23" width="10.42578125" style="1" bestFit="1" customWidth="1"/>
    <col min="24" max="16384" width="9.42578125" style="1"/>
  </cols>
  <sheetData>
    <row r="11" spans="2:24" ht="20.25" customHeight="1" x14ac:dyDescent="0.25">
      <c r="B11" s="91"/>
      <c r="C11" s="91"/>
      <c r="D11" s="91"/>
      <c r="E11" s="91"/>
      <c r="F11" s="91"/>
      <c r="G11" s="91"/>
      <c r="H11" s="91"/>
      <c r="I11" s="91"/>
      <c r="J11" s="91"/>
      <c r="K11" s="91"/>
      <c r="L11" s="91"/>
    </row>
    <row r="12" spans="2:24" ht="21" customHeight="1" x14ac:dyDescent="0.25">
      <c r="B12" s="91"/>
      <c r="C12" s="91"/>
      <c r="D12" s="91"/>
      <c r="E12" s="91"/>
      <c r="F12" s="91"/>
      <c r="G12" s="91"/>
      <c r="H12" s="91"/>
      <c r="I12" s="91"/>
      <c r="J12" s="91"/>
      <c r="K12" s="91"/>
      <c r="L12" s="91"/>
    </row>
    <row r="13" spans="2:24" ht="18" x14ac:dyDescent="0.25">
      <c r="B13" s="92" t="s">
        <v>6</v>
      </c>
    </row>
    <row r="14" spans="2:24" s="97" customFormat="1" ht="29.25" customHeight="1" x14ac:dyDescent="0.25">
      <c r="B14" s="93"/>
      <c r="C14" s="94"/>
      <c r="D14" s="95" t="s">
        <v>36</v>
      </c>
      <c r="E14" s="95" t="s">
        <v>37</v>
      </c>
      <c r="F14" s="95" t="s">
        <v>38</v>
      </c>
      <c r="G14" s="96">
        <v>1508</v>
      </c>
      <c r="H14" s="95" t="s">
        <v>39</v>
      </c>
      <c r="I14" s="95" t="s">
        <v>26</v>
      </c>
      <c r="J14" s="1"/>
      <c r="K14" s="1"/>
      <c r="L14" s="1"/>
      <c r="M14" s="1"/>
      <c r="N14" s="1"/>
      <c r="O14" s="1"/>
      <c r="P14" s="1"/>
      <c r="Q14" s="1"/>
      <c r="R14" s="1"/>
      <c r="S14" s="1"/>
      <c r="T14" s="1"/>
      <c r="U14" s="1"/>
      <c r="V14" s="1"/>
      <c r="W14" s="1"/>
      <c r="X14" s="1"/>
    </row>
    <row r="15" spans="2:24" s="97" customFormat="1" ht="25.5" customHeight="1" x14ac:dyDescent="0.25">
      <c r="B15" s="98" t="s">
        <v>25</v>
      </c>
      <c r="C15" s="99"/>
      <c r="D15" s="100"/>
      <c r="E15" s="100"/>
      <c r="F15" s="100"/>
      <c r="G15" s="101"/>
      <c r="H15" s="100"/>
      <c r="I15" s="100"/>
      <c r="J15" s="1"/>
      <c r="K15" s="1"/>
      <c r="L15" s="1"/>
      <c r="M15" s="1"/>
      <c r="N15" s="1"/>
      <c r="O15" s="1"/>
      <c r="P15" s="1"/>
      <c r="Q15" s="1"/>
      <c r="R15" s="1"/>
      <c r="S15" s="1"/>
      <c r="T15" s="1"/>
      <c r="U15" s="1"/>
      <c r="V15" s="1"/>
      <c r="W15" s="1"/>
      <c r="X15" s="1"/>
    </row>
    <row r="17" spans="2:9" ht="15.75" customHeight="1" x14ac:dyDescent="0.25">
      <c r="B17" s="102" t="s">
        <v>27</v>
      </c>
      <c r="D17" s="103">
        <f>'VECC 2a'!J17</f>
        <v>145250460.83000001</v>
      </c>
      <c r="E17" s="103">
        <f>'VECC 2a'!K17</f>
        <v>0</v>
      </c>
      <c r="F17" s="104">
        <f>'VECC 2a'!D17/'VECC 2a'!$D$23</f>
        <v>0.59953413196390848</v>
      </c>
      <c r="G17" s="105">
        <f>F17*$C$39</f>
        <v>-43285.812756392785</v>
      </c>
      <c r="H17" s="106">
        <f>G17/D17</f>
        <v>-2.9800809242907779E-4</v>
      </c>
      <c r="I17" s="107" t="s">
        <v>28</v>
      </c>
    </row>
    <row r="18" spans="2:9" ht="15.75" customHeight="1" x14ac:dyDescent="0.25">
      <c r="B18" s="102" t="s">
        <v>29</v>
      </c>
      <c r="D18" s="103">
        <f>'VECC 2a'!J18</f>
        <v>32775442</v>
      </c>
      <c r="E18" s="103">
        <f>'VECC 2a'!K18</f>
        <v>0</v>
      </c>
      <c r="F18" s="104">
        <f>'VECC 2a'!D18/'VECC 2a'!$D$23</f>
        <v>0.13528353753177849</v>
      </c>
      <c r="G18" s="105">
        <f t="shared" ref="G18:G22" si="0">F18*$C$39</f>
        <v>-9767.3469489398776</v>
      </c>
      <c r="H18" s="106">
        <f>G18/D18</f>
        <v>-2.9800809242907779E-4</v>
      </c>
      <c r="I18" s="107" t="s">
        <v>28</v>
      </c>
    </row>
    <row r="19" spans="2:9" ht="15.75" customHeight="1" x14ac:dyDescent="0.25">
      <c r="B19" s="102" t="s">
        <v>30</v>
      </c>
      <c r="D19" s="103">
        <f>'VECC 2a'!J19</f>
        <v>63107664.689999998</v>
      </c>
      <c r="E19" s="103">
        <f>'VECC 2a'!K19</f>
        <v>163230.39999999999</v>
      </c>
      <c r="F19" s="104">
        <f>'VECC 2a'!D19/'VECC 2a'!$D$23</f>
        <v>0.26048247113288375</v>
      </c>
      <c r="G19" s="105">
        <f t="shared" si="0"/>
        <v>-18806.594771920765</v>
      </c>
      <c r="H19" s="106">
        <f>G19/E19</f>
        <v>-0.11521502595056292</v>
      </c>
      <c r="I19" s="107" t="s">
        <v>31</v>
      </c>
    </row>
    <row r="20" spans="2:9" ht="15.75" customHeight="1" x14ac:dyDescent="0.25">
      <c r="B20" s="102" t="s">
        <v>32</v>
      </c>
      <c r="D20" s="103">
        <f>'VECC 2a'!J20</f>
        <v>460196</v>
      </c>
      <c r="E20" s="103">
        <f>'VECC 2a'!K20</f>
        <v>0</v>
      </c>
      <c r="F20" s="104">
        <f>'VECC 2a'!D20/'VECC 2a'!$D$23</f>
        <v>1.8994997180503113E-3</v>
      </c>
      <c r="G20" s="105">
        <f t="shared" si="0"/>
        <v>-137.14213210349186</v>
      </c>
      <c r="H20" s="106">
        <f>G20/D20</f>
        <v>-2.9800809242907773E-4</v>
      </c>
      <c r="I20" s="107" t="s">
        <v>28</v>
      </c>
    </row>
    <row r="21" spans="2:9" ht="15.75" customHeight="1" x14ac:dyDescent="0.25">
      <c r="B21" s="102" t="s">
        <v>33</v>
      </c>
      <c r="D21" s="103">
        <f>'VECC 2a'!J21</f>
        <v>103849.14</v>
      </c>
      <c r="E21" s="103">
        <f>'VECC 2a'!K21</f>
        <v>288.48</v>
      </c>
      <c r="F21" s="104">
        <f>'VECC 2a'!D21/'VECC 2a'!$D$23</f>
        <v>4.286465161578269E-4</v>
      </c>
      <c r="G21" s="105">
        <f t="shared" si="0"/>
        <v>-30.947884111800239</v>
      </c>
      <c r="H21" s="106">
        <f>G21/E21</f>
        <v>-0.10727913238976787</v>
      </c>
      <c r="I21" s="107" t="s">
        <v>31</v>
      </c>
    </row>
    <row r="22" spans="2:9" ht="15.75" customHeight="1" thickBot="1" x14ac:dyDescent="0.3">
      <c r="B22" s="108" t="s">
        <v>34</v>
      </c>
      <c r="C22" s="109"/>
      <c r="D22" s="110">
        <f>'VECC 2a'!J22</f>
        <v>574600.18999999994</v>
      </c>
      <c r="E22" s="110">
        <f>'VECC 2a'!K22</f>
        <v>1754.99</v>
      </c>
      <c r="F22" s="111">
        <f>'VECC 2a'!D22/'VECC 2a'!$D$23</f>
        <v>2.3717131372212171E-3</v>
      </c>
      <c r="G22" s="112">
        <f t="shared" si="0"/>
        <v>-171.23550653128564</v>
      </c>
      <c r="H22" s="113">
        <f>G22/E22</f>
        <v>-9.7570645149707771E-2</v>
      </c>
      <c r="I22" s="114" t="s">
        <v>31</v>
      </c>
    </row>
    <row r="23" spans="2:9" x14ac:dyDescent="0.25">
      <c r="G23" s="105"/>
    </row>
    <row r="24" spans="2:9" x14ac:dyDescent="0.25">
      <c r="B24" s="115" t="s">
        <v>35</v>
      </c>
      <c r="D24" s="116">
        <f>SUM(D17:D22)</f>
        <v>242272212.84999999</v>
      </c>
      <c r="E24" s="116">
        <f>SUM(E17:E22)</f>
        <v>165273.87</v>
      </c>
      <c r="F24" s="117">
        <f>SUM($F$17:$F$22)</f>
        <v>0.99999999999999989</v>
      </c>
      <c r="G24" s="105">
        <f>SUM($G$17:$G$22)</f>
        <v>-72199.08</v>
      </c>
    </row>
    <row r="26" spans="2:9" x14ac:dyDescent="0.25">
      <c r="C26" s="88"/>
      <c r="D26" s="88"/>
      <c r="E26" s="88"/>
    </row>
    <row r="27" spans="2:9" x14ac:dyDescent="0.25">
      <c r="B27" s="118" t="s">
        <v>40</v>
      </c>
      <c r="C27" s="119">
        <v>-162871</v>
      </c>
      <c r="D27" s="119"/>
      <c r="E27" s="119"/>
    </row>
    <row r="28" spans="2:9" x14ac:dyDescent="0.25">
      <c r="B28" s="118" t="s">
        <v>41</v>
      </c>
      <c r="C28" s="119">
        <v>95418</v>
      </c>
      <c r="D28" s="119"/>
      <c r="E28" s="119"/>
    </row>
    <row r="29" spans="2:9" x14ac:dyDescent="0.25">
      <c r="B29" s="120" t="s">
        <v>42</v>
      </c>
      <c r="C29" s="121">
        <f>SUM(C27:C28)</f>
        <v>-67453</v>
      </c>
      <c r="D29" s="119"/>
      <c r="E29" s="119"/>
    </row>
    <row r="30" spans="2:9" x14ac:dyDescent="0.25">
      <c r="C30" s="122"/>
      <c r="D30" s="122"/>
      <c r="E30" s="122"/>
    </row>
    <row r="31" spans="2:9" x14ac:dyDescent="0.25">
      <c r="B31" s="118" t="s">
        <v>43</v>
      </c>
      <c r="C31" s="119">
        <v>-9392.2900000000009</v>
      </c>
      <c r="D31" s="119"/>
      <c r="E31" s="119"/>
    </row>
    <row r="32" spans="2:9" x14ac:dyDescent="0.25">
      <c r="B32" s="118" t="s">
        <v>44</v>
      </c>
      <c r="C32" s="119">
        <v>5656.32</v>
      </c>
      <c r="D32" s="119"/>
      <c r="E32" s="119"/>
    </row>
    <row r="33" spans="2:5" x14ac:dyDescent="0.25">
      <c r="B33" s="120" t="s">
        <v>42</v>
      </c>
      <c r="C33" s="121">
        <f>SUM(C31:C32)</f>
        <v>-3735.9700000000012</v>
      </c>
      <c r="D33" s="119"/>
      <c r="E33" s="119"/>
    </row>
    <row r="34" spans="2:5" x14ac:dyDescent="0.25">
      <c r="C34" s="122"/>
      <c r="D34" s="122"/>
      <c r="E34" s="122"/>
    </row>
    <row r="35" spans="2:5" x14ac:dyDescent="0.25">
      <c r="B35" s="118" t="s">
        <v>45</v>
      </c>
      <c r="C35" s="119">
        <v>-2438.9899999999998</v>
      </c>
      <c r="D35" s="119"/>
      <c r="E35" s="119"/>
    </row>
    <row r="36" spans="2:5" x14ac:dyDescent="0.25">
      <c r="B36" s="118" t="s">
        <v>46</v>
      </c>
      <c r="C36" s="119">
        <v>1428.88</v>
      </c>
      <c r="D36" s="119"/>
      <c r="E36" s="119"/>
    </row>
    <row r="37" spans="2:5" x14ac:dyDescent="0.25">
      <c r="B37" s="120" t="s">
        <v>42</v>
      </c>
      <c r="C37" s="121">
        <f>SUM(C35:C36)</f>
        <v>-1010.1099999999997</v>
      </c>
      <c r="D37" s="119"/>
      <c r="E37" s="119"/>
    </row>
    <row r="38" spans="2:5" x14ac:dyDescent="0.25">
      <c r="C38" s="119"/>
      <c r="D38" s="119"/>
      <c r="E38" s="119"/>
    </row>
    <row r="39" spans="2:5" ht="15.75" thickBot="1" x14ac:dyDescent="0.3">
      <c r="B39" s="120" t="s">
        <v>47</v>
      </c>
      <c r="C39" s="123">
        <f>C29+C33+C37</f>
        <v>-72199.08</v>
      </c>
      <c r="D39" s="124"/>
      <c r="E39" s="124"/>
    </row>
    <row r="40" spans="2:5" ht="15.75" thickTop="1" x14ac:dyDescent="0.25"/>
  </sheetData>
  <mergeCells count="7">
    <mergeCell ref="B11:L12"/>
    <mergeCell ref="D14:D15"/>
    <mergeCell ref="E14:E15"/>
    <mergeCell ref="F14:F15"/>
    <mergeCell ref="G14:G15"/>
    <mergeCell ref="H14:H15"/>
    <mergeCell ref="I14:I15"/>
  </mergeCells>
  <pageMargins left="0.7" right="0.7" top="0.75" bottom="0.75" header="0.3" footer="0.3"/>
  <pageSetup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VECC 2a</vt:lpstr>
      <vt:lpstr>VECC 2b</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Hampton</dc:creator>
  <cp:lastModifiedBy>Laura Hampton</cp:lastModifiedBy>
  <dcterms:created xsi:type="dcterms:W3CDTF">2022-10-12T16:52:41Z</dcterms:created>
  <dcterms:modified xsi:type="dcterms:W3CDTF">2022-10-12T16:53:45Z</dcterms:modified>
</cp:coreProperties>
</file>