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P:\Regulatory\2023 IRM\Interrogatories\"/>
    </mc:Choice>
  </mc:AlternateContent>
  <xr:revisionPtr revIDLastSave="0" documentId="8_{B2BF4149-1D9C-4A53-8E5C-954D24521960}" xr6:coauthVersionLast="47" xr6:coauthVersionMax="47" xr10:uidLastSave="{00000000-0000-0000-0000-000000000000}"/>
  <bookViews>
    <workbookView xWindow="-120" yWindow="-120" windowWidth="29040" windowHeight="15720" xr2:uid="{AB7BFE8C-2B04-4215-AB0C-D53A4F609E7D}"/>
  </bookViews>
  <sheets>
    <sheet name="VECC 2a" sheetId="1" r:id="rId1"/>
    <sheet name="VECC 2b" sheetId="2" r:id="rId2"/>
  </sheets>
  <externalReferences>
    <externalReference r:id="rId3"/>
    <externalReference r:id="rId4"/>
    <externalReference r:id="rId5"/>
    <externalReference r:id="rId6"/>
    <externalReference r:id="rId7"/>
  </externalReferences>
  <definedNames>
    <definedName name="_Order1" hidden="1">255</definedName>
    <definedName name="_Sort" hidden="1">[2]Sheet1!$G$40:$K$40</definedName>
    <definedName name="AS2DocOpenMode" hidden="1">"AS2DocumentEdit"</definedName>
    <definedName name="AS2HasNoAutoHeaderFooter" hidden="1">" "</definedName>
    <definedName name="CAfile">[3]Refs!$B$2</definedName>
    <definedName name="CArevReq">[3]Refs!$B$6</definedName>
    <definedName name="ClassRange1">[3]Refs!$B$3</definedName>
    <definedName name="ClassRange2">[3]Refs!$B$4</definedName>
    <definedName name="EBNUMBER">'[4]LDC Info'!$E$16</definedName>
    <definedName name="FolderPath">[3]Menu!$C$8</definedName>
    <definedName name="IFRS" hidden="1">{#N/A,#N/A,FALSE,"Aging Summary";#N/A,#N/A,FALSE,"Ratio Analysis";#N/A,#N/A,FALSE,"Test 120 Day Accts";#N/A,#N/A,FALSE,"Tickmarks"}</definedName>
    <definedName name="NewRevReq">[3]Refs!$B$8</definedName>
    <definedName name="PAGE11">#REF!</definedName>
    <definedName name="PAGE2">[2]Sheet1!$A$1:$I$40</definedName>
    <definedName name="PAGE3">#REF!</definedName>
    <definedName name="PAGE4">#REF!</definedName>
    <definedName name="PAGE7">#REF!</definedName>
    <definedName name="PAGE9">#REF!</definedName>
    <definedName name="RevReqLookupKey">[3]Refs!$B$5</definedName>
    <definedName name="RevReqRange">[3]Refs!$B$7</definedName>
    <definedName name="wrn.Aging._.and._.Trend._.Analysis."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C39" i="2" s="1"/>
  <c r="C33" i="2"/>
  <c r="C29" i="2"/>
  <c r="D22" i="2"/>
  <c r="D21" i="2"/>
  <c r="E20" i="2"/>
  <c r="D20" i="2"/>
  <c r="E17" i="2"/>
  <c r="D17" i="2"/>
  <c r="S24" i="1"/>
  <c r="R24" i="1"/>
  <c r="P24" i="1"/>
  <c r="O24" i="1"/>
  <c r="U23" i="1"/>
  <c r="T23" i="1"/>
  <c r="S23" i="1"/>
  <c r="R23" i="1"/>
  <c r="Q23" i="1"/>
  <c r="Q24" i="1" s="1"/>
  <c r="P23" i="1"/>
  <c r="O23" i="1"/>
  <c r="N23" i="1"/>
  <c r="N24" i="1" s="1"/>
  <c r="M23" i="1"/>
  <c r="M24" i="1" s="1"/>
  <c r="L23" i="1"/>
  <c r="I23" i="1"/>
  <c r="H23" i="1"/>
  <c r="G23" i="1"/>
  <c r="F23" i="1"/>
  <c r="E23" i="1"/>
  <c r="D23" i="1"/>
  <c r="F19" i="2" s="1"/>
  <c r="G19" i="2" s="1"/>
  <c r="H19" i="2" s="1"/>
  <c r="K22" i="1"/>
  <c r="E22" i="2" s="1"/>
  <c r="J22" i="1"/>
  <c r="K21" i="1"/>
  <c r="E21" i="2" s="1"/>
  <c r="J21" i="1"/>
  <c r="K20" i="1"/>
  <c r="J20" i="1"/>
  <c r="K19" i="1"/>
  <c r="E19" i="2" s="1"/>
  <c r="J19" i="1"/>
  <c r="D19" i="2" s="1"/>
  <c r="K18" i="1"/>
  <c r="E18" i="2" s="1"/>
  <c r="J18" i="1"/>
  <c r="D18" i="2" s="1"/>
  <c r="K17" i="1"/>
  <c r="K23" i="1" s="1"/>
  <c r="J17" i="1"/>
  <c r="C2" i="1"/>
  <c r="S1" i="1"/>
  <c r="E24" i="2" l="1"/>
  <c r="D24" i="2"/>
  <c r="F21" i="2"/>
  <c r="G21" i="2" s="1"/>
  <c r="H21" i="2" s="1"/>
  <c r="F17" i="2"/>
  <c r="F20" i="2"/>
  <c r="G20" i="2" s="1"/>
  <c r="H20" i="2" s="1"/>
  <c r="F22" i="2"/>
  <c r="G22" i="2" s="1"/>
  <c r="H22" i="2" s="1"/>
  <c r="F18" i="2"/>
  <c r="G18" i="2" s="1"/>
  <c r="H18" i="2" s="1"/>
  <c r="J23" i="1"/>
  <c r="F24" i="2" l="1"/>
  <c r="G17" i="2"/>
  <c r="H17" i="2" l="1"/>
  <c r="G24" i="2"/>
</calcChain>
</file>

<file path=xl/sharedStrings.xml><?xml version="1.0" encoding="utf-8"?>
<sst xmlns="http://schemas.openxmlformats.org/spreadsheetml/2006/main" count="70" uniqueCount="48">
  <si>
    <t xml:space="preserve">Data on this worksheet has been populated using your most recent RRR filing.
</t>
  </si>
  <si>
    <t>If you have identified any issues, please contact the OEB.</t>
  </si>
  <si>
    <t>Have you confirmed the accuracy of the data below?</t>
  </si>
  <si>
    <t>Yes</t>
  </si>
  <si>
    <t xml:space="preserve">If a distributor uses the actual GA price to bill non-RPP Class B customers for an entire rate class, it must exclude these customers from the allocation of the GA balance and the calculation of the resulting rate riders. These rate classes are not to be charged/refunded the general GA rate rider as they did not contribute to the GA balance. 
</t>
  </si>
  <si>
    <t xml:space="preserve">Please contact the OEB to make adjustments to the IRM rate generator for this situation.  
</t>
  </si>
  <si>
    <t xml:space="preserve">Allocation of Group 2 Accounts </t>
  </si>
  <si>
    <r>
      <t xml:space="preserve">Total Metered </t>
    </r>
    <r>
      <rPr>
        <b/>
        <sz val="10"/>
        <color rgb="FFFF0000"/>
        <rFont val="Arial"/>
        <family val="2"/>
      </rPr>
      <t>kWh</t>
    </r>
  </si>
  <si>
    <r>
      <t xml:space="preserve">Total Metered </t>
    </r>
    <r>
      <rPr>
        <b/>
        <sz val="10"/>
        <color rgb="FFFF0000"/>
        <rFont val="Arial"/>
        <family val="2"/>
      </rPr>
      <t>kW</t>
    </r>
  </si>
  <si>
    <r>
      <t xml:space="preserve">Metered </t>
    </r>
    <r>
      <rPr>
        <b/>
        <sz val="10"/>
        <color rgb="FFFF0000"/>
        <rFont val="Arial"/>
        <family val="2"/>
      </rPr>
      <t>kWh</t>
    </r>
    <r>
      <rPr>
        <b/>
        <sz val="10"/>
        <rFont val="Arial"/>
        <family val="2"/>
      </rPr>
      <t xml:space="preserve"> for Non-RPP Customers (excluding WMP)</t>
    </r>
  </si>
  <si>
    <r>
      <t xml:space="preserve">Metered </t>
    </r>
    <r>
      <rPr>
        <b/>
        <sz val="10"/>
        <color rgb="FFFF0000"/>
        <rFont val="Arial"/>
        <family val="2"/>
      </rPr>
      <t>kW</t>
    </r>
    <r>
      <rPr>
        <b/>
        <sz val="10"/>
        <rFont val="Arial"/>
        <family val="2"/>
      </rPr>
      <t xml:space="preserve"> for Non-RPP Customers (excluding WMP)</t>
    </r>
  </si>
  <si>
    <r>
      <t xml:space="preserve">Metered </t>
    </r>
    <r>
      <rPr>
        <b/>
        <sz val="11"/>
        <color rgb="FFFF0000"/>
        <rFont val="Arial"/>
        <family val="2"/>
      </rPr>
      <t>kWh</t>
    </r>
    <r>
      <rPr>
        <b/>
        <sz val="10"/>
        <rFont val="Arial"/>
        <family val="2"/>
      </rPr>
      <t xml:space="preserve"> for Wholesale Market Participants (WMP)</t>
    </r>
  </si>
  <si>
    <r>
      <t xml:space="preserve">Metered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</si>
  <si>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</si>
  <si>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</si>
  <si>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Proportion (2009) </t>
    </r>
    <r>
      <rPr>
        <b/>
        <vertAlign val="superscript"/>
        <sz val="10"/>
        <rFont val="Arial"/>
        <family val="2"/>
      </rPr>
      <t>1</t>
    </r>
  </si>
  <si>
    <r>
      <t xml:space="preserve">1595 Recovery Proportion (2016 and pre-201) </t>
    </r>
    <r>
      <rPr>
        <b/>
        <vertAlign val="superscript"/>
        <sz val="10"/>
        <rFont val="Arial"/>
        <family val="2"/>
      </rPr>
      <t>1</t>
    </r>
  </si>
  <si>
    <r>
      <t xml:space="preserve">1595 Recovery Proportion (2017) </t>
    </r>
    <r>
      <rPr>
        <b/>
        <vertAlign val="superscript"/>
        <sz val="10"/>
        <rFont val="Arial"/>
        <family val="2"/>
      </rPr>
      <t>1</t>
    </r>
  </si>
  <si>
    <r>
      <t xml:space="preserve">1595 Recovery Proportion (2018) </t>
    </r>
    <r>
      <rPr>
        <b/>
        <vertAlign val="superscript"/>
        <sz val="10"/>
        <rFont val="Arial"/>
        <family val="2"/>
      </rPr>
      <t>1</t>
    </r>
  </si>
  <si>
    <r>
      <t xml:space="preserve">1595 Recovery Proportion (2019) </t>
    </r>
    <r>
      <rPr>
        <b/>
        <vertAlign val="superscript"/>
        <sz val="10"/>
        <rFont val="Arial"/>
        <family val="2"/>
      </rPr>
      <t>1</t>
    </r>
  </si>
  <si>
    <r>
      <t xml:space="preserve">1595 Recovery Proportion (2020) </t>
    </r>
    <r>
      <rPr>
        <b/>
        <vertAlign val="superscript"/>
        <sz val="10"/>
        <rFont val="Arial"/>
        <family val="2"/>
      </rPr>
      <t>1</t>
    </r>
  </si>
  <si>
    <r>
      <t xml:space="preserve">1595 Recovery Proportion (2021) </t>
    </r>
    <r>
      <rPr>
        <b/>
        <vertAlign val="superscript"/>
        <sz val="10"/>
        <rFont val="Arial"/>
        <family val="2"/>
      </rPr>
      <t>1</t>
    </r>
  </si>
  <si>
    <r>
      <t xml:space="preserve">1595 Recovery Proportion (2022)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</si>
  <si>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</si>
  <si>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1"/>
        <color theme="1"/>
        <rFont val="Calibri"/>
        <family val="2"/>
        <scheme val="minor"/>
      </rPr>
      <t>3</t>
    </r>
  </si>
  <si>
    <t>Rate Class</t>
  </si>
  <si>
    <t>Unit</t>
  </si>
  <si>
    <t>RESIDENTIAL SERVICE CLASSIFICATION</t>
  </si>
  <si>
    <t>kWh</t>
  </si>
  <si>
    <t>GENERAL SERVICE LESS THAN 50 KW SERVICE CLASSIFICATION</t>
  </si>
  <si>
    <t>GENERAL SERVICE 50 to 4,999 kW SERVICE CLASSIFICATION</t>
  </si>
  <si>
    <t>kW</t>
  </si>
  <si>
    <t>UNMETERED SCATTERED LOAD SERVICE CLASSIFICATION</t>
  </si>
  <si>
    <t>SENTINEL LIGHTING SERVICE CLASSIFICATION</t>
  </si>
  <si>
    <t>STREET LIGHTING SERVICE CLASSIFICATION</t>
  </si>
  <si>
    <t>Total</t>
  </si>
  <si>
    <t>Total Metered kWh less WMP consumption
(if applicable)</t>
  </si>
  <si>
    <t>Total Metered kW less WMP consumption 
(if applicable)</t>
  </si>
  <si>
    <r>
      <t xml:space="preserve">% of  Total </t>
    </r>
    <r>
      <rPr>
        <b/>
        <sz val="10"/>
        <color theme="3"/>
        <rFont val="Arial"/>
        <family val="2"/>
      </rPr>
      <t>kWh</t>
    </r>
  </si>
  <si>
    <t>Group 2 Rate Rider</t>
  </si>
  <si>
    <t>Affiliate Revenue</t>
  </si>
  <si>
    <t>Affiliate Expense</t>
  </si>
  <si>
    <t>Subtotal</t>
  </si>
  <si>
    <t>Affiliate Revenue Interest</t>
  </si>
  <si>
    <t>Affiliate Expense Interest</t>
  </si>
  <si>
    <t>Projected Affiliate Revenue Interest</t>
  </si>
  <si>
    <t>Projected Affiliate Expense Interest</t>
  </si>
  <si>
    <t>Total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</si>
</sst>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Red]\(#,##0\)"/>
    <numFmt numFmtId="165" formatCode="_-* #,##0_-;\-* #,##0_-;_-* &quot;-&quot;??_-;_-@_-"/>
    <numFmt numFmtId="166" formatCode="0.0%"/>
    <numFmt numFmtId="167" formatCode="_ #,##0;[Red]\(#,##0\)"/>
    <numFmt numFmtId="168" formatCode="_ #,##0.0000;[Red]\(#,##0.0000\)"/>
    <numFmt numFmtId="169" formatCode="_ #,##0.00;[Red]\(#,##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i/>
      <sz val="11"/>
      <color theme="1"/>
      <name val="Arial"/>
      <family val="2"/>
    </font>
    <font>
      <sz val="10"/>
      <color theme="1"/>
      <name val="Arial"/>
      <family val="2"/>
    </font>
    <font>
      <sz val="10"/>
      <name val="Arial"/>
      <family val="2"/>
    </font>
    <font>
      <b/>
      <sz val="10"/>
      <name val="Arial"/>
      <family val="2"/>
    </font>
    <font>
      <b/>
      <sz val="10"/>
      <color rgb="FFFF0000"/>
      <name val="Arial"/>
      <family val="2"/>
    </font>
    <font>
      <b/>
      <sz val="11"/>
      <color rgb="FFFF0000"/>
      <name val="Arial"/>
      <family val="2"/>
    </font>
    <font>
      <b/>
      <i/>
      <sz val="10"/>
      <name val="Arial"/>
      <family val="2"/>
    </font>
    <font>
      <b/>
      <vertAlign val="superscript"/>
      <sz val="10"/>
      <name val="Arial"/>
      <family val="2"/>
    </font>
    <font>
      <b/>
      <vertAlign val="superscript"/>
      <sz val="11"/>
      <color theme="1"/>
      <name val="Calibri"/>
      <family val="2"/>
      <scheme val="minor"/>
    </font>
    <font>
      <b/>
      <sz val="11"/>
      <color rgb="FFFF0000"/>
      <name val="Calibri"/>
      <family val="2"/>
      <scheme val="minor"/>
    </font>
    <font>
      <vertAlign val="superscript"/>
      <sz val="11"/>
      <color theme="1"/>
      <name val="Calibri"/>
      <family val="2"/>
      <scheme val="minor"/>
    </font>
    <font>
      <sz val="11"/>
      <color theme="1"/>
      <name val="Arial"/>
      <family val="2"/>
    </font>
    <font>
      <b/>
      <sz val="14"/>
      <color indexed="10"/>
      <name val="Arial"/>
      <family val="2"/>
    </font>
    <font>
      <sz val="12"/>
      <name val="Arial"/>
      <family val="2"/>
    </font>
    <font>
      <b/>
      <sz val="10"/>
      <color theme="3"/>
      <name val="Arial"/>
      <family val="2"/>
    </font>
    <font>
      <sz val="12"/>
      <color theme="1"/>
      <name val="Calibri"/>
      <family val="2"/>
      <scheme val="minor"/>
    </font>
    <font>
      <b/>
      <sz val="12"/>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5117038483843"/>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6" tint="0.79995117038483843"/>
        <bgColor indexed="64"/>
      </patternFill>
    </fill>
    <fill>
      <patternFill patternType="solid">
        <fgColor rgb="FFEBF1DE"/>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thick">
        <color theme="0" tint="-0.34998626667073579"/>
      </left>
      <right style="medium">
        <color indexed="64"/>
      </right>
      <top style="thick">
        <color theme="0" tint="-0.34998626667073579"/>
      </top>
      <bottom/>
      <diagonal/>
    </border>
    <border>
      <left style="medium">
        <color theme="0"/>
      </left>
      <right/>
      <top style="medium">
        <color theme="0"/>
      </top>
      <bottom/>
      <diagonal/>
    </border>
    <border>
      <left/>
      <right/>
      <top style="medium">
        <color theme="0"/>
      </top>
      <bottom/>
      <diagonal/>
    </border>
    <border>
      <left style="medium">
        <color indexed="64"/>
      </left>
      <right/>
      <top style="medium">
        <color theme="0"/>
      </top>
      <bottom/>
      <diagonal/>
    </border>
    <border>
      <left/>
      <right style="medium">
        <color indexed="64"/>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bottom/>
      <diagonal/>
    </border>
    <border>
      <left/>
      <right style="medium">
        <color theme="0"/>
      </right>
      <top style="medium">
        <color theme="0"/>
      </top>
      <bottom style="medium">
        <color theme="0"/>
      </bottom>
      <diagonal/>
    </border>
    <border>
      <left/>
      <right/>
      <top/>
      <bottom style="medium">
        <color auto="1"/>
      </bottom>
      <diagonal/>
    </border>
    <border>
      <left/>
      <right style="medium">
        <color theme="0"/>
      </right>
      <top/>
      <bottom style="medium">
        <color auto="1"/>
      </bottom>
      <diagonal/>
    </border>
    <border>
      <left style="medium">
        <color theme="0"/>
      </left>
      <right style="medium">
        <color theme="0"/>
      </right>
      <top/>
      <bottom style="medium">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cellStyleXfs>
  <cellXfs count="125">
    <xf numFmtId="0" fontId="0" fillId="0" borderId="0" xfId="0"/>
    <xf numFmtId="0" fontId="0" fillId="2" borderId="0" xfId="0" applyFill="1"/>
    <xf numFmtId="0" fontId="0" fillId="2" borderId="0" xfId="0" applyFill="1" applyProtection="1">
      <protection locked="0"/>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vertical="top"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xf numFmtId="0" fontId="2" fillId="2" borderId="0" xfId="0" applyFont="1" applyFill="1"/>
    <xf numFmtId="0" fontId="3" fillId="2" borderId="6" xfId="0" applyFont="1" applyFill="1" applyBorder="1" applyAlignment="1" applyProtection="1">
      <alignment horizontal="center" vertical="center"/>
      <protection locked="0"/>
    </xf>
    <xf numFmtId="0" fontId="0" fillId="2" borderId="7" xfId="0" applyFill="1" applyBorder="1"/>
    <xf numFmtId="0" fontId="0" fillId="2" borderId="8" xfId="0" applyFill="1" applyBorder="1"/>
    <xf numFmtId="0" fontId="2" fillId="2" borderId="9" xfId="0" applyFont="1" applyFill="1" applyBorder="1"/>
    <xf numFmtId="0" fontId="2" fillId="2" borderId="8" xfId="0" applyFont="1" applyFill="1" applyBorder="1"/>
    <xf numFmtId="0" fontId="2" fillId="2" borderId="10" xfId="0" applyFont="1" applyFill="1" applyBorder="1"/>
    <xf numFmtId="0" fontId="0" fillId="2" borderId="11" xfId="0" applyFill="1" applyBorder="1"/>
    <xf numFmtId="0" fontId="2" fillId="2" borderId="9" xfId="0" applyFont="1" applyFill="1" applyBorder="1" applyAlignment="1">
      <alignment wrapText="1"/>
    </xf>
    <xf numFmtId="0" fontId="2" fillId="2" borderId="8" xfId="0" applyFont="1" applyFill="1" applyBorder="1"/>
    <xf numFmtId="0" fontId="2" fillId="2" borderId="10"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3" fontId="0" fillId="2" borderId="8" xfId="0" applyNumberFormat="1" applyFill="1" applyBorder="1"/>
    <xf numFmtId="0" fontId="0" fillId="2" borderId="7" xfId="0" applyFill="1" applyBorder="1" applyAlignment="1">
      <alignment horizontal="center" vertical="center"/>
    </xf>
    <xf numFmtId="0" fontId="2" fillId="3" borderId="9" xfId="0" applyFont="1" applyFill="1" applyBorder="1" applyAlignment="1">
      <alignment wrapText="1"/>
    </xf>
    <xf numFmtId="0" fontId="2" fillId="3" borderId="8" xfId="0" applyFont="1" applyFill="1" applyBorder="1"/>
    <xf numFmtId="0" fontId="2" fillId="3" borderId="10" xfId="0" applyFont="1" applyFill="1" applyBorder="1"/>
    <xf numFmtId="0" fontId="0" fillId="3" borderId="12" xfId="0" applyFill="1" applyBorder="1" applyAlignment="1">
      <alignment horizontal="left" vertical="top" wrapText="1"/>
    </xf>
    <xf numFmtId="0" fontId="0" fillId="3" borderId="8" xfId="0" applyFill="1" applyBorder="1" applyAlignment="1">
      <alignment horizontal="left" vertical="top" wrapText="1"/>
    </xf>
    <xf numFmtId="0" fontId="0" fillId="3" borderId="8" xfId="0" applyFill="1" applyBorder="1" applyAlignment="1">
      <alignment horizontal="left" vertical="top" wrapText="1"/>
    </xf>
    <xf numFmtId="0" fontId="2" fillId="3" borderId="4" xfId="0" applyFont="1" applyFill="1" applyBorder="1"/>
    <xf numFmtId="0" fontId="2" fillId="3" borderId="0" xfId="0" applyFont="1" applyFill="1"/>
    <xf numFmtId="0" fontId="2" fillId="3" borderId="5" xfId="0" applyFont="1" applyFill="1" applyBorder="1"/>
    <xf numFmtId="0" fontId="2" fillId="3" borderId="9" xfId="0" applyFont="1" applyFill="1" applyBorder="1" applyAlignment="1">
      <alignment vertical="top" wrapText="1"/>
    </xf>
    <xf numFmtId="0" fontId="0" fillId="3" borderId="8" xfId="0" applyFill="1" applyBorder="1" applyAlignment="1">
      <alignment vertical="top" wrapText="1"/>
    </xf>
    <xf numFmtId="0" fontId="0" fillId="3" borderId="11" xfId="0" applyFill="1" applyBorder="1" applyAlignment="1">
      <alignment vertical="top" wrapText="1"/>
    </xf>
    <xf numFmtId="0" fontId="0" fillId="3" borderId="0" xfId="0" applyFill="1"/>
    <xf numFmtId="0" fontId="0" fillId="3" borderId="7" xfId="0" applyFill="1" applyBorder="1" applyAlignment="1">
      <alignment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3" borderId="0" xfId="0" applyFont="1" applyFill="1"/>
    <xf numFmtId="0" fontId="5" fillId="3" borderId="7" xfId="0" applyFont="1" applyFill="1" applyBorder="1"/>
    <xf numFmtId="164" fontId="7" fillId="3" borderId="13" xfId="3" applyNumberFormat="1" applyFont="1" applyFill="1" applyBorder="1" applyAlignment="1">
      <alignment horizontal="center" vertical="center" wrapText="1"/>
    </xf>
    <xf numFmtId="10" fontId="7" fillId="3" borderId="13" xfId="3" applyNumberFormat="1" applyFont="1" applyFill="1" applyBorder="1" applyAlignment="1">
      <alignment horizontal="center" vertical="center" wrapText="1"/>
    </xf>
    <xf numFmtId="0" fontId="7" fillId="3" borderId="13" xfId="3" applyFont="1" applyFill="1" applyBorder="1" applyAlignment="1">
      <alignment horizontal="center" vertical="center" wrapText="1"/>
    </xf>
    <xf numFmtId="0" fontId="2" fillId="3" borderId="0" xfId="0" applyFont="1" applyFill="1" applyAlignment="1">
      <alignment horizontal="center" vertical="center" wrapText="1"/>
    </xf>
    <xf numFmtId="0" fontId="7" fillId="3" borderId="0" xfId="3" applyFont="1" applyFill="1" applyAlignment="1">
      <alignment horizontal="left" vertical="center"/>
    </xf>
    <xf numFmtId="0" fontId="7" fillId="3" borderId="14" xfId="3" applyFont="1" applyFill="1" applyBorder="1" applyAlignment="1">
      <alignment horizontal="center" vertical="center"/>
    </xf>
    <xf numFmtId="164" fontId="7" fillId="3" borderId="15" xfId="3" applyNumberFormat="1" applyFont="1" applyFill="1" applyBorder="1" applyAlignment="1">
      <alignment horizontal="center" vertical="center" wrapText="1"/>
    </xf>
    <xf numFmtId="10" fontId="7" fillId="3" borderId="15" xfId="3" applyNumberFormat="1" applyFont="1" applyFill="1" applyBorder="1" applyAlignment="1">
      <alignment horizontal="center" vertical="center" wrapText="1"/>
    </xf>
    <xf numFmtId="0" fontId="7" fillId="3" borderId="15" xfId="3" applyFont="1" applyFill="1" applyBorder="1" applyAlignment="1">
      <alignment horizontal="center" vertical="center" wrapText="1"/>
    </xf>
    <xf numFmtId="0" fontId="2" fillId="3" borderId="0" xfId="0" applyFont="1" applyFill="1" applyAlignment="1">
      <alignment wrapText="1"/>
    </xf>
    <xf numFmtId="0" fontId="0" fillId="2" borderId="0" xfId="0" applyFill="1" applyAlignment="1">
      <alignment horizontal="center" vertical="center"/>
    </xf>
    <xf numFmtId="0" fontId="0" fillId="0" borderId="0" xfId="0" applyAlignment="1">
      <alignment wrapText="1"/>
    </xf>
    <xf numFmtId="0" fontId="0" fillId="4" borderId="7" xfId="0" applyFill="1" applyBorder="1" applyAlignment="1" applyProtection="1">
      <alignment horizontal="center" vertical="center"/>
      <protection locked="0"/>
    </xf>
    <xf numFmtId="164" fontId="0" fillId="5" borderId="11" xfId="0" applyNumberFormat="1" applyFill="1" applyBorder="1"/>
    <xf numFmtId="164" fontId="0" fillId="5" borderId="15" xfId="0" applyNumberFormat="1" applyFill="1" applyBorder="1"/>
    <xf numFmtId="164" fontId="0" fillId="6" borderId="15" xfId="0" applyNumberFormat="1" applyFill="1" applyBorder="1"/>
    <xf numFmtId="164" fontId="0" fillId="6" borderId="15" xfId="0" applyNumberFormat="1" applyFill="1" applyBorder="1" applyProtection="1">
      <protection locked="0"/>
    </xf>
    <xf numFmtId="164" fontId="0" fillId="2" borderId="15" xfId="0" applyNumberFormat="1" applyFill="1" applyBorder="1"/>
    <xf numFmtId="9" fontId="0" fillId="7" borderId="15" xfId="2" applyFont="1" applyFill="1" applyBorder="1" applyProtection="1">
      <protection locked="0"/>
    </xf>
    <xf numFmtId="3" fontId="0" fillId="8" borderId="15" xfId="0" applyNumberFormat="1" applyFill="1" applyBorder="1" applyProtection="1">
      <protection locked="0"/>
    </xf>
    <xf numFmtId="3" fontId="0" fillId="6" borderId="16" xfId="0" applyNumberFormat="1" applyFill="1" applyBorder="1"/>
    <xf numFmtId="0" fontId="0" fillId="4" borderId="12" xfId="0" applyFill="1" applyBorder="1" applyAlignment="1" applyProtection="1">
      <alignment horizontal="center" vertical="center"/>
      <protection locked="0"/>
    </xf>
    <xf numFmtId="164" fontId="0" fillId="5" borderId="17" xfId="0" applyNumberFormat="1" applyFill="1" applyBorder="1"/>
    <xf numFmtId="164" fontId="0" fillId="5" borderId="13" xfId="0" applyNumberFormat="1" applyFill="1" applyBorder="1"/>
    <xf numFmtId="164" fontId="0" fillId="6" borderId="13" xfId="0" applyNumberFormat="1" applyFill="1" applyBorder="1"/>
    <xf numFmtId="164" fontId="0" fillId="6" borderId="13" xfId="0" applyNumberFormat="1" applyFill="1" applyBorder="1" applyProtection="1">
      <protection locked="0"/>
    </xf>
    <xf numFmtId="164" fontId="0" fillId="2" borderId="13" xfId="0" applyNumberFormat="1" applyFill="1" applyBorder="1"/>
    <xf numFmtId="9" fontId="0" fillId="7" borderId="13" xfId="2" applyFont="1" applyFill="1" applyBorder="1" applyProtection="1">
      <protection locked="0"/>
    </xf>
    <xf numFmtId="3" fontId="0" fillId="8" borderId="13" xfId="0" applyNumberFormat="1" applyFill="1" applyBorder="1" applyProtection="1">
      <protection locked="0"/>
    </xf>
    <xf numFmtId="0" fontId="0" fillId="0" borderId="18" xfId="0" applyBorder="1" applyAlignment="1">
      <alignment wrapText="1"/>
    </xf>
    <xf numFmtId="0" fontId="0" fillId="4" borderId="18" xfId="0" applyFill="1" applyBorder="1" applyAlignment="1" applyProtection="1">
      <alignment horizontal="center" vertical="center"/>
      <protection locked="0"/>
    </xf>
    <xf numFmtId="164" fontId="0" fillId="6" borderId="19" xfId="0" applyNumberFormat="1" applyFill="1" applyBorder="1"/>
    <xf numFmtId="164" fontId="0" fillId="6" borderId="20" xfId="0" applyNumberFormat="1" applyFill="1" applyBorder="1"/>
    <xf numFmtId="164" fontId="0" fillId="6" borderId="20" xfId="0" applyNumberFormat="1" applyFill="1" applyBorder="1" applyProtection="1">
      <protection locked="0"/>
    </xf>
    <xf numFmtId="164" fontId="0" fillId="2" borderId="20" xfId="0" applyNumberFormat="1" applyFill="1" applyBorder="1"/>
    <xf numFmtId="9" fontId="0" fillId="7" borderId="20" xfId="2" applyFont="1" applyFill="1" applyBorder="1" applyProtection="1">
      <protection locked="0"/>
    </xf>
    <xf numFmtId="3" fontId="0" fillId="8" borderId="20" xfId="0" applyNumberFormat="1" applyFill="1" applyBorder="1" applyProtection="1">
      <protection locked="0"/>
    </xf>
    <xf numFmtId="0" fontId="13" fillId="2" borderId="0" xfId="0" applyFont="1" applyFill="1" applyAlignment="1">
      <alignment vertical="center"/>
    </xf>
    <xf numFmtId="3" fontId="0" fillId="2" borderId="0" xfId="0" applyNumberFormat="1" applyFill="1"/>
    <xf numFmtId="9" fontId="0" fillId="2" borderId="0" xfId="2" applyFont="1" applyFill="1" applyProtection="1"/>
    <xf numFmtId="3" fontId="0" fillId="2" borderId="2" xfId="0" applyNumberFormat="1" applyFill="1" applyBorder="1"/>
    <xf numFmtId="0" fontId="13" fillId="2" borderId="0" xfId="0" applyFont="1" applyFill="1"/>
    <xf numFmtId="43" fontId="0" fillId="2" borderId="0" xfId="1" applyFont="1" applyFill="1"/>
    <xf numFmtId="43" fontId="0" fillId="2" borderId="0" xfId="0" applyNumberFormat="1" applyFill="1"/>
    <xf numFmtId="0" fontId="14" fillId="2" borderId="0" xfId="0" applyFont="1" applyFill="1"/>
    <xf numFmtId="0" fontId="15" fillId="2" borderId="0" xfId="0" applyFont="1" applyFill="1" applyAlignment="1">
      <alignment horizontal="left" vertical="top" wrapText="1"/>
    </xf>
    <xf numFmtId="0" fontId="16" fillId="2" borderId="0" xfId="4" applyFont="1" applyFill="1" applyAlignment="1">
      <alignment horizontal="left" vertical="top"/>
    </xf>
    <xf numFmtId="0" fontId="17" fillId="2" borderId="0" xfId="4" applyFont="1" applyFill="1" applyAlignment="1">
      <alignment horizontal="left" vertical="top"/>
    </xf>
    <xf numFmtId="0" fontId="17" fillId="2" borderId="0" xfId="4" applyFont="1" applyFill="1"/>
    <xf numFmtId="0" fontId="7" fillId="2" borderId="0" xfId="4" applyFont="1" applyFill="1" applyAlignment="1">
      <alignment horizontal="center" wrapText="1"/>
    </xf>
    <xf numFmtId="0" fontId="7" fillId="2" borderId="0" xfId="4" applyFont="1" applyFill="1" applyAlignment="1">
      <alignment horizontal="center"/>
    </xf>
    <xf numFmtId="0" fontId="19" fillId="2" borderId="0" xfId="0" applyFont="1" applyFill="1"/>
    <xf numFmtId="0" fontId="20" fillId="2" borderId="21" xfId="4" applyFont="1" applyFill="1" applyBorder="1" applyAlignment="1">
      <alignment horizontal="left" vertical="top"/>
    </xf>
    <xf numFmtId="0" fontId="17" fillId="2" borderId="21" xfId="4" applyFont="1" applyFill="1" applyBorder="1"/>
    <xf numFmtId="0" fontId="7" fillId="2" borderId="21" xfId="4" applyFont="1" applyFill="1" applyBorder="1" applyAlignment="1">
      <alignment horizontal="center" wrapText="1"/>
    </xf>
    <xf numFmtId="0" fontId="7" fillId="2" borderId="21" xfId="4" applyFont="1" applyFill="1" applyBorder="1" applyAlignment="1">
      <alignment horizontal="center"/>
    </xf>
    <xf numFmtId="0" fontId="0" fillId="2" borderId="0" xfId="0" applyFill="1" applyAlignment="1">
      <alignment horizontal="left" vertical="top" wrapText="1"/>
    </xf>
    <xf numFmtId="165" fontId="0" fillId="2" borderId="0" xfId="1" applyNumberFormat="1" applyFont="1" applyFill="1" applyProtection="1"/>
    <xf numFmtId="166" fontId="0" fillId="2" borderId="0" xfId="2" applyNumberFormat="1" applyFont="1" applyFill="1" applyProtection="1"/>
    <xf numFmtId="167" fontId="0" fillId="2" borderId="0" xfId="0" applyNumberFormat="1" applyFill="1"/>
    <xf numFmtId="168" fontId="0" fillId="2" borderId="0" xfId="0" applyNumberFormat="1" applyFill="1"/>
    <xf numFmtId="43" fontId="0" fillId="2" borderId="0" xfId="0" applyNumberFormat="1" applyFill="1" applyAlignment="1">
      <alignment horizontal="center"/>
    </xf>
    <xf numFmtId="0" fontId="0" fillId="2" borderId="18" xfId="0" applyFill="1" applyBorder="1" applyAlignment="1">
      <alignment horizontal="left" vertical="top" wrapText="1"/>
    </xf>
    <xf numFmtId="0" fontId="0" fillId="2" borderId="18" xfId="0" applyFill="1" applyBorder="1"/>
    <xf numFmtId="165" fontId="0" fillId="2" borderId="18" xfId="1" applyNumberFormat="1" applyFont="1" applyFill="1" applyBorder="1" applyProtection="1"/>
    <xf numFmtId="166" fontId="0" fillId="2" borderId="18" xfId="2" applyNumberFormat="1" applyFont="1" applyFill="1" applyBorder="1" applyProtection="1"/>
    <xf numFmtId="167" fontId="0" fillId="2" borderId="18" xfId="0" applyNumberFormat="1" applyFill="1" applyBorder="1"/>
    <xf numFmtId="168" fontId="0" fillId="2" borderId="18" xfId="0" applyNumberFormat="1" applyFill="1" applyBorder="1"/>
    <xf numFmtId="43" fontId="0" fillId="2" borderId="18" xfId="0" applyNumberFormat="1" applyFill="1" applyBorder="1" applyAlignment="1">
      <alignment horizontal="center"/>
    </xf>
    <xf numFmtId="0" fontId="0" fillId="2" borderId="0" xfId="0" applyFill="1" applyAlignment="1">
      <alignment horizontal="left" vertical="top"/>
    </xf>
    <xf numFmtId="165" fontId="0" fillId="2" borderId="0" xfId="1" applyNumberFormat="1" applyFont="1" applyFill="1"/>
    <xf numFmtId="166" fontId="0" fillId="2" borderId="0" xfId="0" applyNumberFormat="1" applyFill="1"/>
    <xf numFmtId="0" fontId="0" fillId="2" borderId="0" xfId="0" applyFill="1" applyAlignment="1">
      <alignment horizontal="right" vertical="top"/>
    </xf>
    <xf numFmtId="169" fontId="0" fillId="2" borderId="0" xfId="0" applyNumberFormat="1" applyFill="1"/>
    <xf numFmtId="0" fontId="2" fillId="2" borderId="0" xfId="0" applyFont="1" applyFill="1" applyAlignment="1">
      <alignment horizontal="right" vertical="top"/>
    </xf>
    <xf numFmtId="169" fontId="0" fillId="2" borderId="22" xfId="0" applyNumberFormat="1" applyFill="1" applyBorder="1"/>
    <xf numFmtId="169" fontId="0" fillId="2" borderId="0" xfId="1" applyNumberFormat="1" applyFont="1" applyFill="1"/>
    <xf numFmtId="169" fontId="2" fillId="2" borderId="23" xfId="0" applyNumberFormat="1" applyFont="1" applyFill="1" applyBorder="1"/>
    <xf numFmtId="169" fontId="2" fillId="2" borderId="0" xfId="0" applyNumberFormat="1" applyFont="1" applyFill="1"/>
  </cellXfs>
  <cellStyles count="5">
    <cellStyle name="Comma" xfId="1" builtinId="3"/>
    <cellStyle name="Normal" xfId="0" builtinId="0"/>
    <cellStyle name="Normal_6. Cost Allocation for Def-Var" xfId="3" xr:uid="{C4AC8066-0ED0-4B77-8D68-45B220E2541B}"/>
    <cellStyle name="Normal_Sheet6" xfId="4" xr:uid="{41FE15C6-7157-4469-9A51-F632944780D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6</xdr:col>
      <xdr:colOff>608770</xdr:colOff>
      <xdr:row>10</xdr:row>
      <xdr:rowOff>48866</xdr:rowOff>
    </xdr:to>
    <xdr:grpSp>
      <xdr:nvGrpSpPr>
        <xdr:cNvPr id="2" name="Group 1">
          <a:extLst>
            <a:ext uri="{FF2B5EF4-FFF2-40B4-BE49-F238E27FC236}">
              <a16:creationId xmlns:a16="http://schemas.microsoft.com/office/drawing/2014/main" id="{63754461-2567-4CC2-87EA-0DBFD33F77FC}"/>
            </a:ext>
          </a:extLst>
        </xdr:cNvPr>
        <xdr:cNvGrpSpPr/>
      </xdr:nvGrpSpPr>
      <xdr:grpSpPr>
        <a:xfrm>
          <a:off x="628650" y="28575"/>
          <a:ext cx="8685970" cy="2058641"/>
          <a:chOff x="200024" y="4499942"/>
          <a:chExt cx="8857420" cy="1915766"/>
        </a:xfrm>
      </xdr:grpSpPr>
      <xdr:pic>
        <xdr:nvPicPr>
          <xdr:cNvPr id="3" name="Picture 2">
            <a:extLst>
              <a:ext uri="{FF2B5EF4-FFF2-40B4-BE49-F238E27FC236}">
                <a16:creationId xmlns:a16="http://schemas.microsoft.com/office/drawing/2014/main" id="{A9CBA6A7-3A95-8FA7-AC88-C51FE3DF808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a:extLst>
              <a:ext uri="{FF2B5EF4-FFF2-40B4-BE49-F238E27FC236}">
                <a16:creationId xmlns:a16="http://schemas.microsoft.com/office/drawing/2014/main" id="{9CFA1B14-DFE8-936A-FEBD-214DECB2C16F}"/>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pic>
        <xdr:nvPicPr>
          <xdr:cNvPr id="5" name="Picture 4">
            <a:extLst>
              <a:ext uri="{FF2B5EF4-FFF2-40B4-BE49-F238E27FC236}">
                <a16:creationId xmlns:a16="http://schemas.microsoft.com/office/drawing/2014/main" id="{D88D02F9-73F7-D19F-4B8C-5042AA2697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B1D939C2-155B-C41D-3A3C-1BACF6C1DFBE}"/>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133350</xdr:colOff>
      <xdr:row>3</xdr:row>
      <xdr:rowOff>133350</xdr:rowOff>
    </xdr:from>
    <xdr:to>
      <xdr:col>1</xdr:col>
      <xdr:colOff>2990850</xdr:colOff>
      <xdr:row>5</xdr:row>
      <xdr:rowOff>66675</xdr:rowOff>
    </xdr:to>
    <xdr:sp macro="" textlink="">
      <xdr:nvSpPr>
        <xdr:cNvPr id="7" name="TextBox 6">
          <a:extLst>
            <a:ext uri="{FF2B5EF4-FFF2-40B4-BE49-F238E27FC236}">
              <a16:creationId xmlns:a16="http://schemas.microsoft.com/office/drawing/2014/main" id="{B6154D74-6CD2-4432-9F13-47BE4EB4A4BE}"/>
            </a:ext>
          </a:extLst>
        </xdr:cNvPr>
        <xdr:cNvSpPr txBox="1"/>
      </xdr:nvSpPr>
      <xdr:spPr>
        <a:xfrm>
          <a:off x="762000" y="762000"/>
          <a:ext cx="28575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VECC - Question</a:t>
          </a:r>
          <a:r>
            <a:rPr lang="en-CA" sz="1100" baseline="0"/>
            <a:t> 2</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31750</xdr:rowOff>
    </xdr:from>
    <xdr:to>
      <xdr:col>8</xdr:col>
      <xdr:colOff>605595</xdr:colOff>
      <xdr:row>10</xdr:row>
      <xdr:rowOff>42516</xdr:rowOff>
    </xdr:to>
    <xdr:grpSp>
      <xdr:nvGrpSpPr>
        <xdr:cNvPr id="2" name="Group 1">
          <a:extLst>
            <a:ext uri="{FF2B5EF4-FFF2-40B4-BE49-F238E27FC236}">
              <a16:creationId xmlns:a16="http://schemas.microsoft.com/office/drawing/2014/main" id="{4EFBF6AC-158E-4E2B-9BEB-5BF024023089}"/>
            </a:ext>
          </a:extLst>
        </xdr:cNvPr>
        <xdr:cNvGrpSpPr/>
      </xdr:nvGrpSpPr>
      <xdr:grpSpPr>
        <a:xfrm>
          <a:off x="628650" y="31750"/>
          <a:ext cx="10378245" cy="1915766"/>
          <a:chOff x="200024" y="4499942"/>
          <a:chExt cx="8857420" cy="1915766"/>
        </a:xfrm>
      </xdr:grpSpPr>
      <xdr:pic>
        <xdr:nvPicPr>
          <xdr:cNvPr id="3" name="Picture 2">
            <a:extLst>
              <a:ext uri="{FF2B5EF4-FFF2-40B4-BE49-F238E27FC236}">
                <a16:creationId xmlns:a16="http://schemas.microsoft.com/office/drawing/2014/main" id="{533B989F-DA20-F94F-DC76-BE71B66F7B5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2D9562E1-CC6E-CA2B-BA43-55A389F38711}"/>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5B4C9CB1-6030-2BEC-54A0-6E090B32C70E}"/>
              </a:ext>
            </a:extLst>
          </xdr:cNvPr>
          <xdr:cNvSpPr/>
        </xdr:nvSpPr>
        <xdr:spPr>
          <a:xfrm>
            <a:off x="345334"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endParaRPr>
          </a:p>
        </xdr:txBody>
      </xdr:sp>
      <xdr:pic>
        <xdr:nvPicPr>
          <xdr:cNvPr id="6" name="Picture 5">
            <a:extLst>
              <a:ext uri="{FF2B5EF4-FFF2-40B4-BE49-F238E27FC236}">
                <a16:creationId xmlns:a16="http://schemas.microsoft.com/office/drawing/2014/main" id="{2878266A-8492-9AFF-25F8-E26C4744D0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6019304C-B5AD-4DFA-BE98-C3D1FA933B8F}"/>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104775</xdr:colOff>
      <xdr:row>3</xdr:row>
      <xdr:rowOff>123825</xdr:rowOff>
    </xdr:from>
    <xdr:to>
      <xdr:col>1</xdr:col>
      <xdr:colOff>2962275</xdr:colOff>
      <xdr:row>5</xdr:row>
      <xdr:rowOff>85725</xdr:rowOff>
    </xdr:to>
    <xdr:sp macro="" textlink="">
      <xdr:nvSpPr>
        <xdr:cNvPr id="8" name="TextBox 7">
          <a:extLst>
            <a:ext uri="{FF2B5EF4-FFF2-40B4-BE49-F238E27FC236}">
              <a16:creationId xmlns:a16="http://schemas.microsoft.com/office/drawing/2014/main" id="{5A944EF6-34F3-4111-9B6E-5C3EACF36EAF}"/>
            </a:ext>
          </a:extLst>
        </xdr:cNvPr>
        <xdr:cNvSpPr txBox="1"/>
      </xdr:nvSpPr>
      <xdr:spPr>
        <a:xfrm>
          <a:off x="733425" y="695325"/>
          <a:ext cx="28575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VECC - Question</a:t>
          </a:r>
          <a:r>
            <a:rPr lang="en-CA" sz="1100" baseline="0"/>
            <a:t> 2</a:t>
          </a:r>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h\Downloads\InnPower_2023-IRM-Rate-Generator-Model_20220803%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bacon\My%20Documents\Lakeland\2013%20Rate%20Appl\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urah\Downloads\2017_Filing_Requirements_Chapter2_Appendices%20TC.xlsm%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PC_IRR_OEB_2022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t="str">
            <v>EB-2016-0085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B Staff 2a"/>
      <sheetName val="OEB Staff 2b"/>
      <sheetName val="OEB Staff 2c"/>
      <sheetName val="OEB Staff 4"/>
      <sheetName val="OEB Staff 6a"/>
      <sheetName val="OEB Staff 6b"/>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1D03-887A-4BFC-8C98-81BB6DB339EF}">
  <sheetPr>
    <tabColor theme="4" tint="0.59999389629810485"/>
  </sheetPr>
  <dimension ref="B1:BV36"/>
  <sheetViews>
    <sheetView tabSelected="1" workbookViewId="0">
      <selection activeCell="B28" sqref="B28"/>
    </sheetView>
  </sheetViews>
  <sheetFormatPr defaultColWidth="9.42578125" defaultRowHeight="15" x14ac:dyDescent="0.25"/>
  <cols>
    <col min="1" max="1" width="9.42578125" style="1"/>
    <col min="2" max="2" width="64.5703125" style="1" bestFit="1" customWidth="1"/>
    <col min="3" max="3" width="9.42578125" style="1"/>
    <col min="4" max="11" width="15.7109375" style="1" customWidth="1"/>
    <col min="12" max="15" width="18.42578125" style="1" hidden="1" customWidth="1"/>
    <col min="16" max="16" width="15.7109375" style="1" customWidth="1"/>
    <col min="17" max="19" width="19.42578125" style="1" hidden="1" customWidth="1"/>
    <col min="20" max="21" width="15.7109375" style="1" customWidth="1"/>
    <col min="22" max="22" width="11.7109375" style="1" bestFit="1" customWidth="1"/>
    <col min="23" max="23" width="11.5703125" style="1" bestFit="1" customWidth="1"/>
    <col min="24" max="16384" width="9.42578125" style="1"/>
  </cols>
  <sheetData>
    <row r="1" spans="2:74" ht="15.75" thickBot="1" x14ac:dyDescent="0.3">
      <c r="S1" s="1" t="str">
        <f>IF(D30="YES", "YES", "NO")</f>
        <v>NO</v>
      </c>
      <c r="BV1" s="2"/>
    </row>
    <row r="2" spans="2:74" ht="18" customHeight="1" x14ac:dyDescent="0.25">
      <c r="C2" s="2" t="b">
        <f>IF(K4="Yes",TRUE,FALSE)</f>
        <v>1</v>
      </c>
      <c r="H2" s="3" t="s">
        <v>0</v>
      </c>
      <c r="I2" s="4"/>
      <c r="J2" s="4"/>
      <c r="K2" s="5"/>
      <c r="L2" s="6"/>
    </row>
    <row r="3" spans="2:74" ht="15.75" thickBot="1" x14ac:dyDescent="0.3">
      <c r="H3" s="7" t="s">
        <v>1</v>
      </c>
      <c r="I3" s="8"/>
      <c r="J3" s="8"/>
      <c r="K3" s="9"/>
      <c r="L3" s="10"/>
    </row>
    <row r="4" spans="2:74" ht="16.5" thickTop="1" thickBot="1" x14ac:dyDescent="0.3">
      <c r="H4" s="10" t="s">
        <v>2</v>
      </c>
      <c r="I4" s="11"/>
      <c r="J4" s="11"/>
      <c r="K4" s="12" t="s">
        <v>3</v>
      </c>
      <c r="L4" s="10"/>
    </row>
    <row r="5" spans="2:74" ht="15.75" thickBot="1" x14ac:dyDescent="0.3">
      <c r="C5" s="13"/>
      <c r="D5" s="14"/>
      <c r="E5" s="14"/>
      <c r="F5" s="14"/>
      <c r="G5" s="14"/>
      <c r="H5" s="15"/>
      <c r="I5" s="16"/>
      <c r="J5" s="16"/>
      <c r="K5" s="17"/>
      <c r="L5" s="15"/>
      <c r="M5" s="14"/>
      <c r="N5" s="14"/>
      <c r="O5" s="14"/>
      <c r="P5" s="14"/>
      <c r="Q5" s="14"/>
      <c r="R5" s="14"/>
      <c r="S5" s="14"/>
      <c r="T5" s="18"/>
    </row>
    <row r="6" spans="2:74" ht="15.75" thickBot="1" x14ac:dyDescent="0.3">
      <c r="C6" s="13"/>
      <c r="D6" s="14"/>
      <c r="E6" s="14"/>
      <c r="F6" s="14"/>
      <c r="G6" s="14"/>
      <c r="H6" s="19" t="s">
        <v>4</v>
      </c>
      <c r="I6" s="20"/>
      <c r="J6" s="20"/>
      <c r="K6" s="21"/>
      <c r="L6" s="15"/>
      <c r="M6" s="14"/>
      <c r="N6" s="14"/>
      <c r="O6" s="14"/>
      <c r="P6" s="14"/>
      <c r="Q6" s="14"/>
      <c r="R6" s="14"/>
      <c r="S6" s="14"/>
      <c r="T6" s="18"/>
    </row>
    <row r="7" spans="2:74" ht="15.75" thickBot="1" x14ac:dyDescent="0.3">
      <c r="C7" s="13"/>
      <c r="D7" s="14"/>
      <c r="E7" s="14"/>
      <c r="F7" s="14"/>
      <c r="G7" s="14"/>
      <c r="H7" s="22"/>
      <c r="I7" s="23"/>
      <c r="J7" s="23"/>
      <c r="K7" s="24"/>
      <c r="L7" s="15"/>
      <c r="M7" s="14"/>
      <c r="N7" s="14"/>
      <c r="O7" s="14"/>
      <c r="P7" s="14"/>
      <c r="Q7" s="14"/>
      <c r="R7" s="14"/>
      <c r="S7" s="14"/>
      <c r="T7" s="18"/>
    </row>
    <row r="8" spans="2:74" ht="15.75" thickBot="1" x14ac:dyDescent="0.3">
      <c r="B8" s="11"/>
      <c r="C8" s="13"/>
      <c r="D8" s="25"/>
      <c r="E8" s="14"/>
      <c r="F8" s="14"/>
      <c r="G8" s="14"/>
      <c r="H8" s="22"/>
      <c r="I8" s="23"/>
      <c r="J8" s="23"/>
      <c r="K8" s="24"/>
      <c r="L8" s="15"/>
      <c r="M8" s="14"/>
      <c r="N8" s="14"/>
      <c r="O8" s="14"/>
      <c r="P8" s="14"/>
      <c r="Q8" s="14"/>
      <c r="R8" s="14"/>
      <c r="S8" s="14"/>
      <c r="T8" s="18"/>
    </row>
    <row r="9" spans="2:74" ht="15.75" thickBot="1" x14ac:dyDescent="0.3">
      <c r="C9" s="13"/>
      <c r="D9" s="14"/>
      <c r="E9" s="14"/>
      <c r="F9" s="14"/>
      <c r="G9" s="14"/>
      <c r="H9" s="22"/>
      <c r="I9" s="23"/>
      <c r="J9" s="23"/>
      <c r="K9" s="24"/>
      <c r="L9" s="15"/>
      <c r="M9" s="14"/>
      <c r="N9" s="14"/>
      <c r="O9" s="14"/>
      <c r="P9" s="14"/>
      <c r="Q9" s="14"/>
      <c r="R9" s="14"/>
      <c r="S9" s="14"/>
      <c r="T9" s="18"/>
    </row>
    <row r="10" spans="2:74" ht="15.75" thickBot="1" x14ac:dyDescent="0.3">
      <c r="C10" s="13"/>
      <c r="D10" s="14"/>
      <c r="E10" s="14"/>
      <c r="F10" s="14"/>
      <c r="G10" s="14"/>
      <c r="H10" s="22"/>
      <c r="I10" s="23"/>
      <c r="J10" s="23"/>
      <c r="K10" s="24"/>
      <c r="L10" s="15"/>
      <c r="M10" s="14"/>
      <c r="N10" s="14"/>
      <c r="O10" s="14"/>
      <c r="P10" s="14"/>
      <c r="Q10" s="14"/>
      <c r="R10" s="14"/>
      <c r="S10" s="14"/>
      <c r="T10" s="18"/>
    </row>
    <row r="11" spans="2:74" ht="15.75" thickBot="1" x14ac:dyDescent="0.3">
      <c r="C11" s="13"/>
      <c r="D11" s="14"/>
      <c r="E11" s="14"/>
      <c r="F11" s="14"/>
      <c r="G11" s="14"/>
      <c r="H11" s="22"/>
      <c r="I11" s="23"/>
      <c r="J11" s="23"/>
      <c r="K11" s="24"/>
      <c r="L11" s="15"/>
      <c r="M11" s="14"/>
      <c r="N11" s="14"/>
      <c r="O11" s="14"/>
      <c r="P11" s="14"/>
      <c r="Q11" s="14"/>
      <c r="R11" s="14"/>
      <c r="S11" s="14"/>
      <c r="T11" s="18"/>
    </row>
    <row r="12" spans="2:74" ht="15.75" thickBot="1" x14ac:dyDescent="0.3">
      <c r="B12" s="26"/>
      <c r="C12" s="13"/>
      <c r="D12" s="14"/>
      <c r="E12" s="14"/>
      <c r="F12" s="14"/>
      <c r="G12" s="14"/>
      <c r="H12" s="27" t="s">
        <v>5</v>
      </c>
      <c r="I12" s="28"/>
      <c r="J12" s="28"/>
      <c r="K12" s="29"/>
      <c r="L12" s="15"/>
      <c r="M12" s="14"/>
      <c r="N12" s="14"/>
      <c r="O12" s="14"/>
      <c r="P12" s="14"/>
      <c r="Q12" s="14"/>
      <c r="R12" s="14"/>
      <c r="S12" s="14"/>
      <c r="T12" s="18"/>
    </row>
    <row r="13" spans="2:74" s="39" customFormat="1" ht="15.75" thickBot="1" x14ac:dyDescent="0.3">
      <c r="B13" s="30" t="s">
        <v>6</v>
      </c>
      <c r="C13" s="31"/>
      <c r="D13" s="31"/>
      <c r="E13" s="31"/>
      <c r="F13" s="31"/>
      <c r="G13" s="32"/>
      <c r="H13" s="33"/>
      <c r="I13" s="34"/>
      <c r="J13" s="34"/>
      <c r="K13" s="35"/>
      <c r="L13" s="36"/>
      <c r="M13" s="37"/>
      <c r="N13" s="37"/>
      <c r="O13" s="37"/>
      <c r="P13" s="37"/>
      <c r="Q13" s="37"/>
      <c r="R13" s="37"/>
      <c r="S13" s="37"/>
      <c r="T13" s="38"/>
    </row>
    <row r="14" spans="2:74" s="39" customFormat="1" ht="24.75" customHeight="1" thickBot="1" x14ac:dyDescent="0.3">
      <c r="C14" s="40"/>
      <c r="D14" s="41"/>
      <c r="E14" s="41"/>
      <c r="F14" s="41"/>
      <c r="G14" s="41"/>
      <c r="H14" s="41"/>
      <c r="I14" s="41"/>
      <c r="J14" s="37"/>
      <c r="K14" s="37"/>
      <c r="L14" s="42"/>
      <c r="M14" s="42"/>
      <c r="N14" s="42"/>
      <c r="O14" s="42"/>
      <c r="P14" s="42"/>
      <c r="Q14" s="42"/>
      <c r="R14" s="42"/>
      <c r="S14" s="42"/>
      <c r="T14" s="43"/>
    </row>
    <row r="15" spans="2:74" s="39" customFormat="1" ht="41.25" customHeight="1" thickBot="1" x14ac:dyDescent="0.3">
      <c r="B15" s="44"/>
      <c r="C15" s="45"/>
      <c r="D15" s="46" t="s">
        <v>7</v>
      </c>
      <c r="E15" s="46" t="s">
        <v>8</v>
      </c>
      <c r="F15" s="46" t="s">
        <v>9</v>
      </c>
      <c r="G15" s="46" t="s">
        <v>10</v>
      </c>
      <c r="H15" s="47" t="s">
        <v>11</v>
      </c>
      <c r="I15" s="47" t="s">
        <v>12</v>
      </c>
      <c r="J15" s="46" t="s">
        <v>13</v>
      </c>
      <c r="K15" s="46" t="s">
        <v>14</v>
      </c>
      <c r="L15" s="47" t="s">
        <v>15</v>
      </c>
      <c r="M15" s="47" t="s">
        <v>16</v>
      </c>
      <c r="N15" s="47" t="s">
        <v>17</v>
      </c>
      <c r="O15" s="47" t="s">
        <v>18</v>
      </c>
      <c r="P15" s="47" t="s">
        <v>19</v>
      </c>
      <c r="Q15" s="47" t="s">
        <v>20</v>
      </c>
      <c r="R15" s="47" t="s">
        <v>21</v>
      </c>
      <c r="S15" s="47" t="s">
        <v>22</v>
      </c>
      <c r="T15" s="48" t="s">
        <v>23</v>
      </c>
      <c r="U15" s="49" t="s">
        <v>24</v>
      </c>
    </row>
    <row r="16" spans="2:74" s="56" customFormat="1" ht="33.75" customHeight="1" thickBot="1" x14ac:dyDescent="0.3">
      <c r="B16" s="50" t="s">
        <v>25</v>
      </c>
      <c r="C16" s="51" t="s">
        <v>26</v>
      </c>
      <c r="D16" s="52"/>
      <c r="E16" s="52"/>
      <c r="F16" s="52"/>
      <c r="G16" s="52"/>
      <c r="H16" s="53"/>
      <c r="I16" s="53"/>
      <c r="J16" s="52"/>
      <c r="K16" s="52"/>
      <c r="L16" s="53"/>
      <c r="M16" s="53"/>
      <c r="N16" s="53"/>
      <c r="O16" s="53"/>
      <c r="P16" s="53"/>
      <c r="Q16" s="53"/>
      <c r="R16" s="53"/>
      <c r="S16" s="53"/>
      <c r="T16" s="54"/>
      <c r="U16" s="55"/>
    </row>
    <row r="17" spans="2:23" ht="15.75" thickBot="1" x14ac:dyDescent="0.3">
      <c r="B17" s="57" t="s">
        <v>27</v>
      </c>
      <c r="C17" s="58" t="s">
        <v>28</v>
      </c>
      <c r="D17" s="59">
        <v>145250460.83000001</v>
      </c>
      <c r="E17" s="60">
        <v>0</v>
      </c>
      <c r="F17" s="61">
        <v>6451269.4400000274</v>
      </c>
      <c r="G17" s="61">
        <v>0</v>
      </c>
      <c r="H17" s="62">
        <v>0</v>
      </c>
      <c r="I17" s="62">
        <v>0</v>
      </c>
      <c r="J17" s="63">
        <f t="shared" ref="J17:K22" si="0">D17-H17</f>
        <v>145250460.83000001</v>
      </c>
      <c r="K17" s="63">
        <f t="shared" si="0"/>
        <v>0</v>
      </c>
      <c r="L17" s="64"/>
      <c r="M17" s="64"/>
      <c r="N17" s="64"/>
      <c r="O17" s="64"/>
      <c r="P17" s="64"/>
      <c r="Q17" s="64"/>
      <c r="R17" s="64"/>
      <c r="S17" s="64"/>
      <c r="T17" s="65"/>
      <c r="U17" s="66"/>
    </row>
    <row r="18" spans="2:23" ht="15.75" thickBot="1" x14ac:dyDescent="0.3">
      <c r="B18" s="57" t="s">
        <v>29</v>
      </c>
      <c r="C18" s="58" t="s">
        <v>28</v>
      </c>
      <c r="D18" s="59">
        <v>32775442</v>
      </c>
      <c r="E18" s="60">
        <v>0</v>
      </c>
      <c r="F18" s="61">
        <v>5411647.9800000004</v>
      </c>
      <c r="G18" s="61">
        <v>0</v>
      </c>
      <c r="H18" s="62">
        <v>0</v>
      </c>
      <c r="I18" s="62">
        <v>0</v>
      </c>
      <c r="J18" s="63">
        <f t="shared" si="0"/>
        <v>32775442</v>
      </c>
      <c r="K18" s="63">
        <f t="shared" si="0"/>
        <v>0</v>
      </c>
      <c r="L18" s="64"/>
      <c r="M18" s="64"/>
      <c r="N18" s="64"/>
      <c r="O18" s="64"/>
      <c r="P18" s="64"/>
      <c r="Q18" s="64"/>
      <c r="R18" s="64"/>
      <c r="S18" s="64"/>
      <c r="T18" s="65"/>
      <c r="U18" s="66"/>
    </row>
    <row r="19" spans="2:23" ht="15.75" thickBot="1" x14ac:dyDescent="0.3">
      <c r="B19" s="57" t="s">
        <v>30</v>
      </c>
      <c r="C19" s="58" t="s">
        <v>31</v>
      </c>
      <c r="D19" s="59">
        <v>63107664.689999998</v>
      </c>
      <c r="E19" s="60">
        <v>163230.39999999999</v>
      </c>
      <c r="F19" s="61">
        <v>60751278.689999998</v>
      </c>
      <c r="G19" s="61">
        <v>151693.74</v>
      </c>
      <c r="H19" s="62">
        <v>0</v>
      </c>
      <c r="I19" s="62">
        <v>0</v>
      </c>
      <c r="J19" s="63">
        <f t="shared" si="0"/>
        <v>63107664.689999998</v>
      </c>
      <c r="K19" s="63">
        <f t="shared" si="0"/>
        <v>163230.39999999999</v>
      </c>
      <c r="L19" s="64"/>
      <c r="M19" s="64"/>
      <c r="N19" s="64"/>
      <c r="O19" s="64"/>
      <c r="P19" s="64"/>
      <c r="Q19" s="64"/>
      <c r="R19" s="64"/>
      <c r="S19" s="64"/>
      <c r="T19" s="65"/>
      <c r="U19" s="66"/>
    </row>
    <row r="20" spans="2:23" ht="15.75" thickBot="1" x14ac:dyDescent="0.3">
      <c r="B20" s="57" t="s">
        <v>32</v>
      </c>
      <c r="C20" s="58" t="s">
        <v>28</v>
      </c>
      <c r="D20" s="59">
        <v>460196</v>
      </c>
      <c r="E20" s="60">
        <v>0</v>
      </c>
      <c r="F20" s="61">
        <v>29808</v>
      </c>
      <c r="G20" s="61">
        <v>0</v>
      </c>
      <c r="H20" s="62">
        <v>0</v>
      </c>
      <c r="I20" s="62">
        <v>0</v>
      </c>
      <c r="J20" s="63">
        <f t="shared" si="0"/>
        <v>460196</v>
      </c>
      <c r="K20" s="63">
        <f t="shared" si="0"/>
        <v>0</v>
      </c>
      <c r="L20" s="64"/>
      <c r="M20" s="64"/>
      <c r="N20" s="64"/>
      <c r="O20" s="64"/>
      <c r="P20" s="64"/>
      <c r="Q20" s="64"/>
      <c r="R20" s="64"/>
      <c r="S20" s="64"/>
      <c r="T20" s="65"/>
      <c r="U20" s="66"/>
    </row>
    <row r="21" spans="2:23" ht="15.75" thickBot="1" x14ac:dyDescent="0.3">
      <c r="B21" s="57" t="s">
        <v>33</v>
      </c>
      <c r="C21" s="67" t="s">
        <v>31</v>
      </c>
      <c r="D21" s="68">
        <v>103849.14</v>
      </c>
      <c r="E21" s="69">
        <v>288.48</v>
      </c>
      <c r="F21" s="70">
        <v>15409.02</v>
      </c>
      <c r="G21" s="70">
        <v>42.81</v>
      </c>
      <c r="H21" s="71">
        <v>0</v>
      </c>
      <c r="I21" s="71">
        <v>0</v>
      </c>
      <c r="J21" s="72">
        <f t="shared" si="0"/>
        <v>103849.14</v>
      </c>
      <c r="K21" s="72">
        <f t="shared" si="0"/>
        <v>288.48</v>
      </c>
      <c r="L21" s="73"/>
      <c r="M21" s="73"/>
      <c r="N21" s="73"/>
      <c r="O21" s="73"/>
      <c r="P21" s="73"/>
      <c r="Q21" s="73"/>
      <c r="R21" s="73"/>
      <c r="S21" s="73"/>
      <c r="T21" s="74"/>
      <c r="U21" s="66"/>
    </row>
    <row r="22" spans="2:23" ht="15.75" thickBot="1" x14ac:dyDescent="0.3">
      <c r="B22" s="75" t="s">
        <v>34</v>
      </c>
      <c r="C22" s="76" t="s">
        <v>31</v>
      </c>
      <c r="D22" s="77">
        <v>574600.18999999994</v>
      </c>
      <c r="E22" s="78">
        <v>1754.99</v>
      </c>
      <c r="F22" s="78">
        <v>574600.18999999994</v>
      </c>
      <c r="G22" s="78">
        <v>1754.99</v>
      </c>
      <c r="H22" s="79">
        <v>0</v>
      </c>
      <c r="I22" s="79">
        <v>0</v>
      </c>
      <c r="J22" s="80">
        <f t="shared" si="0"/>
        <v>574600.18999999994</v>
      </c>
      <c r="K22" s="80">
        <f t="shared" si="0"/>
        <v>1754.99</v>
      </c>
      <c r="L22" s="81"/>
      <c r="M22" s="81"/>
      <c r="N22" s="81"/>
      <c r="O22" s="81"/>
      <c r="P22" s="81"/>
      <c r="Q22" s="81"/>
      <c r="R22" s="81"/>
      <c r="S22" s="81"/>
      <c r="T22" s="82"/>
      <c r="U22" s="66"/>
    </row>
    <row r="23" spans="2:23" x14ac:dyDescent="0.25">
      <c r="C23" s="83" t="s">
        <v>35</v>
      </c>
      <c r="D23" s="84">
        <f>SUM($D$17:$D$22)</f>
        <v>242272212.84999999</v>
      </c>
      <c r="E23" s="84">
        <f>SUM($E$17:$E$22)</f>
        <v>165273.87</v>
      </c>
      <c r="F23" s="84">
        <f>SUM($F$17:$F$22)</f>
        <v>73234013.320000023</v>
      </c>
      <c r="G23" s="84">
        <f>SUM($G$17:$G$22)</f>
        <v>153491.53999999998</v>
      </c>
      <c r="H23" s="84">
        <f>SUM($H$17:$H$22)</f>
        <v>0</v>
      </c>
      <c r="I23" s="84">
        <f>SUM($I$17:$I$22)</f>
        <v>0</v>
      </c>
      <c r="J23" s="84">
        <f>SUM($J$17:$J$22)</f>
        <v>242272212.84999999</v>
      </c>
      <c r="K23" s="84">
        <f>SUM($K$17:$K$22)</f>
        <v>165273.87</v>
      </c>
      <c r="L23" s="85">
        <f>SUM($L$17:$L$22)</f>
        <v>0</v>
      </c>
      <c r="M23" s="85">
        <f>SUM($M$17:$M$22)</f>
        <v>0</v>
      </c>
      <c r="N23" s="85">
        <f>SUM($N$17:$N$22)</f>
        <v>0</v>
      </c>
      <c r="O23" s="85">
        <f>SUM($O$17:$O$22)</f>
        <v>0</v>
      </c>
      <c r="P23" s="85">
        <f>SUM($P$17:$P$22)</f>
        <v>0</v>
      </c>
      <c r="Q23" s="85">
        <f>SUM($Q$17:$Q$22)</f>
        <v>0</v>
      </c>
      <c r="R23" s="85">
        <f>SUM($R$17:$R$22)</f>
        <v>0</v>
      </c>
      <c r="S23" s="85">
        <f>SUM($S$17:$S$22)</f>
        <v>0</v>
      </c>
      <c r="T23" s="84">
        <f>SUM($T$17:$T$22)</f>
        <v>0</v>
      </c>
      <c r="U23" s="86">
        <f>SUM($U$17:$U$22)</f>
        <v>0</v>
      </c>
    </row>
    <row r="24" spans="2:23" x14ac:dyDescent="0.25">
      <c r="M24" s="87" t="str">
        <f>IF($M$23&lt;&gt;1,"Does not equal 100%","")</f>
        <v>Does not equal 100%</v>
      </c>
      <c r="N24" s="87" t="str">
        <f>IF($N$23&lt;&gt;1,"Does not equal 100%","")</f>
        <v>Does not equal 100%</v>
      </c>
      <c r="O24" s="87" t="str">
        <f>IF($O$23&lt;&gt;1,"Does not equal 100%","")</f>
        <v>Does not equal 100%</v>
      </c>
      <c r="P24" s="87" t="str">
        <f>IF($P$23&lt;&gt;1,"Does not equal 100%","")</f>
        <v>Does not equal 100%</v>
      </c>
      <c r="Q24" s="87" t="str">
        <f>IF($Q$23&lt;&gt;1,"Does not equal 100%","")</f>
        <v>Does not equal 100%</v>
      </c>
      <c r="R24" s="87" t="str">
        <f>IF($R$23&lt;&gt;1,"Does not equal 100%","")</f>
        <v>Does not equal 100%</v>
      </c>
      <c r="S24" s="87" t="str">
        <f>IF($S$23&lt;&gt;1,"Does not equal 100%","")</f>
        <v>Does not equal 100%</v>
      </c>
    </row>
    <row r="25" spans="2:23" x14ac:dyDescent="0.25">
      <c r="J25" s="88"/>
      <c r="K25" s="88"/>
    </row>
    <row r="26" spans="2:23" x14ac:dyDescent="0.25">
      <c r="J26" s="88"/>
      <c r="K26" s="88"/>
    </row>
    <row r="27" spans="2:23" x14ac:dyDescent="0.25">
      <c r="I27" s="88"/>
      <c r="J27" s="88"/>
      <c r="K27" s="88"/>
      <c r="L27" s="88"/>
      <c r="M27" s="88"/>
      <c r="N27" s="88"/>
      <c r="O27" s="88"/>
      <c r="P27" s="88"/>
      <c r="Q27" s="88"/>
      <c r="R27" s="88"/>
      <c r="S27" s="88"/>
      <c r="T27" s="88"/>
      <c r="U27" s="88"/>
      <c r="V27" s="88"/>
      <c r="W27" s="88"/>
    </row>
    <row r="28" spans="2:23" x14ac:dyDescent="0.25">
      <c r="F28" s="88"/>
      <c r="G28" s="88"/>
      <c r="H28" s="89"/>
      <c r="I28" s="88"/>
      <c r="J28" s="88"/>
      <c r="K28" s="88"/>
      <c r="L28" s="88"/>
      <c r="M28" s="88"/>
      <c r="N28" s="88"/>
      <c r="O28" s="88"/>
      <c r="P28" s="88"/>
      <c r="Q28" s="88"/>
      <c r="R28" s="88"/>
      <c r="S28" s="88"/>
      <c r="T28" s="88"/>
      <c r="U28" s="88"/>
      <c r="V28" s="88"/>
      <c r="W28" s="88"/>
    </row>
    <row r="29" spans="2:23" x14ac:dyDescent="0.25">
      <c r="F29" s="88"/>
      <c r="G29" s="88"/>
      <c r="H29" s="89"/>
      <c r="I29" s="88"/>
      <c r="J29" s="88"/>
      <c r="K29" s="88"/>
      <c r="L29" s="88"/>
      <c r="M29" s="88"/>
      <c r="N29" s="88"/>
      <c r="O29" s="88"/>
      <c r="P29" s="88"/>
      <c r="Q29" s="88"/>
      <c r="R29" s="88"/>
      <c r="S29" s="88"/>
      <c r="T29" s="88"/>
      <c r="U29" s="88"/>
      <c r="V29" s="88"/>
      <c r="W29" s="88"/>
    </row>
    <row r="30" spans="2:23" x14ac:dyDescent="0.25">
      <c r="F30" s="88"/>
      <c r="G30" s="88"/>
      <c r="H30" s="89"/>
      <c r="I30" s="88"/>
      <c r="J30" s="88"/>
      <c r="K30" s="88"/>
      <c r="L30" s="88"/>
      <c r="M30" s="88"/>
      <c r="N30" s="88"/>
      <c r="O30" s="88"/>
      <c r="P30" s="88"/>
      <c r="Q30" s="88"/>
      <c r="R30" s="88"/>
      <c r="S30" s="88"/>
      <c r="T30" s="88"/>
      <c r="U30" s="88"/>
      <c r="V30" s="88"/>
      <c r="W30" s="88"/>
    </row>
    <row r="31" spans="2:23" x14ac:dyDescent="0.25">
      <c r="F31" s="88"/>
      <c r="G31" s="88"/>
      <c r="H31" s="89"/>
      <c r="I31" s="88"/>
      <c r="J31" s="88"/>
      <c r="K31" s="88"/>
      <c r="L31" s="88"/>
      <c r="M31" s="88"/>
      <c r="N31" s="88"/>
      <c r="O31" s="88"/>
      <c r="P31" s="88"/>
      <c r="Q31" s="88"/>
      <c r="R31" s="88"/>
      <c r="S31" s="88"/>
      <c r="T31" s="88"/>
      <c r="U31" s="88"/>
      <c r="V31" s="88"/>
      <c r="W31" s="88"/>
    </row>
    <row r="32" spans="2:23" x14ac:dyDescent="0.25">
      <c r="F32" s="88"/>
      <c r="G32" s="88"/>
      <c r="H32" s="89"/>
      <c r="I32" s="88"/>
      <c r="J32" s="88"/>
      <c r="K32" s="88"/>
      <c r="L32" s="88"/>
      <c r="M32" s="88"/>
      <c r="N32" s="88"/>
      <c r="O32" s="88"/>
      <c r="P32" s="88"/>
      <c r="Q32" s="88"/>
      <c r="R32" s="88"/>
      <c r="S32" s="88"/>
      <c r="T32" s="88"/>
      <c r="U32" s="88"/>
      <c r="V32" s="88"/>
      <c r="W32" s="88"/>
    </row>
    <row r="33" spans="2:23" x14ac:dyDescent="0.25">
      <c r="F33" s="88"/>
      <c r="G33" s="88"/>
      <c r="H33" s="89"/>
      <c r="I33" s="88"/>
      <c r="J33" s="88"/>
      <c r="K33" s="88"/>
      <c r="L33" s="88"/>
      <c r="M33" s="88"/>
      <c r="N33" s="88"/>
      <c r="O33" s="88"/>
      <c r="P33" s="88"/>
      <c r="Q33" s="88"/>
      <c r="R33" s="88"/>
      <c r="S33" s="88"/>
      <c r="T33" s="88"/>
      <c r="U33" s="88"/>
      <c r="V33" s="88"/>
      <c r="W33" s="88"/>
    </row>
    <row r="34" spans="2:23" ht="17.25" x14ac:dyDescent="0.25">
      <c r="B34" s="90"/>
      <c r="I34" s="88"/>
      <c r="J34" s="88"/>
      <c r="K34" s="88"/>
      <c r="L34" s="88"/>
      <c r="M34" s="88"/>
      <c r="N34" s="88"/>
      <c r="O34" s="88"/>
      <c r="P34" s="88"/>
      <c r="Q34" s="88"/>
      <c r="R34" s="88"/>
      <c r="S34" s="88"/>
      <c r="T34" s="88"/>
      <c r="U34" s="88"/>
      <c r="V34" s="88"/>
      <c r="W34" s="88"/>
    </row>
    <row r="35" spans="2:23" ht="17.25" x14ac:dyDescent="0.25">
      <c r="B35" s="90"/>
    </row>
    <row r="36" spans="2:23" ht="17.25" x14ac:dyDescent="0.25">
      <c r="B36" s="90"/>
    </row>
  </sheetData>
  <mergeCells count="25">
    <mergeCell ref="S15:S16"/>
    <mergeCell ref="T15:T16"/>
    <mergeCell ref="U15:U16"/>
    <mergeCell ref="M15:M16"/>
    <mergeCell ref="N15:N16"/>
    <mergeCell ref="O15:O16"/>
    <mergeCell ref="P15:P16"/>
    <mergeCell ref="Q15:Q16"/>
    <mergeCell ref="R15:R16"/>
    <mergeCell ref="L14:T14"/>
    <mergeCell ref="D15:D16"/>
    <mergeCell ref="E15:E16"/>
    <mergeCell ref="F15:F16"/>
    <mergeCell ref="G15:G16"/>
    <mergeCell ref="H15:H16"/>
    <mergeCell ref="I15:I16"/>
    <mergeCell ref="J15:J16"/>
    <mergeCell ref="K15:K16"/>
    <mergeCell ref="L15:L16"/>
    <mergeCell ref="H2:K2"/>
    <mergeCell ref="H3:K3"/>
    <mergeCell ref="H6:K11"/>
    <mergeCell ref="H12:K13"/>
    <mergeCell ref="B13:F13"/>
    <mergeCell ref="D14:I14"/>
  </mergeCells>
  <dataValidations count="2">
    <dataValidation type="list" showErrorMessage="1" errorTitle="Selection Needed" error="Please select an option from the drop-down list." prompt="Use the following format eg: January 1, 2013" sqref="K4" xr:uid="{9633FBD2-A7EA-46D8-A3E8-E1CD98A91D37}">
      <formula1>"Yes,No"</formula1>
    </dataValidation>
    <dataValidation type="list" allowBlank="1" showInputMessage="1" showErrorMessage="1" sqref="C17:C22" xr:uid="{121212C9-DCEF-4931-94D5-301433619EEB}">
      <formula1>"kWh, kW, kVA"</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6A0B-79D0-4EDA-87B7-334F603753C0}">
  <sheetPr>
    <tabColor theme="4" tint="0.59999389629810485"/>
  </sheetPr>
  <dimension ref="B11:X40"/>
  <sheetViews>
    <sheetView workbookViewId="0">
      <selection activeCell="B31" sqref="B31"/>
    </sheetView>
  </sheetViews>
  <sheetFormatPr defaultColWidth="9.42578125" defaultRowHeight="15" x14ac:dyDescent="0.25"/>
  <cols>
    <col min="1" max="1" width="9.42578125" style="1"/>
    <col min="2" max="2" width="61.42578125" style="115" customWidth="1"/>
    <col min="3" max="3" width="11.5703125" style="1" bestFit="1" customWidth="1"/>
    <col min="4" max="8" width="14.7109375" style="1" customWidth="1"/>
    <col min="9" max="9" width="14.5703125" style="1" customWidth="1"/>
    <col min="10" max="11" width="14.5703125" style="1" hidden="1" customWidth="1"/>
    <col min="12" max="14" width="14.5703125" style="1" customWidth="1"/>
    <col min="15" max="18" width="14.5703125" style="1" hidden="1" customWidth="1"/>
    <col min="19" max="19" width="14.5703125" style="1" customWidth="1"/>
    <col min="20" max="22" width="14.5703125" style="1" hidden="1" customWidth="1"/>
    <col min="23" max="23" width="10.42578125" style="1" bestFit="1" customWidth="1"/>
    <col min="24" max="16384" width="9.42578125" style="1"/>
  </cols>
  <sheetData>
    <row r="11" spans="2:24" ht="20.25" customHeight="1" x14ac:dyDescent="0.25">
      <c r="B11" s="91"/>
      <c r="C11" s="91"/>
      <c r="D11" s="91"/>
      <c r="E11" s="91"/>
      <c r="F11" s="91"/>
      <c r="G11" s="91"/>
      <c r="H11" s="91"/>
      <c r="I11" s="91"/>
      <c r="J11" s="91"/>
      <c r="K11" s="91"/>
      <c r="L11" s="91"/>
    </row>
    <row r="12" spans="2:24" ht="21" customHeight="1" x14ac:dyDescent="0.25">
      <c r="B12" s="91"/>
      <c r="C12" s="91"/>
      <c r="D12" s="91"/>
      <c r="E12" s="91"/>
      <c r="F12" s="91"/>
      <c r="G12" s="91"/>
      <c r="H12" s="91"/>
      <c r="I12" s="91"/>
      <c r="J12" s="91"/>
      <c r="K12" s="91"/>
      <c r="L12" s="91"/>
    </row>
    <row r="13" spans="2:24" ht="18" x14ac:dyDescent="0.25">
      <c r="B13" s="92" t="s">
        <v>6</v>
      </c>
    </row>
    <row r="14" spans="2:24" s="97" customFormat="1" ht="29.25" customHeight="1" x14ac:dyDescent="0.25">
      <c r="B14" s="93"/>
      <c r="C14" s="94"/>
      <c r="D14" s="95" t="s">
        <v>36</v>
      </c>
      <c r="E14" s="95" t="s">
        <v>37</v>
      </c>
      <c r="F14" s="95" t="s">
        <v>38</v>
      </c>
      <c r="G14" s="96">
        <v>1508</v>
      </c>
      <c r="H14" s="95" t="s">
        <v>39</v>
      </c>
      <c r="I14" s="95" t="s">
        <v>26</v>
      </c>
      <c r="J14" s="1"/>
      <c r="K14" s="1"/>
      <c r="L14" s="1"/>
      <c r="M14" s="1"/>
      <c r="N14" s="1"/>
      <c r="O14" s="1"/>
      <c r="P14" s="1"/>
      <c r="Q14" s="1"/>
      <c r="R14" s="1"/>
      <c r="S14" s="1"/>
      <c r="T14" s="1"/>
      <c r="U14" s="1"/>
      <c r="V14" s="1"/>
      <c r="W14" s="1"/>
      <c r="X14" s="1"/>
    </row>
    <row r="15" spans="2:24" s="97" customFormat="1" ht="25.5" customHeight="1" x14ac:dyDescent="0.25">
      <c r="B15" s="98" t="s">
        <v>25</v>
      </c>
      <c r="C15" s="99"/>
      <c r="D15" s="100"/>
      <c r="E15" s="100"/>
      <c r="F15" s="100"/>
      <c r="G15" s="101"/>
      <c r="H15" s="100"/>
      <c r="I15" s="100"/>
      <c r="J15" s="1"/>
      <c r="K15" s="1"/>
      <c r="L15" s="1"/>
      <c r="M15" s="1"/>
      <c r="N15" s="1"/>
      <c r="O15" s="1"/>
      <c r="P15" s="1"/>
      <c r="Q15" s="1"/>
      <c r="R15" s="1"/>
      <c r="S15" s="1"/>
      <c r="T15" s="1"/>
      <c r="U15" s="1"/>
      <c r="V15" s="1"/>
      <c r="W15" s="1"/>
      <c r="X15" s="1"/>
    </row>
    <row r="17" spans="2:9" ht="15.75" customHeight="1" x14ac:dyDescent="0.25">
      <c r="B17" s="102" t="s">
        <v>27</v>
      </c>
      <c r="D17" s="103">
        <f>'VECC 2a'!J17</f>
        <v>145250460.83000001</v>
      </c>
      <c r="E17" s="103">
        <f>'VECC 2a'!K17</f>
        <v>0</v>
      </c>
      <c r="F17" s="104">
        <f>'VECC 2a'!D17/'VECC 2a'!$D$23</f>
        <v>0.59953413196390848</v>
      </c>
      <c r="G17" s="105">
        <f>F17*$C$39</f>
        <v>-43285.812756392785</v>
      </c>
      <c r="H17" s="106">
        <f>G17/D17</f>
        <v>-2.9800809242907779E-4</v>
      </c>
      <c r="I17" s="107" t="s">
        <v>28</v>
      </c>
    </row>
    <row r="18" spans="2:9" ht="15.75" customHeight="1" x14ac:dyDescent="0.25">
      <c r="B18" s="102" t="s">
        <v>29</v>
      </c>
      <c r="D18" s="103">
        <f>'VECC 2a'!J18</f>
        <v>32775442</v>
      </c>
      <c r="E18" s="103">
        <f>'VECC 2a'!K18</f>
        <v>0</v>
      </c>
      <c r="F18" s="104">
        <f>'VECC 2a'!D18/'VECC 2a'!$D$23</f>
        <v>0.13528353753177849</v>
      </c>
      <c r="G18" s="105">
        <f t="shared" ref="G18:G22" si="0">F18*$C$39</f>
        <v>-9767.3469489398776</v>
      </c>
      <c r="H18" s="106">
        <f>G18/D18</f>
        <v>-2.9800809242907779E-4</v>
      </c>
      <c r="I18" s="107" t="s">
        <v>28</v>
      </c>
    </row>
    <row r="19" spans="2:9" ht="15.75" customHeight="1" x14ac:dyDescent="0.25">
      <c r="B19" s="102" t="s">
        <v>30</v>
      </c>
      <c r="D19" s="103">
        <f>'VECC 2a'!J19</f>
        <v>63107664.689999998</v>
      </c>
      <c r="E19" s="103">
        <f>'VECC 2a'!K19</f>
        <v>163230.39999999999</v>
      </c>
      <c r="F19" s="104">
        <f>'VECC 2a'!D19/'VECC 2a'!$D$23</f>
        <v>0.26048247113288375</v>
      </c>
      <c r="G19" s="105">
        <f t="shared" si="0"/>
        <v>-18806.594771920765</v>
      </c>
      <c r="H19" s="106">
        <f>G19/E19</f>
        <v>-0.11521502595056292</v>
      </c>
      <c r="I19" s="107" t="s">
        <v>31</v>
      </c>
    </row>
    <row r="20" spans="2:9" ht="15.75" customHeight="1" x14ac:dyDescent="0.25">
      <c r="B20" s="102" t="s">
        <v>32</v>
      </c>
      <c r="D20" s="103">
        <f>'VECC 2a'!J20</f>
        <v>460196</v>
      </c>
      <c r="E20" s="103">
        <f>'VECC 2a'!K20</f>
        <v>0</v>
      </c>
      <c r="F20" s="104">
        <f>'VECC 2a'!D20/'VECC 2a'!$D$23</f>
        <v>1.8994997180503113E-3</v>
      </c>
      <c r="G20" s="105">
        <f t="shared" si="0"/>
        <v>-137.14213210349186</v>
      </c>
      <c r="H20" s="106">
        <f>G20/D20</f>
        <v>-2.9800809242907773E-4</v>
      </c>
      <c r="I20" s="107" t="s">
        <v>28</v>
      </c>
    </row>
    <row r="21" spans="2:9" ht="15.75" customHeight="1" x14ac:dyDescent="0.25">
      <c r="B21" s="102" t="s">
        <v>33</v>
      </c>
      <c r="D21" s="103">
        <f>'VECC 2a'!J21</f>
        <v>103849.14</v>
      </c>
      <c r="E21" s="103">
        <f>'VECC 2a'!K21</f>
        <v>288.48</v>
      </c>
      <c r="F21" s="104">
        <f>'VECC 2a'!D21/'VECC 2a'!$D$23</f>
        <v>4.286465161578269E-4</v>
      </c>
      <c r="G21" s="105">
        <f t="shared" si="0"/>
        <v>-30.947884111800239</v>
      </c>
      <c r="H21" s="106">
        <f>G21/E21</f>
        <v>-0.10727913238976787</v>
      </c>
      <c r="I21" s="107" t="s">
        <v>31</v>
      </c>
    </row>
    <row r="22" spans="2:9" ht="15.75" customHeight="1" thickBot="1" x14ac:dyDescent="0.3">
      <c r="B22" s="108" t="s">
        <v>34</v>
      </c>
      <c r="C22" s="109"/>
      <c r="D22" s="110">
        <f>'VECC 2a'!J22</f>
        <v>574600.18999999994</v>
      </c>
      <c r="E22" s="110">
        <f>'VECC 2a'!K22</f>
        <v>1754.99</v>
      </c>
      <c r="F22" s="111">
        <f>'VECC 2a'!D22/'VECC 2a'!$D$23</f>
        <v>2.3717131372212171E-3</v>
      </c>
      <c r="G22" s="112">
        <f t="shared" si="0"/>
        <v>-171.23550653128564</v>
      </c>
      <c r="H22" s="113">
        <f>G22/E22</f>
        <v>-9.7570645149707771E-2</v>
      </c>
      <c r="I22" s="114" t="s">
        <v>31</v>
      </c>
    </row>
    <row r="23" spans="2:9" x14ac:dyDescent="0.25">
      <c r="G23" s="105"/>
    </row>
    <row r="24" spans="2:9" x14ac:dyDescent="0.25">
      <c r="B24" s="115" t="s">
        <v>35</v>
      </c>
      <c r="D24" s="116">
        <f>SUM(D17:D22)</f>
        <v>242272212.84999999</v>
      </c>
      <c r="E24" s="116">
        <f>SUM(E17:E22)</f>
        <v>165273.87</v>
      </c>
      <c r="F24" s="117">
        <f>SUM($F$17:$F$22)</f>
        <v>0.99999999999999989</v>
      </c>
      <c r="G24" s="105">
        <f>SUM($G$17:$G$22)</f>
        <v>-72199.08</v>
      </c>
    </row>
    <row r="26" spans="2:9" x14ac:dyDescent="0.25">
      <c r="C26" s="88"/>
      <c r="D26" s="88"/>
      <c r="E26" s="88"/>
    </row>
    <row r="27" spans="2:9" x14ac:dyDescent="0.25">
      <c r="B27" s="118" t="s">
        <v>40</v>
      </c>
      <c r="C27" s="119">
        <v>-162871</v>
      </c>
      <c r="D27" s="119"/>
      <c r="E27" s="119"/>
    </row>
    <row r="28" spans="2:9" x14ac:dyDescent="0.25">
      <c r="B28" s="118" t="s">
        <v>41</v>
      </c>
      <c r="C28" s="119">
        <v>95418</v>
      </c>
      <c r="D28" s="119"/>
      <c r="E28" s="119"/>
    </row>
    <row r="29" spans="2:9" x14ac:dyDescent="0.25">
      <c r="B29" s="120" t="s">
        <v>42</v>
      </c>
      <c r="C29" s="121">
        <f>SUM(C27:C28)</f>
        <v>-67453</v>
      </c>
      <c r="D29" s="119"/>
      <c r="E29" s="119"/>
    </row>
    <row r="30" spans="2:9" x14ac:dyDescent="0.25">
      <c r="C30" s="122"/>
      <c r="D30" s="122"/>
      <c r="E30" s="122"/>
    </row>
    <row r="31" spans="2:9" x14ac:dyDescent="0.25">
      <c r="B31" s="118" t="s">
        <v>43</v>
      </c>
      <c r="C31" s="119">
        <v>-9392.2900000000009</v>
      </c>
      <c r="D31" s="119"/>
      <c r="E31" s="119"/>
    </row>
    <row r="32" spans="2:9" x14ac:dyDescent="0.25">
      <c r="B32" s="118" t="s">
        <v>44</v>
      </c>
      <c r="C32" s="119">
        <v>5656.32</v>
      </c>
      <c r="D32" s="119"/>
      <c r="E32" s="119"/>
    </row>
    <row r="33" spans="2:5" x14ac:dyDescent="0.25">
      <c r="B33" s="120" t="s">
        <v>42</v>
      </c>
      <c r="C33" s="121">
        <f>SUM(C31:C32)</f>
        <v>-3735.9700000000012</v>
      </c>
      <c r="D33" s="119"/>
      <c r="E33" s="119"/>
    </row>
    <row r="34" spans="2:5" x14ac:dyDescent="0.25">
      <c r="C34" s="122"/>
      <c r="D34" s="122"/>
      <c r="E34" s="122"/>
    </row>
    <row r="35" spans="2:5" x14ac:dyDescent="0.25">
      <c r="B35" s="118" t="s">
        <v>45</v>
      </c>
      <c r="C35" s="119">
        <v>-2438.9899999999998</v>
      </c>
      <c r="D35" s="119"/>
      <c r="E35" s="119"/>
    </row>
    <row r="36" spans="2:5" x14ac:dyDescent="0.25">
      <c r="B36" s="118" t="s">
        <v>46</v>
      </c>
      <c r="C36" s="119">
        <v>1428.88</v>
      </c>
      <c r="D36" s="119"/>
      <c r="E36" s="119"/>
    </row>
    <row r="37" spans="2:5" x14ac:dyDescent="0.25">
      <c r="B37" s="120" t="s">
        <v>42</v>
      </c>
      <c r="C37" s="121">
        <f>SUM(C35:C36)</f>
        <v>-1010.1099999999997</v>
      </c>
      <c r="D37" s="119"/>
      <c r="E37" s="119"/>
    </row>
    <row r="38" spans="2:5" x14ac:dyDescent="0.25">
      <c r="C38" s="119"/>
      <c r="D38" s="119"/>
      <c r="E38" s="119"/>
    </row>
    <row r="39" spans="2:5" ht="15.75" thickBot="1" x14ac:dyDescent="0.3">
      <c r="B39" s="120" t="s">
        <v>47</v>
      </c>
      <c r="C39" s="123">
        <f>C29+C33+C37</f>
        <v>-72199.08</v>
      </c>
      <c r="D39" s="124"/>
      <c r="E39" s="124"/>
    </row>
    <row r="40" spans="2:5" ht="15.75" thickTop="1" x14ac:dyDescent="0.25"/>
  </sheetData>
  <mergeCells count="7">
    <mergeCell ref="B11:L12"/>
    <mergeCell ref="D14:D15"/>
    <mergeCell ref="E14:E15"/>
    <mergeCell ref="F14:F15"/>
    <mergeCell ref="G14:G15"/>
    <mergeCell ref="H14:H15"/>
    <mergeCell ref="I14:I15"/>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VECC 2a</vt:lpstr>
      <vt:lpstr>VECC 2b</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Hampton</dc:creator>
  <cp:lastModifiedBy>Laura Hampton</cp:lastModifiedBy>
  <dcterms:created xsi:type="dcterms:W3CDTF">2022-10-12T16:52:41Z</dcterms:created>
  <dcterms:modified xsi:type="dcterms:W3CDTF">2022-10-12T16:53:45Z</dcterms:modified>
</cp:coreProperties>
</file>