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DRO/Rates and Load Exhibits/"/>
    </mc:Choice>
  </mc:AlternateContent>
  <xr:revisionPtr revIDLastSave="2" documentId="13_ncr:1_{BC4FD61C-11CB-4E9D-B2B9-4F2567730D28}" xr6:coauthVersionLast="47" xr6:coauthVersionMax="47" xr10:uidLastSave="{03DE2199-01A8-417A-AE69-5CD9D9CD7CF6}"/>
  <bookViews>
    <workbookView xWindow="-120" yWindow="-120" windowWidth="29040" windowHeight="15840" xr2:uid="{1A29F98E-43EA-4B2D-B9F2-0A7AF2623FDA}"/>
  </bookViews>
  <sheets>
    <sheet name="Rev_Reconciliation_2023" sheetId="1" r:id="rId1"/>
  </sheets>
  <definedNames>
    <definedName name="_xlnm.Print_Area" localSheetId="0">Rev_Reconciliation_2023!$A$2:$N$46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K35" i="1"/>
  <c r="I33" i="1"/>
  <c r="I32" i="1"/>
  <c r="I31" i="1"/>
  <c r="I30" i="1"/>
  <c r="I29" i="1"/>
  <c r="I28" i="1"/>
  <c r="M26" i="1"/>
  <c r="C27" i="1"/>
  <c r="I27" i="1" s="1"/>
  <c r="M25" i="1"/>
  <c r="I25" i="1"/>
  <c r="M24" i="1"/>
  <c r="I24" i="1"/>
  <c r="M23" i="1"/>
  <c r="I23" i="1"/>
  <c r="M22" i="1"/>
  <c r="I22" i="1"/>
  <c r="M21" i="1"/>
  <c r="I21" i="1"/>
  <c r="N21" i="1" s="1"/>
  <c r="M20" i="1"/>
  <c r="N20" i="1" s="1"/>
  <c r="I20" i="1"/>
  <c r="M19" i="1"/>
  <c r="I19" i="1"/>
  <c r="M18" i="1"/>
  <c r="I18" i="1"/>
  <c r="M17" i="1"/>
  <c r="I17" i="1"/>
  <c r="M16" i="1"/>
  <c r="I16" i="1"/>
  <c r="M15" i="1"/>
  <c r="I15" i="1"/>
  <c r="M14" i="1"/>
  <c r="I14" i="1"/>
  <c r="M13" i="1"/>
  <c r="I13" i="1"/>
  <c r="M12" i="1"/>
  <c r="I12" i="1"/>
  <c r="M11" i="1"/>
  <c r="I11" i="1"/>
  <c r="M10" i="1"/>
  <c r="I10" i="1"/>
  <c r="M9" i="1"/>
  <c r="I9" i="1"/>
  <c r="M8" i="1"/>
  <c r="I8" i="1"/>
  <c r="N9" i="1" l="1"/>
  <c r="N13" i="1"/>
  <c r="N15" i="1"/>
  <c r="N14" i="1"/>
  <c r="I26" i="1"/>
  <c r="I35" i="1" s="1"/>
  <c r="N10" i="1"/>
  <c r="N11" i="1"/>
  <c r="N22" i="1"/>
  <c r="N24" i="1"/>
  <c r="N19" i="1"/>
  <c r="N23" i="1"/>
  <c r="N8" i="1"/>
  <c r="N17" i="1"/>
  <c r="N18" i="1"/>
  <c r="N12" i="1"/>
  <c r="N16" i="1"/>
  <c r="N25" i="1"/>
  <c r="M35" i="1"/>
  <c r="N35" i="1" l="1"/>
  <c r="N26" i="1"/>
</calcChain>
</file>

<file path=xl/sharedStrings.xml><?xml version="1.0" encoding="utf-8"?>
<sst xmlns="http://schemas.openxmlformats.org/spreadsheetml/2006/main" count="89" uniqueCount="69">
  <si>
    <t>2023 Revenue Reconciliation</t>
  </si>
  <si>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</si>
  <si>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</si>
  <si>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</si>
  <si>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</si>
  <si>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</si>
  <si>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</si>
  <si>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</si>
  <si>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Credit***</t>
  </si>
  <si>
    <t>Total</t>
  </si>
  <si>
    <t>Difference</t>
  </si>
  <si>
    <t>kWh*</t>
  </si>
  <si>
    <t>kW</t>
  </si>
  <si>
    <t>Monthly Service Charge</t>
  </si>
  <si>
    <t>Volumetric**</t>
  </si>
  <si>
    <t>kWh</t>
  </si>
  <si>
    <t>Residential – Urban [UR]</t>
  </si>
  <si>
    <t>Customers</t>
  </si>
  <si>
    <t>UR</t>
  </si>
  <si>
    <t>Residential – Medium Density [R1]</t>
  </si>
  <si>
    <t>R1</t>
  </si>
  <si>
    <t>Residential – Low Density [R2]</t>
  </si>
  <si>
    <t>R2</t>
  </si>
  <si>
    <t>Seasonal Residential - Low Density [Seas-R2]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</si>
  <si>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</si>
  <si>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</si>
  <si>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</si>
  <si>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</si>
  <si>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</si>
  <si>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</si>
  <si>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</si>
  <si>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</si>
  <si>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</si>
  <si>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</si>
  <si>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</si>
  <si>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</si>
  <si>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</si>
  <si>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</si>
  <si>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</si>
  <si>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</si>
  <si>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</si>
  <si>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</si>
  <si>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</si>
  <si>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</si>
  <si>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</si>
  <si>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</si>
  <si>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</si>
  <si>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</si>
  <si>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</si>
  <si>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</si>
  <si>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</si>
  <si>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</si>
  <si>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</si>
  <si>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Sub-Transmission [ST]</t>
  </si>
  <si>
    <t>ST</t>
  </si>
  <si>
    <t xml:space="preserve">Service Charge </t>
  </si>
  <si>
    <t>Meter Charge</t>
  </si>
  <si>
    <t>Common Line</t>
  </si>
  <si>
    <t>Specific ST Line*</t>
  </si>
  <si>
    <t>Kilometers</t>
  </si>
  <si>
    <t>HVDS-high</t>
  </si>
  <si>
    <t>HVDS-low</t>
  </si>
  <si>
    <t>LVDS-low</t>
  </si>
  <si>
    <t>* kWh for Residential-Low Density [R2] class includes the consumption associated with seasonal customers moving to R2 class</t>
  </si>
  <si>
    <t>** Volumetric rate for GSd class includes Hopper Foundry Rate Adder, along with CSTA Rate Adder</t>
  </si>
  <si>
    <t>*** Tranformer Allowance for GSd class includes $680,339 for CSTA credit and $87,938 for Hopper Foundry credit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</si>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</sst>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-&quot;$&quot;* #,##0_-;\-&quot;$&quot;* #,##0_-;_-&quot;$&quot;* &quot;-&quot;??_-;_-@_-"/>
    <numFmt numFmtId="167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12" xfId="0" applyFill="1" applyBorder="1"/>
    <xf numFmtId="0" fontId="0" fillId="2" borderId="2" xfId="0" applyFill="1" applyBorder="1" applyAlignment="1">
      <alignment horizontal="center"/>
    </xf>
    <xf numFmtId="0" fontId="0" fillId="3" borderId="11" xfId="0" applyFill="1" applyBorder="1" applyAlignment="1">
      <alignment wrapText="1"/>
    </xf>
    <xf numFmtId="0" fontId="0" fillId="3" borderId="11" xfId="0" applyFill="1" applyBorder="1" applyAlignment="1">
      <alignment vertical="center"/>
    </xf>
    <xf numFmtId="164" fontId="1" fillId="3" borderId="11" xfId="1" applyNumberFormat="1" applyFill="1" applyBorder="1"/>
    <xf numFmtId="44" fontId="1" fillId="3" borderId="11" xfId="2" applyFill="1" applyBorder="1"/>
    <xf numFmtId="165" fontId="1" fillId="3" borderId="11" xfId="2" applyNumberFormat="1" applyFill="1" applyBorder="1"/>
    <xf numFmtId="166" fontId="1" fillId="2" borderId="11" xfId="2" applyNumberFormat="1" applyFill="1" applyBorder="1"/>
    <xf numFmtId="166" fontId="1" fillId="3" borderId="11" xfId="2" applyNumberFormat="1" applyFill="1" applyBorder="1"/>
    <xf numFmtId="166" fontId="1" fillId="2" borderId="12" xfId="2" applyNumberFormat="1" applyFill="1" applyBorder="1"/>
    <xf numFmtId="0" fontId="5" fillId="3" borderId="11" xfId="0" applyFont="1" applyFill="1" applyBorder="1" applyAlignment="1">
      <alignment horizontal="right" wrapText="1"/>
    </xf>
    <xf numFmtId="0" fontId="3" fillId="3" borderId="11" xfId="0" applyFont="1" applyFill="1" applyBorder="1"/>
    <xf numFmtId="164" fontId="1" fillId="3" borderId="12" xfId="1" applyNumberFormat="1" applyFill="1" applyBorder="1"/>
    <xf numFmtId="44" fontId="3" fillId="3" borderId="11" xfId="3" applyFont="1" applyFill="1" applyBorder="1"/>
    <xf numFmtId="37" fontId="3" fillId="3" borderId="11" xfId="4" applyNumberFormat="1" applyFont="1" applyFill="1" applyBorder="1" applyAlignment="1">
      <alignment horizontal="right"/>
    </xf>
    <xf numFmtId="164" fontId="3" fillId="3" borderId="11" xfId="4" applyNumberFormat="1" applyFont="1" applyFill="1" applyBorder="1"/>
    <xf numFmtId="0" fontId="0" fillId="3" borderId="0" xfId="0" applyFill="1"/>
    <xf numFmtId="165" fontId="3" fillId="3" borderId="11" xfId="3" applyNumberFormat="1" applyFont="1" applyFill="1" applyBorder="1"/>
    <xf numFmtId="165" fontId="0" fillId="2" borderId="11" xfId="0" applyNumberFormat="1" applyFill="1" applyBorder="1"/>
    <xf numFmtId="167" fontId="0" fillId="2" borderId="11" xfId="0" applyNumberFormat="1" applyFill="1" applyBorder="1"/>
    <xf numFmtId="0" fontId="0" fillId="2" borderId="13" xfId="0" applyFill="1" applyBorder="1"/>
    <xf numFmtId="0" fontId="4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166" fontId="0" fillId="2" borderId="8" xfId="0" applyNumberFormat="1" applyFill="1" applyBorder="1"/>
    <xf numFmtId="166" fontId="0" fillId="2" borderId="9" xfId="0" applyNumberFormat="1" applyFill="1" applyBorder="1"/>
    <xf numFmtId="0" fontId="7" fillId="2" borderId="0" xfId="0" applyFont="1" applyFill="1"/>
    <xf numFmtId="166" fontId="0" fillId="2" borderId="0" xfId="0" applyNumberFormat="1" applyFill="1"/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35" xfId="4" xr:uid="{2523E335-1A1C-4A99-A188-117A59946B67}"/>
    <cellStyle name="Currency" xfId="2" builtinId="4"/>
    <cellStyle name="Currency 20" xfId="3" xr:uid="{5490D64A-A511-42CF-A9CF-88D33251BB3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872F-88F3-44E9-9A56-AD0E20E2E68D}">
  <sheetPr>
    <pageSetUpPr fitToPage="1"/>
  </sheetPr>
  <dimension ref="A2:O44"/>
  <sheetViews>
    <sheetView tabSelected="1" view="pageBreakPreview" zoomScale="110" zoomScaleNormal="100" zoomScaleSheetLayoutView="110" workbookViewId="0">
      <selection activeCell="E37" sqref="E37"/>
    </sheetView>
  </sheetViews>
  <sheetFormatPr defaultColWidth="9.140625" defaultRowHeight="15" x14ac:dyDescent="0.25"/>
  <cols>
    <col min="1" max="1" width="41.7109375" style="2" customWidth="1"/>
    <col min="2" max="2" width="12.7109375" style="2" customWidth="1"/>
    <col min="3" max="3" width="11.85546875" style="2" customWidth="1"/>
    <col min="4" max="4" width="15" style="2" customWidth="1"/>
    <col min="5" max="5" width="12.7109375" style="2" customWidth="1"/>
    <col min="6" max="6" width="11.85546875" style="2" customWidth="1"/>
    <col min="7" max="8" width="10.7109375" style="2" customWidth="1"/>
    <col min="9" max="9" width="17.7109375" style="2" customWidth="1"/>
    <col min="10" max="10" width="0.85546875" style="2" customWidth="1"/>
    <col min="11" max="11" width="15" style="2" customWidth="1"/>
    <col min="12" max="12" width="13.5703125" style="2" customWidth="1"/>
    <col min="13" max="13" width="15.28515625" style="2" customWidth="1"/>
    <col min="14" max="14" width="11.5703125" style="2" customWidth="1"/>
    <col min="15" max="15" width="6.5703125" style="1" hidden="1" customWidth="1"/>
    <col min="16" max="16384" width="9.140625" style="2"/>
  </cols>
  <sheetData>
    <row r="2" spans="1:15" ht="18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15.75" thickBot="1" x14ac:dyDescent="0.3"/>
    <row r="4" spans="1:15" ht="13.5" customHeight="1" thickBot="1" x14ac:dyDescent="0.3">
      <c r="A4" s="3" t="s">
        <v>1</v>
      </c>
      <c r="B4" s="46" t="s">
        <v>2</v>
      </c>
      <c r="C4" s="48" t="s">
        <v>3</v>
      </c>
      <c r="D4" s="50" t="s">
        <v>4</v>
      </c>
      <c r="E4" s="51"/>
      <c r="F4" s="50" t="s">
        <v>5</v>
      </c>
      <c r="G4" s="52"/>
      <c r="H4" s="51"/>
      <c r="I4" s="46" t="s">
        <v>6</v>
      </c>
      <c r="J4" s="4"/>
      <c r="K4" s="46" t="s">
        <v>7</v>
      </c>
      <c r="L4" s="46" t="s">
        <v>8</v>
      </c>
      <c r="M4" s="46" t="s">
        <v>9</v>
      </c>
      <c r="N4" s="53" t="s">
        <v>10</v>
      </c>
    </row>
    <row r="5" spans="1:15" ht="39" thickBot="1" x14ac:dyDescent="0.3">
      <c r="A5" s="5"/>
      <c r="B5" s="47"/>
      <c r="C5" s="49"/>
      <c r="D5" s="7" t="s">
        <v>11</v>
      </c>
      <c r="E5" s="8" t="s">
        <v>12</v>
      </c>
      <c r="F5" s="6" t="s">
        <v>13</v>
      </c>
      <c r="G5" s="42" t="s">
        <v>14</v>
      </c>
      <c r="H5" s="43"/>
      <c r="I5" s="47"/>
      <c r="J5" s="9"/>
      <c r="K5" s="47"/>
      <c r="L5" s="47"/>
      <c r="M5" s="47"/>
      <c r="N5" s="54"/>
    </row>
    <row r="6" spans="1:15" x14ac:dyDescent="0.25">
      <c r="A6" s="10"/>
      <c r="B6" s="11"/>
      <c r="C6" s="10"/>
      <c r="D6" s="10"/>
      <c r="E6" s="12"/>
      <c r="F6" s="10"/>
      <c r="G6" s="13" t="s">
        <v>15</v>
      </c>
      <c r="H6" s="13" t="s">
        <v>12</v>
      </c>
      <c r="I6" s="11"/>
      <c r="J6" s="10"/>
      <c r="K6" s="11"/>
      <c r="L6" s="11"/>
      <c r="M6" s="11"/>
      <c r="N6" s="12"/>
    </row>
    <row r="7" spans="1:15" x14ac:dyDescent="0.25">
      <c r="A7" s="10"/>
      <c r="B7" s="10"/>
      <c r="C7" s="10"/>
      <c r="D7" s="10"/>
      <c r="E7" s="12"/>
      <c r="F7" s="10"/>
      <c r="G7" s="10"/>
      <c r="H7" s="10"/>
      <c r="I7" s="10"/>
      <c r="J7" s="10"/>
      <c r="K7" s="10"/>
      <c r="L7" s="10"/>
      <c r="M7" s="10"/>
      <c r="N7" s="12"/>
    </row>
    <row r="8" spans="1:15" x14ac:dyDescent="0.25">
      <c r="A8" s="14" t="s">
        <v>16</v>
      </c>
      <c r="B8" s="15" t="s">
        <v>17</v>
      </c>
      <c r="C8" s="16">
        <v>246136.44217882439</v>
      </c>
      <c r="D8" s="16">
        <v>2024934137.1450381</v>
      </c>
      <c r="E8" s="16">
        <v>0</v>
      </c>
      <c r="F8" s="17">
        <v>36.54</v>
      </c>
      <c r="G8" s="18">
        <v>0</v>
      </c>
      <c r="H8" s="18">
        <v>0</v>
      </c>
      <c r="I8" s="19">
        <f>F8*C8*12+G8*D8+H8*E8</f>
        <v>107925907.1665709</v>
      </c>
      <c r="J8" s="10"/>
      <c r="K8" s="20">
        <v>107930332.01633644</v>
      </c>
      <c r="L8" s="20"/>
      <c r="M8" s="19">
        <f t="shared" ref="M8:M26" si="0">SUM(K8:L8)</f>
        <v>107930332.01633644</v>
      </c>
      <c r="N8" s="21">
        <f t="shared" ref="N8:N26" si="1">M8-I8</f>
        <v>4424.8497655391693</v>
      </c>
      <c r="O8" s="1" t="s">
        <v>18</v>
      </c>
    </row>
    <row r="9" spans="1:15" x14ac:dyDescent="0.25">
      <c r="A9" s="14" t="s">
        <v>19</v>
      </c>
      <c r="B9" s="15" t="s">
        <v>17</v>
      </c>
      <c r="C9" s="16">
        <v>543964.86710812268</v>
      </c>
      <c r="D9" s="16">
        <v>5083445345.5091982</v>
      </c>
      <c r="E9" s="16">
        <v>0</v>
      </c>
      <c r="F9" s="17">
        <v>58.22</v>
      </c>
      <c r="G9" s="18">
        <v>5.3E-3</v>
      </c>
      <c r="H9" s="18">
        <v>0</v>
      </c>
      <c r="I9" s="19">
        <f t="shared" ref="I9:I33" si="2">F9*C9*12+G9*D9+H9*E9</f>
        <v>406977875.08761758</v>
      </c>
      <c r="J9" s="10"/>
      <c r="K9" s="20">
        <v>407081613.64623994</v>
      </c>
      <c r="L9" s="20"/>
      <c r="M9" s="19">
        <f t="shared" si="0"/>
        <v>407081613.64623994</v>
      </c>
      <c r="N9" s="21">
        <f t="shared" si="1"/>
        <v>103738.55862236023</v>
      </c>
      <c r="O9" s="1" t="s">
        <v>20</v>
      </c>
    </row>
    <row r="10" spans="1:15" x14ac:dyDescent="0.25">
      <c r="A10" s="14" t="s">
        <v>21</v>
      </c>
      <c r="B10" s="15" t="s">
        <v>17</v>
      </c>
      <c r="C10" s="16">
        <v>337178.63911978918</v>
      </c>
      <c r="D10" s="16">
        <v>4828339924.3180408</v>
      </c>
      <c r="E10" s="16">
        <v>0</v>
      </c>
      <c r="F10" s="17">
        <v>118.64</v>
      </c>
      <c r="G10" s="18">
        <v>1.8700000000000001E-2</v>
      </c>
      <c r="H10" s="18">
        <v>0</v>
      </c>
      <c r="I10" s="19">
        <f>F10*C10*12+G10*D10+H10*E10</f>
        <v>570324441.52680874</v>
      </c>
      <c r="J10" s="10"/>
      <c r="K10" s="20">
        <v>570113426.52075791</v>
      </c>
      <c r="L10" s="20"/>
      <c r="M10" s="19">
        <f t="shared" si="0"/>
        <v>570113426.52075791</v>
      </c>
      <c r="N10" s="21">
        <f t="shared" si="1"/>
        <v>-211015.00605082512</v>
      </c>
      <c r="O10" s="1" t="s">
        <v>22</v>
      </c>
    </row>
    <row r="11" spans="1:15" x14ac:dyDescent="0.25">
      <c r="A11" s="14" t="s">
        <v>23</v>
      </c>
      <c r="B11" s="15" t="s">
        <v>17</v>
      </c>
      <c r="C11" s="16">
        <v>78677.149131994534</v>
      </c>
      <c r="D11" s="16">
        <v>0</v>
      </c>
      <c r="E11" s="16">
        <v>0</v>
      </c>
      <c r="F11" s="17">
        <v>65.25</v>
      </c>
      <c r="G11" s="18">
        <v>0</v>
      </c>
      <c r="H11" s="18">
        <v>0</v>
      </c>
      <c r="I11" s="19">
        <f>F11*C11*12+G11*D11+H11*E11</f>
        <v>61604207.770351723</v>
      </c>
      <c r="J11" s="10"/>
      <c r="K11" s="20">
        <v>61601177.510266215</v>
      </c>
      <c r="L11" s="20"/>
      <c r="M11" s="19">
        <f t="shared" si="0"/>
        <v>61601177.510266215</v>
      </c>
      <c r="N11" s="21">
        <f t="shared" si="1"/>
        <v>-3030.2600855082273</v>
      </c>
      <c r="O11" s="1" t="s">
        <v>24</v>
      </c>
    </row>
    <row r="12" spans="1:15" ht="30" x14ac:dyDescent="0.25">
      <c r="A12" s="14" t="s">
        <v>25</v>
      </c>
      <c r="B12" s="15" t="s">
        <v>17</v>
      </c>
      <c r="C12" s="16">
        <v>88794.916531946306</v>
      </c>
      <c r="D12" s="16">
        <v>1994844246.4728916</v>
      </c>
      <c r="E12" s="16">
        <v>0</v>
      </c>
      <c r="F12" s="17">
        <v>31.33</v>
      </c>
      <c r="G12" s="18">
        <v>6.6100000000000006E-2</v>
      </c>
      <c r="H12" s="18">
        <v>0</v>
      </c>
      <c r="I12" s="19">
        <f t="shared" si="2"/>
        <v>165242541.51120868</v>
      </c>
      <c r="J12" s="10"/>
      <c r="K12" s="20">
        <v>165196626.73750407</v>
      </c>
      <c r="L12" s="20"/>
      <c r="M12" s="19">
        <f t="shared" si="0"/>
        <v>165196626.73750407</v>
      </c>
      <c r="N12" s="21">
        <f t="shared" si="1"/>
        <v>-45914.773704618216</v>
      </c>
      <c r="O12" s="1" t="s">
        <v>26</v>
      </c>
    </row>
    <row r="13" spans="1:15" ht="30" x14ac:dyDescent="0.25">
      <c r="A13" s="14" t="s">
        <v>27</v>
      </c>
      <c r="B13" s="15" t="s">
        <v>17</v>
      </c>
      <c r="C13" s="16">
        <v>5342.5982814367044</v>
      </c>
      <c r="D13" s="16">
        <v>2182644294.9887657</v>
      </c>
      <c r="E13" s="16">
        <v>6995713.0964836953</v>
      </c>
      <c r="F13" s="17">
        <v>100.82</v>
      </c>
      <c r="G13" s="18">
        <v>0</v>
      </c>
      <c r="H13" s="18">
        <v>18.729500000000002</v>
      </c>
      <c r="I13" s="19">
        <f t="shared" si="2"/>
        <v>137489897.54540476</v>
      </c>
      <c r="J13" s="10"/>
      <c r="K13" s="20">
        <v>136720849.36493731</v>
      </c>
      <c r="L13" s="20">
        <v>768277.10937666032</v>
      </c>
      <c r="M13" s="19">
        <f t="shared" si="0"/>
        <v>137489126.47431397</v>
      </c>
      <c r="N13" s="21">
        <f t="shared" si="1"/>
        <v>-771.07109078764915</v>
      </c>
      <c r="O13" s="1" t="s">
        <v>28</v>
      </c>
    </row>
    <row r="14" spans="1:15" ht="30" x14ac:dyDescent="0.25">
      <c r="A14" s="14" t="s">
        <v>29</v>
      </c>
      <c r="B14" s="15" t="s">
        <v>17</v>
      </c>
      <c r="C14" s="16">
        <v>18432.018802277362</v>
      </c>
      <c r="D14" s="16">
        <v>547270601.516662</v>
      </c>
      <c r="E14" s="16">
        <v>0</v>
      </c>
      <c r="F14" s="17">
        <v>24.39</v>
      </c>
      <c r="G14" s="18">
        <v>3.1699999999999999E-2</v>
      </c>
      <c r="H14" s="18">
        <v>0</v>
      </c>
      <c r="I14" s="19">
        <f t="shared" si="2"/>
        <v>22743161.331128724</v>
      </c>
      <c r="J14" s="10"/>
      <c r="K14" s="20">
        <v>22753187.898713715</v>
      </c>
      <c r="L14" s="20"/>
      <c r="M14" s="19">
        <f t="shared" si="0"/>
        <v>22753187.898713715</v>
      </c>
      <c r="N14" s="21">
        <f t="shared" si="1"/>
        <v>10026.567584991455</v>
      </c>
      <c r="O14" s="1" t="s">
        <v>30</v>
      </c>
    </row>
    <row r="15" spans="1:15" ht="30" x14ac:dyDescent="0.25">
      <c r="A15" s="14" t="s">
        <v>31</v>
      </c>
      <c r="B15" s="15" t="s">
        <v>17</v>
      </c>
      <c r="C15" s="16">
        <v>1742.9663843396359</v>
      </c>
      <c r="D15" s="16">
        <v>883486609.91959918</v>
      </c>
      <c r="E15" s="16">
        <v>2304119.2911590384</v>
      </c>
      <c r="F15" s="17">
        <v>92.16</v>
      </c>
      <c r="G15" s="18">
        <v>0</v>
      </c>
      <c r="H15" s="18">
        <v>10.874499999999999</v>
      </c>
      <c r="I15" s="19">
        <f t="shared" si="2"/>
        <v>26983726.615477853</v>
      </c>
      <c r="J15" s="10"/>
      <c r="K15" s="20">
        <v>26681245.839475822</v>
      </c>
      <c r="L15" s="20">
        <v>302515.49512109411</v>
      </c>
      <c r="M15" s="19">
        <f t="shared" si="0"/>
        <v>26983761.334596917</v>
      </c>
      <c r="N15" s="21">
        <f t="shared" si="1"/>
        <v>34.719119064509869</v>
      </c>
      <c r="O15" s="1" t="s">
        <v>32</v>
      </c>
    </row>
    <row r="16" spans="1:15" x14ac:dyDescent="0.25">
      <c r="A16" s="14" t="s">
        <v>33</v>
      </c>
      <c r="B16" s="15" t="s">
        <v>17</v>
      </c>
      <c r="C16" s="16">
        <v>5493.909688122113</v>
      </c>
      <c r="D16" s="16">
        <v>83384291.079362541</v>
      </c>
      <c r="E16" s="16">
        <v>0</v>
      </c>
      <c r="F16" s="17">
        <v>3.01</v>
      </c>
      <c r="G16" s="18">
        <v>0.10829999999999999</v>
      </c>
      <c r="H16" s="18">
        <v>0</v>
      </c>
      <c r="I16" s="19">
        <f t="shared" si="2"/>
        <v>9228958.7418299336</v>
      </c>
      <c r="J16" s="10"/>
      <c r="K16" s="20">
        <v>9226927.9825368859</v>
      </c>
      <c r="L16" s="20"/>
      <c r="M16" s="19">
        <f t="shared" si="0"/>
        <v>9226927.9825368859</v>
      </c>
      <c r="N16" s="21">
        <f t="shared" si="1"/>
        <v>-2030.7592930477113</v>
      </c>
      <c r="O16" s="1" t="s">
        <v>34</v>
      </c>
    </row>
    <row r="17" spans="1:15" x14ac:dyDescent="0.25">
      <c r="A17" s="14" t="s">
        <v>35</v>
      </c>
      <c r="B17" s="15" t="s">
        <v>17</v>
      </c>
      <c r="C17" s="16">
        <v>19409.438554209246</v>
      </c>
      <c r="D17" s="16">
        <v>11385518.256891223</v>
      </c>
      <c r="E17" s="16">
        <v>0</v>
      </c>
      <c r="F17" s="17">
        <v>3.01</v>
      </c>
      <c r="G17" s="18">
        <v>0.1658</v>
      </c>
      <c r="H17" s="18">
        <v>0</v>
      </c>
      <c r="I17" s="19">
        <f t="shared" si="2"/>
        <v>2588787.8475706028</v>
      </c>
      <c r="J17" s="10"/>
      <c r="K17" s="20">
        <v>2589041.3569280249</v>
      </c>
      <c r="L17" s="20"/>
      <c r="M17" s="19">
        <f t="shared" si="0"/>
        <v>2589041.3569280249</v>
      </c>
      <c r="N17" s="21">
        <f t="shared" si="1"/>
        <v>253.50935742212459</v>
      </c>
      <c r="O17" s="1" t="s">
        <v>36</v>
      </c>
    </row>
    <row r="18" spans="1:15" x14ac:dyDescent="0.25">
      <c r="A18" s="14" t="s">
        <v>37</v>
      </c>
      <c r="B18" s="15" t="s">
        <v>17</v>
      </c>
      <c r="C18" s="16">
        <v>5752.4176283894267</v>
      </c>
      <c r="D18" s="16">
        <v>32640414.162610333</v>
      </c>
      <c r="E18" s="16">
        <v>0</v>
      </c>
      <c r="F18" s="17">
        <v>36.72</v>
      </c>
      <c r="G18" s="18">
        <v>2.3099999999999999E-2</v>
      </c>
      <c r="H18" s="18">
        <v>0</v>
      </c>
      <c r="I18" s="19">
        <f t="shared" si="2"/>
        <v>3288738.8709298153</v>
      </c>
      <c r="J18" s="10"/>
      <c r="K18" s="20">
        <v>3288867.1841220008</v>
      </c>
      <c r="L18" s="20"/>
      <c r="M18" s="19">
        <f t="shared" si="0"/>
        <v>3288867.1841220008</v>
      </c>
      <c r="N18" s="21">
        <f t="shared" si="1"/>
        <v>128.31319218548015</v>
      </c>
      <c r="O18" s="1" t="s">
        <v>38</v>
      </c>
    </row>
    <row r="19" spans="1:15" x14ac:dyDescent="0.25">
      <c r="A19" s="14" t="s">
        <v>39</v>
      </c>
      <c r="B19" s="15" t="s">
        <v>17</v>
      </c>
      <c r="C19" s="16">
        <v>1489.3264647525425</v>
      </c>
      <c r="D19" s="16">
        <v>30291879.230631508</v>
      </c>
      <c r="E19" s="16">
        <v>210461.54276916481</v>
      </c>
      <c r="F19" s="17">
        <v>190.79</v>
      </c>
      <c r="G19" s="18">
        <v>0</v>
      </c>
      <c r="H19" s="18">
        <v>11.0564</v>
      </c>
      <c r="I19" s="19">
        <f t="shared" si="2"/>
        <v>5736730.1559946444</v>
      </c>
      <c r="J19" s="10"/>
      <c r="K19" s="20">
        <v>5633627.7507233191</v>
      </c>
      <c r="L19" s="20">
        <v>103062.01070156727</v>
      </c>
      <c r="M19" s="19">
        <f t="shared" si="0"/>
        <v>5736689.7614248861</v>
      </c>
      <c r="N19" s="21">
        <f t="shared" si="1"/>
        <v>-40.394569758325815</v>
      </c>
      <c r="O19" s="1" t="s">
        <v>40</v>
      </c>
    </row>
    <row r="20" spans="1:15" x14ac:dyDescent="0.25">
      <c r="A20" s="14" t="s">
        <v>41</v>
      </c>
      <c r="B20" s="15" t="s">
        <v>17</v>
      </c>
      <c r="C20" s="16">
        <v>15476.196394747212</v>
      </c>
      <c r="D20" s="16">
        <v>118127033.16183574</v>
      </c>
      <c r="E20" s="16">
        <v>0</v>
      </c>
      <c r="F20" s="17">
        <v>30.17</v>
      </c>
      <c r="G20" s="18">
        <v>0</v>
      </c>
      <c r="H20" s="18">
        <v>0</v>
      </c>
      <c r="I20" s="19">
        <f t="shared" si="2"/>
        <v>5603002.1427542809</v>
      </c>
      <c r="J20" s="10"/>
      <c r="K20" s="20">
        <v>5603809.2820592513</v>
      </c>
      <c r="L20" s="20"/>
      <c r="M20" s="19">
        <f t="shared" si="0"/>
        <v>5603809.2820592513</v>
      </c>
      <c r="N20" s="21">
        <f t="shared" si="1"/>
        <v>807.13930497039109</v>
      </c>
      <c r="O20" s="1" t="s">
        <v>42</v>
      </c>
    </row>
    <row r="21" spans="1:15" ht="30" x14ac:dyDescent="0.25">
      <c r="A21" s="14" t="s">
        <v>43</v>
      </c>
      <c r="B21" s="15" t="s">
        <v>17</v>
      </c>
      <c r="C21" s="16">
        <v>1380.1006483381207</v>
      </c>
      <c r="D21" s="16">
        <v>40925459.81664031</v>
      </c>
      <c r="E21" s="16">
        <v>0</v>
      </c>
      <c r="F21" s="17">
        <v>25.59</v>
      </c>
      <c r="G21" s="18">
        <v>1.4800000000000001E-2</v>
      </c>
      <c r="H21" s="18">
        <v>0</v>
      </c>
      <c r="I21" s="19">
        <f t="shared" si="2"/>
        <v>1029498.1123779467</v>
      </c>
      <c r="J21" s="10"/>
      <c r="K21" s="20">
        <v>1027532.823373139</v>
      </c>
      <c r="L21" s="20"/>
      <c r="M21" s="19">
        <f t="shared" si="0"/>
        <v>1027532.823373139</v>
      </c>
      <c r="N21" s="21">
        <f t="shared" si="1"/>
        <v>-1965.2890048077097</v>
      </c>
      <c r="O21" s="1" t="s">
        <v>44</v>
      </c>
    </row>
    <row r="22" spans="1:15" ht="30" x14ac:dyDescent="0.25">
      <c r="A22" s="14" t="s">
        <v>45</v>
      </c>
      <c r="B22" s="15" t="s">
        <v>17</v>
      </c>
      <c r="C22" s="16">
        <v>207.29999999999998</v>
      </c>
      <c r="D22" s="16">
        <v>118498174.52721083</v>
      </c>
      <c r="E22" s="16">
        <v>334038.70333743596</v>
      </c>
      <c r="F22" s="17">
        <v>146.47</v>
      </c>
      <c r="G22" s="18">
        <v>0</v>
      </c>
      <c r="H22" s="18">
        <v>2.7206999999999999</v>
      </c>
      <c r="I22" s="19">
        <f t="shared" si="2"/>
        <v>1273177.8721701619</v>
      </c>
      <c r="J22" s="10"/>
      <c r="K22" s="20">
        <v>1167719.1170006709</v>
      </c>
      <c r="L22" s="20">
        <v>105445.41195598542</v>
      </c>
      <c r="M22" s="19">
        <f t="shared" si="0"/>
        <v>1273164.5289566563</v>
      </c>
      <c r="N22" s="21">
        <f t="shared" si="1"/>
        <v>-13.343213505577296</v>
      </c>
      <c r="O22" s="1" t="s">
        <v>46</v>
      </c>
    </row>
    <row r="23" spans="1:15" x14ac:dyDescent="0.25">
      <c r="A23" s="14" t="s">
        <v>47</v>
      </c>
      <c r="B23" s="15" t="s">
        <v>17</v>
      </c>
      <c r="C23" s="16">
        <v>38990.93040685702</v>
      </c>
      <c r="D23" s="16">
        <v>336111906.71828598</v>
      </c>
      <c r="E23" s="16">
        <v>0</v>
      </c>
      <c r="F23" s="17">
        <v>36.64</v>
      </c>
      <c r="G23" s="18">
        <v>0</v>
      </c>
      <c r="H23" s="18">
        <v>0</v>
      </c>
      <c r="I23" s="19">
        <f t="shared" si="2"/>
        <v>17143532.281286895</v>
      </c>
      <c r="J23" s="10"/>
      <c r="K23" s="20">
        <v>17142378.26355952</v>
      </c>
      <c r="L23" s="20"/>
      <c r="M23" s="19">
        <f t="shared" si="0"/>
        <v>17142378.26355952</v>
      </c>
      <c r="N23" s="21">
        <f t="shared" si="1"/>
        <v>-1154.0177273750305</v>
      </c>
      <c r="O23" s="1" t="s">
        <v>48</v>
      </c>
    </row>
    <row r="24" spans="1:15" ht="30" x14ac:dyDescent="0.25">
      <c r="A24" s="14" t="s">
        <v>49</v>
      </c>
      <c r="B24" s="15" t="s">
        <v>17</v>
      </c>
      <c r="C24" s="16">
        <v>4222.8559568816245</v>
      </c>
      <c r="D24" s="16">
        <v>117355730.68971543</v>
      </c>
      <c r="E24" s="16">
        <v>0</v>
      </c>
      <c r="F24" s="17">
        <v>38.380000000000003</v>
      </c>
      <c r="G24" s="18">
        <v>1.7600000000000001E-2</v>
      </c>
      <c r="H24" s="18">
        <v>0</v>
      </c>
      <c r="I24" s="19">
        <f t="shared" si="2"/>
        <v>4010339.3996403925</v>
      </c>
      <c r="J24" s="10"/>
      <c r="K24" s="20">
        <v>4007131.8082434712</v>
      </c>
      <c r="L24" s="20"/>
      <c r="M24" s="19">
        <f t="shared" si="0"/>
        <v>4007131.8082434712</v>
      </c>
      <c r="N24" s="21">
        <f t="shared" si="1"/>
        <v>-3207.5913969213143</v>
      </c>
      <c r="O24" s="1" t="s">
        <v>50</v>
      </c>
    </row>
    <row r="25" spans="1:15" ht="30" x14ac:dyDescent="0.25">
      <c r="A25" s="14" t="s">
        <v>51</v>
      </c>
      <c r="B25" s="15" t="s">
        <v>17</v>
      </c>
      <c r="C25" s="16">
        <v>303.16261456646674</v>
      </c>
      <c r="D25" s="16">
        <v>231447530.85332552</v>
      </c>
      <c r="E25" s="16">
        <v>646691.32773462601</v>
      </c>
      <c r="F25" s="17">
        <v>170.26</v>
      </c>
      <c r="G25" s="18">
        <v>0</v>
      </c>
      <c r="H25" s="18">
        <v>4.4259000000000004</v>
      </c>
      <c r="I25" s="19">
        <f t="shared" si="2"/>
        <v>3481588.7484937208</v>
      </c>
      <c r="J25" s="10"/>
      <c r="K25" s="20">
        <v>3317347.1429833313</v>
      </c>
      <c r="L25" s="20">
        <v>164242.26403294023</v>
      </c>
      <c r="M25" s="19">
        <f t="shared" si="0"/>
        <v>3481589.4070162717</v>
      </c>
      <c r="N25" s="21">
        <f t="shared" si="1"/>
        <v>0.65852255094796419</v>
      </c>
      <c r="O25" s="1" t="s">
        <v>52</v>
      </c>
    </row>
    <row r="26" spans="1:15" x14ac:dyDescent="0.25">
      <c r="A26" s="14" t="s">
        <v>53</v>
      </c>
      <c r="B26" s="15"/>
      <c r="C26" s="16">
        <v>910</v>
      </c>
      <c r="D26" s="16">
        <v>15070145144.713253</v>
      </c>
      <c r="E26" s="16">
        <v>30805724.475116536</v>
      </c>
      <c r="F26" s="17"/>
      <c r="G26" s="18"/>
      <c r="H26" s="18"/>
      <c r="I26" s="19">
        <f>SUM(I27:I33)</f>
        <v>61611349.140969299</v>
      </c>
      <c r="J26" s="10"/>
      <c r="K26" s="20">
        <v>61611805.214140832</v>
      </c>
      <c r="L26" s="20"/>
      <c r="M26" s="19">
        <f t="shared" si="0"/>
        <v>61611805.214140832</v>
      </c>
      <c r="N26" s="21">
        <f t="shared" si="1"/>
        <v>456.0731715336442</v>
      </c>
      <c r="O26" s="1" t="s">
        <v>54</v>
      </c>
    </row>
    <row r="27" spans="1:15" x14ac:dyDescent="0.25">
      <c r="A27" s="22" t="s">
        <v>55</v>
      </c>
      <c r="B27" s="23" t="s">
        <v>17</v>
      </c>
      <c r="C27" s="16">
        <f>C26</f>
        <v>910</v>
      </c>
      <c r="D27" s="16"/>
      <c r="E27" s="24"/>
      <c r="F27" s="25">
        <v>790.43</v>
      </c>
      <c r="G27" s="18"/>
      <c r="H27" s="18"/>
      <c r="I27" s="19">
        <f t="shared" si="2"/>
        <v>8631495.5999999996</v>
      </c>
      <c r="J27" s="10"/>
      <c r="K27" s="20"/>
      <c r="L27" s="20"/>
      <c r="M27" s="19"/>
      <c r="N27" s="21"/>
    </row>
    <row r="28" spans="1:15" x14ac:dyDescent="0.25">
      <c r="A28" s="22" t="s">
        <v>56</v>
      </c>
      <c r="B28" s="23"/>
      <c r="C28" s="26">
        <v>608</v>
      </c>
      <c r="D28" s="16"/>
      <c r="E28" s="24"/>
      <c r="F28" s="25">
        <v>396.96</v>
      </c>
      <c r="G28" s="18"/>
      <c r="H28" s="18"/>
      <c r="I28" s="19">
        <f t="shared" si="2"/>
        <v>2896220.1600000001</v>
      </c>
      <c r="J28" s="10"/>
      <c r="K28" s="20"/>
      <c r="L28" s="20"/>
      <c r="M28" s="19"/>
      <c r="N28" s="21"/>
    </row>
    <row r="29" spans="1:15" x14ac:dyDescent="0.25">
      <c r="A29" s="22" t="s">
        <v>57</v>
      </c>
      <c r="B29" s="23"/>
      <c r="C29" s="16"/>
      <c r="D29" s="27"/>
      <c r="E29" s="27">
        <v>30260192.856941365</v>
      </c>
      <c r="F29" s="17"/>
      <c r="G29" s="28"/>
      <c r="H29" s="29">
        <v>1.4769000000000001</v>
      </c>
      <c r="I29" s="19">
        <f>F29*C29*12+G29*D29+H29*E29</f>
        <v>44691278.830416702</v>
      </c>
      <c r="J29" s="10"/>
      <c r="K29" s="20"/>
      <c r="L29" s="20"/>
      <c r="M29" s="19"/>
      <c r="N29" s="21"/>
    </row>
    <row r="30" spans="1:15" x14ac:dyDescent="0.25">
      <c r="A30" s="22" t="s">
        <v>58</v>
      </c>
      <c r="B30" s="23" t="s">
        <v>59</v>
      </c>
      <c r="C30" s="16"/>
      <c r="D30" s="27"/>
      <c r="E30" s="27">
        <v>723.25199999999995</v>
      </c>
      <c r="F30" s="17"/>
      <c r="G30" s="28"/>
      <c r="H30" s="29">
        <v>595.49350000000004</v>
      </c>
      <c r="I30" s="19">
        <f t="shared" si="2"/>
        <v>430691.86486199999</v>
      </c>
      <c r="J30" s="10"/>
      <c r="K30" s="20"/>
      <c r="L30" s="20"/>
      <c r="M30" s="19"/>
      <c r="N30" s="21"/>
    </row>
    <row r="31" spans="1:15" x14ac:dyDescent="0.25">
      <c r="A31" s="22" t="s">
        <v>60</v>
      </c>
      <c r="B31" s="15"/>
      <c r="C31" s="16"/>
      <c r="D31" s="27"/>
      <c r="E31" s="27">
        <v>1128330.8487646657</v>
      </c>
      <c r="F31" s="17"/>
      <c r="G31" s="28"/>
      <c r="H31" s="29">
        <v>2.9906999999999999</v>
      </c>
      <c r="I31" s="19">
        <f t="shared" si="2"/>
        <v>3374499.0694004856</v>
      </c>
      <c r="J31" s="10"/>
      <c r="K31" s="20"/>
      <c r="L31" s="20"/>
      <c r="M31" s="19"/>
      <c r="N31" s="21"/>
    </row>
    <row r="32" spans="1:15" x14ac:dyDescent="0.25">
      <c r="A32" s="22" t="s">
        <v>61</v>
      </c>
      <c r="B32" s="15"/>
      <c r="C32" s="16"/>
      <c r="D32" s="27"/>
      <c r="E32" s="27">
        <v>65964.619216041785</v>
      </c>
      <c r="F32" s="17"/>
      <c r="G32" s="28"/>
      <c r="H32" s="29">
        <v>4.8501000000000003</v>
      </c>
      <c r="I32" s="19">
        <f t="shared" si="2"/>
        <v>319934.9996597243</v>
      </c>
      <c r="J32" s="10"/>
      <c r="K32" s="20"/>
      <c r="L32" s="20"/>
      <c r="M32" s="19"/>
      <c r="N32" s="21"/>
    </row>
    <row r="33" spans="1:14" ht="15.75" thickBot="1" x14ac:dyDescent="0.3">
      <c r="A33" s="22" t="s">
        <v>62</v>
      </c>
      <c r="B33" s="15"/>
      <c r="C33" s="16"/>
      <c r="D33" s="27"/>
      <c r="E33" s="27">
        <v>681525.55481896992</v>
      </c>
      <c r="F33" s="17"/>
      <c r="G33" s="28"/>
      <c r="H33" s="29">
        <v>1.8593999999999999</v>
      </c>
      <c r="I33" s="19">
        <f t="shared" si="2"/>
        <v>1267228.6166303926</v>
      </c>
      <c r="J33" s="10"/>
      <c r="K33" s="20"/>
      <c r="L33" s="20"/>
      <c r="M33" s="19"/>
      <c r="N33" s="21"/>
    </row>
    <row r="34" spans="1:14" ht="15.75" thickTop="1" x14ac:dyDescent="0.25">
      <c r="A34" s="10"/>
      <c r="B34" s="10"/>
      <c r="C34" s="10"/>
      <c r="D34" s="10"/>
      <c r="E34" s="12"/>
      <c r="F34" s="10"/>
      <c r="G34" s="10"/>
      <c r="H34" s="30"/>
      <c r="I34" s="31"/>
      <c r="J34" s="10"/>
      <c r="K34" s="32"/>
      <c r="L34" s="32"/>
      <c r="M34" s="10"/>
      <c r="N34" s="12"/>
    </row>
    <row r="35" spans="1:14" ht="15.75" thickBot="1" x14ac:dyDescent="0.3">
      <c r="A35" s="33" t="s">
        <v>9</v>
      </c>
      <c r="B35" s="34"/>
      <c r="C35" s="34"/>
      <c r="D35" s="34"/>
      <c r="E35" s="35"/>
      <c r="F35" s="34"/>
      <c r="G35" s="34"/>
      <c r="H35" s="34"/>
      <c r="I35" s="36">
        <f>SUM(I8:I26)</f>
        <v>1614287461.8685865</v>
      </c>
      <c r="J35" s="34"/>
      <c r="K35" s="36">
        <f>SUM(K8:K26)</f>
        <v>1612694647.4599023</v>
      </c>
      <c r="L35" s="36">
        <f>SUM(L8:L26)</f>
        <v>1443542.2911882473</v>
      </c>
      <c r="M35" s="36">
        <f>K35+L35</f>
        <v>1614138189.7510905</v>
      </c>
      <c r="N35" s="37">
        <f>M35-I35</f>
        <v>-149272.11749601364</v>
      </c>
    </row>
    <row r="36" spans="1:14" x14ac:dyDescent="0.25">
      <c r="A36" s="38" t="s">
        <v>63</v>
      </c>
      <c r="I36" s="39"/>
      <c r="K36" s="39"/>
      <c r="L36" s="39"/>
      <c r="M36" s="39"/>
      <c r="N36" s="39"/>
    </row>
    <row r="37" spans="1:14" x14ac:dyDescent="0.25">
      <c r="A37" s="38" t="s">
        <v>64</v>
      </c>
    </row>
    <row r="38" spans="1:14" x14ac:dyDescent="0.25">
      <c r="A38" s="38" t="s">
        <v>65</v>
      </c>
    </row>
    <row r="39" spans="1:14" x14ac:dyDescent="0.25">
      <c r="B39" s="40"/>
      <c r="C39" s="40"/>
      <c r="D39" s="40"/>
      <c r="E39" s="40"/>
      <c r="F39" s="40"/>
      <c r="G39" s="40"/>
      <c r="H39" s="40"/>
      <c r="I39" s="40"/>
    </row>
    <row r="40" spans="1:14" x14ac:dyDescent="0.25">
      <c r="A40" s="41" t="s">
        <v>66</v>
      </c>
      <c r="B40" s="40"/>
      <c r="C40" s="40"/>
      <c r="D40" s="40"/>
      <c r="E40" s="40"/>
      <c r="F40" s="40"/>
      <c r="G40" s="40"/>
      <c r="H40" s="40"/>
      <c r="I40" s="40"/>
    </row>
    <row r="41" spans="1:14" ht="15" customHeight="1" x14ac:dyDescent="0.25">
      <c r="A41" s="44" t="s">
        <v>67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spans="1:14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4" x14ac:dyDescent="0.25">
      <c r="A43" s="44" t="s">
        <v>68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4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</sheetData>
  <mergeCells count="13">
    <mergeCell ref="G5:H5"/>
    <mergeCell ref="A41:L42"/>
    <mergeCell ref="A43:L44"/>
    <mergeCell ref="A2:N2"/>
    <mergeCell ref="B4:B5"/>
    <mergeCell ref="C4:C5"/>
    <mergeCell ref="D4:E4"/>
    <mergeCell ref="F4:H4"/>
    <mergeCell ref="I4:I5"/>
    <mergeCell ref="K4:K5"/>
    <mergeCell ref="L4:L5"/>
    <mergeCell ref="M4:M5"/>
    <mergeCell ref="N4:N5"/>
  </mergeCells>
  <dataValidations count="1">
    <dataValidation type="list" allowBlank="1" showInputMessage="1" showErrorMessage="1" sqref="B8:B33" xr:uid="{EC9E611A-9FFC-4072-9901-BD6398BC43B6}">
      <formula1>"Customers, Connections"</formula1>
    </dataValidation>
  </dataValidations>
  <printOptions horizontalCentered="1"/>
  <pageMargins left="0.45" right="0.45" top="1.25" bottom="0.75" header="0.5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CC4E6A-C39F-46C3-BB7E-6D13EBBC37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038078-AC53-4912-B1F6-D127E9191768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b55d006e-4328-435c-8eaf-eb0f0d39f0e2"/>
    <ds:schemaRef ds:uri="http://purl.org/dc/elements/1.1/"/>
    <ds:schemaRef ds:uri="00b55595-d4eb-41d0-b489-5e408284444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326194-4996-409B-B90E-84FF6A390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Rev_Reconciliation_2023</vt:lpstr>
      <vt:lpstr>Rev_Reconciliation_2023!Print_Area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LEE Julie(Qiu Ling)</cp:lastModifiedBy>
  <cp:revision/>
  <cp:lastPrinted>2022-10-11T19:47:34Z</cp:lastPrinted>
  <dcterms:created xsi:type="dcterms:W3CDTF">2022-10-11T17:01:05Z</dcterms:created>
  <dcterms:modified xsi:type="dcterms:W3CDTF">2022-10-11T19:47:44Z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