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ho\RegulatoryAffairs\RAinternal\2023-2027 JRAP\DX\Evidence\Pre-filed_Exhibits\Excels for SharePoint\DRO\"/>
    </mc:Choice>
  </mc:AlternateContent>
  <xr:revisionPtr revIDLastSave="0" documentId="13_ncr:1_{7ECE563E-C970-44B2-BC70-8782FDD066FB}" xr6:coauthVersionLast="47" xr6:coauthVersionMax="47" xr10:uidLastSave="{00000000-0000-0000-0000-000000000000}"/>
  <bookViews>
    <workbookView xWindow="-120" yWindow="-120" windowWidth="29040" windowHeight="15840" xr2:uid="{E2CA2821-FC1A-4E63-9828-DE53D108DECC}"/>
  </bookViews>
  <sheets>
    <sheet name="Norfolk_1592" sheetId="1" r:id="rId1"/>
    <sheet name="Haldimand_1592" sheetId="2" r:id="rId2"/>
    <sheet name="Woodstock_159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J12" i="3" s="1"/>
  <c r="E11" i="3"/>
  <c r="J11" i="3" s="1"/>
  <c r="E10" i="3"/>
  <c r="E9" i="3"/>
  <c r="E8" i="3"/>
  <c r="E7" i="3"/>
  <c r="E12" i="2"/>
  <c r="J12" i="2" s="1"/>
  <c r="E11" i="2"/>
  <c r="E10" i="2"/>
  <c r="E9" i="2"/>
  <c r="E8" i="2"/>
  <c r="E7" i="2"/>
  <c r="I7" i="2" s="1"/>
  <c r="E12" i="1"/>
  <c r="E11" i="1"/>
  <c r="J11" i="1" s="1"/>
  <c r="E10" i="1"/>
  <c r="E9" i="1"/>
  <c r="J8" i="3" l="1"/>
  <c r="J9" i="3"/>
  <c r="J10" i="3"/>
  <c r="I7" i="3"/>
  <c r="J11" i="2"/>
  <c r="J9" i="2"/>
  <c r="J10" i="2"/>
  <c r="J8" i="2"/>
  <c r="J10" i="1"/>
  <c r="J9" i="1"/>
  <c r="J12" i="1"/>
  <c r="E8" i="1"/>
  <c r="J8" i="1" s="1"/>
  <c r="E7" i="1"/>
  <c r="I7" i="1" s="1"/>
</calcChain>
</file>

<file path=xl/sharedStrings.xml><?xml version="1.0" encoding="utf-8"?>
<sst xmlns="http://schemas.openxmlformats.org/spreadsheetml/2006/main" count="75" uniqueCount="23">
  <si>
    <t>Derivation of Rate Rider for Disposition of Account 1592 - Norfolk</t>
  </si>
  <si>
    <t>Disposition Period (years)</t>
  </si>
  <si>
    <t>Rate Class</t>
  </si>
  <si>
    <t>Unit</t>
  </si>
  <si>
    <t>Revenue Share</t>
  </si>
  <si>
    <t>1595 (2018) Balance</t>
  </si>
  <si>
    <t>3-year average load forecast (2023-2027)</t>
  </si>
  <si>
    <t>Fixed Rate Rider ($/month) - Recovery/Refund over 3 years</t>
  </si>
  <si>
    <t>Volumetric Rate Rider ($/kWh or $/kW) - Recovery/Refund over 3 years</t>
  </si>
  <si>
    <t>Number of Customers</t>
  </si>
  <si>
    <t>kWh</t>
  </si>
  <si>
    <t>kW</t>
  </si>
  <si>
    <t>Residential</t>
  </si>
  <si>
    <t>GS &lt; 50kW</t>
  </si>
  <si>
    <t>GS 50-4,999 kW</t>
  </si>
  <si>
    <t>Unmetered Scattered Load</t>
  </si>
  <si>
    <t>Street Light</t>
  </si>
  <si>
    <t>Sentinel Light</t>
  </si>
  <si>
    <t>TOTAL</t>
  </si>
  <si>
    <t>Derivation of Rate Rider for Disposition of Account 1592 - Haldimand</t>
  </si>
  <si>
    <t>Derivation of Rate Rider for Disposition of Account 1592 - Woodstock</t>
  </si>
  <si>
    <t>GS 50-999 kW</t>
  </si>
  <si>
    <t>GS&gt;1,000kW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</si>
</sst>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00_);[Red]\(&quot;$&quot;#,##0.0000\)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6" fontId="0" fillId="0" borderId="0" xfId="0" applyNumberFormat="1"/>
    <xf numFmtId="38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6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D18B-7F9D-4DBB-B0A2-8A828D8AA6C6}">
  <dimension ref="B1:J15"/>
  <sheetViews>
    <sheetView tabSelected="1" zoomScaleNormal="100" workbookViewId="0">
      <selection activeCell="E30" sqref="E30"/>
    </sheetView>
  </sheetViews>
  <sheetFormatPr defaultRowHeight="12.75"/>
  <cols>
    <col min="2" max="2" width="24.140625" customWidth="1"/>
    <col min="3" max="3" width="10.28515625" customWidth="1"/>
    <col min="4" max="4" width="12.42578125" customWidth="1"/>
    <col min="5" max="5" width="14.42578125" bestFit="1" customWidth="1"/>
    <col min="6" max="6" width="10.140625" bestFit="1" customWidth="1"/>
    <col min="7" max="7" width="11.5703125" bestFit="1" customWidth="1"/>
    <col min="8" max="8" width="9" customWidth="1"/>
    <col min="9" max="9" width="17.28515625" customWidth="1"/>
    <col min="10" max="10" width="21.28515625" customWidth="1"/>
    <col min="11" max="11" width="11.42578125" bestFit="1" customWidth="1"/>
  </cols>
  <sheetData>
    <row r="1" spans="2:10" ht="15.75">
      <c r="B1" s="20" t="s">
        <v>0</v>
      </c>
      <c r="C1" s="20"/>
      <c r="D1" s="20"/>
      <c r="E1" s="20"/>
      <c r="F1" s="20"/>
      <c r="G1" s="20"/>
      <c r="H1" s="20"/>
      <c r="I1" s="20"/>
      <c r="J1" s="20"/>
    </row>
    <row r="3" spans="2:10">
      <c r="B3" s="1" t="s">
        <v>1</v>
      </c>
      <c r="C3" s="1">
        <v>3</v>
      </c>
    </row>
    <row r="5" spans="2:10" s="2" customFormat="1" ht="28.5" customHeight="1">
      <c r="B5" s="23" t="s">
        <v>2</v>
      </c>
      <c r="C5" s="23" t="s">
        <v>3</v>
      </c>
      <c r="D5" s="24" t="s">
        <v>4</v>
      </c>
      <c r="E5" s="21" t="s">
        <v>5</v>
      </c>
      <c r="F5" s="24" t="s">
        <v>6</v>
      </c>
      <c r="G5" s="24"/>
      <c r="H5" s="24"/>
      <c r="I5" s="21" t="s">
        <v>7</v>
      </c>
      <c r="J5" s="21" t="s">
        <v>8</v>
      </c>
    </row>
    <row r="6" spans="2:10" s="5" customFormat="1" ht="26.1" customHeight="1">
      <c r="B6" s="23"/>
      <c r="C6" s="23"/>
      <c r="D6" s="24"/>
      <c r="E6" s="22"/>
      <c r="F6" s="3" t="s">
        <v>9</v>
      </c>
      <c r="G6" s="4" t="s">
        <v>10</v>
      </c>
      <c r="H6" s="4" t="s">
        <v>11</v>
      </c>
      <c r="I6" s="22"/>
      <c r="J6" s="22"/>
    </row>
    <row r="7" spans="2:10">
      <c r="B7" s="6" t="s">
        <v>12</v>
      </c>
      <c r="C7" s="7" t="s">
        <v>10</v>
      </c>
      <c r="D7" s="8">
        <v>0.67279322518297557</v>
      </c>
      <c r="E7" s="9">
        <f>E$13*D7</f>
        <v>-282852.56251322507</v>
      </c>
      <c r="F7" s="10">
        <v>18376.56445872983</v>
      </c>
      <c r="G7" s="10">
        <v>151530180.77835718</v>
      </c>
      <c r="H7" s="10"/>
      <c r="I7" s="11">
        <f>ROUND(E7/F7/(C3*12),2)</f>
        <v>-0.43</v>
      </c>
      <c r="J7" s="12"/>
    </row>
    <row r="8" spans="2:10">
      <c r="B8" s="6" t="s">
        <v>13</v>
      </c>
      <c r="C8" s="7" t="s">
        <v>10</v>
      </c>
      <c r="D8" s="8">
        <v>0.17413838959292668</v>
      </c>
      <c r="E8" s="9">
        <f t="shared" ref="E8:E12" si="0">E$13*D8</f>
        <v>-73210.442502434409</v>
      </c>
      <c r="F8" s="10">
        <v>1997.2975848395806</v>
      </c>
      <c r="G8" s="10">
        <v>56305881.344959825</v>
      </c>
      <c r="H8" s="10"/>
      <c r="I8" s="14"/>
      <c r="J8" s="15">
        <f>ROUND(E8/G8/C$3,4)</f>
        <v>-4.0000000000000002E-4</v>
      </c>
    </row>
    <row r="9" spans="2:10">
      <c r="B9" s="6" t="s">
        <v>14</v>
      </c>
      <c r="C9" s="7" t="s">
        <v>11</v>
      </c>
      <c r="D9" s="8">
        <v>0.13856021863254014</v>
      </c>
      <c r="E9" s="9">
        <f t="shared" si="0"/>
        <v>-58252.835248077667</v>
      </c>
      <c r="F9" s="10">
        <v>145.76131836800701</v>
      </c>
      <c r="G9" s="10">
        <v>122115938.53539631</v>
      </c>
      <c r="H9" s="10">
        <v>314402.2333045436</v>
      </c>
      <c r="I9" s="14"/>
      <c r="J9" s="15">
        <f>ROUND(E9/H9/C3,4)</f>
        <v>-6.1800000000000001E-2</v>
      </c>
    </row>
    <row r="10" spans="2:10">
      <c r="B10" s="6" t="s">
        <v>15</v>
      </c>
      <c r="C10" s="7" t="s">
        <v>10</v>
      </c>
      <c r="D10" s="8">
        <v>7.0092277353488608E-4</v>
      </c>
      <c r="E10" s="9">
        <f t="shared" si="0"/>
        <v>-294.67865489326306</v>
      </c>
      <c r="F10" s="10">
        <v>38.400000000000006</v>
      </c>
      <c r="G10" s="10">
        <v>116588.85219524057</v>
      </c>
      <c r="H10" s="10"/>
      <c r="I10" s="14"/>
      <c r="J10" s="15">
        <f t="shared" ref="J10:J12" si="1">ROUND(E10/G10/C$3,4)</f>
        <v>-8.0000000000000004E-4</v>
      </c>
    </row>
    <row r="11" spans="2:10">
      <c r="B11" s="6" t="s">
        <v>16</v>
      </c>
      <c r="C11" s="7" t="s">
        <v>10</v>
      </c>
      <c r="D11" s="8">
        <v>1.2238085883273277E-2</v>
      </c>
      <c r="E11" s="9">
        <f t="shared" si="0"/>
        <v>-5145.0784918343197</v>
      </c>
      <c r="F11" s="10">
        <v>2</v>
      </c>
      <c r="G11" s="10">
        <v>1527414.3758574554</v>
      </c>
      <c r="H11" s="10"/>
      <c r="I11" s="14"/>
      <c r="J11" s="15">
        <f t="shared" si="1"/>
        <v>-1.1000000000000001E-3</v>
      </c>
    </row>
    <row r="12" spans="2:10">
      <c r="B12" s="6" t="s">
        <v>17</v>
      </c>
      <c r="C12" s="7" t="s">
        <v>10</v>
      </c>
      <c r="D12" s="8">
        <v>1.569157934749543E-3</v>
      </c>
      <c r="E12" s="9">
        <f t="shared" si="0"/>
        <v>-659.69799667819143</v>
      </c>
      <c r="F12" s="10">
        <v>141.77286971621257</v>
      </c>
      <c r="G12" s="10">
        <v>121630.52595724737</v>
      </c>
      <c r="H12" s="10"/>
      <c r="I12" s="14"/>
      <c r="J12" s="15">
        <f t="shared" si="1"/>
        <v>-1.8E-3</v>
      </c>
    </row>
    <row r="13" spans="2:10" s="19" customFormat="1">
      <c r="B13" s="16" t="s">
        <v>18</v>
      </c>
      <c r="C13" s="17"/>
      <c r="D13" s="18"/>
      <c r="E13" s="18">
        <v>-420415.2954071429</v>
      </c>
      <c r="F13" s="18"/>
      <c r="G13" s="18"/>
      <c r="H13" s="18"/>
      <c r="I13" s="18"/>
      <c r="J13" s="17"/>
    </row>
    <row r="14" spans="2:10">
      <c r="J14" s="13"/>
    </row>
    <row r="15" spans="2:10">
      <c r="J15" s="13"/>
    </row>
  </sheetData>
  <mergeCells count="8">
    <mergeCell ref="B1:J1"/>
    <mergeCell ref="J5:J6"/>
    <mergeCell ref="B5:B6"/>
    <mergeCell ref="C5:C6"/>
    <mergeCell ref="D5:D6"/>
    <mergeCell ref="E5:E6"/>
    <mergeCell ref="F5:H5"/>
    <mergeCell ref="I5:I6"/>
  </mergeCells>
  <pageMargins left="0.7" right="0.7" top="0.75" bottom="0.75" header="0.3" footer="0.3"/>
  <ignoredErrors>
    <ignoredError sqref="J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D115-E584-438C-8214-C7021EB5F293}">
  <dimension ref="B1:J15"/>
  <sheetViews>
    <sheetView zoomScaleNormal="100" workbookViewId="0">
      <selection activeCell="B37" sqref="B37"/>
    </sheetView>
  </sheetViews>
  <sheetFormatPr defaultRowHeight="12.75"/>
  <cols>
    <col min="2" max="2" width="24.140625" customWidth="1"/>
    <col min="3" max="3" width="10.28515625" customWidth="1"/>
    <col min="4" max="4" width="12.42578125" customWidth="1"/>
    <col min="5" max="5" width="14.42578125" bestFit="1" customWidth="1"/>
    <col min="6" max="6" width="10.140625" bestFit="1" customWidth="1"/>
    <col min="7" max="7" width="11.5703125" bestFit="1" customWidth="1"/>
    <col min="8" max="8" width="9" customWidth="1"/>
    <col min="9" max="9" width="17.28515625" customWidth="1"/>
    <col min="10" max="10" width="21.28515625" customWidth="1"/>
    <col min="11" max="11" width="11.42578125" bestFit="1" customWidth="1"/>
  </cols>
  <sheetData>
    <row r="1" spans="2:10" ht="15.75">
      <c r="B1" s="20" t="s">
        <v>19</v>
      </c>
      <c r="C1" s="20"/>
      <c r="D1" s="20"/>
      <c r="E1" s="20"/>
      <c r="F1" s="20"/>
      <c r="G1" s="20"/>
      <c r="H1" s="20"/>
      <c r="I1" s="20"/>
      <c r="J1" s="20"/>
    </row>
    <row r="3" spans="2:10">
      <c r="B3" s="1" t="s">
        <v>1</v>
      </c>
      <c r="C3" s="1">
        <v>3</v>
      </c>
    </row>
    <row r="5" spans="2:10" s="2" customFormat="1" ht="28.5" customHeight="1">
      <c r="B5" s="23" t="s">
        <v>2</v>
      </c>
      <c r="C5" s="23" t="s">
        <v>3</v>
      </c>
      <c r="D5" s="24" t="s">
        <v>4</v>
      </c>
      <c r="E5" s="21" t="s">
        <v>5</v>
      </c>
      <c r="F5" s="24" t="s">
        <v>6</v>
      </c>
      <c r="G5" s="24"/>
      <c r="H5" s="24"/>
      <c r="I5" s="21" t="s">
        <v>7</v>
      </c>
      <c r="J5" s="21" t="s">
        <v>8</v>
      </c>
    </row>
    <row r="6" spans="2:10" s="5" customFormat="1" ht="26.1" customHeight="1">
      <c r="B6" s="23"/>
      <c r="C6" s="23"/>
      <c r="D6" s="24"/>
      <c r="E6" s="22"/>
      <c r="F6" s="3" t="s">
        <v>9</v>
      </c>
      <c r="G6" s="4" t="s">
        <v>10</v>
      </c>
      <c r="H6" s="4" t="s">
        <v>11</v>
      </c>
      <c r="I6" s="22"/>
      <c r="J6" s="22"/>
    </row>
    <row r="7" spans="2:10">
      <c r="B7" s="6" t="s">
        <v>12</v>
      </c>
      <c r="C7" s="7" t="s">
        <v>10</v>
      </c>
      <c r="D7" s="8">
        <v>0.70485773594720491</v>
      </c>
      <c r="E7" s="9">
        <f>E$13*D7</f>
        <v>-348136.92701680365</v>
      </c>
      <c r="F7" s="10">
        <v>20819.970726665291</v>
      </c>
      <c r="G7" s="10">
        <v>182524613.20121822</v>
      </c>
      <c r="H7" s="10"/>
      <c r="I7" s="11">
        <f>ROUND(E7/F7/(C3*12),2)</f>
        <v>-0.46</v>
      </c>
      <c r="J7" s="12"/>
    </row>
    <row r="8" spans="2:10">
      <c r="B8" s="6" t="s">
        <v>13</v>
      </c>
      <c r="C8" s="7" t="s">
        <v>10</v>
      </c>
      <c r="D8" s="8">
        <v>0.15119059856479022</v>
      </c>
      <c r="E8" s="9">
        <f t="shared" ref="E8:E12" si="0">E$13*D8</f>
        <v>-74674.686385395209</v>
      </c>
      <c r="F8" s="10">
        <v>2215.6800000000003</v>
      </c>
      <c r="G8" s="10">
        <v>60021168.589607663</v>
      </c>
      <c r="H8" s="10"/>
      <c r="I8" s="14"/>
      <c r="J8" s="15">
        <f>ROUND(E8/G8/C$3,4)</f>
        <v>-4.0000000000000002E-4</v>
      </c>
    </row>
    <row r="9" spans="2:10">
      <c r="B9" s="6" t="s">
        <v>14</v>
      </c>
      <c r="C9" s="7" t="s">
        <v>11</v>
      </c>
      <c r="D9" s="8">
        <v>0.11964302075633999</v>
      </c>
      <c r="E9" s="9">
        <f t="shared" si="0"/>
        <v>-59092.993466471191</v>
      </c>
      <c r="F9" s="10">
        <v>160</v>
      </c>
      <c r="G9" s="10">
        <v>107259927.73558873</v>
      </c>
      <c r="H9" s="10">
        <v>326500.62257023802</v>
      </c>
      <c r="I9" s="14"/>
      <c r="J9" s="15">
        <f>ROUND(E9/H9/C3,4)</f>
        <v>-6.0299999999999999E-2</v>
      </c>
    </row>
    <row r="10" spans="2:10">
      <c r="B10" s="6" t="s">
        <v>15</v>
      </c>
      <c r="C10" s="7" t="s">
        <v>10</v>
      </c>
      <c r="D10" s="8">
        <v>9.8649917051123279E-4</v>
      </c>
      <c r="E10" s="9">
        <f t="shared" si="0"/>
        <v>-487.24270474933172</v>
      </c>
      <c r="F10" s="10">
        <v>45.199999999999989</v>
      </c>
      <c r="G10" s="10">
        <v>236590.26829442708</v>
      </c>
      <c r="H10" s="10"/>
      <c r="I10" s="14"/>
      <c r="J10" s="15">
        <f t="shared" ref="J10:J12" si="1">ROUND(E10/G10/C$3,4)</f>
        <v>-6.9999999999999999E-4</v>
      </c>
    </row>
    <row r="11" spans="2:10">
      <c r="B11" s="6" t="s">
        <v>16</v>
      </c>
      <c r="C11" s="7" t="s">
        <v>10</v>
      </c>
      <c r="D11" s="8">
        <v>1.784655640240209E-2</v>
      </c>
      <c r="E11" s="9">
        <f t="shared" si="0"/>
        <v>-8814.608944335534</v>
      </c>
      <c r="F11" s="10">
        <v>2</v>
      </c>
      <c r="G11" s="10">
        <v>1065311.1591730607</v>
      </c>
      <c r="H11" s="10"/>
      <c r="I11" s="14"/>
      <c r="J11" s="15">
        <f t="shared" si="1"/>
        <v>-2.8E-3</v>
      </c>
    </row>
    <row r="12" spans="2:10">
      <c r="B12" s="6" t="s">
        <v>17</v>
      </c>
      <c r="C12" s="7" t="s">
        <v>10</v>
      </c>
      <c r="D12" s="8">
        <v>5.4755891587514403E-3</v>
      </c>
      <c r="E12" s="9">
        <f t="shared" si="0"/>
        <v>-2704.4532337757205</v>
      </c>
      <c r="F12" s="10">
        <v>28</v>
      </c>
      <c r="G12" s="10">
        <v>163167.17164246205</v>
      </c>
      <c r="H12" s="10"/>
      <c r="I12" s="14"/>
      <c r="J12" s="15">
        <f t="shared" si="1"/>
        <v>-5.4999999999999997E-3</v>
      </c>
    </row>
    <row r="13" spans="2:10" s="19" customFormat="1">
      <c r="B13" s="16" t="s">
        <v>18</v>
      </c>
      <c r="C13" s="17"/>
      <c r="D13" s="18"/>
      <c r="E13" s="18">
        <v>-493910.91175153066</v>
      </c>
      <c r="F13" s="18"/>
      <c r="G13" s="18"/>
      <c r="H13" s="18"/>
      <c r="I13" s="18"/>
      <c r="J13" s="17"/>
    </row>
    <row r="14" spans="2:10">
      <c r="J14" s="13"/>
    </row>
    <row r="15" spans="2:10">
      <c r="J15" s="13"/>
    </row>
  </sheetData>
  <mergeCells count="8">
    <mergeCell ref="B1:J1"/>
    <mergeCell ref="J5:J6"/>
    <mergeCell ref="B5:B6"/>
    <mergeCell ref="C5:C6"/>
    <mergeCell ref="D5:D6"/>
    <mergeCell ref="E5:E6"/>
    <mergeCell ref="F5:H5"/>
    <mergeCell ref="I5:I6"/>
  </mergeCells>
  <pageMargins left="0.7" right="0.7" top="0.75" bottom="0.75" header="0.3" footer="0.3"/>
  <ignoredErrors>
    <ignoredError sqref="J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5210-33CF-447F-8824-974F9F6C5B46}">
  <dimension ref="B1:J15"/>
  <sheetViews>
    <sheetView zoomScaleNormal="100" workbookViewId="0">
      <selection activeCell="I22" sqref="I22"/>
    </sheetView>
  </sheetViews>
  <sheetFormatPr defaultRowHeight="12.75"/>
  <cols>
    <col min="2" max="2" width="24.140625" customWidth="1"/>
    <col min="3" max="3" width="10.28515625" customWidth="1"/>
    <col min="4" max="4" width="12.42578125" customWidth="1"/>
    <col min="5" max="5" width="14.42578125" bestFit="1" customWidth="1"/>
    <col min="6" max="6" width="10.140625" bestFit="1" customWidth="1"/>
    <col min="7" max="7" width="11.5703125" bestFit="1" customWidth="1"/>
    <col min="8" max="8" width="9" customWidth="1"/>
    <col min="9" max="9" width="17.28515625" customWidth="1"/>
    <col min="10" max="10" width="21.28515625" customWidth="1"/>
    <col min="11" max="11" width="11.42578125" bestFit="1" customWidth="1"/>
  </cols>
  <sheetData>
    <row r="1" spans="2:10" ht="15.75">
      <c r="B1" s="20" t="s">
        <v>20</v>
      </c>
      <c r="C1" s="20"/>
      <c r="D1" s="20"/>
      <c r="E1" s="20"/>
      <c r="F1" s="20"/>
      <c r="G1" s="20"/>
      <c r="H1" s="20"/>
      <c r="I1" s="20"/>
      <c r="J1" s="20"/>
    </row>
    <row r="3" spans="2:10">
      <c r="B3" s="1" t="s">
        <v>1</v>
      </c>
      <c r="C3" s="1">
        <v>3</v>
      </c>
    </row>
    <row r="5" spans="2:10" s="2" customFormat="1" ht="28.5" customHeight="1">
      <c r="B5" s="23" t="s">
        <v>2</v>
      </c>
      <c r="C5" s="23" t="s">
        <v>3</v>
      </c>
      <c r="D5" s="24" t="s">
        <v>4</v>
      </c>
      <c r="E5" s="21" t="s">
        <v>5</v>
      </c>
      <c r="F5" s="24" t="s">
        <v>6</v>
      </c>
      <c r="G5" s="24"/>
      <c r="H5" s="24"/>
      <c r="I5" s="21" t="s">
        <v>7</v>
      </c>
      <c r="J5" s="21" t="s">
        <v>8</v>
      </c>
    </row>
    <row r="6" spans="2:10" s="5" customFormat="1" ht="26.1" customHeight="1">
      <c r="B6" s="23"/>
      <c r="C6" s="23"/>
      <c r="D6" s="24"/>
      <c r="E6" s="22"/>
      <c r="F6" s="3" t="s">
        <v>9</v>
      </c>
      <c r="G6" s="4" t="s">
        <v>10</v>
      </c>
      <c r="H6" s="4" t="s">
        <v>11</v>
      </c>
      <c r="I6" s="22"/>
      <c r="J6" s="22"/>
    </row>
    <row r="7" spans="2:10">
      <c r="B7" s="6" t="s">
        <v>12</v>
      </c>
      <c r="C7" s="7" t="s">
        <v>10</v>
      </c>
      <c r="D7" s="8">
        <v>0.64545617475628736</v>
      </c>
      <c r="E7" s="9">
        <f>E$13*D7</f>
        <v>-222663.08421402742</v>
      </c>
      <c r="F7" s="10">
        <v>15549.344248650188</v>
      </c>
      <c r="G7" s="10">
        <v>118746839.88739161</v>
      </c>
      <c r="H7" s="10"/>
      <c r="I7" s="11">
        <f>ROUND(E7/F7/(C3*12),2)</f>
        <v>-0.4</v>
      </c>
      <c r="J7" s="12"/>
    </row>
    <row r="8" spans="2:10">
      <c r="B8" s="6" t="s">
        <v>13</v>
      </c>
      <c r="C8" s="7" t="s">
        <v>10</v>
      </c>
      <c r="D8" s="8">
        <v>0.11669525127201458</v>
      </c>
      <c r="E8" s="9">
        <f t="shared" ref="E8:E12" si="0">E$13*D8</f>
        <v>-40256.373054558906</v>
      </c>
      <c r="F8" s="10">
        <v>1392.0029852300659</v>
      </c>
      <c r="G8" s="10">
        <v>41370686.80789458</v>
      </c>
      <c r="H8" s="10"/>
      <c r="I8" s="14"/>
      <c r="J8" s="15">
        <f>ROUND(E8/G8/C$3,4)</f>
        <v>-2.9999999999999997E-4</v>
      </c>
    </row>
    <row r="9" spans="2:10">
      <c r="B9" s="6" t="s">
        <v>21</v>
      </c>
      <c r="C9" s="7" t="s">
        <v>11</v>
      </c>
      <c r="D9" s="8">
        <v>0.11407351892641684</v>
      </c>
      <c r="E9" s="9">
        <f t="shared" si="0"/>
        <v>-39351.953772684523</v>
      </c>
      <c r="F9" s="10">
        <v>207.39999999999998</v>
      </c>
      <c r="G9" s="10">
        <v>118596878.89013965</v>
      </c>
      <c r="H9" s="10">
        <v>334316.9445638365</v>
      </c>
      <c r="I9" s="14"/>
      <c r="J9" s="15">
        <f>ROUND(E9/H9/C3,4)</f>
        <v>-3.9199999999999999E-2</v>
      </c>
    </row>
    <row r="10" spans="2:10">
      <c r="B10" s="6" t="s">
        <v>22</v>
      </c>
      <c r="C10" s="7" t="s">
        <v>11</v>
      </c>
      <c r="D10" s="8">
        <v>9.0657933633076504E-2</v>
      </c>
      <c r="E10" s="9">
        <f t="shared" si="0"/>
        <v>-31274.27686137383</v>
      </c>
      <c r="F10" s="10">
        <v>6</v>
      </c>
      <c r="G10" s="10">
        <v>64555132.435480595</v>
      </c>
      <c r="H10" s="10">
        <v>237892.27023789319</v>
      </c>
      <c r="I10" s="14"/>
      <c r="J10" s="15">
        <f>ROUND(E10/H10/C3,4)</f>
        <v>-4.3799999999999999E-2</v>
      </c>
    </row>
    <row r="11" spans="2:10">
      <c r="B11" s="6" t="s">
        <v>15</v>
      </c>
      <c r="C11" s="7" t="s">
        <v>10</v>
      </c>
      <c r="D11" s="8">
        <v>1.3195963622767693E-3</v>
      </c>
      <c r="E11" s="9">
        <f t="shared" si="0"/>
        <v>-455.22129531582789</v>
      </c>
      <c r="F11" s="10">
        <v>34</v>
      </c>
      <c r="G11" s="10">
        <v>580718.95494957233</v>
      </c>
      <c r="H11" s="10"/>
      <c r="I11" s="14"/>
      <c r="J11" s="15">
        <f t="shared" ref="J11:J12" si="1">ROUND(E11/G11/C$3,4)</f>
        <v>-2.9999999999999997E-4</v>
      </c>
    </row>
    <row r="12" spans="2:10">
      <c r="B12" s="6" t="s">
        <v>16</v>
      </c>
      <c r="C12" s="7" t="s">
        <v>10</v>
      </c>
      <c r="D12" s="8">
        <v>3.1797525049927965E-2</v>
      </c>
      <c r="E12" s="9">
        <f t="shared" si="0"/>
        <v>-10969.195547107576</v>
      </c>
      <c r="F12" s="10">
        <v>3</v>
      </c>
      <c r="G12" s="10">
        <v>2761919.4628367149</v>
      </c>
      <c r="H12" s="10"/>
      <c r="I12" s="14"/>
      <c r="J12" s="15">
        <f t="shared" si="1"/>
        <v>-1.2999999999999999E-3</v>
      </c>
    </row>
    <row r="13" spans="2:10" s="19" customFormat="1">
      <c r="B13" s="16" t="s">
        <v>18</v>
      </c>
      <c r="C13" s="17"/>
      <c r="D13" s="18"/>
      <c r="E13" s="18">
        <v>-344970.10474506806</v>
      </c>
      <c r="F13" s="18"/>
      <c r="G13" s="18"/>
      <c r="H13" s="18"/>
      <c r="I13" s="18"/>
      <c r="J13" s="17"/>
    </row>
    <row r="14" spans="2:10">
      <c r="J14" s="13"/>
    </row>
    <row r="15" spans="2:10">
      <c r="J15" s="13"/>
    </row>
  </sheetData>
  <mergeCells count="8">
    <mergeCell ref="B1:J1"/>
    <mergeCell ref="J5:J6"/>
    <mergeCell ref="B5:B6"/>
    <mergeCell ref="C5:C6"/>
    <mergeCell ref="D5:D6"/>
    <mergeCell ref="E5:E6"/>
    <mergeCell ref="F5:H5"/>
    <mergeCell ref="I5:I6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E4B49-2D6D-4295-A9C6-67322B41DB37}"/>
</file>

<file path=customXml/itemProps2.xml><?xml version="1.0" encoding="utf-8"?>
<ds:datastoreItem xmlns:ds="http://schemas.openxmlformats.org/officeDocument/2006/customXml" ds:itemID="{D417141A-A4D9-4206-9DFC-1BDBFAE1D0D3}"/>
</file>

<file path=customXml/itemProps3.xml><?xml version="1.0" encoding="utf-8"?>
<ds:datastoreItem xmlns:ds="http://schemas.openxmlformats.org/officeDocument/2006/customXml" ds:itemID="{C309A767-7A09-41F1-A567-A3FD58B3B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SHETH Nikita</cp:lastModifiedBy>
  <cp:revision/>
  <dcterms:created xsi:type="dcterms:W3CDTF">2022-10-04T01:28:16Z</dcterms:created>
  <dcterms:modified xsi:type="dcterms:W3CDTF">2022-10-07T20:26:59Z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