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11"/>
  <workbookPr defaultThemeVersion="166925"/>
  <mc:AlternateContent xmlns:mc="http://schemas.openxmlformats.org/markup-compatibility/2006">
    <mc:Choice Requires="x15">
      <x15ac:absPath xmlns:x15ac="http://schemas.microsoft.com/office/spreadsheetml/2010/11/ac" url="https://hydroone.sharepoint.com/sites/JRAP/DRO/Finance Exhibits/Additional Rate Base Schedules/"/>
    </mc:Choice>
  </mc:AlternateContent>
  <xr:revisionPtr revIDLastSave="4" documentId="13_ncr:1_{694333DD-74C2-408E-AC17-FC63C3C32015}" xr6:coauthVersionLast="47" xr6:coauthVersionMax="47" xr10:uidLastSave="{66DAAE9C-0BEB-454C-86F9-C5DF79DCE4A3}"/>
  <bookViews>
    <workbookView xWindow="-120" yWindow="-120" windowWidth="29040" windowHeight="15840" tabRatio="841" firstSheet="3" activeTab="3" xr2:uid="{B4ACC6A4-3868-4214-B1AD-AA6C867BE65D}"/>
  </bookViews>
  <sheets>
    <sheet name="App.2-BA_Fixed Asset Cont2018Tx" sheetId="13" state="hidden" r:id="rId1"/>
    <sheet name="App.2-BA_Fixed Asset Cont2019Tx" sheetId="14" state="hidden" r:id="rId2"/>
    <sheet name="App.2-BA_Fixed Asset Cont2020Tx" sheetId="15" state="hidden" r:id="rId3"/>
    <sheet name="App.2-BA_Fixed Asset Cont2021Tx" sheetId="4" r:id="rId4"/>
    <sheet name="App.2-BA_Fixed Asset Cont2022Tx" sheetId="7" r:id="rId5"/>
    <sheet name="App.2-BA_Fixed Asset Cont2023Tx" sheetId="8" r:id="rId6"/>
    <sheet name="App.2-BA_Fixed Asset Cont2024Tx" sheetId="9" r:id="rId7"/>
    <sheet name="App.2-BA_Fixed Asset Cont2025Tx" sheetId="10" r:id="rId8"/>
    <sheet name="App.2-BA_Fixed Asset Cont2026Tx" sheetId="11" r:id="rId9"/>
    <sheet name="App.2-BA_Fixed Asset Cont2027Tx" sheetId="12"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s>
  <definedNames>
    <definedName name="_1st__250_KWH">'[1]97PVModel'!$B$28:$N$30</definedName>
    <definedName name="_N4">'[2]Revenue Forecast_Chg'!#REF!</definedName>
    <definedName name="_N6">'[2]Revenue Forecast_Old'!#REF!</definedName>
    <definedName name="_SUM1">#N/A</definedName>
    <definedName name="_SUM2">#REF!</definedName>
    <definedName name="_SUM3">[3]OPEB!$A$1:$G$45</definedName>
    <definedName name="ActDirect">'[4]Total Directs and LDCs'!$A$8:$W$13</definedName>
    <definedName name="ActDirectApr">'[5]Total Directs and LDCs'!$A$8:$X$9</definedName>
    <definedName name="ActDirectAug">'[6]Total Directs and LDCs'!$A$8:$X$9</definedName>
    <definedName name="ActDirectDec">'[7]Total Directs and LDCs'!$A$8:$X$9</definedName>
    <definedName name="ActDirectFeb">'[8]Total Directs and LDCs'!$A$8:$X$9</definedName>
    <definedName name="ActDirectJan">'[9]Total Directs and LDCs'!$A$8:$X$9</definedName>
    <definedName name="ActDirectJuly">'[10]Total Directs and LDCs'!$A$8:$X$9</definedName>
    <definedName name="ActDirectJune">'[11]Total Directs and LDCs'!$A$8:$X$9</definedName>
    <definedName name="ActDirectMar">'[12]Total Directs and LDCs'!$A$8:$X$9</definedName>
    <definedName name="ActDirectMay">'[13]Total Directs and LDCs'!$A$8:$X$9</definedName>
    <definedName name="ActDirectNov">'[14]Total Directs and LDCs'!$A$8:$X$9</definedName>
    <definedName name="ActDirectOct">'[15]Total Directs and LDCs'!$A$8:$X$9</definedName>
    <definedName name="ActDirectSept">'[16]Total Directs and LDCs'!$A$8:$X$9</definedName>
    <definedName name="ActELDC">'[4]Total Directs and LDCs'!$A$16:$W$21</definedName>
    <definedName name="ActELDCApr">'[5]Total Directs and LDCs'!$A$13:$X$14</definedName>
    <definedName name="ActELDCAug">'[6]Total Directs and LDCs'!$A$13:$X$14</definedName>
    <definedName name="ActELDCDec">'[7]Total Directs and LDCs'!$A$13:$X$14</definedName>
    <definedName name="ActELDCFeb">'[8]Total Directs and LDCs'!$A$13:$X$14</definedName>
    <definedName name="ActELDCJan">'[9]Total Directs and LDCs'!$A$13:$X$14</definedName>
    <definedName name="ActELDCJuly">'[10]Total Directs and LDCs'!$A$13:$X$14</definedName>
    <definedName name="ActELDCJune">'[11]Total Directs and LDCs'!$A$13:$X$14</definedName>
    <definedName name="ActELDCMar">'[12]Total Directs and LDCs'!$A$13:$X$14</definedName>
    <definedName name="ActELDCMay">'[13]Total Directs and LDCs'!$A$13:$X$14</definedName>
    <definedName name="ActELDCNov">'[14]Total Directs and LDCs'!$A$13:$X$14</definedName>
    <definedName name="ActELDCOct">'[15]Total Directs and LDCs'!$A$13:$X$14</definedName>
    <definedName name="ActELDCSept">'[16]Total Directs and LDCs'!$A$13:$X$14</definedName>
    <definedName name="ActOMEU">'[17]Total from CSS (Retail and MEU)'!$A$111:$U$123</definedName>
    <definedName name="ActOMEUApr">'[18]Total from CSS (Retail and MEU)'!$A$98:$X$110</definedName>
    <definedName name="ActOMEUAug">'[19]Total from CSS (Retail and MEU)'!$A$98:$X$110</definedName>
    <definedName name="ActOMEUDec">'[20]Total from CSS (Retail and MEU)'!$A$98:$X$110</definedName>
    <definedName name="ActOMEUFeb">'[21]Total from CSS (Retail and MEU)'!$A$98:$X$110</definedName>
    <definedName name="ActOMEUJan">'[22]Total from CSS (Retail and MEU)'!$A$98:$X$110</definedName>
    <definedName name="ActOMEUJuly">'[23]Total from CSS (Retail and MEU)'!$A$98:$X$110</definedName>
    <definedName name="ActOMEUJune">'[24]Total from CSS (Retail and MEU)'!$A$98:$X$110</definedName>
    <definedName name="ActOMEUMar">'[25]Total from CSS (Retail and MEU)'!$A$98:$X$110</definedName>
    <definedName name="ActOMEUMay">'[26]Total from CSS (Retail and MEU)'!$A$98:$X$110</definedName>
    <definedName name="ActOMEUNov">'[27]Total from CSS (Retail and MEU)'!$A$98:$X$110</definedName>
    <definedName name="ActOMEUOct">'[28]Total from CSS (Retail and MEU)'!$A$98:$X$110</definedName>
    <definedName name="ActOMEUSept">'[29]Total from CSS (Retail and MEU)'!$A$98:$X$110</definedName>
    <definedName name="ActRetail">'[17]Total from CSS (Retail and MEU)'!$A$8:$U$95</definedName>
    <definedName name="ActRetailApr">'[18]Total from CSS (Retail and MEU)'!$A$9:$X$80</definedName>
    <definedName name="ActRetailAug">'[19]Total from CSS (Retail and MEU)'!$A$9:$X$80</definedName>
    <definedName name="ActRetailDec">'[20]Total from CSS (Retail and MEU)'!$A$9:$X$80</definedName>
    <definedName name="ActRetailFeb">'[21]Total from CSS (Retail and MEU)'!$A$9:$X$80</definedName>
    <definedName name="ActRetailJan">'[22]Total from CSS (Retail and MEU)'!$A$9:$W$79</definedName>
    <definedName name="ActRetailJuly">'[23]Total from CSS (Retail and MEU)'!$A$9:$X$80</definedName>
    <definedName name="ActRetailJune">'[24]Total from CSS (Retail and MEU)'!$A$9:$X$80</definedName>
    <definedName name="ActRetailMar">'[25]Total from CSS (Retail and MEU)'!$A$9:$X$80</definedName>
    <definedName name="ActRetailMay">'[26]Total from CSS (Retail and MEU)'!$A$9:$X$80</definedName>
    <definedName name="ActRetailNov">'[27]Total from CSS (Retail and MEU)'!$A$9:$X$80</definedName>
    <definedName name="ActRetailOct">'[28]Total from CSS (Retail and MEU)'!$A$9:$X$80</definedName>
    <definedName name="ActRetailSept">'[29]Total from CSS (Retail and MEU)'!$A$9:$X$80</definedName>
    <definedName name="ActRetJan">'[22]Total from CSS (Retail and MEU)'!$A$9:$W$79</definedName>
    <definedName name="ActTXLDC">'[4]Total Directs and LDCs'!$A$15:$W$15</definedName>
    <definedName name="ActTXLDCApr">'[5]Total Directs and LDCs'!$A$12:$X$12</definedName>
    <definedName name="ActTXLDCAug">'[6]Total Directs and LDCs'!$A$12:$X$12</definedName>
    <definedName name="ActTXLDCDec">'[7]Total Directs and LDCs'!$A$12:$X$12</definedName>
    <definedName name="ActTXLDCFeb">'[8]Total Directs and LDCs'!$A$12:$X$12</definedName>
    <definedName name="ActTXLDCJan">'[9]Total Directs and LDCs'!$A$12:$X$12</definedName>
    <definedName name="ActTXLDCJuly">'[10]Total Directs and LDCs'!$A$12:$X$12</definedName>
    <definedName name="ActTXLDCJune">'[11]Total Directs and LDCs'!$A$12:$X$12</definedName>
    <definedName name="ActTXLDCMar">'[12]Total Directs and LDCs'!$A$12:$X$12</definedName>
    <definedName name="ActTXLDCMay">'[13]Total Directs and LDCs'!$A$12:$X$12</definedName>
    <definedName name="ActTXLDCNov">'[14]Total Directs and LDCs'!$A$12:$X$12</definedName>
    <definedName name="ActTXLDCOct">'[15]Total Directs and LDCs'!$A$12:$X$12</definedName>
    <definedName name="ActTXLDCSept">'[16]Total Directs and LDCs'!$A$12:$X$12</definedName>
    <definedName name="ActTXMEU">'[17]Total from CSS (Retail and MEU)'!$A$98:$T$109</definedName>
    <definedName name="ActTXMEUApr">'[18]Total from CSS (Retail and MEU)'!$A$85:$W$96</definedName>
    <definedName name="ActTXMEUAug">'[19]Total from CSS (Retail and MEU)'!$A$85:$W$96</definedName>
    <definedName name="ActTXMEUDec">'[20]Total from CSS (Retail and MEU)'!$A$85:$W$96</definedName>
    <definedName name="ActTXMEUFeb">'[21]Total from CSS (Retail and MEU)'!$A$85:$W$96</definedName>
    <definedName name="ActTXMEUJan">'[22]Total from CSS (Retail and MEU)'!$A$85:$W$96</definedName>
    <definedName name="ActTXMEUJuly">'[23]Total from CSS (Retail and MEU)'!$A$85:$W$96</definedName>
    <definedName name="ActTXMEUJune">'[24]Total from CSS (Retail and MEU)'!$A$85:$W$96</definedName>
    <definedName name="ActTXMEUMar">'[25]Total from CSS (Retail and MEU)'!$A$85:$W$96</definedName>
    <definedName name="ActTXMEUMay">'[26]Total from CSS (Retail and MEU)'!$A$85:$W$96</definedName>
    <definedName name="ActTXMEUNov">'[27]Total from CSS (Retail and MEU)'!$A$85:$W$96</definedName>
    <definedName name="ActTXMEUOct">'[28]Total from CSS (Retail and MEU)'!$A$85:$W$96</definedName>
    <definedName name="ActTXMEUSept">'[29]Total from CSS (Retail and MEU)'!$A$85:$W$96</definedName>
    <definedName name="area1enr">'[1]97PVModel'!$B$9:$N$11</definedName>
    <definedName name="area2enr">'[1]97PVModel'!$B$28:$N$30</definedName>
    <definedName name="area3enr">'[1]97PVModel'!$B$47:$N$49</definedName>
    <definedName name="area4enr">'[1]97PVModel'!$B$66:$N$68</definedName>
    <definedName name="area5enr">'[1]97PVModel'!$B$85:$N$87</definedName>
    <definedName name="area6enr">'[1]97PVModel'!$B$104:$N$106</definedName>
    <definedName name="ASD">#REF!</definedName>
    <definedName name="ASOFDATE">'[30]Source Mar 1-2001'!#REF!</definedName>
    <definedName name="Assumptions_2002">#REF!</definedName>
    <definedName name="Assumptions_2003">#REF!</definedName>
    <definedName name="Box_1">'[31]H1 1506 summary'!$E$20</definedName>
    <definedName name="Box_11">'[31]H1 1506 summary'!$E$39</definedName>
    <definedName name="Box_12">'[31]H1 1506 summary'!$E$40</definedName>
    <definedName name="Box_13">'[31]H1 1506 summary'!$E$41</definedName>
    <definedName name="Box_2">'[31]H1 1506 summary'!$E$21</definedName>
    <definedName name="Box_23">'[31]H1 1506 summary'!$E$47</definedName>
    <definedName name="Box_3">'[31]H1 1506 summary'!$E$27</definedName>
    <definedName name="Box_4">'[31]H1 1506 summary'!$E$28</definedName>
    <definedName name="Box_5">'[31]H1 1506 summary'!$E$32</definedName>
    <definedName name="Box11or12kwh">'[32]H1 1506 summary'!$C$44</definedName>
    <definedName name="Box1or2kwh">'[32]H1 1506 summary'!$E$21</definedName>
    <definedName name="Box23kwh">'[32]H1 1506 summary'!$E$54</definedName>
    <definedName name="Box3or4kwh">'[32]H1 1506 summary'!$E$30</definedName>
    <definedName name="Buses">[33]Buses!$A$3:$B$4212</definedName>
    <definedName name="BUV">#REF!</definedName>
    <definedName name="Chart_Data">'[1]97PVModel'!$W$211:$AA$348</definedName>
    <definedName name="class">'[1]97PVModel'!$B$5:$O$5</definedName>
    <definedName name="Current_1">#REF!</definedName>
    <definedName name="Current_2">#REF!</definedName>
    <definedName name="Current_3">#REF!</definedName>
    <definedName name="date">[34]notes!$B$1</definedName>
    <definedName name="Dec_02_Actual">#REF!</definedName>
    <definedName name="DeptID">#REF!</definedName>
    <definedName name="DirectLoad">'[35]Dx_Tariff&amp;COP'!#REF!</definedName>
    <definedName name="DirectRate">#REF!</definedName>
    <definedName name="DollarFormat">#REF!</definedName>
    <definedName name="DollarFormat_Area">#REF!</definedName>
    <definedName name="DXDepr99">#REF!</definedName>
    <definedName name="EBNUMBER">'[36]LDC Info'!$E$16</definedName>
    <definedName name="eLDC_1505">#REF!</definedName>
    <definedName name="ELDCLoad">'[35]Dx_Tariff&amp;COP'!#REF!</definedName>
    <definedName name="ELDCRate">#REF!</definedName>
    <definedName name="EV__LASTREFTIME__" hidden="1">"(GMT-05:00)1/17/2012 2:28:55 PM"</definedName>
    <definedName name="Feb">#REF!</definedName>
    <definedName name="FebActRetail">'[21]Total from CSS (Retail and MEU)'!$A$9:$X$80</definedName>
    <definedName name="FVRate0">'[37]Input - Proj Info'!$K$113</definedName>
    <definedName name="FVRate1">'[37]Input - Proj Info'!$K$114</definedName>
    <definedName name="FVRate2">'[37]Input - Proj Info'!$K$115</definedName>
    <definedName name="FVRate3">'[37]Input - Proj Info'!$K$116</definedName>
    <definedName name="FVRate4">'[37]Input - Proj Info'!$K$117</definedName>
    <definedName name="HON_1505">#REF!</definedName>
    <definedName name="Jan_03_Estimate_p1">#REF!</definedName>
    <definedName name="Jan_03_Estimate_p2">#REF!</definedName>
    <definedName name="Jan_03_p3">#REF!</definedName>
    <definedName name="Jan_03_p4">#REF!</definedName>
    <definedName name="LDC">'[35]Dx_Tariff&amp;COP'!#REF!</definedName>
    <definedName name="LDCkWh">'[35]Dx_Tariff&amp;COP'!#REF!</definedName>
    <definedName name="LDCkWh2">'[35]Dx_Tariff&amp;COP'!#REF!</definedName>
    <definedName name="LDCkWh3">'[35]Dx_Tariff&amp;COP'!#REF!</definedName>
    <definedName name="LDCLoads">'[35]Dx_Tariff&amp;COP'!#REF!</definedName>
    <definedName name="LDCRates">#REF!</definedName>
    <definedName name="LDCRates2">#REF!</definedName>
    <definedName name="LoadForecast">'[35]Dx_Tariff&amp;COP'!#REF!</definedName>
    <definedName name="Loads">'[35]Dx_Tariff&amp;COP'!#REF!</definedName>
    <definedName name="LU">#REF!</definedName>
    <definedName name="LYN">'[30]Source Mar 1-2001'!#REF!</definedName>
    <definedName name="MEULoads">'[35]Dx_Tariff&amp;COP'!#REF!</definedName>
    <definedName name="MEUR">#REF!</definedName>
    <definedName name="MEURates">#REF!</definedName>
    <definedName name="MEURTXLoad">'[35]Dx_Tariff&amp;COP'!#REF!</definedName>
    <definedName name="MEURTXRate">#REF!</definedName>
    <definedName name="mil">[38]notes!$F$1</definedName>
    <definedName name="million">[39]notes!$J$1</definedName>
    <definedName name="misc1">'[1]97PVModel'!$C$14:$C$17</definedName>
    <definedName name="misc2">'[1]97PVModel'!$C$33:$C$36</definedName>
    <definedName name="misc3">'[1]97PVModel'!$C$52:$C$55</definedName>
    <definedName name="misc4">'[1]97PVModel'!$C$71:$C$74</definedName>
    <definedName name="misc5">'[1]97PVModel'!$C$90:$C$93</definedName>
    <definedName name="misc6">'[1]97PVModel'!$C$109:$C$112</definedName>
    <definedName name="mmm">'[40]Apr-03 Method'!$G$5</definedName>
    <definedName name="Month">'[41]Month Identifier'!$B$1</definedName>
    <definedName name="MONTHS">'[30]Source Mar 1-2001'!#REF!</definedName>
    <definedName name="NELDC_kWhs">#REF!</definedName>
    <definedName name="NNELDCkWhs">'[35]Dx_Tariff&amp;COP'!#REF!</definedName>
    <definedName name="NvsASD">"V1999-12-29"</definedName>
    <definedName name="NvsAutoDrillOk">"VN"</definedName>
    <definedName name="NvsElapsedTime">0.000695023147272877</definedName>
    <definedName name="NvsEndTime">36951.4243821759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"%,X,RZF..OHnplode,CZF.."</definedName>
    <definedName name="NvsPanelEffdt">"V1901-01-01"</definedName>
    <definedName name="NvsPanelSetid">"VSHARE"</definedName>
    <definedName name="NvsParentRef">#REF!</definedName>
    <definedName name="NvsReqBU">"V900"</definedName>
    <definedName name="NvsReqBUOnly">"VN"</definedName>
    <definedName name="NvsTransLed">"VN"</definedName>
    <definedName name="NvsTreeASD">"V1999-12-29"</definedName>
    <definedName name="NvsValTbl.ACCOUNT">"GL_ACCOUNT_TBL"</definedName>
    <definedName name="NvsValTbl.BUSINESS_UNIT">"BUS_UNIT_TBL_GL"</definedName>
    <definedName name="NvsValTbl.CURRENCY_CD">"CURRENCY_CD_TBL"</definedName>
    <definedName name="Old_Print_Area_A">#REF!</definedName>
    <definedName name="overhead">'[37]Input - Proj Info'!$I$148</definedName>
    <definedName name="Percent_Area">[42]INCOME!$I$15:$I$50,[42]INCOME!$N$15:$N$50,[42]INCOME!$X$15:$X$50,[42]INCOME!$AC$15:$AC$50</definedName>
    <definedName name="_xlnm.Print_Area" localSheetId="0">'App.2-BA_Fixed Asset Cont2018Tx'!$A$9:$M$83</definedName>
    <definedName name="_xlnm.Print_Area" localSheetId="1">'App.2-BA_Fixed Asset Cont2019Tx'!$A$1:$M$84</definedName>
    <definedName name="_xlnm.Print_Area" localSheetId="2">'App.2-BA_Fixed Asset Cont2020Tx'!$A$1:$M$84</definedName>
    <definedName name="_xlnm.Print_Area" localSheetId="4">'App.2-BA_Fixed Asset Cont2022Tx'!$A$1:$M$84</definedName>
    <definedName name="_xlnm.Print_Area" localSheetId="5">'App.2-BA_Fixed Asset Cont2023Tx'!$A$1:$M$84</definedName>
    <definedName name="_xlnm.Print_Area" localSheetId="6">'App.2-BA_Fixed Asset Cont2024Tx'!$A$1:$M$84</definedName>
    <definedName name="_xlnm.Print_Area" localSheetId="7">'App.2-BA_Fixed Asset Cont2025Tx'!$A$1:$M$84</definedName>
    <definedName name="_xlnm.Print_Area" localSheetId="8">'App.2-BA_Fixed Asset Cont2026Tx'!$A$1:$M$84</definedName>
    <definedName name="_xlnm.Print_Area" localSheetId="9">'App.2-BA_Fixed Asset Cont2027Tx'!$A$1:$M$84</definedName>
    <definedName name="_xlnm.Print_Area">#REF!</definedName>
    <definedName name="Prudential_2002">#REF!</definedName>
    <definedName name="Prudential_2003">#REF!</definedName>
    <definedName name="PV_Rate">#REF!</definedName>
    <definedName name="q1bpe">'[43]q1 2002'!$A$15:$F$21</definedName>
    <definedName name="RateLookup">#REF!</definedName>
    <definedName name="RatesScenarios">[44]Fcst!#REF!</definedName>
    <definedName name="RBU">#REF!</definedName>
    <definedName name="Report_Date">[45]notes!$B$3</definedName>
    <definedName name="Report_Month">[45]notes!$B$4</definedName>
    <definedName name="Retailers_1505">#REF!</definedName>
    <definedName name="RetailRates">#REF!</definedName>
    <definedName name="REVERSAL_VAL">'[46]valid values'!$AB$2:$AB$3</definedName>
    <definedName name="Revised_PV_Rates">'[1]97PVModel'!$A$432:$AB$605</definedName>
    <definedName name="RID">[42]INCOME!#REF!</definedName>
    <definedName name="RMDepr">#REF!</definedName>
    <definedName name="SCN">'[30]Source Mar 1-2001'!#REF!</definedName>
    <definedName name="SFV">#REF!</definedName>
    <definedName name="Split_kWh_First___Balance_040212b_Summary_Query">#REF!</definedName>
    <definedName name="START_YR">'[37]Input - Proj Info'!$M$27</definedName>
    <definedName name="Summary">#REF!</definedName>
    <definedName name="thou">[38]notes!$I$1</definedName>
    <definedName name="Trade_Month">[31]notes!$B$5</definedName>
    <definedName name="TXLDCLoad">'[35]Dx_Tariff&amp;COP'!#REF!</definedName>
    <definedName name="TXLDCRate">#REF!</definedName>
    <definedName name="Update_Date">'[47]47. 2003 Comp&amp;Benefits Summary'!$AB$1</definedName>
  </definedNames>
  <calcPr calcId="191028" calcMode="manual"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15" l="1"/>
  <c r="D27" i="4" s="1"/>
  <c r="D18" i="4"/>
  <c r="D19" i="4"/>
  <c r="D20" i="4"/>
  <c r="D21" i="4"/>
  <c r="D22" i="4"/>
  <c r="D23" i="4"/>
  <c r="D24" i="4"/>
  <c r="D25" i="4"/>
  <c r="D26" i="4"/>
  <c r="D28" i="4"/>
  <c r="D29" i="4"/>
  <c r="D30" i="4"/>
  <c r="D31" i="4"/>
  <c r="D32" i="4"/>
  <c r="D33" i="4"/>
  <c r="D34" i="4"/>
  <c r="D35" i="4"/>
  <c r="D36" i="4"/>
  <c r="D37" i="4"/>
  <c r="D38" i="4"/>
  <c r="D39" i="4"/>
  <c r="D40" i="4"/>
  <c r="D41" i="4"/>
  <c r="D42" i="4"/>
  <c r="D43" i="4"/>
  <c r="D44" i="4"/>
  <c r="D45" i="4"/>
  <c r="D46" i="4"/>
  <c r="D47" i="4"/>
  <c r="D48" i="4"/>
  <c r="D49" i="4"/>
  <c r="D50" i="4"/>
  <c r="D51" i="4"/>
  <c r="D52" i="4"/>
  <c r="D17" i="4"/>
  <c r="M55" i="15"/>
  <c r="L55" i="15"/>
  <c r="G55" i="15"/>
  <c r="J54" i="15"/>
  <c r="J57" i="15" s="1"/>
  <c r="J59" i="15" s="1"/>
  <c r="K64" i="15" s="1"/>
  <c r="I52" i="15"/>
  <c r="D47" i="15"/>
  <c r="G47" i="15" s="1"/>
  <c r="D35" i="15"/>
  <c r="G35" i="15" s="1"/>
  <c r="I33" i="15"/>
  <c r="L33" i="15" s="1"/>
  <c r="D31" i="15"/>
  <c r="G31" i="15" s="1"/>
  <c r="K29" i="15"/>
  <c r="K27" i="15"/>
  <c r="K54" i="15" s="1"/>
  <c r="K57" i="15" s="1"/>
  <c r="F27" i="15"/>
  <c r="E27" i="15"/>
  <c r="E54" i="15" s="1"/>
  <c r="E57" i="15" s="1"/>
  <c r="L24" i="15"/>
  <c r="F24" i="15"/>
  <c r="F54" i="15" s="1"/>
  <c r="F57" i="15" s="1"/>
  <c r="L21" i="15"/>
  <c r="I18" i="15"/>
  <c r="L18" i="15" s="1"/>
  <c r="K64" i="14"/>
  <c r="L55" i="14"/>
  <c r="G55" i="14"/>
  <c r="M55" i="14" s="1"/>
  <c r="E54" i="14"/>
  <c r="E57" i="14" s="1"/>
  <c r="M53" i="14"/>
  <c r="L53" i="14"/>
  <c r="I52" i="14"/>
  <c r="G52" i="14"/>
  <c r="D49" i="14"/>
  <c r="G49" i="14" s="1"/>
  <c r="D49" i="15" s="1"/>
  <c r="G49" i="15" s="1"/>
  <c r="L48" i="14"/>
  <c r="I48" i="15" s="1"/>
  <c r="L48" i="15" s="1"/>
  <c r="I48" i="14"/>
  <c r="G48" i="14"/>
  <c r="D47" i="14"/>
  <c r="G47" i="14" s="1"/>
  <c r="I45" i="14"/>
  <c r="L45" i="14" s="1"/>
  <c r="I45" i="15" s="1"/>
  <c r="L45" i="15" s="1"/>
  <c r="D45" i="14"/>
  <c r="G45" i="14" s="1"/>
  <c r="D45" i="15" s="1"/>
  <c r="G45" i="15" s="1"/>
  <c r="I44" i="14"/>
  <c r="L44" i="14" s="1"/>
  <c r="I44" i="15" s="1"/>
  <c r="L44" i="15" s="1"/>
  <c r="G44" i="14"/>
  <c r="L40" i="14"/>
  <c r="I40" i="15" s="1"/>
  <c r="L40" i="15" s="1"/>
  <c r="I40" i="14"/>
  <c r="D39" i="14"/>
  <c r="G39" i="14" s="1"/>
  <c r="K37" i="14"/>
  <c r="I37" i="14"/>
  <c r="L37" i="14" s="1"/>
  <c r="I37" i="15" s="1"/>
  <c r="L37" i="15" s="1"/>
  <c r="G37" i="14"/>
  <c r="D37" i="15" s="1"/>
  <c r="G37" i="15" s="1"/>
  <c r="I36" i="14"/>
  <c r="L36" i="14" s="1"/>
  <c r="I36" i="15" s="1"/>
  <c r="L36" i="15" s="1"/>
  <c r="D35" i="14"/>
  <c r="G35" i="14" s="1"/>
  <c r="I34" i="14"/>
  <c r="L34" i="14" s="1"/>
  <c r="I34" i="15" s="1"/>
  <c r="L34" i="15" s="1"/>
  <c r="D34" i="14"/>
  <c r="G34" i="14" s="1"/>
  <c r="D34" i="15" s="1"/>
  <c r="G34" i="15" s="1"/>
  <c r="I32" i="14"/>
  <c r="L32" i="14" s="1"/>
  <c r="I32" i="15" s="1"/>
  <c r="L32" i="15" s="1"/>
  <c r="G31" i="14"/>
  <c r="D31" i="14"/>
  <c r="D30" i="14"/>
  <c r="G30" i="14" s="1"/>
  <c r="D30" i="15" s="1"/>
  <c r="G30" i="15" s="1"/>
  <c r="L29" i="14"/>
  <c r="I29" i="15" s="1"/>
  <c r="L29" i="15" s="1"/>
  <c r="K29" i="14"/>
  <c r="I29" i="14"/>
  <c r="J27" i="14"/>
  <c r="J54" i="14" s="1"/>
  <c r="J57" i="14" s="1"/>
  <c r="J59" i="14" s="1"/>
  <c r="G27" i="14"/>
  <c r="D27" i="15" s="1"/>
  <c r="F27" i="14"/>
  <c r="F54" i="14" s="1"/>
  <c r="F57" i="14" s="1"/>
  <c r="E27" i="14"/>
  <c r="D27" i="14"/>
  <c r="I24" i="14"/>
  <c r="L24" i="14" s="1"/>
  <c r="I24" i="15" s="1"/>
  <c r="D24" i="14"/>
  <c r="G24" i="14" s="1"/>
  <c r="M24" i="14" s="1"/>
  <c r="D23" i="14"/>
  <c r="G23" i="14" s="1"/>
  <c r="I21" i="14"/>
  <c r="L21" i="14" s="1"/>
  <c r="I21" i="15" s="1"/>
  <c r="M20" i="14"/>
  <c r="I20" i="14"/>
  <c r="L20" i="14" s="1"/>
  <c r="I20" i="15" s="1"/>
  <c r="L20" i="15" s="1"/>
  <c r="G19" i="14"/>
  <c r="D19" i="14"/>
  <c r="D18" i="14"/>
  <c r="G18" i="14" s="1"/>
  <c r="D18" i="15" s="1"/>
  <c r="G18" i="15" s="1"/>
  <c r="L17" i="14"/>
  <c r="I17" i="15" s="1"/>
  <c r="L17" i="15" s="1"/>
  <c r="K57" i="13"/>
  <c r="I57" i="13"/>
  <c r="E57" i="13"/>
  <c r="D57" i="13"/>
  <c r="L56" i="13"/>
  <c r="I56" i="14" s="1"/>
  <c r="L56" i="14" s="1"/>
  <c r="I56" i="15" s="1"/>
  <c r="L56" i="15" s="1"/>
  <c r="G56" i="13"/>
  <c r="D56" i="14" s="1"/>
  <c r="G56" i="14" s="1"/>
  <c r="M55" i="13"/>
  <c r="L55" i="13"/>
  <c r="G55" i="13"/>
  <c r="K54" i="13"/>
  <c r="J54" i="13"/>
  <c r="J57" i="13" s="1"/>
  <c r="J59" i="13" s="1"/>
  <c r="K64" i="13" s="1"/>
  <c r="I54" i="13"/>
  <c r="G54" i="13"/>
  <c r="G57" i="13" s="1"/>
  <c r="F54" i="13"/>
  <c r="F57" i="13" s="1"/>
  <c r="E54" i="13"/>
  <c r="D54" i="13"/>
  <c r="L52" i="13"/>
  <c r="G52" i="13"/>
  <c r="D52" i="14" s="1"/>
  <c r="L51" i="13"/>
  <c r="I51" i="14" s="1"/>
  <c r="L51" i="14" s="1"/>
  <c r="I51" i="15" s="1"/>
  <c r="L51" i="15" s="1"/>
  <c r="G51" i="13"/>
  <c r="D51" i="14" s="1"/>
  <c r="G51" i="14" s="1"/>
  <c r="M51" i="14" s="1"/>
  <c r="L50" i="13"/>
  <c r="I50" i="14" s="1"/>
  <c r="L50" i="14" s="1"/>
  <c r="I50" i="15" s="1"/>
  <c r="L50" i="15" s="1"/>
  <c r="G50" i="13"/>
  <c r="L49" i="13"/>
  <c r="I49" i="14" s="1"/>
  <c r="L49" i="14" s="1"/>
  <c r="I49" i="15" s="1"/>
  <c r="L49" i="15" s="1"/>
  <c r="G49" i="13"/>
  <c r="M48" i="13"/>
  <c r="L48" i="13"/>
  <c r="G48" i="13"/>
  <c r="D48" i="14" s="1"/>
  <c r="L47" i="13"/>
  <c r="M47" i="13" s="1"/>
  <c r="G47" i="13"/>
  <c r="L46" i="13"/>
  <c r="I46" i="14" s="1"/>
  <c r="L46" i="14" s="1"/>
  <c r="I46" i="15" s="1"/>
  <c r="L46" i="15" s="1"/>
  <c r="G46" i="13"/>
  <c r="D46" i="14" s="1"/>
  <c r="G46" i="14" s="1"/>
  <c r="L45" i="13"/>
  <c r="G45" i="13"/>
  <c r="M45" i="13" s="1"/>
  <c r="M44" i="13"/>
  <c r="L44" i="13"/>
  <c r="G44" i="13"/>
  <c r="D44" i="14" s="1"/>
  <c r="L43" i="13"/>
  <c r="I43" i="14" s="1"/>
  <c r="L43" i="14" s="1"/>
  <c r="I43" i="15" s="1"/>
  <c r="L43" i="15" s="1"/>
  <c r="G43" i="13"/>
  <c r="D43" i="14" s="1"/>
  <c r="G43" i="14" s="1"/>
  <c r="M43" i="14" s="1"/>
  <c r="L42" i="13"/>
  <c r="I42" i="14" s="1"/>
  <c r="L42" i="14" s="1"/>
  <c r="I42" i="15" s="1"/>
  <c r="L42" i="15" s="1"/>
  <c r="G42" i="13"/>
  <c r="L41" i="13"/>
  <c r="I41" i="14" s="1"/>
  <c r="L41" i="14" s="1"/>
  <c r="I41" i="15" s="1"/>
  <c r="L41" i="15" s="1"/>
  <c r="G41" i="13"/>
  <c r="M41" i="13" s="1"/>
  <c r="M40" i="13"/>
  <c r="L40" i="13"/>
  <c r="G40" i="13"/>
  <c r="D40" i="14" s="1"/>
  <c r="G40" i="14" s="1"/>
  <c r="L39" i="13"/>
  <c r="M39" i="13" s="1"/>
  <c r="G39" i="13"/>
  <c r="L38" i="13"/>
  <c r="I38" i="14" s="1"/>
  <c r="L38" i="14" s="1"/>
  <c r="I38" i="15" s="1"/>
  <c r="L38" i="15" s="1"/>
  <c r="G38" i="13"/>
  <c r="D38" i="14" s="1"/>
  <c r="G38" i="14" s="1"/>
  <c r="L37" i="13"/>
  <c r="G37" i="13"/>
  <c r="D37" i="14" s="1"/>
  <c r="L36" i="13"/>
  <c r="G36" i="13"/>
  <c r="D36" i="14" s="1"/>
  <c r="G36" i="14" s="1"/>
  <c r="L35" i="13"/>
  <c r="I35" i="14" s="1"/>
  <c r="L35" i="14" s="1"/>
  <c r="I35" i="15" s="1"/>
  <c r="L35" i="15" s="1"/>
  <c r="G35" i="13"/>
  <c r="L34" i="13"/>
  <c r="G34" i="13"/>
  <c r="M34" i="13" s="1"/>
  <c r="L33" i="13"/>
  <c r="I33" i="14" s="1"/>
  <c r="L33" i="14" s="1"/>
  <c r="G33" i="13"/>
  <c r="M32" i="13"/>
  <c r="L32" i="13"/>
  <c r="G32" i="13"/>
  <c r="D32" i="14" s="1"/>
  <c r="G32" i="14" s="1"/>
  <c r="D32" i="15" s="1"/>
  <c r="G32" i="15" s="1"/>
  <c r="L31" i="13"/>
  <c r="G31" i="13"/>
  <c r="L30" i="13"/>
  <c r="I30" i="14" s="1"/>
  <c r="L30" i="14" s="1"/>
  <c r="I30" i="15" s="1"/>
  <c r="L30" i="15" s="1"/>
  <c r="G30" i="13"/>
  <c r="M30" i="13" s="1"/>
  <c r="L29" i="13"/>
  <c r="G29" i="13"/>
  <c r="M29" i="13" s="1"/>
  <c r="M28" i="13"/>
  <c r="L28" i="13"/>
  <c r="I28" i="14" s="1"/>
  <c r="L28" i="14" s="1"/>
  <c r="I28" i="15" s="1"/>
  <c r="L28" i="15" s="1"/>
  <c r="G28" i="13"/>
  <c r="D28" i="14" s="1"/>
  <c r="G28" i="14" s="1"/>
  <c r="L27" i="13"/>
  <c r="I27" i="14" s="1"/>
  <c r="L27" i="14" s="1"/>
  <c r="I27" i="15" s="1"/>
  <c r="L27" i="15" s="1"/>
  <c r="G27" i="13"/>
  <c r="L26" i="13"/>
  <c r="I26" i="14" s="1"/>
  <c r="L26" i="14" s="1"/>
  <c r="I26" i="15" s="1"/>
  <c r="L26" i="15" s="1"/>
  <c r="G26" i="13"/>
  <c r="M26" i="13" s="1"/>
  <c r="L25" i="13"/>
  <c r="I25" i="14" s="1"/>
  <c r="L25" i="14" s="1"/>
  <c r="I25" i="15" s="1"/>
  <c r="L25" i="15" s="1"/>
  <c r="G25" i="13"/>
  <c r="M24" i="13"/>
  <c r="L24" i="13"/>
  <c r="G24" i="13"/>
  <c r="L23" i="13"/>
  <c r="G23" i="13"/>
  <c r="L22" i="13"/>
  <c r="I22" i="14" s="1"/>
  <c r="L22" i="14" s="1"/>
  <c r="I22" i="15" s="1"/>
  <c r="L22" i="15" s="1"/>
  <c r="G22" i="13"/>
  <c r="M22" i="13" s="1"/>
  <c r="L21" i="13"/>
  <c r="G21" i="13"/>
  <c r="M21" i="13" s="1"/>
  <c r="L20" i="13"/>
  <c r="G20" i="13"/>
  <c r="D20" i="14" s="1"/>
  <c r="G20" i="14" s="1"/>
  <c r="D20" i="15" s="1"/>
  <c r="G20" i="15" s="1"/>
  <c r="L19" i="13"/>
  <c r="I19" i="14" s="1"/>
  <c r="L19" i="14" s="1"/>
  <c r="I19" i="15" s="1"/>
  <c r="L19" i="15" s="1"/>
  <c r="G19" i="13"/>
  <c r="L18" i="13"/>
  <c r="I18" i="14" s="1"/>
  <c r="L18" i="14" s="1"/>
  <c r="G18" i="13"/>
  <c r="M18" i="13" s="1"/>
  <c r="L17" i="13"/>
  <c r="I17" i="14" s="1"/>
  <c r="G17" i="13"/>
  <c r="M27" i="15" l="1"/>
  <c r="D40" i="15"/>
  <c r="G40" i="15" s="1"/>
  <c r="M40" i="14"/>
  <c r="M34" i="15"/>
  <c r="M20" i="15"/>
  <c r="M30" i="15"/>
  <c r="D36" i="15"/>
  <c r="G36" i="15" s="1"/>
  <c r="M36" i="14"/>
  <c r="M28" i="14"/>
  <c r="D28" i="15"/>
  <c r="G28" i="15" s="1"/>
  <c r="M18" i="15"/>
  <c r="M31" i="13"/>
  <c r="I31" i="14"/>
  <c r="L31" i="14" s="1"/>
  <c r="I31" i="15" s="1"/>
  <c r="L31" i="15" s="1"/>
  <c r="M19" i="13"/>
  <c r="M38" i="13"/>
  <c r="M18" i="14"/>
  <c r="D22" i="14"/>
  <c r="G22" i="14" s="1"/>
  <c r="M27" i="14"/>
  <c r="M34" i="14"/>
  <c r="M37" i="14"/>
  <c r="M49" i="15"/>
  <c r="M35" i="15"/>
  <c r="D17" i="14"/>
  <c r="M17" i="13"/>
  <c r="I23" i="14"/>
  <c r="L23" i="14" s="1"/>
  <c r="I23" i="15" s="1"/>
  <c r="L23" i="15" s="1"/>
  <c r="L54" i="15" s="1"/>
  <c r="L57" i="15" s="1"/>
  <c r="M23" i="13"/>
  <c r="D33" i="14"/>
  <c r="G33" i="14" s="1"/>
  <c r="M33" i="13"/>
  <c r="M46" i="14"/>
  <c r="D46" i="15"/>
  <c r="G46" i="15" s="1"/>
  <c r="M49" i="13"/>
  <c r="D26" i="14"/>
  <c r="G26" i="14" s="1"/>
  <c r="M31" i="14"/>
  <c r="M35" i="14"/>
  <c r="M45" i="14"/>
  <c r="M49" i="14"/>
  <c r="D43" i="15"/>
  <c r="G43" i="15" s="1"/>
  <c r="M37" i="15"/>
  <c r="D25" i="14"/>
  <c r="G25" i="14" s="1"/>
  <c r="M25" i="13"/>
  <c r="D48" i="15"/>
  <c r="G48" i="15" s="1"/>
  <c r="M48" i="14"/>
  <c r="D42" i="14"/>
  <c r="G42" i="14" s="1"/>
  <c r="M42" i="13"/>
  <c r="M45" i="15"/>
  <c r="M20" i="13"/>
  <c r="M36" i="13"/>
  <c r="M52" i="13"/>
  <c r="L54" i="13"/>
  <c r="L57" i="13" s="1"/>
  <c r="D24" i="15"/>
  <c r="G24" i="15" s="1"/>
  <c r="M27" i="13"/>
  <c r="M43" i="13"/>
  <c r="M46" i="13"/>
  <c r="D50" i="14"/>
  <c r="G50" i="14" s="1"/>
  <c r="M50" i="13"/>
  <c r="D23" i="15"/>
  <c r="G23" i="15" s="1"/>
  <c r="I39" i="14"/>
  <c r="L39" i="14" s="1"/>
  <c r="I39" i="15" s="1"/>
  <c r="L39" i="15" s="1"/>
  <c r="M31" i="15"/>
  <c r="D51" i="15"/>
  <c r="G51" i="15" s="1"/>
  <c r="M38" i="14"/>
  <c r="D38" i="15"/>
  <c r="G38" i="15" s="1"/>
  <c r="D56" i="15"/>
  <c r="G56" i="15" s="1"/>
  <c r="M56" i="14"/>
  <c r="D52" i="15"/>
  <c r="G52" i="15" s="1"/>
  <c r="M52" i="14"/>
  <c r="M35" i="13"/>
  <c r="M51" i="13"/>
  <c r="M30" i="14"/>
  <c r="D41" i="14"/>
  <c r="G41" i="14" s="1"/>
  <c r="D19" i="15"/>
  <c r="G19" i="15" s="1"/>
  <c r="M19" i="14"/>
  <c r="M39" i="14"/>
  <c r="K54" i="14"/>
  <c r="K57" i="14" s="1"/>
  <c r="M32" i="14"/>
  <c r="I47" i="14"/>
  <c r="L47" i="14" s="1"/>
  <c r="I47" i="15" s="1"/>
  <c r="L47" i="15" s="1"/>
  <c r="M47" i="15" s="1"/>
  <c r="L54" i="14"/>
  <c r="L57" i="14" s="1"/>
  <c r="D39" i="15"/>
  <c r="G39" i="15" s="1"/>
  <c r="D44" i="15"/>
  <c r="G44" i="15" s="1"/>
  <c r="M44" i="14"/>
  <c r="M32" i="15"/>
  <c r="M56" i="13"/>
  <c r="D21" i="14"/>
  <c r="G21" i="14" s="1"/>
  <c r="D29" i="14"/>
  <c r="G29" i="14" s="1"/>
  <c r="M37" i="13"/>
  <c r="D29" i="15" l="1"/>
  <c r="G29" i="15" s="1"/>
  <c r="M29" i="14"/>
  <c r="M38" i="15"/>
  <c r="M51" i="15"/>
  <c r="D25" i="15"/>
  <c r="G25" i="15" s="1"/>
  <c r="M25" i="14"/>
  <c r="D26" i="15"/>
  <c r="G26" i="15" s="1"/>
  <c r="M26" i="14"/>
  <c r="M54" i="13"/>
  <c r="M57" i="13" s="1"/>
  <c r="D22" i="15"/>
  <c r="G22" i="15" s="1"/>
  <c r="M22" i="14"/>
  <c r="D54" i="14"/>
  <c r="D57" i="14" s="1"/>
  <c r="G17" i="14"/>
  <c r="M28" i="15"/>
  <c r="D21" i="15"/>
  <c r="G21" i="15" s="1"/>
  <c r="M21" i="14"/>
  <c r="D50" i="15"/>
  <c r="G50" i="15" s="1"/>
  <c r="M50" i="14"/>
  <c r="M43" i="15"/>
  <c r="M44" i="15"/>
  <c r="M19" i="15"/>
  <c r="M23" i="15"/>
  <c r="I54" i="15"/>
  <c r="I57" i="15" s="1"/>
  <c r="M36" i="15"/>
  <c r="D41" i="15"/>
  <c r="G41" i="15" s="1"/>
  <c r="M41" i="14"/>
  <c r="M48" i="15"/>
  <c r="M47" i="14"/>
  <c r="M46" i="15"/>
  <c r="M52" i="15"/>
  <c r="M24" i="15"/>
  <c r="D42" i="15"/>
  <c r="G42" i="15" s="1"/>
  <c r="M42" i="14"/>
  <c r="M39" i="15"/>
  <c r="I54" i="14"/>
  <c r="I57" i="14" s="1"/>
  <c r="M56" i="15"/>
  <c r="M23" i="14"/>
  <c r="M33" i="14"/>
  <c r="D33" i="15"/>
  <c r="G33" i="15" s="1"/>
  <c r="M40" i="15"/>
  <c r="M21" i="15" l="1"/>
  <c r="M29" i="15"/>
  <c r="D17" i="15"/>
  <c r="M17" i="14"/>
  <c r="M54" i="14" s="1"/>
  <c r="M57" i="14" s="1"/>
  <c r="G54" i="14"/>
  <c r="G57" i="14" s="1"/>
  <c r="M25" i="15"/>
  <c r="M41" i="15"/>
  <c r="M33" i="15"/>
  <c r="M42" i="15"/>
  <c r="M50" i="15"/>
  <c r="M22" i="15"/>
  <c r="M26" i="15"/>
  <c r="G17" i="15" l="1"/>
  <c r="D54" i="15"/>
  <c r="D57" i="15" s="1"/>
  <c r="M17" i="15" l="1"/>
  <c r="M54" i="15" s="1"/>
  <c r="M57" i="15" s="1"/>
  <c r="G54" i="15"/>
  <c r="G57" i="15" l="1"/>
  <c r="I27" i="4" l="1"/>
  <c r="I52" i="7" l="1"/>
  <c r="I51" i="7"/>
  <c r="I50" i="7"/>
  <c r="I49" i="7"/>
  <c r="I48" i="7"/>
  <c r="I47" i="7"/>
  <c r="I46" i="7"/>
  <c r="I45" i="7"/>
  <c r="I44" i="7"/>
  <c r="I43" i="7"/>
  <c r="I42" i="7"/>
  <c r="I41" i="7"/>
  <c r="I40" i="7"/>
  <c r="I39" i="7"/>
  <c r="I38" i="7"/>
  <c r="I37" i="7"/>
  <c r="I36" i="7"/>
  <c r="I35" i="7"/>
  <c r="I34" i="7"/>
  <c r="I33" i="7"/>
  <c r="I32" i="7"/>
  <c r="I31" i="7"/>
  <c r="I30" i="7"/>
  <c r="I29" i="7"/>
  <c r="I28" i="7"/>
  <c r="I26" i="7"/>
  <c r="I25" i="7"/>
  <c r="I24" i="7"/>
  <c r="I23" i="7"/>
  <c r="I22" i="7"/>
  <c r="I21" i="7"/>
  <c r="I20" i="7"/>
  <c r="I19" i="7"/>
  <c r="I18" i="7"/>
  <c r="I17" i="7"/>
  <c r="F27" i="4"/>
  <c r="E27" i="4"/>
  <c r="J54" i="7" l="1"/>
  <c r="E54" i="8" l="1"/>
  <c r="E57" i="8" s="1"/>
  <c r="F54" i="8"/>
  <c r="F57" i="8" s="1"/>
  <c r="L55" i="12"/>
  <c r="G55" i="12"/>
  <c r="M55" i="12" s="1"/>
  <c r="J54" i="12"/>
  <c r="J57" i="12" s="1"/>
  <c r="J59" i="12" s="1"/>
  <c r="K64" i="12" s="1"/>
  <c r="F54" i="12"/>
  <c r="F57" i="12" s="1"/>
  <c r="E54" i="12"/>
  <c r="E57" i="12" s="1"/>
  <c r="L53" i="12"/>
  <c r="I52" i="12"/>
  <c r="K54" i="12"/>
  <c r="K57" i="12" s="1"/>
  <c r="L55" i="11"/>
  <c r="G55" i="11"/>
  <c r="M55" i="11" s="1"/>
  <c r="J54" i="11"/>
  <c r="J57" i="11" s="1"/>
  <c r="J59" i="11" s="1"/>
  <c r="K64" i="11" s="1"/>
  <c r="F54" i="11"/>
  <c r="F57" i="11" s="1"/>
  <c r="E54" i="11"/>
  <c r="E57" i="11" s="1"/>
  <c r="L53" i="11"/>
  <c r="I52" i="11"/>
  <c r="K54" i="11"/>
  <c r="K57" i="11" s="1"/>
  <c r="L55" i="10"/>
  <c r="G55" i="10"/>
  <c r="M55" i="10" s="1"/>
  <c r="J54" i="10"/>
  <c r="J57" i="10" s="1"/>
  <c r="J59" i="10" s="1"/>
  <c r="K64" i="10" s="1"/>
  <c r="F54" i="10"/>
  <c r="F57" i="10" s="1"/>
  <c r="E54" i="10"/>
  <c r="E57" i="10" s="1"/>
  <c r="L53" i="10"/>
  <c r="I52" i="10"/>
  <c r="K54" i="10"/>
  <c r="K57" i="10" s="1"/>
  <c r="L55" i="9"/>
  <c r="G55" i="9"/>
  <c r="M55" i="9" s="1"/>
  <c r="J54" i="9"/>
  <c r="J57" i="9" s="1"/>
  <c r="J59" i="9" s="1"/>
  <c r="K64" i="9" s="1"/>
  <c r="F54" i="9"/>
  <c r="F57" i="9" s="1"/>
  <c r="E54" i="9"/>
  <c r="E57" i="9" s="1"/>
  <c r="L53" i="9"/>
  <c r="I52" i="9"/>
  <c r="K54" i="9"/>
  <c r="K57" i="9" s="1"/>
  <c r="L55" i="8"/>
  <c r="G55" i="8"/>
  <c r="M55" i="8" s="1"/>
  <c r="K54" i="8"/>
  <c r="K57" i="8" s="1"/>
  <c r="J54" i="8"/>
  <c r="J57" i="8" s="1"/>
  <c r="J59" i="8" s="1"/>
  <c r="K64" i="8" s="1"/>
  <c r="L53" i="8"/>
  <c r="I52" i="8"/>
  <c r="L56" i="7"/>
  <c r="I56" i="8" s="1"/>
  <c r="L56" i="8" s="1"/>
  <c r="I56" i="9" s="1"/>
  <c r="L56" i="9" s="1"/>
  <c r="I56" i="10" s="1"/>
  <c r="L56" i="10" s="1"/>
  <c r="I56" i="11" s="1"/>
  <c r="L56" i="11" s="1"/>
  <c r="I56" i="12" s="1"/>
  <c r="L56" i="12" s="1"/>
  <c r="G56" i="7"/>
  <c r="L55" i="7"/>
  <c r="G55" i="7"/>
  <c r="M55" i="7" s="1"/>
  <c r="J57" i="7"/>
  <c r="J59" i="7" s="1"/>
  <c r="K64" i="7" s="1"/>
  <c r="F54" i="7"/>
  <c r="F57" i="7" s="1"/>
  <c r="E54" i="7"/>
  <c r="E57" i="7" s="1"/>
  <c r="L53" i="7"/>
  <c r="L51" i="7"/>
  <c r="L50" i="7"/>
  <c r="I50" i="8" s="1"/>
  <c r="L50" i="8" s="1"/>
  <c r="I50" i="9" s="1"/>
  <c r="L50" i="9" s="1"/>
  <c r="I50" i="10" s="1"/>
  <c r="L50" i="10" s="1"/>
  <c r="I50" i="11" s="1"/>
  <c r="L50" i="11" s="1"/>
  <c r="I50" i="12" s="1"/>
  <c r="L50" i="12" s="1"/>
  <c r="L49" i="7"/>
  <c r="L48" i="7"/>
  <c r="I48" i="8" s="1"/>
  <c r="L48" i="8" s="1"/>
  <c r="I48" i="9" s="1"/>
  <c r="L48" i="9" s="1"/>
  <c r="I48" i="10" s="1"/>
  <c r="L48" i="10" s="1"/>
  <c r="I48" i="11" s="1"/>
  <c r="L48" i="11" s="1"/>
  <c r="I48" i="12" s="1"/>
  <c r="L48" i="12" s="1"/>
  <c r="L47" i="7"/>
  <c r="L46" i="7"/>
  <c r="I46" i="8" s="1"/>
  <c r="L46" i="8" s="1"/>
  <c r="I46" i="9" s="1"/>
  <c r="L46" i="9" s="1"/>
  <c r="I46" i="10" s="1"/>
  <c r="L46" i="10" s="1"/>
  <c r="I46" i="11" s="1"/>
  <c r="L46" i="11" s="1"/>
  <c r="I46" i="12" s="1"/>
  <c r="L46" i="12" s="1"/>
  <c r="L45" i="7"/>
  <c r="L44" i="7"/>
  <c r="I44" i="8" s="1"/>
  <c r="L44" i="8" s="1"/>
  <c r="I44" i="9" s="1"/>
  <c r="L44" i="9" s="1"/>
  <c r="I44" i="10" s="1"/>
  <c r="L44" i="10" s="1"/>
  <c r="I44" i="11" s="1"/>
  <c r="L44" i="11" s="1"/>
  <c r="I44" i="12" s="1"/>
  <c r="L44" i="12" s="1"/>
  <c r="L43" i="7"/>
  <c r="L42" i="7"/>
  <c r="I42" i="8" s="1"/>
  <c r="L42" i="8" s="1"/>
  <c r="I42" i="9" s="1"/>
  <c r="L42" i="9" s="1"/>
  <c r="I42" i="10" s="1"/>
  <c r="L42" i="10" s="1"/>
  <c r="I42" i="11" s="1"/>
  <c r="L42" i="11" s="1"/>
  <c r="I42" i="12" s="1"/>
  <c r="L42" i="12" s="1"/>
  <c r="L41" i="7"/>
  <c r="L40" i="7"/>
  <c r="I40" i="8" s="1"/>
  <c r="L40" i="8" s="1"/>
  <c r="I40" i="9" s="1"/>
  <c r="L40" i="9" s="1"/>
  <c r="I40" i="10" s="1"/>
  <c r="L40" i="10" s="1"/>
  <c r="I40" i="11" s="1"/>
  <c r="L40" i="11" s="1"/>
  <c r="I40" i="12" s="1"/>
  <c r="L40" i="12" s="1"/>
  <c r="L39" i="7"/>
  <c r="L38" i="7"/>
  <c r="I38" i="8" s="1"/>
  <c r="L38" i="8" s="1"/>
  <c r="I38" i="9" s="1"/>
  <c r="L38" i="9" s="1"/>
  <c r="I38" i="10" s="1"/>
  <c r="L38" i="10" s="1"/>
  <c r="I38" i="11" s="1"/>
  <c r="L38" i="11" s="1"/>
  <c r="I38" i="12" s="1"/>
  <c r="L38" i="12" s="1"/>
  <c r="L37" i="7"/>
  <c r="L36" i="7"/>
  <c r="I36" i="8" s="1"/>
  <c r="L36" i="8" s="1"/>
  <c r="I36" i="9" s="1"/>
  <c r="L36" i="9" s="1"/>
  <c r="I36" i="10" s="1"/>
  <c r="L36" i="10" s="1"/>
  <c r="I36" i="11" s="1"/>
  <c r="L36" i="11" s="1"/>
  <c r="I36" i="12" s="1"/>
  <c r="L36" i="12" s="1"/>
  <c r="L35" i="7"/>
  <c r="L34" i="7"/>
  <c r="I34" i="8" s="1"/>
  <c r="L34" i="8" s="1"/>
  <c r="I34" i="9" s="1"/>
  <c r="L34" i="9" s="1"/>
  <c r="I34" i="10" s="1"/>
  <c r="L34" i="10" s="1"/>
  <c r="I34" i="11" s="1"/>
  <c r="L34" i="11" s="1"/>
  <c r="I34" i="12" s="1"/>
  <c r="L34" i="12" s="1"/>
  <c r="L33" i="7"/>
  <c r="L32" i="7"/>
  <c r="I32" i="8" s="1"/>
  <c r="L32" i="8" s="1"/>
  <c r="I32" i="9" s="1"/>
  <c r="L32" i="9" s="1"/>
  <c r="I32" i="10" s="1"/>
  <c r="L32" i="10" s="1"/>
  <c r="I32" i="11" s="1"/>
  <c r="L32" i="11" s="1"/>
  <c r="I32" i="12" s="1"/>
  <c r="L32" i="12" s="1"/>
  <c r="L31" i="7"/>
  <c r="L30" i="7"/>
  <c r="I30" i="8" s="1"/>
  <c r="L30" i="8" s="1"/>
  <c r="I30" i="9" s="1"/>
  <c r="L30" i="9" s="1"/>
  <c r="I30" i="10" s="1"/>
  <c r="L30" i="10" s="1"/>
  <c r="I30" i="11" s="1"/>
  <c r="L30" i="11" s="1"/>
  <c r="I30" i="12" s="1"/>
  <c r="L30" i="12" s="1"/>
  <c r="L29" i="7"/>
  <c r="L28" i="7"/>
  <c r="I28" i="8" s="1"/>
  <c r="L28" i="8" s="1"/>
  <c r="I28" i="9" s="1"/>
  <c r="L28" i="9" s="1"/>
  <c r="I28" i="10" s="1"/>
  <c r="L28" i="10" s="1"/>
  <c r="I28" i="11" s="1"/>
  <c r="L28" i="11" s="1"/>
  <c r="I28" i="12" s="1"/>
  <c r="L28" i="12" s="1"/>
  <c r="K54" i="7"/>
  <c r="K57" i="7" s="1"/>
  <c r="L26" i="7"/>
  <c r="I26" i="8" s="1"/>
  <c r="L26" i="8" s="1"/>
  <c r="I26" i="9" s="1"/>
  <c r="L26" i="9" s="1"/>
  <c r="I26" i="10" s="1"/>
  <c r="L26" i="10" s="1"/>
  <c r="I26" i="11" s="1"/>
  <c r="L26" i="11" s="1"/>
  <c r="I26" i="12" s="1"/>
  <c r="L26" i="12" s="1"/>
  <c r="L25" i="7"/>
  <c r="I25" i="8" s="1"/>
  <c r="L25" i="8" s="1"/>
  <c r="I25" i="9" s="1"/>
  <c r="L25" i="9" s="1"/>
  <c r="I25" i="10" s="1"/>
  <c r="L25" i="10" s="1"/>
  <c r="I25" i="11" s="1"/>
  <c r="L25" i="11" s="1"/>
  <c r="I25" i="12" s="1"/>
  <c r="L25" i="12" s="1"/>
  <c r="L24" i="7"/>
  <c r="I24" i="8" s="1"/>
  <c r="L24" i="8" s="1"/>
  <c r="I24" i="9" s="1"/>
  <c r="L24" i="9" s="1"/>
  <c r="I24" i="10" s="1"/>
  <c r="L24" i="10" s="1"/>
  <c r="I24" i="11" s="1"/>
  <c r="L24" i="11" s="1"/>
  <c r="I24" i="12" s="1"/>
  <c r="L24" i="12" s="1"/>
  <c r="L23" i="7"/>
  <c r="I23" i="8" s="1"/>
  <c r="L23" i="8" s="1"/>
  <c r="I23" i="9" s="1"/>
  <c r="L23" i="9" s="1"/>
  <c r="I23" i="10" s="1"/>
  <c r="L23" i="10" s="1"/>
  <c r="I23" i="11" s="1"/>
  <c r="L23" i="11" s="1"/>
  <c r="I23" i="12" s="1"/>
  <c r="L23" i="12" s="1"/>
  <c r="L22" i="7"/>
  <c r="I22" i="8" s="1"/>
  <c r="L22" i="8" s="1"/>
  <c r="I22" i="9" s="1"/>
  <c r="L22" i="9" s="1"/>
  <c r="I22" i="10" s="1"/>
  <c r="L22" i="10" s="1"/>
  <c r="I22" i="11" s="1"/>
  <c r="L22" i="11" s="1"/>
  <c r="I22" i="12" s="1"/>
  <c r="L22" i="12" s="1"/>
  <c r="L21" i="7"/>
  <c r="I21" i="8" s="1"/>
  <c r="L21" i="8" s="1"/>
  <c r="I21" i="9" s="1"/>
  <c r="L21" i="9" s="1"/>
  <c r="I21" i="10" s="1"/>
  <c r="L21" i="10" s="1"/>
  <c r="I21" i="11" s="1"/>
  <c r="L21" i="11" s="1"/>
  <c r="I21" i="12" s="1"/>
  <c r="L21" i="12" s="1"/>
  <c r="L20" i="7"/>
  <c r="I20" i="8" s="1"/>
  <c r="L20" i="8" s="1"/>
  <c r="I20" i="9" s="1"/>
  <c r="L20" i="9" s="1"/>
  <c r="I20" i="10" s="1"/>
  <c r="L20" i="10" s="1"/>
  <c r="I20" i="11" s="1"/>
  <c r="L20" i="11" s="1"/>
  <c r="I20" i="12" s="1"/>
  <c r="L20" i="12" s="1"/>
  <c r="L19" i="7"/>
  <c r="I19" i="8" s="1"/>
  <c r="L19" i="8" s="1"/>
  <c r="I19" i="9" s="1"/>
  <c r="L19" i="9" s="1"/>
  <c r="I19" i="10" s="1"/>
  <c r="L19" i="10" s="1"/>
  <c r="I19" i="11" s="1"/>
  <c r="L19" i="11" s="1"/>
  <c r="I19" i="12" s="1"/>
  <c r="L19" i="12" s="1"/>
  <c r="L18" i="7"/>
  <c r="I18" i="8" s="1"/>
  <c r="L18" i="8" s="1"/>
  <c r="I18" i="9" s="1"/>
  <c r="L18" i="9" s="1"/>
  <c r="I18" i="10" s="1"/>
  <c r="L18" i="10" s="1"/>
  <c r="I18" i="11" s="1"/>
  <c r="L18" i="11" s="1"/>
  <c r="I18" i="12" s="1"/>
  <c r="L18" i="12" s="1"/>
  <c r="L17" i="7"/>
  <c r="I31" i="8" l="1"/>
  <c r="L31" i="8" s="1"/>
  <c r="I31" i="9" s="1"/>
  <c r="L31" i="9" s="1"/>
  <c r="I31" i="10" s="1"/>
  <c r="L31" i="10" s="1"/>
  <c r="I31" i="11" s="1"/>
  <c r="L31" i="11" s="1"/>
  <c r="I31" i="12" s="1"/>
  <c r="L31" i="12" s="1"/>
  <c r="I35" i="8"/>
  <c r="L35" i="8" s="1"/>
  <c r="I35" i="9" s="1"/>
  <c r="L35" i="9" s="1"/>
  <c r="I35" i="10" s="1"/>
  <c r="L35" i="10" s="1"/>
  <c r="I35" i="11" s="1"/>
  <c r="L35" i="11" s="1"/>
  <c r="I35" i="12" s="1"/>
  <c r="L35" i="12" s="1"/>
  <c r="I39" i="8"/>
  <c r="L39" i="8" s="1"/>
  <c r="I39" i="9" s="1"/>
  <c r="L39" i="9" s="1"/>
  <c r="I39" i="10" s="1"/>
  <c r="L39" i="10" s="1"/>
  <c r="I39" i="11" s="1"/>
  <c r="L39" i="11" s="1"/>
  <c r="I39" i="12" s="1"/>
  <c r="L39" i="12" s="1"/>
  <c r="I43" i="8"/>
  <c r="L43" i="8" s="1"/>
  <c r="I43" i="9" s="1"/>
  <c r="L43" i="9" s="1"/>
  <c r="I43" i="10" s="1"/>
  <c r="L43" i="10" s="1"/>
  <c r="I43" i="11" s="1"/>
  <c r="L43" i="11" s="1"/>
  <c r="I43" i="12" s="1"/>
  <c r="L43" i="12" s="1"/>
  <c r="I47" i="8"/>
  <c r="L47" i="8" s="1"/>
  <c r="I51" i="8"/>
  <c r="L51" i="8" s="1"/>
  <c r="I51" i="9" s="1"/>
  <c r="L51" i="9" s="1"/>
  <c r="I51" i="10" s="1"/>
  <c r="L51" i="10" s="1"/>
  <c r="I51" i="11" s="1"/>
  <c r="L51" i="11" s="1"/>
  <c r="I51" i="12" s="1"/>
  <c r="L51" i="12" s="1"/>
  <c r="D56" i="8"/>
  <c r="G56" i="8" s="1"/>
  <c r="M56" i="7"/>
  <c r="I29" i="8"/>
  <c r="L29" i="8" s="1"/>
  <c r="I29" i="9" s="1"/>
  <c r="L29" i="9" s="1"/>
  <c r="I29" i="10" s="1"/>
  <c r="L29" i="10" s="1"/>
  <c r="I29" i="11" s="1"/>
  <c r="L29" i="11" s="1"/>
  <c r="I29" i="12" s="1"/>
  <c r="L29" i="12" s="1"/>
  <c r="I33" i="8"/>
  <c r="L33" i="8" s="1"/>
  <c r="I33" i="9" s="1"/>
  <c r="L33" i="9" s="1"/>
  <c r="I33" i="10" s="1"/>
  <c r="L33" i="10" s="1"/>
  <c r="I33" i="11" s="1"/>
  <c r="L33" i="11" s="1"/>
  <c r="I33" i="12" s="1"/>
  <c r="L33" i="12" s="1"/>
  <c r="I37" i="8"/>
  <c r="L37" i="8" s="1"/>
  <c r="I37" i="9" s="1"/>
  <c r="L37" i="9" s="1"/>
  <c r="I37" i="10" s="1"/>
  <c r="L37" i="10" s="1"/>
  <c r="I37" i="11" s="1"/>
  <c r="L37" i="11" s="1"/>
  <c r="I37" i="12" s="1"/>
  <c r="L37" i="12" s="1"/>
  <c r="I41" i="8"/>
  <c r="L41" i="8" s="1"/>
  <c r="I41" i="9" s="1"/>
  <c r="L41" i="9" s="1"/>
  <c r="I41" i="10" s="1"/>
  <c r="L41" i="10" s="1"/>
  <c r="I41" i="11" s="1"/>
  <c r="L41" i="11" s="1"/>
  <c r="I41" i="12" s="1"/>
  <c r="L41" i="12" s="1"/>
  <c r="I45" i="8"/>
  <c r="L45" i="8" s="1"/>
  <c r="I45" i="9" s="1"/>
  <c r="L45" i="9" s="1"/>
  <c r="I45" i="10" s="1"/>
  <c r="L45" i="10" s="1"/>
  <c r="I45" i="11" s="1"/>
  <c r="L45" i="11" s="1"/>
  <c r="I45" i="12" s="1"/>
  <c r="L45" i="12" s="1"/>
  <c r="I49" i="8"/>
  <c r="L49" i="8" s="1"/>
  <c r="I17" i="8"/>
  <c r="L17" i="8" l="1"/>
  <c r="I49" i="9"/>
  <c r="L49" i="9" s="1"/>
  <c r="D56" i="9"/>
  <c r="G56" i="9" s="1"/>
  <c r="M56" i="8"/>
  <c r="I47" i="9"/>
  <c r="L47" i="9" s="1"/>
  <c r="I17" i="9" l="1"/>
  <c r="I47" i="10"/>
  <c r="L47" i="10" s="1"/>
  <c r="D56" i="10"/>
  <c r="G56" i="10" s="1"/>
  <c r="M56" i="9"/>
  <c r="I49" i="10"/>
  <c r="L49" i="10" s="1"/>
  <c r="I49" i="11" l="1"/>
  <c r="L49" i="11" s="1"/>
  <c r="D56" i="11"/>
  <c r="G56" i="11" s="1"/>
  <c r="M56" i="10"/>
  <c r="L17" i="9"/>
  <c r="I47" i="11"/>
  <c r="L47" i="11" s="1"/>
  <c r="E79" i="4"/>
  <c r="K57" i="4"/>
  <c r="L56" i="4"/>
  <c r="G56" i="4"/>
  <c r="M56" i="4" s="1"/>
  <c r="L55" i="4"/>
  <c r="M55" i="4" s="1"/>
  <c r="G55" i="4"/>
  <c r="K54" i="4"/>
  <c r="J54" i="4"/>
  <c r="J57" i="4" s="1"/>
  <c r="J59" i="4" s="1"/>
  <c r="K64" i="4" s="1"/>
  <c r="F54" i="4"/>
  <c r="F57" i="4" s="1"/>
  <c r="E54" i="4"/>
  <c r="E57" i="4" s="1"/>
  <c r="L53" i="4"/>
  <c r="G52" i="4"/>
  <c r="L51" i="4"/>
  <c r="G51" i="4"/>
  <c r="D51" i="7" s="1"/>
  <c r="G51" i="7" s="1"/>
  <c r="L50" i="4"/>
  <c r="G50" i="4"/>
  <c r="L49" i="4"/>
  <c r="G49" i="4"/>
  <c r="D49" i="7" s="1"/>
  <c r="G49" i="7" s="1"/>
  <c r="L48" i="4"/>
  <c r="G48" i="4"/>
  <c r="L47" i="4"/>
  <c r="G47" i="4"/>
  <c r="D47" i="7" s="1"/>
  <c r="G47" i="7" s="1"/>
  <c r="L46" i="4"/>
  <c r="G46" i="4"/>
  <c r="L45" i="4"/>
  <c r="G45" i="4"/>
  <c r="D45" i="7" s="1"/>
  <c r="G45" i="7" s="1"/>
  <c r="L44" i="4"/>
  <c r="G44" i="4"/>
  <c r="D44" i="7" s="1"/>
  <c r="G44" i="7" s="1"/>
  <c r="L43" i="4"/>
  <c r="G43" i="4"/>
  <c r="D43" i="7" s="1"/>
  <c r="G43" i="7" s="1"/>
  <c r="L42" i="4"/>
  <c r="G42" i="4"/>
  <c r="D42" i="7" s="1"/>
  <c r="G42" i="7" s="1"/>
  <c r="L41" i="4"/>
  <c r="G41" i="4"/>
  <c r="D41" i="7" s="1"/>
  <c r="G41" i="7" s="1"/>
  <c r="L40" i="4"/>
  <c r="G40" i="4"/>
  <c r="L39" i="4"/>
  <c r="G39" i="4"/>
  <c r="D39" i="7" s="1"/>
  <c r="G39" i="7" s="1"/>
  <c r="L38" i="4"/>
  <c r="G38" i="4"/>
  <c r="L37" i="4"/>
  <c r="G37" i="4"/>
  <c r="D37" i="7" s="1"/>
  <c r="G37" i="7" s="1"/>
  <c r="L36" i="4"/>
  <c r="G36" i="4"/>
  <c r="D36" i="7" s="1"/>
  <c r="G36" i="7" s="1"/>
  <c r="L35" i="4"/>
  <c r="G35" i="4"/>
  <c r="D35" i="7" s="1"/>
  <c r="G35" i="7" s="1"/>
  <c r="L34" i="4"/>
  <c r="G34" i="4"/>
  <c r="D34" i="7" s="1"/>
  <c r="G34" i="7" s="1"/>
  <c r="L33" i="4"/>
  <c r="G33" i="4"/>
  <c r="D33" i="7" s="1"/>
  <c r="G33" i="7" s="1"/>
  <c r="L32" i="4"/>
  <c r="G32" i="4"/>
  <c r="L31" i="4"/>
  <c r="G31" i="4"/>
  <c r="D31" i="7" s="1"/>
  <c r="G31" i="7" s="1"/>
  <c r="L30" i="4"/>
  <c r="G30" i="4"/>
  <c r="L29" i="4"/>
  <c r="G29" i="4"/>
  <c r="D29" i="7" s="1"/>
  <c r="G29" i="7" s="1"/>
  <c r="L28" i="4"/>
  <c r="G28" i="4"/>
  <c r="L27" i="4"/>
  <c r="G27" i="4"/>
  <c r="D27" i="7" s="1"/>
  <c r="L26" i="4"/>
  <c r="G26" i="4"/>
  <c r="L25" i="4"/>
  <c r="G25" i="4"/>
  <c r="D25" i="7" s="1"/>
  <c r="G25" i="7" s="1"/>
  <c r="L24" i="4"/>
  <c r="G24" i="4"/>
  <c r="L23" i="4"/>
  <c r="G23" i="4"/>
  <c r="D23" i="7" s="1"/>
  <c r="G23" i="7" s="1"/>
  <c r="L22" i="4"/>
  <c r="G22" i="4"/>
  <c r="L21" i="4"/>
  <c r="G21" i="4"/>
  <c r="D21" i="7" s="1"/>
  <c r="G21" i="7" s="1"/>
  <c r="L20" i="4"/>
  <c r="G20" i="4"/>
  <c r="L19" i="4"/>
  <c r="G19" i="4"/>
  <c r="D19" i="7" s="1"/>
  <c r="G19" i="7" s="1"/>
  <c r="L18" i="4"/>
  <c r="G18" i="4"/>
  <c r="L17" i="4"/>
  <c r="D54" i="4"/>
  <c r="D19" i="8" l="1"/>
  <c r="G19" i="8" s="1"/>
  <c r="M19" i="7"/>
  <c r="M20" i="4"/>
  <c r="D20" i="7"/>
  <c r="G20" i="7" s="1"/>
  <c r="M24" i="4"/>
  <c r="D24" i="7"/>
  <c r="G24" i="7" s="1"/>
  <c r="M32" i="4"/>
  <c r="D32" i="7"/>
  <c r="G32" i="7" s="1"/>
  <c r="D33" i="8"/>
  <c r="G33" i="8" s="1"/>
  <c r="M33" i="7"/>
  <c r="D45" i="8"/>
  <c r="G45" i="8" s="1"/>
  <c r="M45" i="7"/>
  <c r="D25" i="8"/>
  <c r="G25" i="8" s="1"/>
  <c r="M25" i="7"/>
  <c r="D41" i="8"/>
  <c r="G41" i="8" s="1"/>
  <c r="M41" i="7"/>
  <c r="D49" i="8"/>
  <c r="G49" i="8" s="1"/>
  <c r="M49" i="7"/>
  <c r="D21" i="8"/>
  <c r="G21" i="8" s="1"/>
  <c r="M21" i="7"/>
  <c r="D37" i="8"/>
  <c r="G37" i="8" s="1"/>
  <c r="M37" i="7"/>
  <c r="M22" i="4"/>
  <c r="D22" i="7"/>
  <c r="G22" i="7" s="1"/>
  <c r="M34" i="7"/>
  <c r="D34" i="8"/>
  <c r="G34" i="8" s="1"/>
  <c r="D42" i="8"/>
  <c r="G42" i="8" s="1"/>
  <c r="M42" i="7"/>
  <c r="M46" i="4"/>
  <c r="D46" i="7"/>
  <c r="G46" i="7" s="1"/>
  <c r="M50" i="4"/>
  <c r="D50" i="7"/>
  <c r="G50" i="7" s="1"/>
  <c r="D29" i="8"/>
  <c r="G29" i="8" s="1"/>
  <c r="M29" i="7"/>
  <c r="M18" i="4"/>
  <c r="D18" i="7"/>
  <c r="G18" i="7" s="1"/>
  <c r="M26" i="4"/>
  <c r="D26" i="7"/>
  <c r="G26" i="7" s="1"/>
  <c r="M30" i="4"/>
  <c r="D30" i="7"/>
  <c r="G30" i="7" s="1"/>
  <c r="M38" i="4"/>
  <c r="D38" i="7"/>
  <c r="G38" i="7" s="1"/>
  <c r="D31" i="8"/>
  <c r="G31" i="8" s="1"/>
  <c r="M31" i="7"/>
  <c r="D39" i="8"/>
  <c r="G39" i="8" s="1"/>
  <c r="M39" i="7"/>
  <c r="D43" i="8"/>
  <c r="G43" i="8" s="1"/>
  <c r="M43" i="7"/>
  <c r="D51" i="8"/>
  <c r="G51" i="8" s="1"/>
  <c r="M51" i="7"/>
  <c r="D23" i="8"/>
  <c r="G23" i="8" s="1"/>
  <c r="M23" i="7"/>
  <c r="D35" i="8"/>
  <c r="G35" i="8" s="1"/>
  <c r="M35" i="7"/>
  <c r="D47" i="8"/>
  <c r="G47" i="8" s="1"/>
  <c r="M47" i="7"/>
  <c r="M19" i="4"/>
  <c r="M51" i="4"/>
  <c r="D57" i="4"/>
  <c r="M28" i="4"/>
  <c r="D28" i="7"/>
  <c r="G28" i="7" s="1"/>
  <c r="M36" i="7"/>
  <c r="D36" i="8"/>
  <c r="G36" i="8" s="1"/>
  <c r="M40" i="4"/>
  <c r="D40" i="7"/>
  <c r="G40" i="7" s="1"/>
  <c r="D44" i="8"/>
  <c r="G44" i="8" s="1"/>
  <c r="M44" i="7"/>
  <c r="M48" i="4"/>
  <c r="D48" i="7"/>
  <c r="G48" i="7" s="1"/>
  <c r="M52" i="4"/>
  <c r="D52" i="7"/>
  <c r="G52" i="7" s="1"/>
  <c r="G27" i="7"/>
  <c r="I27" i="7"/>
  <c r="I47" i="12"/>
  <c r="L47" i="12" s="1"/>
  <c r="D56" i="12"/>
  <c r="G56" i="12" s="1"/>
  <c r="M56" i="12" s="1"/>
  <c r="M56" i="11"/>
  <c r="I49" i="12"/>
  <c r="L49" i="12" s="1"/>
  <c r="I17" i="10"/>
  <c r="L54" i="4"/>
  <c r="L57" i="4" s="1"/>
  <c r="M25" i="4"/>
  <c r="M37" i="4"/>
  <c r="M47" i="4"/>
  <c r="M27" i="4"/>
  <c r="M23" i="4"/>
  <c r="M33" i="4"/>
  <c r="M45" i="4"/>
  <c r="M35" i="4"/>
  <c r="M21" i="4"/>
  <c r="M31" i="4"/>
  <c r="M41" i="4"/>
  <c r="M43" i="4"/>
  <c r="M29" i="4"/>
  <c r="M39" i="4"/>
  <c r="M49" i="4"/>
  <c r="I54" i="4"/>
  <c r="G17" i="4"/>
  <c r="D17" i="7" s="1"/>
  <c r="G17" i="7" s="1"/>
  <c r="M34" i="4"/>
  <c r="M42" i="4"/>
  <c r="M36" i="4"/>
  <c r="M44" i="4"/>
  <c r="D47" i="9" l="1"/>
  <c r="G47" i="9" s="1"/>
  <c r="M47" i="8"/>
  <c r="D43" i="9"/>
  <c r="G43" i="9" s="1"/>
  <c r="M43" i="8"/>
  <c r="M50" i="7"/>
  <c r="D50" i="8"/>
  <c r="G50" i="8" s="1"/>
  <c r="M22" i="7"/>
  <c r="D22" i="8"/>
  <c r="G22" i="8" s="1"/>
  <c r="M32" i="7"/>
  <c r="D32" i="8"/>
  <c r="G32" i="8" s="1"/>
  <c r="D26" i="8"/>
  <c r="G26" i="8" s="1"/>
  <c r="M26" i="7"/>
  <c r="D41" i="9"/>
  <c r="G41" i="9" s="1"/>
  <c r="M41" i="8"/>
  <c r="D35" i="9"/>
  <c r="G35" i="9" s="1"/>
  <c r="M35" i="8"/>
  <c r="D39" i="9"/>
  <c r="G39" i="9" s="1"/>
  <c r="M39" i="8"/>
  <c r="D46" i="8"/>
  <c r="G46" i="8" s="1"/>
  <c r="M46" i="7"/>
  <c r="D24" i="8"/>
  <c r="G24" i="8" s="1"/>
  <c r="M24" i="7"/>
  <c r="D28" i="8"/>
  <c r="G28" i="8" s="1"/>
  <c r="M28" i="7"/>
  <c r="M18" i="7"/>
  <c r="D18" i="8"/>
  <c r="G18" i="8" s="1"/>
  <c r="D37" i="9"/>
  <c r="G37" i="9" s="1"/>
  <c r="M37" i="8"/>
  <c r="D25" i="9"/>
  <c r="G25" i="9" s="1"/>
  <c r="M25" i="8"/>
  <c r="D44" i="9"/>
  <c r="G44" i="9" s="1"/>
  <c r="M44" i="8"/>
  <c r="D23" i="9"/>
  <c r="G23" i="9" s="1"/>
  <c r="M23" i="8"/>
  <c r="D31" i="9"/>
  <c r="G31" i="9" s="1"/>
  <c r="M31" i="8"/>
  <c r="D20" i="8"/>
  <c r="G20" i="8" s="1"/>
  <c r="M20" i="7"/>
  <c r="D54" i="7"/>
  <c r="D57" i="7" s="1"/>
  <c r="D40" i="8"/>
  <c r="G40" i="8" s="1"/>
  <c r="M40" i="7"/>
  <c r="D38" i="8"/>
  <c r="G38" i="8" s="1"/>
  <c r="M38" i="7"/>
  <c r="M42" i="8"/>
  <c r="D42" i="9"/>
  <c r="G42" i="9" s="1"/>
  <c r="D21" i="9"/>
  <c r="G21" i="9" s="1"/>
  <c r="M21" i="8"/>
  <c r="D45" i="9"/>
  <c r="G45" i="9" s="1"/>
  <c r="M45" i="8"/>
  <c r="D51" i="9"/>
  <c r="G51" i="9" s="1"/>
  <c r="M51" i="8"/>
  <c r="D29" i="9"/>
  <c r="G29" i="9" s="1"/>
  <c r="M29" i="8"/>
  <c r="M34" i="8"/>
  <c r="D34" i="9"/>
  <c r="G34" i="9" s="1"/>
  <c r="D17" i="8"/>
  <c r="G17" i="8" s="1"/>
  <c r="M17" i="7"/>
  <c r="D48" i="8"/>
  <c r="G48" i="8" s="1"/>
  <c r="M48" i="7"/>
  <c r="D52" i="8"/>
  <c r="G52" i="8" s="1"/>
  <c r="M52" i="7"/>
  <c r="D36" i="9"/>
  <c r="G36" i="9" s="1"/>
  <c r="M36" i="8"/>
  <c r="D30" i="8"/>
  <c r="G30" i="8" s="1"/>
  <c r="M30" i="7"/>
  <c r="D49" i="9"/>
  <c r="G49" i="9" s="1"/>
  <c r="M49" i="8"/>
  <c r="D33" i="9"/>
  <c r="G33" i="9" s="1"/>
  <c r="M33" i="8"/>
  <c r="D19" i="9"/>
  <c r="G19" i="9" s="1"/>
  <c r="M19" i="8"/>
  <c r="D27" i="8"/>
  <c r="G54" i="7"/>
  <c r="G57" i="7" s="1"/>
  <c r="L27" i="7"/>
  <c r="I54" i="7"/>
  <c r="I57" i="7" s="1"/>
  <c r="I57" i="4"/>
  <c r="L17" i="10"/>
  <c r="G54" i="4"/>
  <c r="M17" i="4"/>
  <c r="M54" i="4" s="1"/>
  <c r="M57" i="4" s="1"/>
  <c r="D36" i="10" l="1"/>
  <c r="G36" i="10" s="1"/>
  <c r="M36" i="9"/>
  <c r="D44" i="10"/>
  <c r="G44" i="10" s="1"/>
  <c r="M44" i="9"/>
  <c r="M28" i="8"/>
  <c r="D28" i="9"/>
  <c r="G28" i="9" s="1"/>
  <c r="M35" i="9"/>
  <c r="D35" i="10"/>
  <c r="G35" i="10" s="1"/>
  <c r="M22" i="8"/>
  <c r="D22" i="9"/>
  <c r="G22" i="9" s="1"/>
  <c r="D19" i="10"/>
  <c r="G19" i="10" s="1"/>
  <c r="M19" i="9"/>
  <c r="D29" i="10"/>
  <c r="G29" i="10" s="1"/>
  <c r="M29" i="9"/>
  <c r="D20" i="9"/>
  <c r="G20" i="9" s="1"/>
  <c r="M20" i="8"/>
  <c r="D24" i="9"/>
  <c r="G24" i="9" s="1"/>
  <c r="M24" i="8"/>
  <c r="D41" i="10"/>
  <c r="G41" i="10" s="1"/>
  <c r="M41" i="9"/>
  <c r="M50" i="8"/>
  <c r="D50" i="9"/>
  <c r="G50" i="9" s="1"/>
  <c r="M21" i="9"/>
  <c r="D21" i="10"/>
  <c r="G21" i="10" s="1"/>
  <c r="D33" i="10"/>
  <c r="G33" i="10" s="1"/>
  <c r="M33" i="9"/>
  <c r="D52" i="9"/>
  <c r="G52" i="9" s="1"/>
  <c r="M52" i="8"/>
  <c r="M25" i="9"/>
  <c r="D25" i="10"/>
  <c r="G25" i="10" s="1"/>
  <c r="D48" i="9"/>
  <c r="G48" i="9" s="1"/>
  <c r="M48" i="8"/>
  <c r="M38" i="8"/>
  <c r="D38" i="9"/>
  <c r="G38" i="9" s="1"/>
  <c r="D31" i="10"/>
  <c r="G31" i="10" s="1"/>
  <c r="M31" i="9"/>
  <c r="M37" i="9"/>
  <c r="D37" i="10"/>
  <c r="G37" i="10" s="1"/>
  <c r="D46" i="9"/>
  <c r="G46" i="9" s="1"/>
  <c r="M46" i="8"/>
  <c r="M26" i="8"/>
  <c r="D26" i="9"/>
  <c r="G26" i="9" s="1"/>
  <c r="M18" i="8"/>
  <c r="D18" i="9"/>
  <c r="G18" i="9" s="1"/>
  <c r="D43" i="10"/>
  <c r="G43" i="10" s="1"/>
  <c r="M43" i="9"/>
  <c r="D42" i="10"/>
  <c r="G42" i="10" s="1"/>
  <c r="M42" i="9"/>
  <c r="D49" i="10"/>
  <c r="G49" i="10" s="1"/>
  <c r="M49" i="9"/>
  <c r="D51" i="10"/>
  <c r="G51" i="10" s="1"/>
  <c r="M51" i="9"/>
  <c r="D30" i="9"/>
  <c r="G30" i="9" s="1"/>
  <c r="M30" i="8"/>
  <c r="D17" i="9"/>
  <c r="G17" i="9" s="1"/>
  <c r="M17" i="8"/>
  <c r="M45" i="9"/>
  <c r="D45" i="10"/>
  <c r="G45" i="10" s="1"/>
  <c r="M40" i="8"/>
  <c r="D40" i="9"/>
  <c r="G40" i="9" s="1"/>
  <c r="D23" i="10"/>
  <c r="G23" i="10" s="1"/>
  <c r="M23" i="9"/>
  <c r="M39" i="9"/>
  <c r="D39" i="10"/>
  <c r="G39" i="10" s="1"/>
  <c r="M32" i="8"/>
  <c r="D32" i="9"/>
  <c r="G32" i="9" s="1"/>
  <c r="D34" i="10"/>
  <c r="G34" i="10" s="1"/>
  <c r="M34" i="9"/>
  <c r="D47" i="10"/>
  <c r="G47" i="10" s="1"/>
  <c r="M47" i="9"/>
  <c r="G27" i="8"/>
  <c r="D54" i="8"/>
  <c r="D57" i="8" s="1"/>
  <c r="L54" i="7"/>
  <c r="L57" i="7" s="1"/>
  <c r="I27" i="8"/>
  <c r="M27" i="7"/>
  <c r="M54" i="7" s="1"/>
  <c r="M57" i="7" s="1"/>
  <c r="G57" i="4"/>
  <c r="I17" i="11"/>
  <c r="M48" i="9" l="1"/>
  <c r="D48" i="10"/>
  <c r="G48" i="10" s="1"/>
  <c r="D21" i="11"/>
  <c r="G21" i="11" s="1"/>
  <c r="M21" i="10"/>
  <c r="D35" i="11"/>
  <c r="G35" i="11" s="1"/>
  <c r="M35" i="10"/>
  <c r="D20" i="10"/>
  <c r="G20" i="10" s="1"/>
  <c r="M20" i="9"/>
  <c r="M46" i="9"/>
  <c r="D46" i="10"/>
  <c r="G46" i="10" s="1"/>
  <c r="D47" i="11"/>
  <c r="G47" i="11" s="1"/>
  <c r="M47" i="10"/>
  <c r="M43" i="10"/>
  <c r="D43" i="11"/>
  <c r="G43" i="11" s="1"/>
  <c r="M25" i="10"/>
  <c r="D25" i="11"/>
  <c r="G25" i="11" s="1"/>
  <c r="M50" i="9"/>
  <c r="D50" i="10"/>
  <c r="G50" i="10" s="1"/>
  <c r="M28" i="9"/>
  <c r="D28" i="10"/>
  <c r="G28" i="10" s="1"/>
  <c r="M40" i="9"/>
  <c r="D40" i="10"/>
  <c r="G40" i="10" s="1"/>
  <c r="M18" i="9"/>
  <c r="D18" i="10"/>
  <c r="G18" i="10" s="1"/>
  <c r="M29" i="10"/>
  <c r="D29" i="11"/>
  <c r="G29" i="11" s="1"/>
  <c r="M30" i="9"/>
  <c r="D30" i="10"/>
  <c r="G30" i="10" s="1"/>
  <c r="D31" i="11"/>
  <c r="G31" i="11" s="1"/>
  <c r="M31" i="10"/>
  <c r="D32" i="10"/>
  <c r="G32" i="10" s="1"/>
  <c r="M32" i="9"/>
  <c r="M45" i="10"/>
  <c r="D45" i="11"/>
  <c r="G45" i="11" s="1"/>
  <c r="D26" i="10"/>
  <c r="G26" i="10" s="1"/>
  <c r="M26" i="9"/>
  <c r="M38" i="9"/>
  <c r="D38" i="10"/>
  <c r="G38" i="10" s="1"/>
  <c r="M52" i="9"/>
  <c r="D52" i="10"/>
  <c r="G52" i="10" s="1"/>
  <c r="M41" i="10"/>
  <c r="D41" i="11"/>
  <c r="G41" i="11" s="1"/>
  <c r="M19" i="10"/>
  <c r="D19" i="11"/>
  <c r="G19" i="11" s="1"/>
  <c r="M44" i="10"/>
  <c r="D44" i="11"/>
  <c r="G44" i="11" s="1"/>
  <c r="M42" i="10"/>
  <c r="D42" i="11"/>
  <c r="G42" i="11" s="1"/>
  <c r="D37" i="11"/>
  <c r="G37" i="11" s="1"/>
  <c r="M37" i="10"/>
  <c r="M23" i="10"/>
  <c r="D23" i="11"/>
  <c r="G23" i="11" s="1"/>
  <c r="D34" i="11"/>
  <c r="G34" i="11" s="1"/>
  <c r="M34" i="10"/>
  <c r="D51" i="11"/>
  <c r="G51" i="11" s="1"/>
  <c r="M51" i="10"/>
  <c r="D49" i="11"/>
  <c r="G49" i="11" s="1"/>
  <c r="M49" i="10"/>
  <c r="M22" i="9"/>
  <c r="D22" i="10"/>
  <c r="G22" i="10" s="1"/>
  <c r="D17" i="10"/>
  <c r="G17" i="10" s="1"/>
  <c r="M17" i="9"/>
  <c r="M39" i="10"/>
  <c r="D39" i="11"/>
  <c r="G39" i="11" s="1"/>
  <c r="D33" i="11"/>
  <c r="G33" i="11" s="1"/>
  <c r="M33" i="10"/>
  <c r="D24" i="10"/>
  <c r="G24" i="10" s="1"/>
  <c r="M24" i="9"/>
  <c r="M36" i="10"/>
  <c r="D36" i="11"/>
  <c r="G36" i="11" s="1"/>
  <c r="D27" i="9"/>
  <c r="G54" i="8"/>
  <c r="G57" i="8" s="1"/>
  <c r="L27" i="8"/>
  <c r="I54" i="8"/>
  <c r="I57" i="8" s="1"/>
  <c r="L17" i="11"/>
  <c r="D18" i="11" l="1"/>
  <c r="G18" i="11" s="1"/>
  <c r="M18" i="10"/>
  <c r="M25" i="11"/>
  <c r="D25" i="12"/>
  <c r="G25" i="12" s="1"/>
  <c r="M25" i="12" s="1"/>
  <c r="M20" i="10"/>
  <c r="D20" i="11"/>
  <c r="G20" i="11" s="1"/>
  <c r="M52" i="10"/>
  <c r="D52" i="11"/>
  <c r="G52" i="11" s="1"/>
  <c r="D36" i="12"/>
  <c r="G36" i="12" s="1"/>
  <c r="M36" i="12" s="1"/>
  <c r="M36" i="11"/>
  <c r="D38" i="11"/>
  <c r="G38" i="11" s="1"/>
  <c r="M38" i="10"/>
  <c r="M40" i="10"/>
  <c r="D40" i="11"/>
  <c r="G40" i="11" s="1"/>
  <c r="D43" i="12"/>
  <c r="G43" i="12" s="1"/>
  <c r="M43" i="12" s="1"/>
  <c r="M43" i="11"/>
  <c r="M39" i="11"/>
  <c r="D39" i="12"/>
  <c r="G39" i="12" s="1"/>
  <c r="M39" i="12" s="1"/>
  <c r="D51" i="12"/>
  <c r="G51" i="12" s="1"/>
  <c r="M51" i="12" s="1"/>
  <c r="M51" i="11"/>
  <c r="D17" i="11"/>
  <c r="G17" i="11" s="1"/>
  <c r="D17" i="12" s="1"/>
  <c r="M17" i="10"/>
  <c r="M34" i="11"/>
  <c r="D34" i="12"/>
  <c r="G34" i="12" s="1"/>
  <c r="M34" i="12" s="1"/>
  <c r="D31" i="12"/>
  <c r="G31" i="12" s="1"/>
  <c r="M31" i="12" s="1"/>
  <c r="M31" i="11"/>
  <c r="M35" i="11"/>
  <c r="D35" i="12"/>
  <c r="G35" i="12" s="1"/>
  <c r="M35" i="12" s="1"/>
  <c r="D22" i="11"/>
  <c r="G22" i="11" s="1"/>
  <c r="M22" i="10"/>
  <c r="M30" i="10"/>
  <c r="D30" i="11"/>
  <c r="G30" i="11" s="1"/>
  <c r="M28" i="10"/>
  <c r="D28" i="11"/>
  <c r="G28" i="11" s="1"/>
  <c r="D24" i="11"/>
  <c r="G24" i="11" s="1"/>
  <c r="M24" i="10"/>
  <c r="D26" i="11"/>
  <c r="G26" i="11" s="1"/>
  <c r="M26" i="10"/>
  <c r="D47" i="12"/>
  <c r="G47" i="12" s="1"/>
  <c r="M47" i="12" s="1"/>
  <c r="M47" i="11"/>
  <c r="D21" i="12"/>
  <c r="G21" i="12" s="1"/>
  <c r="M21" i="12" s="1"/>
  <c r="M21" i="11"/>
  <c r="M42" i="11"/>
  <c r="D42" i="12"/>
  <c r="G42" i="12" s="1"/>
  <c r="M42" i="12" s="1"/>
  <c r="D32" i="11"/>
  <c r="G32" i="11" s="1"/>
  <c r="M32" i="10"/>
  <c r="D19" i="12"/>
  <c r="G19" i="12" s="1"/>
  <c r="M19" i="12" s="1"/>
  <c r="M19" i="11"/>
  <c r="D41" i="12"/>
  <c r="G41" i="12" s="1"/>
  <c r="M41" i="12" s="1"/>
  <c r="M41" i="11"/>
  <c r="M45" i="11"/>
  <c r="D45" i="12"/>
  <c r="G45" i="12" s="1"/>
  <c r="M45" i="12" s="1"/>
  <c r="M29" i="11"/>
  <c r="D29" i="12"/>
  <c r="G29" i="12" s="1"/>
  <c r="M29" i="12" s="1"/>
  <c r="M50" i="10"/>
  <c r="D50" i="11"/>
  <c r="G50" i="11" s="1"/>
  <c r="D46" i="11"/>
  <c r="G46" i="11" s="1"/>
  <c r="M46" i="10"/>
  <c r="M48" i="10"/>
  <c r="D48" i="11"/>
  <c r="G48" i="11" s="1"/>
  <c r="D44" i="12"/>
  <c r="G44" i="12" s="1"/>
  <c r="M44" i="12" s="1"/>
  <c r="M44" i="11"/>
  <c r="M23" i="11"/>
  <c r="D23" i="12"/>
  <c r="G23" i="12" s="1"/>
  <c r="M23" i="12" s="1"/>
  <c r="D33" i="12"/>
  <c r="G33" i="12" s="1"/>
  <c r="M33" i="12" s="1"/>
  <c r="M33" i="11"/>
  <c r="D49" i="12"/>
  <c r="G49" i="12" s="1"/>
  <c r="M49" i="12" s="1"/>
  <c r="M49" i="11"/>
  <c r="M37" i="11"/>
  <c r="D37" i="12"/>
  <c r="G37" i="12" s="1"/>
  <c r="M37" i="12" s="1"/>
  <c r="G27" i="9"/>
  <c r="D54" i="9"/>
  <c r="D57" i="9" s="1"/>
  <c r="I27" i="9"/>
  <c r="M27" i="8"/>
  <c r="M54" i="8" s="1"/>
  <c r="M57" i="8" s="1"/>
  <c r="L54" i="8"/>
  <c r="L57" i="8" s="1"/>
  <c r="I17" i="12"/>
  <c r="M17" i="11"/>
  <c r="G17" i="12"/>
  <c r="D30" i="12" l="1"/>
  <c r="G30" i="12" s="1"/>
  <c r="M30" i="12" s="1"/>
  <c r="M30" i="11"/>
  <c r="M52" i="11"/>
  <c r="D52" i="12"/>
  <c r="G52" i="12" s="1"/>
  <c r="M52" i="12" s="1"/>
  <c r="D40" i="12"/>
  <c r="G40" i="12" s="1"/>
  <c r="M40" i="12" s="1"/>
  <c r="M40" i="11"/>
  <c r="M20" i="11"/>
  <c r="D20" i="12"/>
  <c r="G20" i="12" s="1"/>
  <c r="M20" i="12" s="1"/>
  <c r="M32" i="11"/>
  <c r="D32" i="12"/>
  <c r="G32" i="12" s="1"/>
  <c r="M32" i="12" s="1"/>
  <c r="D26" i="12"/>
  <c r="G26" i="12" s="1"/>
  <c r="M26" i="12" s="1"/>
  <c r="M26" i="11"/>
  <c r="D22" i="12"/>
  <c r="G22" i="12" s="1"/>
  <c r="M22" i="12" s="1"/>
  <c r="M22" i="11"/>
  <c r="D48" i="12"/>
  <c r="G48" i="12" s="1"/>
  <c r="M48" i="12" s="1"/>
  <c r="M48" i="11"/>
  <c r="D24" i="12"/>
  <c r="G24" i="12" s="1"/>
  <c r="M24" i="12" s="1"/>
  <c r="M24" i="11"/>
  <c r="D38" i="12"/>
  <c r="G38" i="12" s="1"/>
  <c r="M38" i="12" s="1"/>
  <c r="M38" i="11"/>
  <c r="M28" i="11"/>
  <c r="D28" i="12"/>
  <c r="G28" i="12" s="1"/>
  <c r="M28" i="12" s="1"/>
  <c r="M50" i="11"/>
  <c r="D50" i="12"/>
  <c r="G50" i="12" s="1"/>
  <c r="M50" i="12" s="1"/>
  <c r="D46" i="12"/>
  <c r="G46" i="12" s="1"/>
  <c r="M46" i="12" s="1"/>
  <c r="M46" i="11"/>
  <c r="M18" i="11"/>
  <c r="D18" i="12"/>
  <c r="G18" i="12" s="1"/>
  <c r="M18" i="12" s="1"/>
  <c r="D27" i="10"/>
  <c r="G54" i="9"/>
  <c r="G57" i="9" s="1"/>
  <c r="L27" i="9"/>
  <c r="I54" i="9"/>
  <c r="I57" i="9" s="1"/>
  <c r="L17" i="12"/>
  <c r="G27" i="10" l="1"/>
  <c r="D54" i="10"/>
  <c r="D57" i="10" s="1"/>
  <c r="I27" i="10"/>
  <c r="M27" i="9"/>
  <c r="M54" i="9" s="1"/>
  <c r="M57" i="9" s="1"/>
  <c r="L54" i="9"/>
  <c r="L57" i="9" s="1"/>
  <c r="M17" i="12"/>
  <c r="D27" i="11" l="1"/>
  <c r="G54" i="10"/>
  <c r="G57" i="10" s="1"/>
  <c r="L27" i="10"/>
  <c r="I54" i="10"/>
  <c r="I57" i="10" s="1"/>
  <c r="G27" i="11" l="1"/>
  <c r="D54" i="11"/>
  <c r="D57" i="11" s="1"/>
  <c r="I27" i="11"/>
  <c r="M27" i="10"/>
  <c r="M54" i="10" s="1"/>
  <c r="M57" i="10" s="1"/>
  <c r="L54" i="10"/>
  <c r="L57" i="10" s="1"/>
  <c r="D27" i="12" l="1"/>
  <c r="G54" i="11"/>
  <c r="G57" i="11" s="1"/>
  <c r="L27" i="11"/>
  <c r="I54" i="11"/>
  <c r="I57" i="11" s="1"/>
  <c r="G27" i="12" l="1"/>
  <c r="G54" i="12" s="1"/>
  <c r="G57" i="12" s="1"/>
  <c r="D54" i="12"/>
  <c r="D57" i="12" s="1"/>
  <c r="I27" i="12"/>
  <c r="M27" i="11"/>
  <c r="M54" i="11" s="1"/>
  <c r="M57" i="11" s="1"/>
  <c r="L54" i="11"/>
  <c r="L57" i="11" s="1"/>
  <c r="L27" i="12" l="1"/>
  <c r="I54" i="12"/>
  <c r="I57" i="12" s="1"/>
  <c r="M27" i="12" l="1"/>
  <c r="M54" i="12" s="1"/>
  <c r="M57" i="12" s="1"/>
  <c r="L54" i="12"/>
  <c r="L57"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Uri AKSELRUD</author>
  </authors>
  <commentList>
    <comment ref="F16" authorId="0" shapeId="0" xr:uid="{7F21E95B-3142-4F25-A394-B7860DDA1D15}">
      <text>
        <r>
          <rPr>
            <b/>
            <sz val="9"/>
            <color indexed="81"/>
            <rFont val="Tahoma"/>
            <family val="2"/>
          </rPr>
          <t>Includes Transfers In/Out</t>
        </r>
      </text>
    </comment>
    <comment ref="K16" authorId="0" shapeId="0" xr:uid="{3C02CA45-DB08-4290-B101-4F929ED0611F}">
      <text>
        <r>
          <rPr>
            <b/>
            <sz val="9"/>
            <color indexed="81"/>
            <rFont val="Tahoma"/>
            <family val="2"/>
          </rPr>
          <t>Includes Transfers In/Out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Uri AKSELRUD</author>
  </authors>
  <commentList>
    <comment ref="F16" authorId="0" shapeId="0" xr:uid="{0759CF17-8375-4051-873E-B6CD71F8715B}">
      <text>
        <r>
          <rPr>
            <b/>
            <sz val="9"/>
            <color indexed="81"/>
            <rFont val="Tahoma"/>
            <family val="2"/>
          </rPr>
          <t>Includes Transfers In/Out</t>
        </r>
      </text>
    </comment>
    <comment ref="K16" authorId="0" shapeId="0" xr:uid="{5A1E0A95-DCB6-4164-BC59-E48A23550F5D}">
      <text>
        <r>
          <rPr>
            <b/>
            <sz val="9"/>
            <color indexed="81"/>
            <rFont val="Tahoma"/>
            <family val="2"/>
          </rPr>
          <t>Includes Transfers In/Out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Uri AKSELRUD</author>
  </authors>
  <commentList>
    <comment ref="F16" authorId="0" shapeId="0" xr:uid="{9E40E05A-47A3-409A-87A4-AEF283AC3553}">
      <text>
        <r>
          <rPr>
            <b/>
            <sz val="9"/>
            <color indexed="81"/>
            <rFont val="Tahoma"/>
            <family val="2"/>
          </rPr>
          <t>Includes Transfers In/Out</t>
        </r>
      </text>
    </comment>
    <comment ref="K16" authorId="0" shapeId="0" xr:uid="{B004D6C5-EE47-41A6-8F02-062751104AF0}">
      <text>
        <r>
          <rPr>
            <b/>
            <sz val="9"/>
            <color indexed="81"/>
            <rFont val="Tahoma"/>
            <family val="2"/>
          </rPr>
          <t>Includes Transfers In/Out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Uri AKSELRUD</author>
  </authors>
  <commentList>
    <comment ref="F16" authorId="0" shapeId="0" xr:uid="{FA996FDD-8B9B-493A-B6A7-C0D660C17BF5}">
      <text>
        <r>
          <rPr>
            <b/>
            <sz val="9"/>
            <color indexed="81"/>
            <rFont val="Tahoma"/>
            <family val="2"/>
          </rPr>
          <t>Includes Transfers In/Out</t>
        </r>
      </text>
    </comment>
    <comment ref="K16" authorId="0" shapeId="0" xr:uid="{6604543D-43D6-43F9-919E-96E4BA9B3F2E}">
      <text>
        <r>
          <rPr>
            <b/>
            <sz val="9"/>
            <color indexed="81"/>
            <rFont val="Tahoma"/>
            <family val="2"/>
          </rPr>
          <t>Includes Transfers In/Out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Uri AKSELRUD</author>
  </authors>
  <commentList>
    <comment ref="F16" authorId="0" shapeId="0" xr:uid="{0056DA90-725A-4996-B9A1-F59E4E100A45}">
      <text>
        <r>
          <rPr>
            <b/>
            <sz val="9"/>
            <color indexed="81"/>
            <rFont val="Tahoma"/>
            <family val="2"/>
          </rPr>
          <t>Includes Transfers In/Out</t>
        </r>
      </text>
    </comment>
    <comment ref="K16" authorId="0" shapeId="0" xr:uid="{A2A9C8FF-7E67-4B80-8BCB-25EB39778C9E}">
      <text>
        <r>
          <rPr>
            <b/>
            <sz val="9"/>
            <color indexed="81"/>
            <rFont val="Tahoma"/>
            <family val="2"/>
          </rPr>
          <t>Includes Transfers In/Out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Uri AKSELRUD</author>
  </authors>
  <commentList>
    <comment ref="F16" authorId="0" shapeId="0" xr:uid="{155FB269-3F67-4F90-A4A4-67F15234E1EC}">
      <text>
        <r>
          <rPr>
            <b/>
            <sz val="9"/>
            <color indexed="81"/>
            <rFont val="Tahoma"/>
            <family val="2"/>
          </rPr>
          <t>Includes Transfers In/Out</t>
        </r>
      </text>
    </comment>
    <comment ref="K16" authorId="0" shapeId="0" xr:uid="{97112D19-14F7-4275-BDEE-A65B33F50CA9}">
      <text>
        <r>
          <rPr>
            <b/>
            <sz val="9"/>
            <color indexed="81"/>
            <rFont val="Tahoma"/>
            <family val="2"/>
          </rPr>
          <t>Includes Transfers In/Out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Uri AKSELRUD</author>
  </authors>
  <commentList>
    <comment ref="F16" authorId="0" shapeId="0" xr:uid="{DC6311CD-F59E-4B35-B522-7D33075AFABE}">
      <text>
        <r>
          <rPr>
            <b/>
            <sz val="9"/>
            <color indexed="81"/>
            <rFont val="Tahoma"/>
            <family val="2"/>
          </rPr>
          <t>Includes Transfers In/Out</t>
        </r>
      </text>
    </comment>
    <comment ref="K16" authorId="0" shapeId="0" xr:uid="{F2F5C0BF-91DE-4C22-8AC7-D3BA70DBC1C6}">
      <text>
        <r>
          <rPr>
            <b/>
            <sz val="9"/>
            <color indexed="81"/>
            <rFont val="Tahoma"/>
            <family val="2"/>
          </rPr>
          <t>Includes Transfers In/Out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Uri AKSELRUD</author>
  </authors>
  <commentList>
    <comment ref="F16" authorId="0" shapeId="0" xr:uid="{771D4DD8-28F2-4256-8D3F-990449D6168E}">
      <text>
        <r>
          <rPr>
            <b/>
            <sz val="9"/>
            <color indexed="81"/>
            <rFont val="Tahoma"/>
            <family val="2"/>
          </rPr>
          <t>Includes Transfers In/Out</t>
        </r>
      </text>
    </comment>
    <comment ref="K16" authorId="0" shapeId="0" xr:uid="{964ACF1C-BA37-42A8-B6BC-0D5A02F03FA7}">
      <text>
        <r>
          <rPr>
            <b/>
            <sz val="9"/>
            <color indexed="81"/>
            <rFont val="Tahoma"/>
            <family val="2"/>
          </rPr>
          <t>Includes Transfers In/Out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Uri AKSELRUD</author>
  </authors>
  <commentList>
    <comment ref="F16" authorId="0" shapeId="0" xr:uid="{B1963D3F-CD3D-4E96-BEC4-1361F82557BD}">
      <text>
        <r>
          <rPr>
            <b/>
            <sz val="9"/>
            <color indexed="81"/>
            <rFont val="Tahoma"/>
            <family val="2"/>
          </rPr>
          <t>Includes Transfers In/Out</t>
        </r>
      </text>
    </comment>
    <comment ref="K16" authorId="0" shapeId="0" xr:uid="{BCE240BC-2E20-4FD5-A35B-349336D71EC7}">
      <text>
        <r>
          <rPr>
            <b/>
            <sz val="9"/>
            <color indexed="81"/>
            <rFont val="Tahoma"/>
            <family val="2"/>
          </rPr>
          <t>Includes Transfers In/Out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Uri AKSELRUD</author>
  </authors>
  <commentList>
    <comment ref="F16" authorId="0" shapeId="0" xr:uid="{A59E7467-954E-4716-84C5-1F0CCFA1E4F9}">
      <text>
        <r>
          <rPr>
            <b/>
            <sz val="9"/>
            <color indexed="81"/>
            <rFont val="Tahoma"/>
            <family val="2"/>
          </rPr>
          <t>Includes Transfers In/Out</t>
        </r>
      </text>
    </comment>
    <comment ref="K16" authorId="0" shapeId="0" xr:uid="{6FBE7526-7BA0-4078-9327-7423FB3A393A}">
      <text>
        <r>
          <rPr>
            <b/>
            <sz val="9"/>
            <color indexed="81"/>
            <rFont val="Tahoma"/>
            <family val="2"/>
          </rPr>
          <t>Includes Transfers In/Out</t>
        </r>
      </text>
    </comment>
  </commentList>
</comments>
</file>

<file path=xl/sharedStrings.xml><?xml version="1.0" encoding="utf-8"?>
<sst xmlns="http://schemas.openxmlformats.org/spreadsheetml/2006/main" count="860" uniqueCount="75">
  <si>
    <t>File Number:</t>
  </si>
  <si>
    <t>EB-2019-0082</t>
  </si>
  <si>
    <t>Exhibit:</t>
  </si>
  <si>
    <t>C</t>
  </si>
  <si>
    <t>Tab:</t>
  </si>
  <si>
    <t>Schedule:</t>
  </si>
  <si>
    <t>Page:</t>
  </si>
  <si>
    <t>Date:</t>
  </si>
  <si>
    <t>Appendix 2-BA</t>
  </si>
  <si>
    <r>
      <t xml:space="preserve">Fixed Asset Continuity Schedule </t>
    </r>
    <r>
      <rPr>
        <b/>
        <vertAlign val="superscript"/>
        <sz val="14"/>
        <rFont val="Arial"/>
        <family val="2"/>
      </rPr>
      <t>1</t>
    </r>
    <r>
      <rPr>
        <b/>
        <sz val="14"/>
        <rFont val="Arial"/>
        <family val="2"/>
      </rPr>
      <t xml:space="preserve"> </t>
    </r>
  </si>
  <si>
    <t>Accounting Standard</t>
  </si>
  <si>
    <t>USGAAP</t>
  </si>
  <si>
    <t xml:space="preserve">Year </t>
  </si>
  <si>
    <t>Cost</t>
  </si>
  <si>
    <t>Accumulated Depreciation</t>
  </si>
  <si>
    <r>
      <t xml:space="preserve">CCA Class </t>
    </r>
    <r>
      <rPr>
        <b/>
        <vertAlign val="superscript"/>
        <sz val="10"/>
        <rFont val="Arial"/>
        <family val="2"/>
      </rPr>
      <t>2</t>
    </r>
  </si>
  <si>
    <r>
      <t xml:space="preserve">OEB Account </t>
    </r>
    <r>
      <rPr>
        <b/>
        <vertAlign val="superscript"/>
        <sz val="10"/>
        <rFont val="Arial"/>
        <family val="2"/>
      </rPr>
      <t>3</t>
    </r>
  </si>
  <si>
    <r>
      <t xml:space="preserve">Description </t>
    </r>
    <r>
      <rPr>
        <b/>
        <vertAlign val="superscript"/>
        <sz val="10"/>
        <rFont val="Arial"/>
        <family val="2"/>
      </rPr>
      <t>3</t>
    </r>
  </si>
  <si>
    <t>Opening Balance</t>
  </si>
  <si>
    <r>
      <t xml:space="preserve">Additions </t>
    </r>
    <r>
      <rPr>
        <b/>
        <vertAlign val="superscript"/>
        <sz val="10"/>
        <rFont val="Arial"/>
        <family val="2"/>
      </rPr>
      <t>4</t>
    </r>
  </si>
  <si>
    <r>
      <t xml:space="preserve">Disposals </t>
    </r>
    <r>
      <rPr>
        <b/>
        <vertAlign val="superscript"/>
        <sz val="10"/>
        <rFont val="Arial"/>
        <family val="2"/>
      </rPr>
      <t>6</t>
    </r>
  </si>
  <si>
    <t>Closing Balance</t>
  </si>
  <si>
    <t>Additions</t>
  </si>
  <si>
    <t>Net Book Value</t>
  </si>
  <si>
    <t>Intangibles</t>
  </si>
  <si>
    <t>Computer Software (Formally known as Account 1925)</t>
  </si>
  <si>
    <t>CEC</t>
  </si>
  <si>
    <t>Land Rights (Formally known as Account 1906)</t>
  </si>
  <si>
    <t>Fuel holders, producers and acc.</t>
  </si>
  <si>
    <t>Generators</t>
  </si>
  <si>
    <t>N/A</t>
  </si>
  <si>
    <t>Land</t>
  </si>
  <si>
    <t>Buildings and fixtures</t>
  </si>
  <si>
    <t>Land rights</t>
  </si>
  <si>
    <t>Station equipment</t>
  </si>
  <si>
    <t>Towers and fixtures</t>
  </si>
  <si>
    <t>Overhead conductors and devices</t>
  </si>
  <si>
    <t>Underground conduit</t>
  </si>
  <si>
    <t>Underground conductors and devices</t>
  </si>
  <si>
    <t>Roads and trails</t>
  </si>
  <si>
    <t>Buildings &amp; Fixtures</t>
  </si>
  <si>
    <t>Leasehold Improvements</t>
  </si>
  <si>
    <t>Office Furniture &amp; Equipment</t>
  </si>
  <si>
    <t>Computer Equipment - Hardware</t>
  </si>
  <si>
    <t>Computer software</t>
  </si>
  <si>
    <t>Transportation Equipment</t>
  </si>
  <si>
    <t>Stores Equipment</t>
  </si>
  <si>
    <t>Tools, Shop &amp; Garage Equipment</t>
  </si>
  <si>
    <t>Measurement &amp; Testing Equipment</t>
  </si>
  <si>
    <t>Power Operated Equipment</t>
  </si>
  <si>
    <t>Communications Equipment</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</si>
  <si>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</si>
  <si>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</si>
  <si>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</si>
  <si>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</si>
  <si>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</si>
  <si>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</si>
  <si>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</si>
  <si>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r>
      <t>Deferred Revenue</t>
    </r>
    <r>
      <rPr>
        <vertAlign val="superscript"/>
        <sz val="10"/>
        <rFont val="Arial"/>
        <family val="2"/>
      </rPr>
      <t>5</t>
    </r>
  </si>
  <si>
    <t>Sub-Total</t>
  </si>
  <si>
    <r>
      <t xml:space="preserve">Less Socialized Renewable Energy Generation Investments </t>
    </r>
    <r>
      <rPr>
        <b/>
        <sz val="9"/>
        <rFont val="Arial"/>
        <family val="2"/>
      </rPr>
      <t>(input as negative)</t>
    </r>
  </si>
  <si>
    <r>
      <t xml:space="preserve">Less Other Non Rate-Regulated Utility Assets </t>
    </r>
    <r>
      <rPr>
        <b/>
        <i/>
        <sz val="9"/>
        <rFont val="Arial"/>
        <family val="2"/>
      </rPr>
      <t>(input as negative)</t>
    </r>
  </si>
  <si>
    <t>Total PP&amp;E</t>
  </si>
  <si>
    <r>
      <t>Depreciation Expense adj. from gain or loss on the retirement of assets (pool of like assets), if applicable</t>
    </r>
    <r>
      <rPr>
        <b/>
        <vertAlign val="superscript"/>
        <sz val="10"/>
        <rFont val="Arial"/>
        <family val="2"/>
      </rPr>
      <t>6</t>
    </r>
  </si>
  <si>
    <t>Total</t>
  </si>
  <si>
    <r>
      <rPr>
        <b/>
        <sz val="10"/>
        <rFont val="Arial"/>
        <family val="2"/>
      </rPr>
      <t>Less:</t>
    </r>
    <r>
      <rPr>
        <sz val="10"/>
        <rFont val="Arial"/>
        <family val="2"/>
      </rPr>
      <t xml:space="preserve"> </t>
    </r>
    <r>
      <rPr>
        <i/>
        <sz val="10"/>
        <rFont val="Arial"/>
        <family val="2"/>
      </rPr>
      <t>Fully Allocated Depreciation</t>
    </r>
  </si>
  <si>
    <t>Transportation</t>
  </si>
  <si>
    <t>Net Depreciation</t>
  </si>
  <si>
    <t>Notes:</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</si>
  <si>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t>
  </si>
  <si>
    <t>The "CCA Class" for fixed assets should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t>
  </si>
  <si>
    <t>The table may need to be customized for a utility's asset categories or for any new asset accounts announced or authorized by the Board.</t>
  </si>
  <si>
    <t>The additions in column (E) must not include construction work in progress (CWIP).</t>
  </si>
  <si>
    <t xml:space="preserve">Effective on the date of IFRS adoption, customer contributions will no longer be recorded in Account 1995 Contributions &amp; Grants, but will be recorded in Account 2440, Deferred Revenues.  </t>
  </si>
  <si>
    <t>The applicant must ensure that all asset disposals have been clearly identified in the Chapter 2 Appendices for all historic, bridge and test years.  Where a distributor for general financial reporting purposes under IFRS has accounted for the amount of gain or loss on the retirement of assets in a pool of like assets as a charge or credit to income, for reporting and rate application filings, the distributor shall reclassify such gains and losses as depreciation expense, and disclose the amount separately.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</si>
</sst>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quot;$&quot;* #,##0_-;\-&quot;$&quot;* #,##0_-;_-&quot;$&quot;* &quot;-&quot;??_-;_-@_-"/>
    <numFmt numFmtId="165" formatCode="_-&quot;$&quot;* #,##0.0_-;\-&quot;$&quot;* #,##0.0_-;_-&quot;$&quot;* &quot;-&quot;??_-;_-@_-"/>
    <numFmt numFmtId="166" formatCode="_-&quot;$&quot;* #,##0.00_-;\-&quot;$&quot;* #,##0.00_-;_-&quot;$&quot;* &quot;-&quot;??_-;_-@_-"/>
    <numFmt numFmtId="167" formatCode="_-&quot;$&quot;* #,##0.0000_-;\-&quot;$&quot;* #,##0.0000_-;_-&quot;$&quot;* &quot;-&quot;??_-;_-@_-"/>
    <numFmt numFmtId="168" formatCode="_(* #,##0.000000_);_(* \(#,##0.000000\);_(* &quot;-&quot;??_);_(@_)"/>
    <numFmt numFmtId="169" formatCode="_-&quot;$&quot;* #,##0.000000000_-;\-&quot;$&quot;* #,##0.000000000_-;_-&quot;$&quot;* &quot;-&quot;??_-;_-@_-"/>
    <numFmt numFmtId="170" formatCode="_(&quot;$&quot;* #,##0.00000_);_(&quot;$&quot;* \(#,##0.00000\);_(&quot;$&quot;* &quot;-&quot;??_);_(@_)"/>
  </numFmts>
  <fonts count="17">
    <font>
      <sz val="8"/>
      <color theme="1"/>
      <name val="Arial"/>
      <family val="2"/>
    </font>
    <font>
      <sz val="8"/>
      <color theme="1"/>
      <name val="Arial"/>
      <family val="2"/>
    </font>
    <font>
      <sz val="10"/>
      <name val="Arial"/>
      <family val="2"/>
    </font>
    <font>
      <sz val="8"/>
      <name val="Arial"/>
      <family val="2"/>
    </font>
    <font>
      <b/>
      <sz val="9"/>
      <color indexed="81"/>
      <name val="Tahoma"/>
      <family val="2"/>
    </font>
    <font>
      <b/>
      <sz val="10"/>
      <name val="Arial"/>
      <family val="2"/>
    </font>
    <font>
      <b/>
      <i/>
      <sz val="10"/>
      <name val="Arial"/>
      <family val="2"/>
    </font>
    <font>
      <b/>
      <sz val="14"/>
      <name val="Arial"/>
      <family val="2"/>
    </font>
    <font>
      <b/>
      <vertAlign val="superscript"/>
      <sz val="14"/>
      <name val="Arial"/>
      <family val="2"/>
    </font>
    <font>
      <b/>
      <sz val="11"/>
      <name val="Arial"/>
      <family val="2"/>
    </font>
    <font>
      <b/>
      <u/>
      <sz val="11"/>
      <name val="Arial"/>
      <family val="2"/>
    </font>
    <font>
      <b/>
      <vertAlign val="superscript"/>
      <sz val="10"/>
      <name val="Arial"/>
      <family val="2"/>
    </font>
    <font>
      <vertAlign val="superscript"/>
      <sz val="10"/>
      <name val="Arial"/>
      <family val="2"/>
    </font>
    <font>
      <b/>
      <sz val="9"/>
      <name val="Arial"/>
      <family val="2"/>
    </font>
    <font>
      <b/>
      <i/>
      <sz val="9"/>
      <name val="Arial"/>
      <family val="2"/>
    </font>
    <font>
      <i/>
      <sz val="10"/>
      <name val="Arial"/>
      <family val="2"/>
    </font>
    <font>
      <sz val="11"/>
      <color theme="1"/>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indexed="9"/>
        <bgColor indexed="64"/>
      </patternFill>
    </fill>
    <fill>
      <patternFill patternType="solid">
        <fgColor rgb="FFFFFF00"/>
        <bgColor indexed="64"/>
      </patternFill>
    </fill>
  </fills>
  <borders count="1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4" fontId="2" fillId="0" borderId="0" applyFont="0" applyFill="0" applyBorder="0" applyAlignment="0" applyProtection="0"/>
    <xf numFmtId="0" fontId="16" fillId="0" borderId="0"/>
    <xf numFmtId="44" fontId="16" fillId="0" borderId="0" applyFont="0" applyFill="0" applyBorder="0" applyAlignment="0" applyProtection="0"/>
  </cellStyleXfs>
  <cellXfs count="94">
    <xf numFmtId="0" fontId="0" fillId="0" borderId="0" xfId="0"/>
    <xf numFmtId="0" fontId="2" fillId="0" borderId="0" xfId="5" applyAlignment="1" applyProtection="1">
      <alignment horizontal="center"/>
      <protection locked="0"/>
    </xf>
    <xf numFmtId="0" fontId="2" fillId="0" borderId="0" xfId="5" applyProtection="1">
      <protection locked="0"/>
    </xf>
    <xf numFmtId="0" fontId="5" fillId="0" borderId="0" xfId="5" applyFont="1" applyProtection="1">
      <protection locked="0"/>
    </xf>
    <xf numFmtId="0" fontId="5" fillId="0" borderId="0" xfId="5" applyFont="1" applyAlignment="1" applyProtection="1">
      <alignment horizontal="right"/>
      <protection locked="0"/>
    </xf>
    <xf numFmtId="0" fontId="2" fillId="4" borderId="2" xfId="5" applyFill="1" applyBorder="1" applyProtection="1">
      <protection locked="0"/>
    </xf>
    <xf numFmtId="0" fontId="5" fillId="4" borderId="3" xfId="5" applyFont="1" applyFill="1" applyBorder="1" applyProtection="1">
      <protection locked="0"/>
    </xf>
    <xf numFmtId="0" fontId="5" fillId="4" borderId="4" xfId="5" applyFont="1" applyFill="1" applyBorder="1" applyProtection="1">
      <protection locked="0"/>
    </xf>
    <xf numFmtId="0" fontId="2" fillId="2" borderId="6" xfId="5" applyFill="1" applyBorder="1" applyAlignment="1" applyProtection="1">
      <alignment horizontal="center" vertical="center"/>
      <protection locked="0"/>
    </xf>
    <xf numFmtId="0" fontId="2" fillId="0" borderId="6" xfId="5" applyBorder="1" applyAlignment="1" applyProtection="1">
      <alignment vertical="center" wrapText="1"/>
      <protection locked="0"/>
    </xf>
    <xf numFmtId="0" fontId="2" fillId="4" borderId="7" xfId="5" applyFill="1" applyBorder="1" applyProtection="1">
      <protection locked="0"/>
    </xf>
    <xf numFmtId="164" fontId="2" fillId="0" borderId="6" xfId="5" applyNumberFormat="1" applyBorder="1" applyProtection="1">
      <protection locked="0"/>
    </xf>
    <xf numFmtId="0" fontId="2" fillId="0" borderId="7" xfId="5" applyBorder="1" applyProtection="1">
      <protection locked="0"/>
    </xf>
    <xf numFmtId="164" fontId="2" fillId="0" borderId="0" xfId="5" applyNumberFormat="1" applyProtection="1">
      <protection locked="0"/>
    </xf>
    <xf numFmtId="0" fontId="2" fillId="2" borderId="0" xfId="5" applyFill="1" applyAlignment="1" applyProtection="1">
      <alignment horizontal="center"/>
      <protection locked="0"/>
    </xf>
    <xf numFmtId="0" fontId="2" fillId="0" borderId="6" xfId="5" applyBorder="1" applyAlignment="1" applyProtection="1">
      <alignment horizontal="left" vertical="center"/>
      <protection locked="0"/>
    </xf>
    <xf numFmtId="164" fontId="2" fillId="0" borderId="6" xfId="5" applyNumberFormat="1" applyBorder="1" applyAlignment="1" applyProtection="1">
      <alignment vertical="center" wrapText="1"/>
      <protection locked="0"/>
    </xf>
    <xf numFmtId="0" fontId="2" fillId="0" borderId="6" xfId="5" applyBorder="1" applyAlignment="1" applyProtection="1">
      <alignment horizontal="center"/>
      <protection locked="0"/>
    </xf>
    <xf numFmtId="164" fontId="2" fillId="2" borderId="6" xfId="5" applyNumberFormat="1" applyFill="1" applyBorder="1" applyProtection="1">
      <protection locked="0"/>
    </xf>
    <xf numFmtId="164" fontId="5" fillId="0" borderId="6" xfId="5" applyNumberFormat="1" applyFont="1" applyBorder="1" applyProtection="1">
      <protection locked="0"/>
    </xf>
    <xf numFmtId="165" fontId="5" fillId="0" borderId="6" xfId="5" applyNumberFormat="1" applyFont="1" applyBorder="1" applyProtection="1">
      <protection locked="0"/>
    </xf>
    <xf numFmtId="164" fontId="5" fillId="0" borderId="6" xfId="5" applyNumberFormat="1" applyFont="1" applyBorder="1" applyAlignment="1" applyProtection="1">
      <alignment vertical="center" wrapText="1"/>
      <protection locked="0"/>
    </xf>
    <xf numFmtId="164" fontId="6" fillId="0" borderId="6" xfId="5" applyNumberFormat="1" applyFont="1" applyBorder="1" applyAlignment="1" applyProtection="1">
      <alignment vertical="top" wrapText="1"/>
      <protection locked="0"/>
    </xf>
    <xf numFmtId="0" fontId="2" fillId="0" borderId="6" xfId="5" applyBorder="1" applyProtection="1">
      <protection locked="0"/>
    </xf>
    <xf numFmtId="15" fontId="2" fillId="0" borderId="0" xfId="5" applyNumberFormat="1" applyProtection="1">
      <protection locked="0"/>
    </xf>
    <xf numFmtId="0" fontId="6" fillId="0" borderId="0" xfId="5" applyFont="1" applyAlignment="1" applyProtection="1">
      <alignment horizontal="center"/>
      <protection locked="0"/>
    </xf>
    <xf numFmtId="165" fontId="2" fillId="0" borderId="0" xfId="5" applyNumberFormat="1" applyProtection="1">
      <protection locked="0"/>
    </xf>
    <xf numFmtId="0" fontId="3" fillId="0" borderId="0" xfId="0" applyFont="1" applyAlignment="1" applyProtection="1">
      <alignment horizontal="right" vertical="top"/>
      <protection locked="0"/>
    </xf>
    <xf numFmtId="0" fontId="3" fillId="2" borderId="5" xfId="5" applyFont="1" applyFill="1" applyBorder="1" applyAlignment="1" applyProtection="1">
      <alignment horizontal="right" vertical="top"/>
      <protection locked="0"/>
    </xf>
    <xf numFmtId="0" fontId="3" fillId="2" borderId="0" xfId="5" applyFont="1" applyFill="1" applyAlignment="1" applyProtection="1">
      <alignment horizontal="right" vertical="top"/>
      <protection locked="0"/>
    </xf>
    <xf numFmtId="0" fontId="3" fillId="0" borderId="0" xfId="5" applyFont="1" applyAlignment="1" applyProtection="1">
      <alignment horizontal="right" vertical="top"/>
      <protection locked="0"/>
    </xf>
    <xf numFmtId="14" fontId="3" fillId="2" borderId="0" xfId="5" applyNumberFormat="1" applyFont="1" applyFill="1" applyAlignment="1" applyProtection="1">
      <alignment horizontal="right" vertical="top"/>
      <protection locked="0"/>
    </xf>
    <xf numFmtId="0" fontId="0" fillId="3" borderId="0" xfId="0" applyFill="1" applyAlignment="1" applyProtection="1">
      <alignment horizontal="center" vertical="center"/>
      <protection locked="0"/>
    </xf>
    <xf numFmtId="0" fontId="9" fillId="2" borderId="0" xfId="5" applyFont="1" applyFill="1" applyProtection="1">
      <protection locked="0"/>
    </xf>
    <xf numFmtId="0" fontId="10" fillId="0" borderId="0" xfId="5" applyFont="1" applyAlignment="1" applyProtection="1">
      <alignment horizontal="center"/>
      <protection locked="0"/>
    </xf>
    <xf numFmtId="0" fontId="5" fillId="4" borderId="6" xfId="5" applyFont="1" applyFill="1" applyBorder="1" applyAlignment="1" applyProtection="1">
      <alignment horizontal="center" wrapText="1"/>
      <protection locked="0"/>
    </xf>
    <xf numFmtId="0" fontId="5" fillId="4" borderId="6" xfId="5" applyFont="1" applyFill="1" applyBorder="1" applyProtection="1">
      <protection locked="0"/>
    </xf>
    <xf numFmtId="0" fontId="5" fillId="4" borderId="6" xfId="5" applyFont="1" applyFill="1" applyBorder="1" applyAlignment="1" applyProtection="1">
      <alignment horizontal="center"/>
      <protection locked="0"/>
    </xf>
    <xf numFmtId="0" fontId="5" fillId="4" borderId="8" xfId="5" applyFont="1" applyFill="1" applyBorder="1" applyAlignment="1" applyProtection="1">
      <alignment horizontal="center" wrapText="1"/>
      <protection locked="0"/>
    </xf>
    <xf numFmtId="0" fontId="5" fillId="4" borderId="9" xfId="5" applyFont="1" applyFill="1" applyBorder="1" applyAlignment="1" applyProtection="1">
      <alignment horizontal="center"/>
      <protection locked="0"/>
    </xf>
    <xf numFmtId="0" fontId="5" fillId="4" borderId="9" xfId="5" applyFont="1" applyFill="1" applyBorder="1" applyAlignment="1" applyProtection="1">
      <alignment horizontal="center" wrapText="1"/>
      <protection locked="0"/>
    </xf>
    <xf numFmtId="49" fontId="2" fillId="0" borderId="6" xfId="5" applyNumberFormat="1" applyBorder="1" applyAlignment="1" applyProtection="1">
      <alignment horizontal="center" vertical="center"/>
      <protection locked="0"/>
    </xf>
    <xf numFmtId="164" fontId="0" fillId="0" borderId="6" xfId="2" applyNumberFormat="1" applyFont="1" applyFill="1" applyBorder="1" applyAlignment="1" applyProtection="1">
      <alignment horizontal="center"/>
      <protection locked="0"/>
    </xf>
    <xf numFmtId="164" fontId="0" fillId="2" borderId="6" xfId="2" applyNumberFormat="1" applyFont="1" applyFill="1" applyBorder="1" applyProtection="1">
      <protection locked="0"/>
    </xf>
    <xf numFmtId="164" fontId="0" fillId="0" borderId="6" xfId="2" applyNumberFormat="1" applyFont="1" applyBorder="1" applyProtection="1">
      <protection locked="0"/>
    </xf>
    <xf numFmtId="0" fontId="2" fillId="0" borderId="6" xfId="5" applyBorder="1" applyAlignment="1" applyProtection="1">
      <alignment horizontal="center" vertical="center"/>
      <protection locked="0"/>
    </xf>
    <xf numFmtId="0" fontId="2" fillId="2" borderId="6" xfId="5" applyFill="1" applyBorder="1" applyProtection="1">
      <protection locked="0"/>
    </xf>
    <xf numFmtId="164" fontId="0" fillId="0" borderId="0" xfId="2" applyNumberFormat="1" applyFont="1" applyFill="1" applyBorder="1" applyProtection="1">
      <protection locked="0"/>
    </xf>
    <xf numFmtId="164" fontId="0" fillId="2" borderId="5" xfId="2" applyNumberFormat="1" applyFont="1" applyFill="1" applyBorder="1" applyProtection="1">
      <protection locked="0"/>
    </xf>
    <xf numFmtId="164" fontId="0" fillId="2" borderId="1" xfId="2" applyNumberFormat="1" applyFont="1" applyFill="1" applyBorder="1" applyProtection="1">
      <protection locked="0"/>
    </xf>
    <xf numFmtId="164" fontId="0" fillId="0" borderId="3" xfId="2" applyNumberFormat="1" applyFont="1" applyBorder="1" applyProtection="1">
      <protection locked="0"/>
    </xf>
    <xf numFmtId="0" fontId="2" fillId="0" borderId="0" xfId="5" applyAlignment="1" applyProtection="1">
      <alignment horizontal="left"/>
      <protection locked="0"/>
    </xf>
    <xf numFmtId="0" fontId="3" fillId="0" borderId="0" xfId="9" applyFont="1" applyAlignment="1" applyProtection="1">
      <alignment horizontal="right" vertical="top"/>
      <protection locked="0"/>
    </xf>
    <xf numFmtId="0" fontId="16" fillId="3" borderId="0" xfId="9" applyFill="1" applyAlignment="1" applyProtection="1">
      <alignment horizontal="center" vertical="center"/>
      <protection locked="0"/>
    </xf>
    <xf numFmtId="164" fontId="0" fillId="0" borderId="6" xfId="10" applyNumberFormat="1" applyFont="1" applyFill="1" applyBorder="1" applyAlignment="1" applyProtection="1">
      <alignment horizontal="center"/>
      <protection locked="0"/>
    </xf>
    <xf numFmtId="164" fontId="0" fillId="2" borderId="6" xfId="10" applyNumberFormat="1" applyFont="1" applyFill="1" applyBorder="1" applyProtection="1">
      <protection locked="0"/>
    </xf>
    <xf numFmtId="164" fontId="0" fillId="0" borderId="6" xfId="10" applyNumberFormat="1" applyFont="1" applyBorder="1" applyProtection="1">
      <protection locked="0"/>
    </xf>
    <xf numFmtId="164" fontId="0" fillId="0" borderId="0" xfId="10" applyNumberFormat="1" applyFont="1" applyFill="1" applyBorder="1" applyProtection="1">
      <protection locked="0"/>
    </xf>
    <xf numFmtId="164" fontId="0" fillId="2" borderId="5" xfId="10" applyNumberFormat="1" applyFont="1" applyFill="1" applyBorder="1" applyProtection="1">
      <protection locked="0"/>
    </xf>
    <xf numFmtId="164" fontId="0" fillId="2" borderId="1" xfId="10" applyNumberFormat="1" applyFont="1" applyFill="1" applyBorder="1" applyProtection="1">
      <protection locked="0"/>
    </xf>
    <xf numFmtId="164" fontId="0" fillId="0" borderId="3" xfId="10" applyNumberFormat="1" applyFont="1" applyBorder="1" applyProtection="1">
      <protection locked="0"/>
    </xf>
    <xf numFmtId="166" fontId="0" fillId="2" borderId="6" xfId="10" applyNumberFormat="1" applyFont="1" applyFill="1" applyBorder="1" applyProtection="1">
      <protection locked="0"/>
    </xf>
    <xf numFmtId="166" fontId="2" fillId="2" borderId="6" xfId="5" applyNumberFormat="1" applyFill="1" applyBorder="1" applyProtection="1">
      <protection locked="0"/>
    </xf>
    <xf numFmtId="43" fontId="2" fillId="0" borderId="0" xfId="1" applyFont="1" applyProtection="1">
      <protection locked="0"/>
    </xf>
    <xf numFmtId="0" fontId="2" fillId="5" borderId="0" xfId="5" applyFill="1" applyProtection="1">
      <protection locked="0"/>
    </xf>
    <xf numFmtId="166" fontId="2" fillId="0" borderId="0" xfId="5" applyNumberFormat="1" applyProtection="1">
      <protection locked="0"/>
    </xf>
    <xf numFmtId="168" fontId="2" fillId="0" borderId="0" xfId="1" applyNumberFormat="1" applyFont="1" applyProtection="1">
      <protection locked="0"/>
    </xf>
    <xf numFmtId="49" fontId="2" fillId="0" borderId="0" xfId="5" applyNumberFormat="1" applyAlignment="1" applyProtection="1">
      <alignment horizontal="center"/>
      <protection locked="0"/>
    </xf>
    <xf numFmtId="49" fontId="5" fillId="4" borderId="6" xfId="5" applyNumberFormat="1" applyFont="1" applyFill="1" applyBorder="1" applyAlignment="1" applyProtection="1">
      <alignment horizontal="center" wrapText="1"/>
      <protection locked="0"/>
    </xf>
    <xf numFmtId="0" fontId="5" fillId="0" borderId="6" xfId="5" applyFont="1" applyBorder="1" applyAlignment="1" applyProtection="1">
      <alignment horizontal="center" wrapText="1"/>
      <protection locked="0"/>
    </xf>
    <xf numFmtId="0" fontId="2" fillId="4" borderId="10" xfId="5" applyFill="1" applyBorder="1" applyProtection="1">
      <protection locked="0"/>
    </xf>
    <xf numFmtId="0" fontId="2" fillId="0" borderId="10" xfId="5" applyBorder="1" applyProtection="1">
      <protection locked="0"/>
    </xf>
    <xf numFmtId="169" fontId="2" fillId="0" borderId="0" xfId="5" applyNumberFormat="1" applyProtection="1">
      <protection locked="0"/>
    </xf>
    <xf numFmtId="49" fontId="2" fillId="0" borderId="6" xfId="5" applyNumberFormat="1" applyBorder="1" applyAlignment="1" applyProtection="1">
      <alignment horizontal="center"/>
      <protection locked="0"/>
    </xf>
    <xf numFmtId="0" fontId="5" fillId="0" borderId="6" xfId="5" applyFont="1" applyBorder="1" applyProtection="1">
      <protection locked="0"/>
    </xf>
    <xf numFmtId="0" fontId="5" fillId="0" borderId="6" xfId="5" applyFont="1" applyBorder="1" applyAlignment="1" applyProtection="1">
      <alignment vertical="center" wrapText="1"/>
      <protection locked="0"/>
    </xf>
    <xf numFmtId="0" fontId="6" fillId="0" borderId="6" xfId="5" applyFont="1" applyBorder="1" applyAlignment="1" applyProtection="1">
      <alignment vertical="top" wrapText="1"/>
      <protection locked="0"/>
    </xf>
    <xf numFmtId="167" fontId="2" fillId="0" borderId="0" xfId="5" applyNumberFormat="1" applyProtection="1">
      <protection locked="0"/>
    </xf>
    <xf numFmtId="170" fontId="2" fillId="0" borderId="0" xfId="5" applyNumberFormat="1" applyProtection="1">
      <protection locked="0"/>
    </xf>
    <xf numFmtId="49" fontId="2" fillId="0" borderId="0" xfId="5" applyNumberFormat="1" applyAlignment="1" applyProtection="1">
      <alignment horizontal="left"/>
      <protection locked="0"/>
    </xf>
    <xf numFmtId="164" fontId="0" fillId="2" borderId="6" xfId="10" applyNumberFormat="1" applyFont="1" applyFill="1" applyBorder="1" applyAlignment="1" applyProtection="1">
      <alignment horizontal="center"/>
      <protection locked="0"/>
    </xf>
    <xf numFmtId="0" fontId="2" fillId="5" borderId="0" xfId="5" applyFill="1" applyAlignment="1" applyProtection="1">
      <alignment horizontal="center"/>
      <protection locked="0"/>
    </xf>
    <xf numFmtId="0" fontId="2" fillId="0" borderId="0" xfId="5" applyAlignment="1" applyProtection="1">
      <alignment horizontal="left" vertical="top" wrapText="1"/>
      <protection locked="0"/>
    </xf>
    <xf numFmtId="0" fontId="2" fillId="0" borderId="0" xfId="5" applyAlignment="1" applyProtection="1">
      <alignment horizontal="left" wrapText="1"/>
      <protection locked="0"/>
    </xf>
    <xf numFmtId="0" fontId="7" fillId="0" borderId="0" xfId="5" applyFont="1" applyAlignment="1" applyProtection="1">
      <alignment horizontal="center" vertical="top"/>
      <protection locked="0"/>
    </xf>
    <xf numFmtId="0" fontId="5" fillId="4" borderId="2" xfId="5" applyFont="1" applyFill="1" applyBorder="1" applyAlignment="1" applyProtection="1">
      <alignment horizontal="center"/>
      <protection locked="0"/>
    </xf>
    <xf numFmtId="0" fontId="5" fillId="4" borderId="3" xfId="5" applyFont="1" applyFill="1" applyBorder="1" applyAlignment="1" applyProtection="1">
      <alignment horizontal="center"/>
      <protection locked="0"/>
    </xf>
    <xf numFmtId="0" fontId="5" fillId="4" borderId="4" xfId="5" applyFont="1" applyFill="1" applyBorder="1" applyAlignment="1" applyProtection="1">
      <alignment horizontal="center"/>
      <protection locked="0"/>
    </xf>
    <xf numFmtId="0" fontId="5" fillId="0" borderId="2" xfId="5" applyFont="1" applyBorder="1" applyAlignment="1" applyProtection="1">
      <alignment horizontal="left"/>
      <protection locked="0"/>
    </xf>
    <xf numFmtId="0" fontId="5" fillId="0" borderId="3" xfId="5" applyFont="1" applyBorder="1" applyAlignment="1" applyProtection="1">
      <alignment horizontal="left"/>
      <protection locked="0"/>
    </xf>
    <xf numFmtId="0" fontId="5" fillId="0" borderId="4" xfId="5" applyFont="1" applyBorder="1" applyAlignment="1" applyProtection="1">
      <alignment horizontal="left"/>
      <protection locked="0"/>
    </xf>
    <xf numFmtId="164" fontId="5" fillId="0" borderId="2" xfId="5" applyNumberFormat="1" applyFont="1" applyBorder="1" applyAlignment="1" applyProtection="1">
      <alignment horizontal="left"/>
      <protection locked="0"/>
    </xf>
    <xf numFmtId="164" fontId="5" fillId="0" borderId="3" xfId="5" applyNumberFormat="1" applyFont="1" applyBorder="1" applyAlignment="1" applyProtection="1">
      <alignment horizontal="left"/>
      <protection locked="0"/>
    </xf>
    <xf numFmtId="164" fontId="5" fillId="0" borderId="4" xfId="5" applyNumberFormat="1" applyFont="1" applyBorder="1" applyAlignment="1" applyProtection="1">
      <alignment horizontal="left"/>
      <protection locked="0"/>
    </xf>
  </cellXfs>
  <cellStyles count="11">
    <cellStyle name="Comma" xfId="1" builtinId="3"/>
    <cellStyle name="Comma 2" xfId="4" xr:uid="{23CE437A-9620-48AD-8F23-B708B1F23192}"/>
    <cellStyle name="Currency" xfId="2" builtinId="4"/>
    <cellStyle name="Currency 2" xfId="8" xr:uid="{669895E4-9C69-4F0B-981D-A35904433960}"/>
    <cellStyle name="Currency 3" xfId="10" xr:uid="{F06094ED-6EFC-4174-B935-68EB06BCC748}"/>
    <cellStyle name="Normal" xfId="0" builtinId="0"/>
    <cellStyle name="Normal 2" xfId="9" xr:uid="{9C2B4B93-BEB1-4FE6-A616-7198E2490CDD}"/>
    <cellStyle name="Normal 2 10 2" xfId="5" xr:uid="{0926632E-1BA1-471F-9C97-226E9B78B625}"/>
    <cellStyle name="Normal 2 10 2 2" xfId="7" xr:uid="{562A6288-A6C0-4F00-8E1C-60AACA56508B}"/>
    <cellStyle name="Normal 2 2" xfId="3" xr:uid="{6BBCC2F2-7B57-449E-9D51-2B34FD8C9F68}"/>
    <cellStyle name="Percent 2" xfId="6" xr:uid="{E4E84A94-CAD9-4A06-A674-DAA1CF934D4C}"/>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9" Type="http://schemas.openxmlformats.org/officeDocument/2006/relationships/externalLink" Target="externalLinks/externalLink29.xml"/><Relationship Id="rId21" Type="http://schemas.openxmlformats.org/officeDocument/2006/relationships/externalLink" Target="externalLinks/externalLink11.xml"/><Relationship Id="rId34" Type="http://schemas.openxmlformats.org/officeDocument/2006/relationships/externalLink" Target="externalLinks/externalLink24.xml"/><Relationship Id="rId42" Type="http://schemas.openxmlformats.org/officeDocument/2006/relationships/externalLink" Target="externalLinks/externalLink32.xml"/><Relationship Id="rId47" Type="http://schemas.openxmlformats.org/officeDocument/2006/relationships/externalLink" Target="externalLinks/externalLink37.xml"/><Relationship Id="rId50" Type="http://schemas.openxmlformats.org/officeDocument/2006/relationships/externalLink" Target="externalLinks/externalLink40.xml"/><Relationship Id="rId55" Type="http://schemas.openxmlformats.org/officeDocument/2006/relationships/externalLink" Target="externalLinks/externalLink45.xml"/><Relationship Id="rId63"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6.xml"/><Relationship Id="rId29" Type="http://schemas.openxmlformats.org/officeDocument/2006/relationships/externalLink" Target="externalLinks/externalLink19.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externalLink" Target="externalLinks/externalLink27.xml"/><Relationship Id="rId40" Type="http://schemas.openxmlformats.org/officeDocument/2006/relationships/externalLink" Target="externalLinks/externalLink30.xml"/><Relationship Id="rId45" Type="http://schemas.openxmlformats.org/officeDocument/2006/relationships/externalLink" Target="externalLinks/externalLink35.xml"/><Relationship Id="rId53" Type="http://schemas.openxmlformats.org/officeDocument/2006/relationships/externalLink" Target="externalLinks/externalLink43.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externalLink" Target="externalLinks/externalLink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 Id="rId43" Type="http://schemas.openxmlformats.org/officeDocument/2006/relationships/externalLink" Target="externalLinks/externalLink33.xml"/><Relationship Id="rId48" Type="http://schemas.openxmlformats.org/officeDocument/2006/relationships/externalLink" Target="externalLinks/externalLink38.xml"/><Relationship Id="rId56" Type="http://schemas.openxmlformats.org/officeDocument/2006/relationships/externalLink" Target="externalLinks/externalLink46.xml"/><Relationship Id="rId64"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externalLink" Target="externalLinks/externalLink41.xml"/><Relationship Id="rId3" Type="http://schemas.openxmlformats.org/officeDocument/2006/relationships/worksheet" Target="worksheets/sheet3.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externalLink" Target="externalLinks/externalLink23.xml"/><Relationship Id="rId38" Type="http://schemas.openxmlformats.org/officeDocument/2006/relationships/externalLink" Target="externalLinks/externalLink28.xml"/><Relationship Id="rId46" Type="http://schemas.openxmlformats.org/officeDocument/2006/relationships/externalLink" Target="externalLinks/externalLink36.xml"/><Relationship Id="rId59" Type="http://schemas.openxmlformats.org/officeDocument/2006/relationships/styles" Target="styles.xml"/><Relationship Id="rId20" Type="http://schemas.openxmlformats.org/officeDocument/2006/relationships/externalLink" Target="externalLinks/externalLink10.xml"/><Relationship Id="rId41" Type="http://schemas.openxmlformats.org/officeDocument/2006/relationships/externalLink" Target="externalLinks/externalLink31.xml"/><Relationship Id="rId54" Type="http://schemas.openxmlformats.org/officeDocument/2006/relationships/externalLink" Target="externalLinks/externalLink44.xml"/><Relationship Id="rId62"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externalLink" Target="externalLinks/externalLink26.xml"/><Relationship Id="rId49" Type="http://schemas.openxmlformats.org/officeDocument/2006/relationships/externalLink" Target="externalLinks/externalLink39.xml"/><Relationship Id="rId57" Type="http://schemas.openxmlformats.org/officeDocument/2006/relationships/externalLink" Target="externalLinks/externalLink47.xml"/><Relationship Id="rId10" Type="http://schemas.openxmlformats.org/officeDocument/2006/relationships/worksheet" Target="worksheets/sheet10.xml"/><Relationship Id="rId31" Type="http://schemas.openxmlformats.org/officeDocument/2006/relationships/externalLink" Target="externalLinks/externalLink21.xml"/><Relationship Id="rId44" Type="http://schemas.openxmlformats.org/officeDocument/2006/relationships/externalLink" Target="externalLinks/externalLink34.xml"/><Relationship Id="rId52" Type="http://schemas.openxmlformats.org/officeDocument/2006/relationships/externalLink" Target="externalLinks/externalLink4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venue%20Management/PreMarketOpen/PV%20Model%20%20March%202002%20Rate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July%20Direct%20LDC%20CSS%20Actual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June%20Direct%20LDC%20CSS%20Actual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Mar%20Direct%20LDC%20CSS%20Actual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May%20Direct%20LDC%20CSS%20Actual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Nov%20Direct%20LDC%20CSS%20Actual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Oct%20Direct%20LDC%20CSS%20Actual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Sept%20Direct%20LDC%20CSS%20Actual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Retail%20and%20MEU%20Actuals%20-%20Jan.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Apr%20CSS%20Actual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Aug%20CSS%20Actual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BP%20-%20RMTx/2003%20Dx%20Tariff%2002120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Dec%20CSS%20Actual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Feb%20CSS%20Actual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Jan%20CSS%20Actua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July%20CSS%20Actual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June%20CSS%20Actual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Mar%20CSS%20Actual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May%20CSS%20Actuals.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Nov%20CSS%20Actual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Oct%20CSS%20Actual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Sept%20CSS%20Actual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BP%20-%20RMTx/Old%20011022/BIG%20DX%20010629a%20010719a%20BASE.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BP%20-%20RMTx/Old%20011022/Restructuring%20Year%202001/December%202000%20Restructuring%20Comparison%20Source%20Data.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G:\Audit%20Information\4.0%20Phase%20III%20-%20Ongoing%204.3%20Rebate\4.3%20Calculation%20of%20Payments%20from%20or%20to%20IMO\F_June%202003\a)%20May-03%201506%20Calculations%20&amp;%20Form%201506%20Attachement.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G:\Audit%20Information\4.0%20Phase%20III%20-%20Ongoing%204.3%20Rebate\4.3%20Calculation%20of%20Payments%20from%20or%20to%20IMO\G_July%202003\a)%20Jun-03%201506%20Calculations%20&amp;%20Form%201506%20Attachment.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M:\My%20Documents\HON%20bypass%20current%20study\Backup-TRF&amp;LINE-Bypass%20dec1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DOCUME~1/185056/LOCALS~1/Temp/Temporary%20Directory%202%20for%20RMDx%20BP061208b.zip/TEMP/COP%20Accrual%20from%20Joanna%20Lee/04-04%20Data%20for%20Accru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BP%20-%20RMTx/DJC%20Retail%20Revenue%20020319d%20New%20LF%20020321a.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teams.hydroone.com/Users/207813/AppData/Local/Microsoft/Windows/Temporary%20Internet%20Files/Content.Outlook/5JHT273W/2017_Filing_Requirements_Chapter2_Appendices%20-%20APp.%202-BA.xlsm" TargetMode="External"/></Relationships>
</file>

<file path=xl/externalLinks/_rels/externalLink37.xml.rels><?xml version="1.0" encoding="UTF-8" standalone="yes"?>
<Relationships xmlns="http://schemas.openxmlformats.org/package/2006/relationships"><Relationship Id="rId2" Type="http://schemas.microsoft.com/office/2019/04/relationships/externalLinkLongPath" Target="file:///\\vortex-ho3\FinanceBusinessPlanning\DOCUME~1\185056\LOCALS~1\Temp\Temporary%20Directory%201%20for%20RMTx%20BP061208a.zip\H1_Fin_Models\TX%20Connection%20Model%20Development\Tx%20Connection%20Model%20%20Version%2003A%20Mar-13-03%20Test%20-%20Refined%20Version.xls?5C34D997" TargetMode="External"/><Relationship Id="rId1" Type="http://schemas.openxmlformats.org/officeDocument/2006/relationships/externalLinkPath" Target="file:///\\5C34D997\Tx%20Connection%20Model%20%20Version%2003A%20Mar-13-03%20Test%20-%20Refined%20Version.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DOCUME~1/185056/LOCALS~1/Temp/Temporary%20Directory%202%20for%20RMDx%20BP061208b.zip/TEMP/FINAL%2004-01%20COP%20Variance%20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DOCUME~1/185056/LOCALS~1/Temp/Temporary%20Directory%202%20for%20RMDx%20BP061208b.zip/TEMP/DRAFT#2 03-09 Data for Sep-03 Preliminary IMO Invoice Estimat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Directs%20and%20LDCs%20Actuals%20-%20Jan.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DOCUME~1/185056/LOCALS~1/Temp/Temporary%20Directory%202%20for%20RMDx%20BP061208b.zip/TEMP/Apr-03%20IMO%20Invoice%20Estimate%20Data%20(5%20business%20day%20after%20month%20end).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REPORTNG/Integration/2000/05-2000/SLA%20Reporting%20Input.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New%20Name%20XNV's/iscextss.xnv"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WINNT/Profiles/396116/Desktop/based%20pensionable%20earnings%20for%20Q4%202002.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Business%20Plan%20Models/Tx/RMTx%202007%20BP061208a_070828_Existing%20Rates&amp;%20CDM.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DOCUME~1/185056/LOCALS~1/Temp/Temporary%20Directory%202%20for%20RMDx%20BP061208b.zip/TEMP/v2%20DRAFT%2004-02%20COP%20Variance%20Data.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ttps://teams.hydroone.com/financebusinessplanning/2009-13%20Business%20Plan%20Documents/2009-13%20BP%20Models/Trending/Journal%20Entries/Budget%20Upload%20Template%2008-%20%20%20hoi%20100.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HydroOne%20Benefits%20Forecast%20%20May-29-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Apr%20Direct%20LDC%20CSS%20Actual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Aug%20Direct%20LDC%20CSS%20Actual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Dec%20Direct%20LDC%20CSS%20Actual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Feb%20Direct%20LDC%20CSS%20Actual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Jan%20Direct%20LDC%20CSS%20Actua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resion"/>
      <sheetName val="97PVModel"/>
      <sheetName val="Rev2002"/>
      <sheetName val="Revenue_New_PV"/>
    </sheetNames>
    <sheetDataSet>
      <sheetData sheetId="0"/>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 val="Dummy Data from CSS"/>
    </sheetNames>
    <sheetDataSet>
      <sheetData sheetId="0"/>
      <sheetData sheetId="1"/>
      <sheetData sheetId="2"/>
      <sheetData sheetId="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 val="Aug CSS Actuals"/>
    </sheetNames>
    <sheetDataSet>
      <sheetData sheetId="0"/>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 val="Jan CSS Actuals"/>
    </sheetNames>
    <sheetDataSet>
      <sheetData sheetId="0"/>
      <sheetData sheetId="1"/>
      <sheetData sheetId="2"/>
      <sheetData sheetId="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Jan 24-2001"/>
      <sheetName val="Source Mar 1-2001"/>
      <sheetName val="Accounts Adjusted"/>
    </sheetNames>
    <sheetDataSet>
      <sheetData sheetId="0"/>
      <sheetData sheetId="1"/>
      <sheetData sheetId="2"/>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H1 1506 Current Month"/>
      <sheetName val="H1 1506 prior months"/>
      <sheetName val="H1 1506 summary"/>
      <sheetName val="1506 Attachment"/>
    </sheetNames>
    <sheetDataSet>
      <sheetData sheetId="0"/>
      <sheetData sheetId="1" refreshError="1"/>
      <sheetData sheetId="2" refreshError="1"/>
      <sheetData sheetId="3"/>
      <sheetData sheetId="4"/>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H1 1506 Current Month"/>
      <sheetName val="H1 1506 prior months"/>
      <sheetName val="H1 1506 summary"/>
      <sheetName val="1506 Attachment"/>
      <sheetName val="Total from CSS (Retail and MEU)"/>
    </sheetNames>
    <sheetDataSet>
      <sheetData sheetId="0"/>
      <sheetData sheetId="1" refreshError="1"/>
      <sheetData sheetId="2" refreshError="1"/>
      <sheetData sheetId="3"/>
      <sheetData sheetId="4"/>
      <sheetData sheetId="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es"/>
      <sheetName val="Load-2002"/>
      <sheetName val="load12"/>
      <sheetName val="Top-loads"/>
      <sheetName val="TRF-Bypass"/>
      <sheetName val="trf-bypass-H1"/>
      <sheetName val="Line-CTSand MTS"/>
      <sheetName val="Line-Bypass-nonH1"/>
      <sheetName val="Line-Bypass-Cables"/>
      <sheetName val="Line-Bypass-H1-Supp"/>
      <sheetName val="Additional-TC&amp;LC"/>
      <sheetName val="Summary"/>
      <sheetName val="2. Index"/>
      <sheetName val="Total from CSS (Retail and MEU)"/>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COP &amp; Tx"/>
      <sheetName val="Bill 210 &amp; BPPR"/>
      <sheetName val="COP Accrual"/>
      <sheetName val="Invoice Estimate Report"/>
    </sheetNames>
    <sheetDataSet>
      <sheetData sheetId="0"/>
      <sheetData sheetId="1"/>
      <sheetData sheetId="2"/>
      <sheetData sheetId="3" refreshError="1"/>
      <sheetData sheetId="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x_Tariff"/>
      <sheetName val="2002"/>
      <sheetName val="Reconcile"/>
      <sheetName val="Diff"/>
      <sheetName val="Old"/>
      <sheetName val="Mix_Change"/>
      <sheetName val="Dx_Tariff&amp;COP"/>
      <sheetName val="MEU_Tariff&amp;COP"/>
      <sheetName val="Tx_Tariff"/>
      <sheetName val="Tx_Embedded_Gen"/>
      <sheetName val="Dx_Tariff&amp;COP_Diff"/>
      <sheetName val="MEU_Tariff&amp;COP_Diff"/>
      <sheetName val="Tx_Tariff_Diff"/>
      <sheetName val="MEU_Tariff_Base"/>
      <sheetName val="Dx_Tariff_Base"/>
      <sheetName val="Dx_Tariff&amp;COP_Old"/>
      <sheetName val="MEU_Tariff&amp;COP_Old"/>
      <sheetName val="Tx_Tariff_Old"/>
      <sheetName val="Dx_Tariff_Base_Old"/>
      <sheetName val="Recon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Overview"/>
      <sheetName val="Index "/>
      <sheetName val="Input - Proj Info"/>
      <sheetName val="Input - Conn Info"/>
      <sheetName val="Class 1 Serv. Life"/>
      <sheetName val="Contr Calc."/>
      <sheetName val="Sens Analysis "/>
      <sheetName val="Annual. Pay'ts &amp; True-ups Calc."/>
      <sheetName val="DCF Analysis Basic Assumptions"/>
      <sheetName val="Cost Summary"/>
      <sheetName val="Summary of Cont'n Calc."/>
      <sheetName val="Revenue Requirment"/>
      <sheetName val="Rev. Req Graph "/>
      <sheetName val="Annual. Pay'ts Sch."/>
      <sheetName val="System Use - Cash Flows"/>
      <sheetName val="System Use -  Finance Input"/>
      <sheetName val="System Use - NPV Calc."/>
      <sheetName val="System Use - Escalators"/>
      <sheetName val="Module2"/>
      <sheetName val="Module4"/>
      <sheetName val="Module3"/>
      <sheetName val="Module5"/>
      <sheetName val="Module6"/>
      <sheetName val="Module7"/>
      <sheetName val="Module8"/>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 DO"/>
      <sheetName val="notes"/>
      <sheetName val="actual%"/>
      <sheetName val="budget-04"/>
      <sheetName val="actual-03&amp;04"/>
      <sheetName val="GWh-03"/>
      <sheetName val="class"/>
      <sheetName val="class var"/>
      <sheetName val="S1"/>
      <sheetName val="S2"/>
      <sheetName val="S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Commodity"/>
      <sheetName val="Other COP &amp; Revenue"/>
      <sheetName val="Bill 210 &amp; MPMA"/>
      <sheetName val="COP Accrual"/>
      <sheetName val="Invoice Estimate Repor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EP"/>
      <sheetName val="HUSA"/>
      <sheetName val="Total MW - interval"/>
      <sheetName val="Total MW - hour"/>
      <sheetName val="Ont MW &amp; Weighs"/>
      <sheetName val="Preliminary"/>
      <sheetName val="Final"/>
      <sheetName val="Apr-03 Method"/>
      <sheetName val="Apr-03 Report"/>
    </sheetNames>
    <sheetDataSet>
      <sheetData sheetId="0"/>
      <sheetData sheetId="1"/>
      <sheetData sheetId="2"/>
      <sheetData sheetId="3"/>
      <sheetData sheetId="4"/>
      <sheetData sheetId="5"/>
      <sheetData sheetId="6"/>
      <sheetData sheetId="7"/>
      <sheetData sheetId="8"/>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Identifier"/>
      <sheetName val="Tx OM&amp;A Oth Adj"/>
      <sheetName val="Tx OM&amp;A NS - Variance"/>
      <sheetName val="Tx OM&amp;A NS - Actual"/>
      <sheetName val="Tx OM&amp;A NS - Budget"/>
      <sheetName val="Tx OM&amp;A CR - Variance"/>
      <sheetName val="Tx OM&amp;A CR - Actual"/>
      <sheetName val="Tx OM&amp;A CR - Budget"/>
      <sheetName val="Tx OM&amp;A Extl - Variance"/>
      <sheetName val="Tx OM&amp;A Extl - Actual"/>
      <sheetName val="Tx OM&amp;A Extl - Budget"/>
      <sheetName val="Tx Capital Oth Adj"/>
      <sheetName val="Tx Capital NS - Variance"/>
      <sheetName val="Tx Capital NS - Actual"/>
      <sheetName val="Tx Capital NS - Budget"/>
      <sheetName val="Tx Capital CR - Variance"/>
      <sheetName val="Tx Capital CR - Actual"/>
      <sheetName val="Tx Capital CR - Budget"/>
      <sheetName val="Tx Capital Extl - Variance"/>
      <sheetName val="Tx Capital Extl - Actual"/>
      <sheetName val="Tx Capital Extl - Budget"/>
      <sheetName val="Dx OM&amp;A Oth Adj"/>
      <sheetName val="Dx OM&amp;A NS - Variance"/>
      <sheetName val="Dx OM&amp;A NS - Actual"/>
      <sheetName val="Dx OM&amp;A NS - Budget"/>
      <sheetName val="Dx OM&amp;A CR - Variance"/>
      <sheetName val="Dx OM&amp;A CR - Actual"/>
      <sheetName val="Dx OM&amp;A CR - Budget"/>
      <sheetName val="Dx OM&amp;A Extl - Variance"/>
      <sheetName val="Dx OM&amp;A Extl - Actual"/>
      <sheetName val="Dx OM&amp;A Extl - Budget"/>
      <sheetName val="Dx Capital Oth Adj"/>
      <sheetName val="Dx Capital NS - Variance"/>
      <sheetName val="Dx Capital NS - Actual"/>
      <sheetName val="Dx Capital NS - Budget"/>
      <sheetName val="Dx Capital CR - Variance"/>
      <sheetName val="Dx Capital CR - Actual"/>
      <sheetName val="Dx Capital CR - Budget"/>
      <sheetName val="Dx Capital Extl - Variance"/>
      <sheetName val="Dx Capital Extl - Actual"/>
      <sheetName val="Dx Capital Extl - Budg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COME"/>
    </sheetNames>
    <sheetDataSet>
      <sheetData sheetId="0"/>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4 2002"/>
      <sheetName val="q3 2002"/>
      <sheetName val="Q2 2002"/>
      <sheetName val="q1 2002"/>
      <sheetName val="Sheet3"/>
    </sheetNames>
    <sheetDataSet>
      <sheetData sheetId="0"/>
      <sheetData sheetId="1"/>
      <sheetData sheetId="2"/>
      <sheetData sheetId="3"/>
      <sheetData sheetId="4"/>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_Mstr_Cntrl"/>
      <sheetName val="Tx_Meters_2006"/>
      <sheetName val="LF without DSM &amp; Reconnections"/>
      <sheetName val="LF_Impact of DSM"/>
      <sheetName val="LF_Impact of Reconnection Risk"/>
      <sheetName val="LF_Impact of Embedded Generatio"/>
      <sheetName val="LF with DSM &amp; Reconnections"/>
      <sheetName val="RDDA"/>
      <sheetName val="Fcst"/>
      <sheetName val="Fcst_Chg"/>
      <sheetName val="Fcst_Prev"/>
      <sheetName val="Out_Tx_Tariff_Chg"/>
      <sheetName val="Tx_Out_Fcst"/>
      <sheetName val="Tx_Out_Fcst_Chg"/>
      <sheetName val="Tx_Out_Fcst_Prev"/>
      <sheetName val="Tx_Out_Budget_061208a"/>
      <sheetName val="F_Scaling"/>
      <sheetName val="In_F_Tx_Rates"/>
      <sheetName val="In_F_Hist_kWs"/>
      <sheetName val="Ld_Fcst_Apr04"/>
      <sheetName val="Ld_Fcst_Jul04"/>
      <sheetName val="Ld_Fcst_Apr05"/>
      <sheetName val="Ld_Fcst_Apr06"/>
      <sheetName val="Ld_Fcst_CD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4"/>
      <sheetName val="GWh-03"/>
      <sheetName val="budget-04"/>
      <sheetName val="LT"/>
      <sheetName val="actual-03&amp;04"/>
      <sheetName val="class"/>
      <sheetName val="class var"/>
      <sheetName val="S1"/>
      <sheetName val="S2"/>
      <sheetName val="S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LINES"/>
      <sheetName val="Sheet1"/>
      <sheetName val="JOURNAL"/>
      <sheetName val="valid values"/>
    </sheetNames>
    <sheetDataSet>
      <sheetData sheetId="0" refreshError="1"/>
      <sheetData sheetId="1" refreshError="1"/>
      <sheetData sheetId="2" refreshError="1"/>
      <sheetData sheetId="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Overview"/>
      <sheetName val="2. Index"/>
      <sheetName val="3. Benefits GLAs"/>
      <sheetName val="4. Formulae &amp; Allocation %"/>
      <sheetName val="5. Escalators"/>
      <sheetName val="6. 2002 H D GLI Maternity"/>
      <sheetName val="7. 2002 BPE"/>
      <sheetName val="8. 2002 TR"/>
      <sheetName val="9. 2002 EHT"/>
      <sheetName val="10. 2002 WC"/>
      <sheetName val="11. 2002NTS - CPP EI"/>
      <sheetName val="12. 2002NW - CPP EI"/>
      <sheetName val="13. 2002RMC - CPP EI"/>
      <sheetName val="14. 2002HO - CPP EI"/>
      <sheetName val="15. 2002TEL - CPP EI"/>
      <sheetName val="16. 2002OHE - CPP EI"/>
      <sheetName val="17. 2002MRK - CPP EI"/>
      <sheetName val="18. 2003 Headcount"/>
      <sheetName val="19. 2003 OPRB, LTD, SPP, RPP"/>
      <sheetName val="20. 2003 Compens &amp; EHT- HOI"/>
      <sheetName val="21. 2003 Compens &amp; EHT- Netwk"/>
      <sheetName val="22. 2003 Compens &amp; EHT- RC"/>
      <sheetName val="23. 2003 Compens &amp; EHT- TEL"/>
      <sheetName val="24. 2003 Compens &amp; EHT- OHE"/>
      <sheetName val="25. 2003 Compens &amp; EHT- Market"/>
      <sheetName val="26. 2003 D H GLI Mat - HOI"/>
      <sheetName val="27. 2003 D H GLI Mat - Networks"/>
      <sheetName val="28. 2003 D H GLI Mat - RC"/>
      <sheetName val="29. 2003 D H GLI Mat - TEL"/>
      <sheetName val="30. 2003 D H GLI Mat - OHE"/>
      <sheetName val="31. 2003 D H GLI Mat - Markets"/>
      <sheetName val="32. WC - Est. Max.  Premium"/>
      <sheetName val="33. CPP - Est. Max.  ER Cont'n"/>
      <sheetName val="34. EI - Est. Max.  ER Cont'n"/>
      <sheetName val="35. 2003 WC, CPP, EI - HOI"/>
      <sheetName val="36. 2003 WC, CPP, EI - Networks"/>
      <sheetName val="37. 2003 WC, CPP, EI - RC"/>
      <sheetName val="38. 2003 WC, CPP, EI - TEL"/>
      <sheetName val="39. 2003 WC, CPP, EI - OHE"/>
      <sheetName val="40. 2003 WC, CPP, EI - Markets"/>
      <sheetName val="41. Benefits Rough Est 2003-08"/>
      <sheetName val="42. 2003 TR, EHT &amp; BPE Estimate"/>
      <sheetName val="43. 2003 BPE Estimate"/>
      <sheetName val="44. 2003 Networks BPE Estimate"/>
      <sheetName val="45. 2003 H D GLI Mat Forecast"/>
      <sheetName val="46. Est. -  H D GLI &amp; MAT "/>
      <sheetName val="47. 2003 Comp&amp;Benefits Summary"/>
      <sheetName val="48. 03-08 BurdenRates (Net+OHE)"/>
      <sheetName val="49. 2003-08 BurdenRates Summary"/>
      <sheetName val="50. 2003-08 Consol"/>
      <sheetName val="51. 2003-08 Net+OHE"/>
      <sheetName val="52. 2003-08 Net"/>
      <sheetName val="53. 2003-08 HOI"/>
      <sheetName val="2003-08 NS"/>
      <sheetName val="54. 2003-08 RC"/>
      <sheetName val="55. 2003-08 Tel"/>
      <sheetName val="56. 2003-08 OHE"/>
      <sheetName val="57. EFB Liabiliti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2B7E5-381B-436D-9DDA-7402A0080588}">
  <sheetPr>
    <tabColor rgb="FF00B0F0"/>
    <pageSetUpPr fitToPage="1"/>
  </sheetPr>
  <dimension ref="A1:R89"/>
  <sheetViews>
    <sheetView showGridLines="0" zoomScale="85" zoomScaleNormal="85" zoomScaleSheetLayoutView="85" workbookViewId="0">
      <pane xSplit="3" ySplit="16" topLeftCell="D17" activePane="bottomRight" state="frozen"/>
      <selection pane="bottomRight" activeCell="F53" sqref="F53"/>
      <selection pane="bottomLeft" activeCell="I52" sqref="I52:J52"/>
      <selection pane="topRight" activeCell="I52" sqref="I52:J52"/>
    </sheetView>
  </sheetViews>
  <sheetFormatPr defaultColWidth="10.6640625" defaultRowHeight="12.75"/>
  <cols>
    <col min="1" max="1" width="8.83203125" style="1" customWidth="1"/>
    <col min="2" max="2" width="11.83203125" style="67" customWidth="1"/>
    <col min="3" max="3" width="44.1640625" style="2" customWidth="1"/>
    <col min="4" max="4" width="19.6640625" style="2" bestFit="1" customWidth="1"/>
    <col min="5" max="5" width="15.1640625" style="2" customWidth="1"/>
    <col min="6" max="6" width="13.5" style="2" customWidth="1"/>
    <col min="7" max="7" width="18.6640625" style="2" bestFit="1" customWidth="1"/>
    <col min="8" max="8" width="1.83203125" style="2" customWidth="1"/>
    <col min="9" max="9" width="16.83203125" style="2" customWidth="1"/>
    <col min="10" max="10" width="15.6640625" style="2" customWidth="1"/>
    <col min="11" max="11" width="13.83203125" style="2" customWidth="1"/>
    <col min="12" max="12" width="17" style="2" bestFit="1" customWidth="1"/>
    <col min="13" max="13" width="16.5" style="2" bestFit="1" customWidth="1"/>
    <col min="14" max="14" width="12.1640625" style="2" bestFit="1" customWidth="1"/>
    <col min="15" max="15" width="21.1640625" style="2" bestFit="1" customWidth="1"/>
    <col min="16" max="16384" width="10.6640625" style="2"/>
  </cols>
  <sheetData>
    <row r="1" spans="1:13" hidden="1">
      <c r="L1" s="3" t="s">
        <v>0</v>
      </c>
      <c r="M1" s="52" t="s">
        <v>1</v>
      </c>
    </row>
    <row r="2" spans="1:13" hidden="1">
      <c r="L2" s="3" t="s">
        <v>2</v>
      </c>
      <c r="M2" s="28" t="s">
        <v>3</v>
      </c>
    </row>
    <row r="3" spans="1:13" hidden="1">
      <c r="L3" s="3" t="s">
        <v>4</v>
      </c>
      <c r="M3" s="28">
        <v>4</v>
      </c>
    </row>
    <row r="4" spans="1:13" hidden="1">
      <c r="L4" s="3" t="s">
        <v>5</v>
      </c>
      <c r="M4" s="28">
        <v>4</v>
      </c>
    </row>
    <row r="5" spans="1:13" hidden="1">
      <c r="L5" s="3" t="s">
        <v>6</v>
      </c>
      <c r="M5" s="29"/>
    </row>
    <row r="6" spans="1:13" hidden="1">
      <c r="L6" s="3"/>
      <c r="M6" s="30"/>
    </row>
    <row r="7" spans="1:13" hidden="1">
      <c r="L7" s="3" t="s">
        <v>7</v>
      </c>
      <c r="M7" s="31">
        <v>43545</v>
      </c>
    </row>
    <row r="8" spans="1:13" hidden="1"/>
    <row r="9" spans="1:13" ht="18">
      <c r="A9" s="84" t="s">
        <v>8</v>
      </c>
      <c r="B9" s="84"/>
      <c r="C9" s="84"/>
      <c r="D9" s="84"/>
      <c r="E9" s="84"/>
      <c r="F9" s="84"/>
      <c r="G9" s="84"/>
      <c r="H9" s="84"/>
      <c r="I9" s="84"/>
      <c r="J9" s="84"/>
      <c r="K9" s="84"/>
      <c r="L9" s="84"/>
      <c r="M9" s="84"/>
    </row>
    <row r="10" spans="1:13" ht="21">
      <c r="A10" s="84" t="s">
        <v>9</v>
      </c>
      <c r="B10" s="84"/>
      <c r="C10" s="84"/>
      <c r="D10" s="84"/>
      <c r="E10" s="84"/>
      <c r="F10" s="84"/>
      <c r="G10" s="84"/>
      <c r="H10" s="84"/>
      <c r="I10" s="84"/>
      <c r="J10" s="84"/>
      <c r="K10" s="84"/>
      <c r="L10" s="84"/>
      <c r="M10" s="84"/>
    </row>
    <row r="12" spans="1:13" ht="15">
      <c r="E12" s="4" t="s">
        <v>10</v>
      </c>
      <c r="F12" s="53" t="s">
        <v>11</v>
      </c>
    </row>
    <row r="13" spans="1:13" ht="15">
      <c r="E13" s="4" t="s">
        <v>12</v>
      </c>
      <c r="F13" s="33">
        <v>2018</v>
      </c>
      <c r="G13" s="34"/>
    </row>
    <row r="15" spans="1:13">
      <c r="D15" s="85" t="s">
        <v>13</v>
      </c>
      <c r="E15" s="86"/>
      <c r="F15" s="86"/>
      <c r="G15" s="87"/>
      <c r="I15" s="5"/>
      <c r="J15" s="6" t="s">
        <v>14</v>
      </c>
      <c r="K15" s="6"/>
      <c r="L15" s="7"/>
    </row>
    <row r="16" spans="1:13" ht="27">
      <c r="A16" s="35" t="s">
        <v>15</v>
      </c>
      <c r="B16" s="68" t="s">
        <v>16</v>
      </c>
      <c r="C16" s="36" t="s">
        <v>17</v>
      </c>
      <c r="D16" s="69" t="s">
        <v>18</v>
      </c>
      <c r="E16" s="37" t="s">
        <v>19</v>
      </c>
      <c r="F16" s="37" t="s">
        <v>20</v>
      </c>
      <c r="G16" s="35" t="s">
        <v>21</v>
      </c>
      <c r="H16" s="10"/>
      <c r="I16" s="38" t="s">
        <v>18</v>
      </c>
      <c r="J16" s="39" t="s">
        <v>22</v>
      </c>
      <c r="K16" s="39" t="s">
        <v>20</v>
      </c>
      <c r="L16" s="40" t="s">
        <v>21</v>
      </c>
      <c r="M16" s="35" t="s">
        <v>23</v>
      </c>
    </row>
    <row r="17" spans="1:18">
      <c r="A17" s="8">
        <v>12</v>
      </c>
      <c r="B17" s="41">
        <v>1610</v>
      </c>
      <c r="C17" s="9" t="s">
        <v>24</v>
      </c>
      <c r="D17" s="54">
        <v>276.94453319287993</v>
      </c>
      <c r="E17" s="54">
        <v>35</v>
      </c>
      <c r="F17" s="55">
        <v>0</v>
      </c>
      <c r="G17" s="56">
        <f>D17+E17+F17</f>
        <v>311.94453319287993</v>
      </c>
      <c r="H17" s="70"/>
      <c r="I17" s="11">
        <v>-177.53744035475</v>
      </c>
      <c r="J17" s="11">
        <v>-24</v>
      </c>
      <c r="K17" s="55">
        <v>0</v>
      </c>
      <c r="L17" s="56">
        <f>I17+J17+K17</f>
        <v>-201.53744035475</v>
      </c>
      <c r="M17" s="11">
        <f>G17+L17</f>
        <v>110.40709283812993</v>
      </c>
      <c r="P17" s="13"/>
    </row>
    <row r="18" spans="1:18" ht="25.5">
      <c r="A18" s="8">
        <v>12</v>
      </c>
      <c r="B18" s="41">
        <v>1611</v>
      </c>
      <c r="C18" s="9" t="s">
        <v>25</v>
      </c>
      <c r="D18" s="54">
        <v>0</v>
      </c>
      <c r="E18" s="54">
        <v>0</v>
      </c>
      <c r="F18" s="55">
        <v>0</v>
      </c>
      <c r="G18" s="56">
        <f t="shared" ref="G18:G56" si="0">D18+E18+F18</f>
        <v>0</v>
      </c>
      <c r="H18" s="71"/>
      <c r="I18" s="11">
        <v>0</v>
      </c>
      <c r="J18" s="11">
        <v>0</v>
      </c>
      <c r="K18" s="55">
        <v>0</v>
      </c>
      <c r="L18" s="56">
        <f t="shared" ref="L18:L52" si="1">I18+J18+K18</f>
        <v>0</v>
      </c>
      <c r="M18" s="11">
        <f t="shared" ref="M18:M52" si="2">G18+L18</f>
        <v>0</v>
      </c>
    </row>
    <row r="19" spans="1:18" ht="25.5">
      <c r="A19" s="8" t="s">
        <v>26</v>
      </c>
      <c r="B19" s="41">
        <v>1612</v>
      </c>
      <c r="C19" s="9" t="s">
        <v>27</v>
      </c>
      <c r="D19" s="54">
        <v>0</v>
      </c>
      <c r="E19" s="54">
        <v>0</v>
      </c>
      <c r="F19" s="55">
        <v>0</v>
      </c>
      <c r="G19" s="56">
        <f t="shared" si="0"/>
        <v>0</v>
      </c>
      <c r="H19" s="71"/>
      <c r="I19" s="11">
        <v>0</v>
      </c>
      <c r="J19" s="11">
        <v>0</v>
      </c>
      <c r="K19" s="55">
        <v>0</v>
      </c>
      <c r="L19" s="56">
        <f t="shared" si="1"/>
        <v>0</v>
      </c>
      <c r="M19" s="11">
        <f t="shared" si="2"/>
        <v>0</v>
      </c>
      <c r="O19" s="13"/>
    </row>
    <row r="20" spans="1:18">
      <c r="A20" s="8"/>
      <c r="B20" s="41">
        <v>1665</v>
      </c>
      <c r="C20" s="9" t="s">
        <v>28</v>
      </c>
      <c r="D20" s="54">
        <v>0</v>
      </c>
      <c r="E20" s="54">
        <v>0</v>
      </c>
      <c r="F20" s="55">
        <v>0</v>
      </c>
      <c r="G20" s="56">
        <f t="shared" si="0"/>
        <v>0</v>
      </c>
      <c r="H20" s="71"/>
      <c r="I20" s="11">
        <v>0</v>
      </c>
      <c r="J20" s="11">
        <v>0</v>
      </c>
      <c r="K20" s="55">
        <v>0</v>
      </c>
      <c r="L20" s="56">
        <f t="shared" si="1"/>
        <v>0</v>
      </c>
      <c r="M20" s="11">
        <f t="shared" si="2"/>
        <v>0</v>
      </c>
      <c r="O20" s="13"/>
    </row>
    <row r="21" spans="1:18">
      <c r="A21" s="8"/>
      <c r="B21" s="41">
        <v>1675</v>
      </c>
      <c r="C21" s="9" t="s">
        <v>29</v>
      </c>
      <c r="D21" s="54">
        <v>0</v>
      </c>
      <c r="E21" s="54">
        <v>0</v>
      </c>
      <c r="F21" s="55">
        <v>0</v>
      </c>
      <c r="G21" s="56">
        <f t="shared" si="0"/>
        <v>0</v>
      </c>
      <c r="H21" s="71"/>
      <c r="I21" s="11">
        <v>0</v>
      </c>
      <c r="J21" s="11">
        <v>0</v>
      </c>
      <c r="K21" s="55">
        <v>0</v>
      </c>
      <c r="L21" s="56">
        <f t="shared" si="1"/>
        <v>0</v>
      </c>
      <c r="M21" s="11">
        <f t="shared" si="2"/>
        <v>0</v>
      </c>
      <c r="O21" s="13"/>
      <c r="P21" s="13"/>
    </row>
    <row r="22" spans="1:18">
      <c r="A22" s="8" t="s">
        <v>30</v>
      </c>
      <c r="B22" s="45">
        <v>1615</v>
      </c>
      <c r="C22" s="9" t="s">
        <v>31</v>
      </c>
      <c r="D22" s="54">
        <v>0</v>
      </c>
      <c r="E22" s="54">
        <v>0</v>
      </c>
      <c r="F22" s="55">
        <v>0</v>
      </c>
      <c r="G22" s="56">
        <f t="shared" si="0"/>
        <v>0</v>
      </c>
      <c r="H22" s="71"/>
      <c r="I22" s="11">
        <v>0</v>
      </c>
      <c r="J22" s="11">
        <v>0</v>
      </c>
      <c r="K22" s="55">
        <v>0</v>
      </c>
      <c r="L22" s="56">
        <f t="shared" si="1"/>
        <v>0</v>
      </c>
      <c r="M22" s="11">
        <f t="shared" si="2"/>
        <v>0</v>
      </c>
      <c r="N22" s="13"/>
    </row>
    <row r="23" spans="1:18">
      <c r="A23" s="8">
        <v>1</v>
      </c>
      <c r="B23" s="45">
        <v>1620</v>
      </c>
      <c r="C23" s="9" t="s">
        <v>32</v>
      </c>
      <c r="D23" s="54">
        <v>0</v>
      </c>
      <c r="E23" s="54">
        <v>0</v>
      </c>
      <c r="F23" s="55">
        <v>0</v>
      </c>
      <c r="G23" s="56">
        <f t="shared" si="0"/>
        <v>0</v>
      </c>
      <c r="H23" s="71"/>
      <c r="I23" s="11">
        <v>0</v>
      </c>
      <c r="J23" s="11">
        <v>0</v>
      </c>
      <c r="K23" s="55">
        <v>0</v>
      </c>
      <c r="L23" s="56">
        <f t="shared" si="1"/>
        <v>0</v>
      </c>
      <c r="M23" s="11">
        <f t="shared" si="2"/>
        <v>0</v>
      </c>
      <c r="N23" s="13"/>
    </row>
    <row r="24" spans="1:18">
      <c r="A24" s="8" t="s">
        <v>30</v>
      </c>
      <c r="B24" s="41">
        <v>1705</v>
      </c>
      <c r="C24" s="9" t="s">
        <v>31</v>
      </c>
      <c r="D24" s="54">
        <v>284.35912214999996</v>
      </c>
      <c r="E24" s="54">
        <v>1</v>
      </c>
      <c r="F24" s="55">
        <v>0</v>
      </c>
      <c r="G24" s="56">
        <f t="shared" si="0"/>
        <v>285.35912214999996</v>
      </c>
      <c r="H24" s="71"/>
      <c r="I24" s="11">
        <v>-0.26005002999999999</v>
      </c>
      <c r="J24" s="11">
        <v>0</v>
      </c>
      <c r="K24" s="55">
        <v>0</v>
      </c>
      <c r="L24" s="56">
        <f t="shared" si="1"/>
        <v>-0.26005002999999999</v>
      </c>
      <c r="M24" s="11">
        <f t="shared" si="2"/>
        <v>285.09907211999996</v>
      </c>
      <c r="O24" s="13"/>
      <c r="P24" s="13"/>
    </row>
    <row r="25" spans="1:18">
      <c r="A25" s="8">
        <v>14.1</v>
      </c>
      <c r="B25" s="45">
        <v>1706</v>
      </c>
      <c r="C25" s="9" t="s">
        <v>33</v>
      </c>
      <c r="D25" s="54">
        <v>246.61705087000001</v>
      </c>
      <c r="E25" s="54">
        <v>4</v>
      </c>
      <c r="F25" s="55">
        <v>0</v>
      </c>
      <c r="G25" s="56">
        <f t="shared" si="0"/>
        <v>250.61705087000001</v>
      </c>
      <c r="H25" s="71"/>
      <c r="I25" s="11">
        <v>-61.245343069999997</v>
      </c>
      <c r="J25" s="11">
        <v>-2</v>
      </c>
      <c r="K25" s="55">
        <v>0</v>
      </c>
      <c r="L25" s="56">
        <f t="shared" si="1"/>
        <v>-63.245343069999997</v>
      </c>
      <c r="M25" s="11">
        <f t="shared" si="2"/>
        <v>187.37170780000002</v>
      </c>
      <c r="O25" s="13"/>
      <c r="P25" s="13"/>
    </row>
    <row r="26" spans="1:18">
      <c r="A26" s="8">
        <v>1</v>
      </c>
      <c r="B26" s="41">
        <v>1708</v>
      </c>
      <c r="C26" s="9" t="s">
        <v>32</v>
      </c>
      <c r="D26" s="54">
        <v>515.01354802999992</v>
      </c>
      <c r="E26" s="54">
        <v>52</v>
      </c>
      <c r="F26" s="55">
        <v>-1</v>
      </c>
      <c r="G26" s="56">
        <f>D26+E26+F26</f>
        <v>566.01354802999992</v>
      </c>
      <c r="H26" s="71"/>
      <c r="I26" s="11">
        <v>-239.01649706999999</v>
      </c>
      <c r="J26" s="11">
        <v>-10</v>
      </c>
      <c r="K26" s="55">
        <v>1</v>
      </c>
      <c r="L26" s="56">
        <f t="shared" si="1"/>
        <v>-248.01649706999999</v>
      </c>
      <c r="M26" s="11">
        <f t="shared" si="2"/>
        <v>317.99705095999991</v>
      </c>
      <c r="O26" s="13"/>
      <c r="P26" s="13"/>
    </row>
    <row r="27" spans="1:18">
      <c r="A27" s="8">
        <v>47</v>
      </c>
      <c r="B27" s="41">
        <v>1715</v>
      </c>
      <c r="C27" s="9" t="s">
        <v>34</v>
      </c>
      <c r="D27" s="54">
        <v>9092.6569115947423</v>
      </c>
      <c r="E27" s="54">
        <v>724.64</v>
      </c>
      <c r="F27" s="55">
        <v>-1.969214479994825</v>
      </c>
      <c r="G27" s="56">
        <f>D27+E27+F27</f>
        <v>9815.3276971147461</v>
      </c>
      <c r="H27" s="71"/>
      <c r="I27" s="11">
        <v>-3078.1492441217365</v>
      </c>
      <c r="J27" s="11">
        <v>-198.34229922271302</v>
      </c>
      <c r="K27" s="55">
        <v>3.3924368927168254</v>
      </c>
      <c r="L27" s="56">
        <f t="shared" si="1"/>
        <v>-3273.0991064517325</v>
      </c>
      <c r="M27" s="11">
        <f t="shared" si="2"/>
        <v>6542.2285906630132</v>
      </c>
    </row>
    <row r="28" spans="1:18">
      <c r="A28" s="8">
        <v>47</v>
      </c>
      <c r="B28" s="41">
        <v>1720</v>
      </c>
      <c r="C28" s="9" t="s">
        <v>35</v>
      </c>
      <c r="D28" s="54">
        <v>2548.4386604858182</v>
      </c>
      <c r="E28" s="54">
        <v>113</v>
      </c>
      <c r="F28" s="55">
        <v>0</v>
      </c>
      <c r="G28" s="56">
        <f t="shared" si="0"/>
        <v>2661.4386604858182</v>
      </c>
      <c r="H28" s="71"/>
      <c r="I28" s="11">
        <v>-821.11051174192505</v>
      </c>
      <c r="J28" s="11">
        <v>-33</v>
      </c>
      <c r="K28" s="55">
        <v>0</v>
      </c>
      <c r="L28" s="56">
        <f t="shared" si="1"/>
        <v>-854.11051174192505</v>
      </c>
      <c r="M28" s="11">
        <f t="shared" si="2"/>
        <v>1807.3281487438931</v>
      </c>
      <c r="O28" s="13"/>
      <c r="P28" s="13"/>
      <c r="R28" s="13"/>
    </row>
    <row r="29" spans="1:18">
      <c r="A29" s="8">
        <v>47</v>
      </c>
      <c r="B29" s="41">
        <v>1730</v>
      </c>
      <c r="C29" s="9" t="s">
        <v>36</v>
      </c>
      <c r="D29" s="54">
        <v>1775.2603269513702</v>
      </c>
      <c r="E29" s="54">
        <v>104</v>
      </c>
      <c r="F29" s="55">
        <v>-2</v>
      </c>
      <c r="G29" s="56">
        <f t="shared" si="0"/>
        <v>1877.2603269513702</v>
      </c>
      <c r="H29" s="71"/>
      <c r="I29" s="11">
        <v>-626.09966744950191</v>
      </c>
      <c r="J29" s="11">
        <v>-26</v>
      </c>
      <c r="K29" s="55">
        <v>2</v>
      </c>
      <c r="L29" s="56">
        <f t="shared" si="1"/>
        <v>-650.09966744950191</v>
      </c>
      <c r="M29" s="11">
        <f t="shared" si="2"/>
        <v>1227.1606595018684</v>
      </c>
      <c r="O29" s="13"/>
      <c r="P29" s="13"/>
      <c r="R29" s="13"/>
    </row>
    <row r="30" spans="1:18">
      <c r="A30" s="8">
        <v>47</v>
      </c>
      <c r="B30" s="41">
        <v>1735</v>
      </c>
      <c r="C30" s="9" t="s">
        <v>37</v>
      </c>
      <c r="D30" s="54">
        <v>311.76604143999998</v>
      </c>
      <c r="E30" s="54">
        <v>0</v>
      </c>
      <c r="F30" s="55">
        <v>0</v>
      </c>
      <c r="G30" s="56">
        <f t="shared" si="0"/>
        <v>311.76604143999998</v>
      </c>
      <c r="H30" s="71"/>
      <c r="I30" s="11">
        <v>-106.46292951999999</v>
      </c>
      <c r="J30" s="11">
        <v>-5</v>
      </c>
      <c r="K30" s="55">
        <v>0</v>
      </c>
      <c r="L30" s="56">
        <f t="shared" si="1"/>
        <v>-111.46292951999999</v>
      </c>
      <c r="M30" s="11">
        <f t="shared" si="2"/>
        <v>200.30311191999999</v>
      </c>
      <c r="O30" s="13"/>
      <c r="R30" s="13"/>
    </row>
    <row r="31" spans="1:18">
      <c r="A31" s="8">
        <v>47</v>
      </c>
      <c r="B31" s="41">
        <v>1740</v>
      </c>
      <c r="C31" s="9" t="s">
        <v>38</v>
      </c>
      <c r="D31" s="54">
        <v>150.56775727000002</v>
      </c>
      <c r="E31" s="54">
        <v>2</v>
      </c>
      <c r="F31" s="55">
        <v>0</v>
      </c>
      <c r="G31" s="56">
        <f t="shared" si="0"/>
        <v>152.56775727000002</v>
      </c>
      <c r="H31" s="71"/>
      <c r="I31" s="11">
        <v>-20.134946920000001</v>
      </c>
      <c r="J31" s="11">
        <v>-3</v>
      </c>
      <c r="K31" s="55">
        <v>0</v>
      </c>
      <c r="L31" s="56">
        <f t="shared" si="1"/>
        <v>-23.134946920000001</v>
      </c>
      <c r="M31" s="11">
        <f t="shared" si="2"/>
        <v>129.43281035000001</v>
      </c>
      <c r="O31" s="72"/>
      <c r="P31" s="13"/>
      <c r="R31" s="13"/>
    </row>
    <row r="32" spans="1:18">
      <c r="A32" s="8">
        <v>17</v>
      </c>
      <c r="B32" s="41">
        <v>1745</v>
      </c>
      <c r="C32" s="9" t="s">
        <v>39</v>
      </c>
      <c r="D32" s="54">
        <v>274.17667492000004</v>
      </c>
      <c r="E32" s="54">
        <v>29</v>
      </c>
      <c r="F32" s="55">
        <v>0</v>
      </c>
      <c r="G32" s="56">
        <f t="shared" si="0"/>
        <v>303.17667492000004</v>
      </c>
      <c r="H32" s="71"/>
      <c r="I32" s="11">
        <v>-161.26551274000002</v>
      </c>
      <c r="J32" s="11">
        <v>-5</v>
      </c>
      <c r="K32" s="55">
        <v>0</v>
      </c>
      <c r="L32" s="56">
        <f t="shared" si="1"/>
        <v>-166.26551274000002</v>
      </c>
      <c r="M32" s="11">
        <f t="shared" si="2"/>
        <v>136.91116218000002</v>
      </c>
      <c r="O32" s="72"/>
      <c r="P32" s="13"/>
      <c r="R32" s="13"/>
    </row>
    <row r="33" spans="1:18">
      <c r="A33" s="8" t="s">
        <v>30</v>
      </c>
      <c r="B33" s="41">
        <v>1905</v>
      </c>
      <c r="C33" s="9" t="s">
        <v>31</v>
      </c>
      <c r="D33" s="54">
        <v>15.52025581701</v>
      </c>
      <c r="E33" s="54">
        <v>1</v>
      </c>
      <c r="F33" s="55">
        <v>0</v>
      </c>
      <c r="G33" s="56">
        <f t="shared" si="0"/>
        <v>16.52025581701</v>
      </c>
      <c r="H33" s="71"/>
      <c r="I33" s="11">
        <v>-0.90420966000000003</v>
      </c>
      <c r="J33" s="11">
        <v>0</v>
      </c>
      <c r="K33" s="55">
        <v>0</v>
      </c>
      <c r="L33" s="56">
        <f t="shared" si="1"/>
        <v>-0.90420966000000003</v>
      </c>
      <c r="M33" s="11">
        <f t="shared" si="2"/>
        <v>15.61604615701</v>
      </c>
      <c r="O33" s="13"/>
      <c r="P33" s="13"/>
      <c r="R33" s="13"/>
    </row>
    <row r="34" spans="1:18">
      <c r="A34" s="8">
        <v>47</v>
      </c>
      <c r="B34" s="41">
        <v>1908</v>
      </c>
      <c r="C34" s="9" t="s">
        <v>40</v>
      </c>
      <c r="D34" s="54">
        <v>194.97877434880999</v>
      </c>
      <c r="E34" s="54">
        <v>14</v>
      </c>
      <c r="F34" s="55">
        <v>0</v>
      </c>
      <c r="G34" s="56">
        <f t="shared" si="0"/>
        <v>208.97877434880999</v>
      </c>
      <c r="H34" s="71"/>
      <c r="I34" s="11">
        <v>-93.176789053959993</v>
      </c>
      <c r="J34" s="11">
        <v>-4</v>
      </c>
      <c r="K34" s="55">
        <v>0</v>
      </c>
      <c r="L34" s="56">
        <f t="shared" si="1"/>
        <v>-97.176789053959993</v>
      </c>
      <c r="M34" s="11">
        <f t="shared" si="2"/>
        <v>111.80198529485</v>
      </c>
      <c r="O34" s="13"/>
      <c r="P34" s="13"/>
      <c r="R34" s="13"/>
    </row>
    <row r="35" spans="1:18">
      <c r="A35" s="8">
        <v>13</v>
      </c>
      <c r="B35" s="41">
        <v>1910</v>
      </c>
      <c r="C35" s="9" t="s">
        <v>41</v>
      </c>
      <c r="D35" s="54">
        <v>25.63151997388</v>
      </c>
      <c r="E35" s="54">
        <v>0</v>
      </c>
      <c r="F35" s="55">
        <v>0</v>
      </c>
      <c r="G35" s="56">
        <f t="shared" si="0"/>
        <v>25.63151997388</v>
      </c>
      <c r="H35" s="71"/>
      <c r="I35" s="11">
        <v>-9.2470849481499986</v>
      </c>
      <c r="J35" s="11">
        <v>-1</v>
      </c>
      <c r="K35" s="55">
        <v>0</v>
      </c>
      <c r="L35" s="56">
        <f t="shared" si="1"/>
        <v>-10.247084948149999</v>
      </c>
      <c r="M35" s="11">
        <f t="shared" si="2"/>
        <v>15.384435025730001</v>
      </c>
      <c r="O35" s="13"/>
      <c r="P35" s="13"/>
      <c r="R35" s="13"/>
    </row>
    <row r="36" spans="1:18">
      <c r="A36" s="8">
        <v>8</v>
      </c>
      <c r="B36" s="41">
        <v>1915</v>
      </c>
      <c r="C36" s="9" t="s">
        <v>42</v>
      </c>
      <c r="D36" s="54">
        <v>6.1732029258199992</v>
      </c>
      <c r="E36" s="54">
        <v>1</v>
      </c>
      <c r="F36" s="55">
        <v>0</v>
      </c>
      <c r="G36" s="56">
        <f t="shared" si="0"/>
        <v>7.1732029258199992</v>
      </c>
      <c r="H36" s="71"/>
      <c r="I36" s="11">
        <v>-3.0778056849399995</v>
      </c>
      <c r="J36" s="11">
        <v>-1</v>
      </c>
      <c r="K36" s="55">
        <v>0</v>
      </c>
      <c r="L36" s="56">
        <f t="shared" si="1"/>
        <v>-4.0778056849399995</v>
      </c>
      <c r="M36" s="11">
        <f t="shared" si="2"/>
        <v>3.0953972408799997</v>
      </c>
      <c r="O36" s="13"/>
      <c r="P36" s="13"/>
      <c r="R36" s="13"/>
    </row>
    <row r="37" spans="1:18">
      <c r="A37" s="8">
        <v>10</v>
      </c>
      <c r="B37" s="41">
        <v>1920</v>
      </c>
      <c r="C37" s="9" t="s">
        <v>43</v>
      </c>
      <c r="D37" s="54">
        <v>51.038636228900003</v>
      </c>
      <c r="E37" s="54">
        <v>10</v>
      </c>
      <c r="F37" s="55">
        <v>-4</v>
      </c>
      <c r="G37" s="56">
        <f t="shared" si="0"/>
        <v>57.038636228900003</v>
      </c>
      <c r="H37" s="71"/>
      <c r="I37" s="11">
        <v>-25.728778859009999</v>
      </c>
      <c r="J37" s="11">
        <v>-7</v>
      </c>
      <c r="K37" s="55">
        <v>4</v>
      </c>
      <c r="L37" s="56">
        <f t="shared" si="1"/>
        <v>-28.728778859009999</v>
      </c>
      <c r="M37" s="11">
        <f t="shared" si="2"/>
        <v>28.309857369890004</v>
      </c>
      <c r="O37" s="13"/>
      <c r="P37" s="13"/>
      <c r="R37" s="13"/>
    </row>
    <row r="38" spans="1:18">
      <c r="A38" s="8"/>
      <c r="B38" s="45">
        <v>1925</v>
      </c>
      <c r="C38" s="9" t="s">
        <v>44</v>
      </c>
      <c r="D38" s="54">
        <v>82.587144313799996</v>
      </c>
      <c r="E38" s="54">
        <v>0</v>
      </c>
      <c r="F38" s="55">
        <v>0</v>
      </c>
      <c r="G38" s="56">
        <f t="shared" si="0"/>
        <v>82.587144313799996</v>
      </c>
      <c r="H38" s="71"/>
      <c r="I38" s="11">
        <v>-61.686771889019994</v>
      </c>
      <c r="J38" s="11">
        <v>-6</v>
      </c>
      <c r="K38" s="55">
        <v>0</v>
      </c>
      <c r="L38" s="56">
        <f t="shared" si="1"/>
        <v>-67.686771889019994</v>
      </c>
      <c r="M38" s="11">
        <f t="shared" si="2"/>
        <v>14.900372424780002</v>
      </c>
      <c r="O38" s="13"/>
      <c r="P38" s="13"/>
      <c r="R38" s="13"/>
    </row>
    <row r="39" spans="1:18">
      <c r="A39" s="8">
        <v>10</v>
      </c>
      <c r="B39" s="41">
        <v>1930</v>
      </c>
      <c r="C39" s="9" t="s">
        <v>45</v>
      </c>
      <c r="D39" s="54">
        <v>85.56459253928999</v>
      </c>
      <c r="E39" s="54">
        <v>2</v>
      </c>
      <c r="F39" s="55">
        <v>-10.3</v>
      </c>
      <c r="G39" s="56">
        <f t="shared" si="0"/>
        <v>77.264592539289993</v>
      </c>
      <c r="H39" s="71"/>
      <c r="I39" s="11">
        <v>-59.823765272430002</v>
      </c>
      <c r="J39" s="11">
        <v>-7</v>
      </c>
      <c r="K39" s="55">
        <v>8.5</v>
      </c>
      <c r="L39" s="56">
        <f t="shared" si="1"/>
        <v>-58.323765272429995</v>
      </c>
      <c r="M39" s="11">
        <f t="shared" si="2"/>
        <v>18.940827266859998</v>
      </c>
      <c r="O39" s="13"/>
      <c r="P39" s="13"/>
      <c r="R39" s="13"/>
    </row>
    <row r="40" spans="1:18">
      <c r="A40" s="8">
        <v>8</v>
      </c>
      <c r="B40" s="41">
        <v>1935</v>
      </c>
      <c r="C40" s="9" t="s">
        <v>46</v>
      </c>
      <c r="D40" s="54">
        <v>0.2471402633</v>
      </c>
      <c r="E40" s="54">
        <v>0</v>
      </c>
      <c r="F40" s="55">
        <v>0</v>
      </c>
      <c r="G40" s="56">
        <f t="shared" si="0"/>
        <v>0.2471402633</v>
      </c>
      <c r="H40" s="71"/>
      <c r="I40" s="11">
        <v>-8.3885289879999991E-2</v>
      </c>
      <c r="J40" s="11">
        <v>0</v>
      </c>
      <c r="K40" s="55">
        <v>0</v>
      </c>
      <c r="L40" s="56">
        <f t="shared" si="1"/>
        <v>-8.3885289879999991E-2</v>
      </c>
      <c r="M40" s="11">
        <f t="shared" si="2"/>
        <v>0.16325497342</v>
      </c>
      <c r="P40" s="13"/>
      <c r="R40" s="13"/>
    </row>
    <row r="41" spans="1:18">
      <c r="A41" s="8">
        <v>8</v>
      </c>
      <c r="B41" s="41">
        <v>1940</v>
      </c>
      <c r="C41" s="9" t="s">
        <v>47</v>
      </c>
      <c r="D41" s="54">
        <v>8.7919933641399997</v>
      </c>
      <c r="E41" s="54">
        <v>1</v>
      </c>
      <c r="F41" s="55">
        <v>-1</v>
      </c>
      <c r="G41" s="56">
        <f t="shared" si="0"/>
        <v>8.7919933641399997</v>
      </c>
      <c r="H41" s="71"/>
      <c r="I41" s="11">
        <v>-4.2940760051</v>
      </c>
      <c r="J41" s="11">
        <v>-1</v>
      </c>
      <c r="K41" s="55">
        <v>1</v>
      </c>
      <c r="L41" s="56">
        <f t="shared" si="1"/>
        <v>-4.2940760051</v>
      </c>
      <c r="M41" s="11">
        <f t="shared" si="2"/>
        <v>4.4979173590399997</v>
      </c>
      <c r="O41" s="13"/>
      <c r="P41" s="13"/>
      <c r="R41" s="13"/>
    </row>
    <row r="42" spans="1:18">
      <c r="A42" s="8">
        <v>8</v>
      </c>
      <c r="B42" s="41">
        <v>1945</v>
      </c>
      <c r="C42" s="9" t="s">
        <v>48</v>
      </c>
      <c r="D42" s="54">
        <v>7.4255488704599992</v>
      </c>
      <c r="E42" s="54">
        <v>1</v>
      </c>
      <c r="F42" s="55">
        <v>-1</v>
      </c>
      <c r="G42" s="56">
        <f t="shared" si="0"/>
        <v>7.4255488704599983</v>
      </c>
      <c r="H42" s="71"/>
      <c r="I42" s="11">
        <v>-3.8033032384199998</v>
      </c>
      <c r="J42" s="11">
        <v>-1</v>
      </c>
      <c r="K42" s="55">
        <v>1</v>
      </c>
      <c r="L42" s="56">
        <f t="shared" si="1"/>
        <v>-3.8033032384199998</v>
      </c>
      <c r="M42" s="11">
        <f t="shared" si="2"/>
        <v>3.6222456320399985</v>
      </c>
      <c r="O42" s="13"/>
      <c r="P42" s="13"/>
      <c r="R42" s="13"/>
    </row>
    <row r="43" spans="1:18">
      <c r="A43" s="8">
        <v>8</v>
      </c>
      <c r="B43" s="41">
        <v>1950</v>
      </c>
      <c r="C43" s="9" t="s">
        <v>49</v>
      </c>
      <c r="D43" s="54">
        <v>206.59687154567999</v>
      </c>
      <c r="E43" s="54">
        <v>6</v>
      </c>
      <c r="F43" s="55">
        <v>-5</v>
      </c>
      <c r="G43" s="56">
        <f t="shared" si="0"/>
        <v>207.59687154567999</v>
      </c>
      <c r="H43" s="71"/>
      <c r="I43" s="11">
        <v>-117.9314608745</v>
      </c>
      <c r="J43" s="11">
        <v>-9</v>
      </c>
      <c r="K43" s="55">
        <v>5</v>
      </c>
      <c r="L43" s="56">
        <f t="shared" si="1"/>
        <v>-121.9314608745</v>
      </c>
      <c r="M43" s="11">
        <f t="shared" si="2"/>
        <v>85.665410671179984</v>
      </c>
      <c r="O43" s="13"/>
      <c r="P43" s="13"/>
      <c r="R43" s="13"/>
    </row>
    <row r="44" spans="1:18">
      <c r="A44" s="8">
        <v>8</v>
      </c>
      <c r="B44" s="41">
        <v>1955</v>
      </c>
      <c r="C44" s="9" t="s">
        <v>50</v>
      </c>
      <c r="D44" s="54">
        <v>444.09477529453</v>
      </c>
      <c r="E44" s="54">
        <v>35</v>
      </c>
      <c r="F44" s="55">
        <v>0</v>
      </c>
      <c r="G44" s="56">
        <f t="shared" si="0"/>
        <v>479.09477529453</v>
      </c>
      <c r="H44" s="71"/>
      <c r="I44" s="11">
        <v>-257.39837221987</v>
      </c>
      <c r="J44" s="11">
        <v>-16</v>
      </c>
      <c r="K44" s="55">
        <v>0</v>
      </c>
      <c r="L44" s="56">
        <f t="shared" si="1"/>
        <v>-273.39837221987</v>
      </c>
      <c r="M44" s="11">
        <f t="shared" si="2"/>
        <v>205.69640307466</v>
      </c>
      <c r="O44" s="13"/>
      <c r="P44" s="13"/>
      <c r="R44" s="13"/>
    </row>
    <row r="45" spans="1:18">
      <c r="A45" s="8">
        <v>8</v>
      </c>
      <c r="B45" s="41">
        <v>1960</v>
      </c>
      <c r="C45" s="9" t="s">
        <v>51</v>
      </c>
      <c r="D45" s="54">
        <v>2.8284668409199996</v>
      </c>
      <c r="E45" s="54">
        <v>0</v>
      </c>
      <c r="F45" s="55">
        <v>0</v>
      </c>
      <c r="G45" s="56">
        <f t="shared" si="0"/>
        <v>2.8284668409199996</v>
      </c>
      <c r="H45" s="71"/>
      <c r="I45" s="11">
        <v>-2.1454849163999996</v>
      </c>
      <c r="J45" s="11">
        <v>0</v>
      </c>
      <c r="K45" s="55">
        <v>0</v>
      </c>
      <c r="L45" s="56">
        <f t="shared" si="1"/>
        <v>-2.1454849163999996</v>
      </c>
      <c r="M45" s="11">
        <f t="shared" si="2"/>
        <v>0.68298192451999995</v>
      </c>
      <c r="O45" s="13"/>
      <c r="P45" s="13"/>
      <c r="R45" s="13"/>
    </row>
    <row r="46" spans="1:18" ht="25.5">
      <c r="A46" s="14">
        <v>47</v>
      </c>
      <c r="B46" s="41">
        <v>1970</v>
      </c>
      <c r="C46" s="9" t="s">
        <v>52</v>
      </c>
      <c r="D46" s="54">
        <v>0</v>
      </c>
      <c r="E46" s="54">
        <v>0</v>
      </c>
      <c r="F46" s="55">
        <v>0</v>
      </c>
      <c r="G46" s="56">
        <f t="shared" si="0"/>
        <v>0</v>
      </c>
      <c r="H46" s="71"/>
      <c r="I46" s="11">
        <v>0</v>
      </c>
      <c r="J46" s="11">
        <v>0</v>
      </c>
      <c r="K46" s="55">
        <v>0</v>
      </c>
      <c r="L46" s="56">
        <f t="shared" si="1"/>
        <v>0</v>
      </c>
      <c r="M46" s="11">
        <f t="shared" si="2"/>
        <v>0</v>
      </c>
      <c r="R46" s="13"/>
    </row>
    <row r="47" spans="1:18" ht="25.5">
      <c r="A47" s="8">
        <v>47</v>
      </c>
      <c r="B47" s="41">
        <v>1975</v>
      </c>
      <c r="C47" s="9" t="s">
        <v>53</v>
      </c>
      <c r="D47" s="54">
        <v>0</v>
      </c>
      <c r="E47" s="54">
        <v>0</v>
      </c>
      <c r="F47" s="55">
        <v>0</v>
      </c>
      <c r="G47" s="56">
        <f t="shared" si="0"/>
        <v>0</v>
      </c>
      <c r="H47" s="71"/>
      <c r="I47" s="11">
        <v>0</v>
      </c>
      <c r="J47" s="11">
        <v>0</v>
      </c>
      <c r="K47" s="55">
        <v>0</v>
      </c>
      <c r="L47" s="56">
        <f t="shared" si="1"/>
        <v>0</v>
      </c>
      <c r="M47" s="11">
        <f t="shared" si="2"/>
        <v>0</v>
      </c>
      <c r="R47" s="13"/>
    </row>
    <row r="48" spans="1:18">
      <c r="A48" s="8">
        <v>47</v>
      </c>
      <c r="B48" s="41">
        <v>1980</v>
      </c>
      <c r="C48" s="9" t="s">
        <v>54</v>
      </c>
      <c r="D48" s="54">
        <v>455.78721652578997</v>
      </c>
      <c r="E48" s="54">
        <v>0</v>
      </c>
      <c r="F48" s="55">
        <v>0</v>
      </c>
      <c r="G48" s="56">
        <f t="shared" si="0"/>
        <v>455.78721652578997</v>
      </c>
      <c r="H48" s="71"/>
      <c r="I48" s="11">
        <v>-362.80301158454</v>
      </c>
      <c r="J48" s="11">
        <v>-27</v>
      </c>
      <c r="K48" s="55">
        <v>0</v>
      </c>
      <c r="L48" s="56">
        <f t="shared" si="1"/>
        <v>-389.80301158454</v>
      </c>
      <c r="M48" s="11">
        <f t="shared" si="2"/>
        <v>65.98420494124997</v>
      </c>
      <c r="O48" s="13"/>
      <c r="P48" s="13"/>
      <c r="R48" s="13"/>
    </row>
    <row r="49" spans="1:18">
      <c r="A49" s="8">
        <v>47</v>
      </c>
      <c r="B49" s="41">
        <v>1985</v>
      </c>
      <c r="C49" s="9" t="s">
        <v>55</v>
      </c>
      <c r="D49" s="54">
        <v>0</v>
      </c>
      <c r="E49" s="54">
        <v>0</v>
      </c>
      <c r="F49" s="55">
        <v>0</v>
      </c>
      <c r="G49" s="56">
        <f t="shared" si="0"/>
        <v>0</v>
      </c>
      <c r="H49" s="71"/>
      <c r="I49" s="11">
        <v>0</v>
      </c>
      <c r="J49" s="11">
        <v>0</v>
      </c>
      <c r="K49" s="55">
        <v>0</v>
      </c>
      <c r="L49" s="56">
        <f t="shared" si="1"/>
        <v>0</v>
      </c>
      <c r="M49" s="11">
        <f t="shared" si="2"/>
        <v>0</v>
      </c>
      <c r="O49" s="13"/>
      <c r="P49" s="13"/>
      <c r="R49" s="13"/>
    </row>
    <row r="50" spans="1:18">
      <c r="A50" s="14">
        <v>47</v>
      </c>
      <c r="B50" s="41">
        <v>1990</v>
      </c>
      <c r="C50" s="15" t="s">
        <v>56</v>
      </c>
      <c r="D50" s="54">
        <v>13.58327312286</v>
      </c>
      <c r="E50" s="54">
        <v>0</v>
      </c>
      <c r="F50" s="55">
        <v>-1</v>
      </c>
      <c r="G50" s="56">
        <f t="shared" si="0"/>
        <v>12.58327312286</v>
      </c>
      <c r="H50" s="71"/>
      <c r="I50" s="11">
        <v>-8.2863053968799978</v>
      </c>
      <c r="J50" s="11">
        <v>-1</v>
      </c>
      <c r="K50" s="55">
        <v>1</v>
      </c>
      <c r="L50" s="56">
        <f t="shared" si="1"/>
        <v>-8.2863053968799978</v>
      </c>
      <c r="M50" s="11">
        <f t="shared" si="2"/>
        <v>4.2969677259800019</v>
      </c>
      <c r="O50" s="13"/>
      <c r="P50" s="13"/>
      <c r="R50" s="13"/>
    </row>
    <row r="51" spans="1:18">
      <c r="A51" s="8">
        <v>47</v>
      </c>
      <c r="B51" s="41">
        <v>1995</v>
      </c>
      <c r="C51" s="9" t="s">
        <v>57</v>
      </c>
      <c r="D51" s="54">
        <v>0</v>
      </c>
      <c r="E51" s="54">
        <v>0</v>
      </c>
      <c r="F51" s="55">
        <v>0</v>
      </c>
      <c r="G51" s="56">
        <f t="shared" si="0"/>
        <v>0</v>
      </c>
      <c r="H51" s="71"/>
      <c r="I51" s="11">
        <v>0</v>
      </c>
      <c r="J51" s="11">
        <v>0</v>
      </c>
      <c r="K51" s="55">
        <v>0</v>
      </c>
      <c r="L51" s="56">
        <f t="shared" si="1"/>
        <v>0</v>
      </c>
      <c r="M51" s="11">
        <f t="shared" si="2"/>
        <v>0</v>
      </c>
      <c r="R51" s="13"/>
    </row>
    <row r="52" spans="1:18" ht="14.25">
      <c r="A52" s="8">
        <v>47</v>
      </c>
      <c r="B52" s="41">
        <v>2440</v>
      </c>
      <c r="C52" s="9" t="s">
        <v>58</v>
      </c>
      <c r="D52" s="54">
        <v>0</v>
      </c>
      <c r="E52" s="54">
        <v>0</v>
      </c>
      <c r="F52" s="55">
        <v>0</v>
      </c>
      <c r="G52" s="56">
        <f t="shared" si="0"/>
        <v>0</v>
      </c>
      <c r="I52" s="11">
        <v>0</v>
      </c>
      <c r="J52" s="11">
        <v>0</v>
      </c>
      <c r="K52" s="55">
        <v>0</v>
      </c>
      <c r="L52" s="56">
        <f t="shared" si="1"/>
        <v>0</v>
      </c>
      <c r="M52" s="11">
        <f t="shared" si="2"/>
        <v>0</v>
      </c>
      <c r="R52" s="13"/>
    </row>
    <row r="53" spans="1:18">
      <c r="A53" s="17"/>
      <c r="B53" s="73"/>
      <c r="C53" s="23"/>
      <c r="D53" s="23"/>
      <c r="E53" s="23"/>
      <c r="F53" s="46"/>
      <c r="G53" s="56"/>
      <c r="I53" s="23"/>
      <c r="J53" s="23"/>
      <c r="K53" s="11"/>
      <c r="L53" s="56"/>
      <c r="M53" s="11"/>
    </row>
    <row r="54" spans="1:18">
      <c r="A54" s="17"/>
      <c r="B54" s="73"/>
      <c r="C54" s="74" t="s">
        <v>59</v>
      </c>
      <c r="D54" s="20">
        <f>SUM(D17:D53)</f>
        <v>17076.650038880001</v>
      </c>
      <c r="E54" s="20">
        <f>SUM(E17:E53)</f>
        <v>1135.6399999999999</v>
      </c>
      <c r="F54" s="20">
        <f>SUM(F17:F53)</f>
        <v>-27.269214479994826</v>
      </c>
      <c r="G54" s="20">
        <f t="shared" si="0"/>
        <v>18185.020824400006</v>
      </c>
      <c r="H54" s="19"/>
      <c r="I54" s="20">
        <f>SUM(I17:I53)</f>
        <v>-6301.6732479110142</v>
      </c>
      <c r="J54" s="20">
        <f>SUM(J17:J53)</f>
        <v>-387.342299222713</v>
      </c>
      <c r="K54" s="20">
        <f>SUM(K17:K52)</f>
        <v>26.892436892716823</v>
      </c>
      <c r="L54" s="20">
        <f>SUM(L17:L53)</f>
        <v>-6662.1231102410102</v>
      </c>
      <c r="M54" s="19">
        <f>SUM(M17:M53)</f>
        <v>11522.897714158993</v>
      </c>
    </row>
    <row r="55" spans="1:18" ht="37.5">
      <c r="A55" s="17"/>
      <c r="B55" s="73"/>
      <c r="C55" s="75" t="s">
        <v>60</v>
      </c>
      <c r="D55" s="11"/>
      <c r="E55" s="18"/>
      <c r="F55" s="18"/>
      <c r="G55" s="56">
        <f t="shared" si="0"/>
        <v>0</v>
      </c>
      <c r="H55" s="13"/>
      <c r="I55" s="18"/>
      <c r="J55" s="18"/>
      <c r="K55" s="18"/>
      <c r="L55" s="56">
        <f t="shared" ref="L55:L56" si="3">I55+J55+K55</f>
        <v>0</v>
      </c>
      <c r="M55" s="11">
        <f t="shared" ref="M55:M56" si="4">G55-L55</f>
        <v>0</v>
      </c>
      <c r="O55" s="13"/>
    </row>
    <row r="56" spans="1:18" ht="25.5">
      <c r="A56" s="17"/>
      <c r="B56" s="73"/>
      <c r="C56" s="76" t="s">
        <v>61</v>
      </c>
      <c r="D56" s="11"/>
      <c r="E56" s="18"/>
      <c r="F56" s="18"/>
      <c r="G56" s="56">
        <f t="shared" si="0"/>
        <v>0</v>
      </c>
      <c r="H56" s="13"/>
      <c r="I56" s="18"/>
      <c r="J56" s="18"/>
      <c r="K56" s="18"/>
      <c r="L56" s="56">
        <f t="shared" si="3"/>
        <v>0</v>
      </c>
      <c r="M56" s="11">
        <f t="shared" si="4"/>
        <v>0</v>
      </c>
    </row>
    <row r="57" spans="1:18">
      <c r="A57" s="17"/>
      <c r="B57" s="73"/>
      <c r="C57" s="74" t="s">
        <v>62</v>
      </c>
      <c r="D57" s="20">
        <f>SUM(D54:D56)</f>
        <v>17076.650038880001</v>
      </c>
      <c r="E57" s="20">
        <f t="shared" ref="E57:G57" si="5">SUM(E54:E56)</f>
        <v>1135.6399999999999</v>
      </c>
      <c r="F57" s="20">
        <f t="shared" si="5"/>
        <v>-27.269214479994826</v>
      </c>
      <c r="G57" s="20">
        <f t="shared" si="5"/>
        <v>18185.020824400006</v>
      </c>
      <c r="H57" s="19"/>
      <c r="I57" s="20">
        <f>SUM(I54:I56)</f>
        <v>-6301.6732479110142</v>
      </c>
      <c r="J57" s="20">
        <f t="shared" ref="J57:K57" si="6">SUM(J54:J56)</f>
        <v>-387.342299222713</v>
      </c>
      <c r="K57" s="20">
        <f t="shared" si="6"/>
        <v>26.892436892716823</v>
      </c>
      <c r="L57" s="20">
        <f>SUM(L54:L56)</f>
        <v>-6662.1231102410102</v>
      </c>
      <c r="M57" s="19">
        <f>SUM(M54:M56)</f>
        <v>11522.897714158993</v>
      </c>
    </row>
    <row r="58" spans="1:18" ht="14.25">
      <c r="A58" s="17"/>
      <c r="B58" s="73"/>
      <c r="C58" s="88" t="s">
        <v>63</v>
      </c>
      <c r="D58" s="89"/>
      <c r="E58" s="89"/>
      <c r="F58" s="89"/>
      <c r="G58" s="89"/>
      <c r="H58" s="89"/>
      <c r="I58" s="90"/>
      <c r="J58" s="46"/>
      <c r="L58" s="57"/>
      <c r="M58" s="13"/>
    </row>
    <row r="59" spans="1:18">
      <c r="A59" s="17"/>
      <c r="B59" s="73"/>
      <c r="C59" s="88" t="s">
        <v>64</v>
      </c>
      <c r="D59" s="89"/>
      <c r="E59" s="89"/>
      <c r="F59" s="89"/>
      <c r="G59" s="89"/>
      <c r="H59" s="89"/>
      <c r="I59" s="90"/>
      <c r="J59" s="19">
        <f>J57+J58</f>
        <v>-387.342299222713</v>
      </c>
      <c r="L59" s="57"/>
      <c r="M59" s="13"/>
    </row>
    <row r="61" spans="1:18">
      <c r="D61" s="77"/>
      <c r="I61" s="2" t="s">
        <v>65</v>
      </c>
    </row>
    <row r="62" spans="1:18">
      <c r="A62" s="17">
        <v>10</v>
      </c>
      <c r="B62" s="73"/>
      <c r="C62" s="23" t="s">
        <v>66</v>
      </c>
      <c r="D62" s="72"/>
      <c r="I62" s="2" t="s">
        <v>66</v>
      </c>
      <c r="K62" s="58"/>
    </row>
    <row r="63" spans="1:18">
      <c r="A63" s="17">
        <v>8</v>
      </c>
      <c r="B63" s="73"/>
      <c r="C63" s="23" t="s">
        <v>46</v>
      </c>
      <c r="D63" s="78"/>
      <c r="I63" s="2" t="s">
        <v>46</v>
      </c>
      <c r="K63" s="59"/>
    </row>
    <row r="64" spans="1:18">
      <c r="I64" s="3" t="s">
        <v>67</v>
      </c>
      <c r="K64" s="60">
        <f>J59-K62-K63</f>
        <v>-387.342299222713</v>
      </c>
      <c r="L64" s="13"/>
    </row>
    <row r="65" spans="1:14">
      <c r="N65" s="24"/>
    </row>
    <row r="66" spans="1:14">
      <c r="A66" s="25" t="s">
        <v>68</v>
      </c>
      <c r="N66" s="24"/>
    </row>
    <row r="67" spans="1:14">
      <c r="D67" s="13"/>
      <c r="I67" s="13"/>
    </row>
    <row r="68" spans="1:14">
      <c r="A68" s="1">
        <v>1</v>
      </c>
      <c r="B68" s="82" t="s">
        <v>69</v>
      </c>
      <c r="C68" s="82"/>
      <c r="D68" s="82"/>
      <c r="E68" s="82"/>
      <c r="F68" s="82"/>
      <c r="G68" s="82"/>
      <c r="H68" s="82"/>
      <c r="I68" s="82"/>
      <c r="J68" s="82"/>
      <c r="K68" s="82"/>
      <c r="L68" s="82"/>
      <c r="M68" s="82"/>
    </row>
    <row r="69" spans="1:14">
      <c r="B69" s="82"/>
      <c r="C69" s="82"/>
      <c r="D69" s="82"/>
      <c r="E69" s="82"/>
      <c r="F69" s="82"/>
      <c r="G69" s="82"/>
      <c r="H69" s="82"/>
      <c r="I69" s="82"/>
      <c r="J69" s="82"/>
      <c r="K69" s="82"/>
      <c r="L69" s="82"/>
      <c r="M69" s="82"/>
    </row>
    <row r="70" spans="1:14" ht="12.75" customHeight="1"/>
    <row r="71" spans="1:14">
      <c r="A71" s="1">
        <v>2</v>
      </c>
      <c r="B71" s="82" t="s">
        <v>70</v>
      </c>
      <c r="C71" s="82"/>
      <c r="D71" s="82"/>
      <c r="E71" s="82"/>
      <c r="F71" s="82"/>
      <c r="G71" s="82"/>
      <c r="H71" s="82"/>
      <c r="I71" s="82"/>
      <c r="J71" s="82"/>
      <c r="K71" s="82"/>
      <c r="L71" s="82"/>
      <c r="M71" s="82"/>
    </row>
    <row r="72" spans="1:14">
      <c r="B72" s="82"/>
      <c r="C72" s="82"/>
      <c r="D72" s="82"/>
      <c r="E72" s="82"/>
      <c r="F72" s="82"/>
      <c r="G72" s="82"/>
      <c r="H72" s="82"/>
      <c r="I72" s="82"/>
      <c r="J72" s="82"/>
      <c r="K72" s="82"/>
      <c r="L72" s="82"/>
      <c r="M72" s="82"/>
    </row>
    <row r="74" spans="1:14">
      <c r="A74" s="1">
        <v>3</v>
      </c>
      <c r="B74" s="83" t="s">
        <v>71</v>
      </c>
      <c r="C74" s="83"/>
      <c r="D74" s="83"/>
      <c r="E74" s="83"/>
      <c r="F74" s="83"/>
      <c r="G74" s="83"/>
      <c r="H74" s="83"/>
      <c r="I74" s="83"/>
      <c r="J74" s="83"/>
      <c r="K74" s="83"/>
      <c r="L74" s="83"/>
      <c r="M74" s="83"/>
    </row>
    <row r="76" spans="1:14">
      <c r="A76" s="1">
        <v>4</v>
      </c>
      <c r="B76" s="79" t="s">
        <v>72</v>
      </c>
    </row>
    <row r="78" spans="1:14">
      <c r="A78" s="1">
        <v>5</v>
      </c>
      <c r="B78" s="79" t="s">
        <v>73</v>
      </c>
    </row>
    <row r="80" spans="1:14">
      <c r="A80" s="1">
        <v>6</v>
      </c>
      <c r="B80" s="83" t="s">
        <v>74</v>
      </c>
      <c r="C80" s="83"/>
      <c r="D80" s="83"/>
      <c r="E80" s="83"/>
      <c r="F80" s="83"/>
      <c r="G80" s="83"/>
      <c r="H80" s="83"/>
      <c r="I80" s="83"/>
      <c r="J80" s="83"/>
      <c r="K80" s="83"/>
      <c r="L80" s="83"/>
      <c r="M80" s="83"/>
    </row>
    <row r="81" spans="1:13">
      <c r="B81" s="83"/>
      <c r="C81" s="83"/>
      <c r="D81" s="83"/>
      <c r="E81" s="83"/>
      <c r="F81" s="83"/>
      <c r="G81" s="83"/>
      <c r="H81" s="83"/>
      <c r="I81" s="83"/>
      <c r="J81" s="83"/>
      <c r="K81" s="83"/>
      <c r="L81" s="83"/>
      <c r="M81" s="83"/>
    </row>
    <row r="82" spans="1:13">
      <c r="B82" s="83"/>
      <c r="C82" s="83"/>
      <c r="D82" s="83"/>
      <c r="E82" s="83"/>
      <c r="F82" s="83"/>
      <c r="G82" s="83"/>
      <c r="H82" s="83"/>
      <c r="I82" s="83"/>
      <c r="J82" s="83"/>
      <c r="K82" s="83"/>
      <c r="L82" s="83"/>
      <c r="M82" s="83"/>
    </row>
    <row r="84" spans="1:13">
      <c r="B84" s="82"/>
      <c r="C84" s="82"/>
      <c r="D84" s="82"/>
      <c r="E84" s="82"/>
      <c r="F84" s="82"/>
      <c r="G84" s="82"/>
      <c r="H84" s="82"/>
      <c r="I84" s="82"/>
      <c r="J84" s="82"/>
      <c r="K84" s="82"/>
      <c r="L84" s="82"/>
      <c r="M84" s="82"/>
    </row>
    <row r="85" spans="1:13">
      <c r="B85" s="82"/>
      <c r="C85" s="82"/>
      <c r="D85" s="82"/>
      <c r="E85" s="82"/>
      <c r="F85" s="82"/>
      <c r="G85" s="82"/>
      <c r="H85" s="82"/>
      <c r="I85" s="82"/>
      <c r="J85" s="82"/>
      <c r="K85" s="82"/>
      <c r="L85" s="82"/>
      <c r="M85" s="82"/>
    </row>
    <row r="86" spans="1:13">
      <c r="B86" s="82"/>
      <c r="C86" s="82"/>
      <c r="D86" s="82"/>
      <c r="E86" s="82"/>
      <c r="F86" s="82"/>
      <c r="G86" s="82"/>
      <c r="H86" s="82"/>
      <c r="I86" s="82"/>
      <c r="J86" s="82"/>
      <c r="K86" s="82"/>
      <c r="L86" s="82"/>
      <c r="M86" s="82"/>
    </row>
    <row r="87" spans="1:13">
      <c r="A87" s="25"/>
      <c r="B87" s="82"/>
      <c r="C87" s="82"/>
      <c r="D87" s="82"/>
      <c r="E87" s="82"/>
      <c r="F87" s="82"/>
      <c r="G87" s="82"/>
      <c r="H87" s="82"/>
      <c r="I87" s="82"/>
      <c r="J87" s="82"/>
      <c r="K87" s="82"/>
      <c r="L87" s="82"/>
      <c r="M87" s="82"/>
    </row>
    <row r="88" spans="1:13">
      <c r="B88" s="1"/>
    </row>
    <row r="89" spans="1:13">
      <c r="B89" s="51"/>
    </row>
  </sheetData>
  <mergeCells count="11">
    <mergeCell ref="B68:M69"/>
    <mergeCell ref="A9:M9"/>
    <mergeCell ref="A10:M10"/>
    <mergeCell ref="D15:G15"/>
    <mergeCell ref="C58:I58"/>
    <mergeCell ref="C59:I59"/>
    <mergeCell ref="B71:M72"/>
    <mergeCell ref="B74:M74"/>
    <mergeCell ref="B80:M82"/>
    <mergeCell ref="B84:M85"/>
    <mergeCell ref="B86:M87"/>
  </mergeCells>
  <dataValidations count="1">
    <dataValidation type="list" allowBlank="1" showErrorMessage="1" error="Use the following date format when inserting a date:_x000a__x000a_Eg:  &quot;January 1, 2013&quot;" prompt="Use the following format eg: January 1, 2013" sqref="F12" xr:uid="{1FCCFFB2-0AF8-498A-8F07-7A1EE15F097C}">
      <formula1>"CGAAP, MIFRS,USGAAP, ASPE"</formula1>
    </dataValidation>
  </dataValidations>
  <pageMargins left="0.7" right="0.7" top="0.75" bottom="0.75" header="0.3" footer="0.3"/>
  <pageSetup scale="49"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B98C8-A039-4747-B5F0-A5931636BD36}">
  <sheetPr>
    <tabColor rgb="FF00B0F0"/>
  </sheetPr>
  <dimension ref="A1:N86"/>
  <sheetViews>
    <sheetView showGridLines="0" topLeftCell="A8" zoomScaleNormal="100" zoomScaleSheetLayoutView="85" workbookViewId="0">
      <pane xSplit="3" ySplit="9" topLeftCell="D17" activePane="bottomRight" state="frozen"/>
      <selection pane="bottomRight" activeCell="F13" sqref="F13"/>
      <selection pane="bottomLeft" activeCell="E17" sqref="E17"/>
      <selection pane="topRight" activeCell="E17" sqref="E17"/>
    </sheetView>
  </sheetViews>
  <sheetFormatPr defaultColWidth="10.6640625" defaultRowHeight="12.75"/>
  <cols>
    <col min="1" max="1" width="8.83203125" style="1" customWidth="1"/>
    <col min="2" max="2" width="11.83203125" style="1" customWidth="1"/>
    <col min="3" max="3" width="44.1640625" style="2" customWidth="1"/>
    <col min="4" max="4" width="16.83203125" style="2" customWidth="1"/>
    <col min="5" max="5" width="15.1640625" style="2" customWidth="1"/>
    <col min="6" max="6" width="13.5" style="2" customWidth="1"/>
    <col min="7" max="7" width="15.83203125" style="2" customWidth="1"/>
    <col min="8" max="8" width="1.83203125" style="2" customWidth="1"/>
    <col min="9" max="9" width="16.83203125" style="2" customWidth="1"/>
    <col min="10" max="10" width="15.6640625" style="2" customWidth="1"/>
    <col min="11" max="11" width="13.83203125" style="2" customWidth="1"/>
    <col min="12" max="12" width="17" style="2" bestFit="1" customWidth="1"/>
    <col min="13" max="13" width="16.5" style="2" bestFit="1" customWidth="1"/>
    <col min="14" max="14" width="12.1640625" style="2" bestFit="1" customWidth="1"/>
    <col min="15" max="16384" width="10.6640625" style="2"/>
  </cols>
  <sheetData>
    <row r="1" spans="1:13">
      <c r="L1" s="3" t="s">
        <v>0</v>
      </c>
      <c r="M1" s="52" t="s">
        <v>1</v>
      </c>
    </row>
    <row r="2" spans="1:13">
      <c r="L2" s="3" t="s">
        <v>2</v>
      </c>
      <c r="M2" s="28" t="s">
        <v>3</v>
      </c>
    </row>
    <row r="3" spans="1:13">
      <c r="L3" s="3" t="s">
        <v>4</v>
      </c>
      <c r="M3" s="28">
        <v>4</v>
      </c>
    </row>
    <row r="4" spans="1:13">
      <c r="L4" s="3" t="s">
        <v>5</v>
      </c>
      <c r="M4" s="28">
        <v>4</v>
      </c>
    </row>
    <row r="5" spans="1:13">
      <c r="L5" s="3" t="s">
        <v>6</v>
      </c>
      <c r="M5" s="29"/>
    </row>
    <row r="6" spans="1:13">
      <c r="L6" s="3"/>
      <c r="M6" s="30"/>
    </row>
    <row r="7" spans="1:13">
      <c r="L7" s="3" t="s">
        <v>7</v>
      </c>
      <c r="M7" s="31">
        <v>43545</v>
      </c>
    </row>
    <row r="8" spans="1:13" ht="12" hidden="1" customHeight="1"/>
    <row r="9" spans="1:13" ht="18">
      <c r="A9" s="84" t="s">
        <v>8</v>
      </c>
      <c r="B9" s="84"/>
      <c r="C9" s="84"/>
      <c r="D9" s="84"/>
      <c r="E9" s="84"/>
      <c r="F9" s="84"/>
      <c r="G9" s="84"/>
      <c r="H9" s="84"/>
      <c r="I9" s="84"/>
      <c r="J9" s="84"/>
      <c r="K9" s="84"/>
      <c r="L9" s="84"/>
      <c r="M9" s="84"/>
    </row>
    <row r="10" spans="1:13" ht="21">
      <c r="A10" s="84" t="s">
        <v>9</v>
      </c>
      <c r="B10" s="84"/>
      <c r="C10" s="84"/>
      <c r="D10" s="84"/>
      <c r="E10" s="84"/>
      <c r="F10" s="84"/>
      <c r="G10" s="84"/>
      <c r="H10" s="84"/>
      <c r="I10" s="84"/>
      <c r="J10" s="84"/>
      <c r="K10" s="84"/>
      <c r="L10" s="84"/>
      <c r="M10" s="84"/>
    </row>
    <row r="12" spans="1:13" ht="15">
      <c r="E12" s="4" t="s">
        <v>10</v>
      </c>
      <c r="F12" s="53" t="s">
        <v>11</v>
      </c>
    </row>
    <row r="13" spans="1:13" ht="15">
      <c r="E13" s="4" t="s">
        <v>12</v>
      </c>
      <c r="F13" s="33">
        <v>2027</v>
      </c>
      <c r="G13" s="34"/>
    </row>
    <row r="15" spans="1:13">
      <c r="D15" s="85" t="s">
        <v>13</v>
      </c>
      <c r="E15" s="86"/>
      <c r="F15" s="86"/>
      <c r="G15" s="87"/>
      <c r="I15" s="5"/>
      <c r="J15" s="6" t="s">
        <v>14</v>
      </c>
      <c r="K15" s="6"/>
      <c r="L15" s="7"/>
    </row>
    <row r="16" spans="1:13" ht="27">
      <c r="A16" s="35" t="s">
        <v>15</v>
      </c>
      <c r="B16" s="35" t="s">
        <v>16</v>
      </c>
      <c r="C16" s="36" t="s">
        <v>17</v>
      </c>
      <c r="D16" s="35" t="s">
        <v>18</v>
      </c>
      <c r="E16" s="37" t="s">
        <v>19</v>
      </c>
      <c r="F16" s="37" t="s">
        <v>20</v>
      </c>
      <c r="G16" s="35" t="s">
        <v>21</v>
      </c>
      <c r="H16" s="10"/>
      <c r="I16" s="38" t="s">
        <v>18</v>
      </c>
      <c r="J16" s="39" t="s">
        <v>22</v>
      </c>
      <c r="K16" s="39" t="s">
        <v>20</v>
      </c>
      <c r="L16" s="40" t="s">
        <v>21</v>
      </c>
      <c r="M16" s="35" t="s">
        <v>23</v>
      </c>
    </row>
    <row r="17" spans="1:14">
      <c r="A17" s="8">
        <v>12</v>
      </c>
      <c r="B17" s="41">
        <v>1610</v>
      </c>
      <c r="C17" s="9" t="s">
        <v>24</v>
      </c>
      <c r="D17" s="54">
        <f>+'App.2-BA_Fixed Asset Cont2026Tx'!G17</f>
        <v>580.85497751728508</v>
      </c>
      <c r="E17" s="54">
        <v>18.712218187287377</v>
      </c>
      <c r="F17" s="55">
        <v>0</v>
      </c>
      <c r="G17" s="56">
        <f>D17+E17+F17</f>
        <v>599.56719570457244</v>
      </c>
      <c r="H17" s="10"/>
      <c r="I17" s="54">
        <f>+'App.2-BA_Fixed Asset Cont2026Tx'!L17</f>
        <v>-416.19224899567666</v>
      </c>
      <c r="J17" s="54">
        <v>-31.023018043309019</v>
      </c>
      <c r="K17" s="55">
        <v>0</v>
      </c>
      <c r="L17" s="56">
        <f t="shared" ref="L17:L51" si="0">I17+J17+K17</f>
        <v>-447.2152670389857</v>
      </c>
      <c r="M17" s="11">
        <f>G17+L17</f>
        <v>152.35192866558674</v>
      </c>
    </row>
    <row r="18" spans="1:14" ht="25.5">
      <c r="A18" s="8">
        <v>12</v>
      </c>
      <c r="B18" s="41">
        <v>1611</v>
      </c>
      <c r="C18" s="9" t="s">
        <v>25</v>
      </c>
      <c r="D18" s="54">
        <f>+'App.2-BA_Fixed Asset Cont2026Tx'!G18</f>
        <v>0</v>
      </c>
      <c r="E18" s="54">
        <v>0</v>
      </c>
      <c r="F18" s="55">
        <v>0</v>
      </c>
      <c r="G18" s="56">
        <f>D18+E18+F18</f>
        <v>0</v>
      </c>
      <c r="H18" s="12"/>
      <c r="I18" s="54">
        <f>+'App.2-BA_Fixed Asset Cont2026Tx'!L18</f>
        <v>0</v>
      </c>
      <c r="J18" s="54">
        <v>0</v>
      </c>
      <c r="K18" s="55">
        <v>0</v>
      </c>
      <c r="L18" s="56">
        <f t="shared" si="0"/>
        <v>0</v>
      </c>
      <c r="M18" s="11">
        <f t="shared" ref="M18:M52" si="1">G18+L18</f>
        <v>0</v>
      </c>
    </row>
    <row r="19" spans="1:14" ht="25.5">
      <c r="A19" s="8" t="s">
        <v>26</v>
      </c>
      <c r="B19" s="41">
        <v>1612</v>
      </c>
      <c r="C19" s="9" t="s">
        <v>27</v>
      </c>
      <c r="D19" s="54">
        <f>+'App.2-BA_Fixed Asset Cont2026Tx'!G19</f>
        <v>0</v>
      </c>
      <c r="E19" s="54">
        <v>0</v>
      </c>
      <c r="F19" s="55">
        <v>0</v>
      </c>
      <c r="G19" s="56">
        <f>D19+E19+F19</f>
        <v>0</v>
      </c>
      <c r="H19" s="12"/>
      <c r="I19" s="54">
        <f>+'App.2-BA_Fixed Asset Cont2026Tx'!L19</f>
        <v>0</v>
      </c>
      <c r="J19" s="54">
        <v>0</v>
      </c>
      <c r="K19" s="55">
        <v>0</v>
      </c>
      <c r="L19" s="56">
        <f t="shared" si="0"/>
        <v>0</v>
      </c>
      <c r="M19" s="11">
        <f t="shared" si="1"/>
        <v>0</v>
      </c>
    </row>
    <row r="20" spans="1:14">
      <c r="A20" s="8"/>
      <c r="B20" s="41">
        <v>1665</v>
      </c>
      <c r="C20" s="9" t="s">
        <v>28</v>
      </c>
      <c r="D20" s="54">
        <f>+'App.2-BA_Fixed Asset Cont2026Tx'!G20</f>
        <v>0</v>
      </c>
      <c r="E20" s="54">
        <v>0</v>
      </c>
      <c r="F20" s="55">
        <v>0</v>
      </c>
      <c r="G20" s="56">
        <f>D20+E20+F20</f>
        <v>0</v>
      </c>
      <c r="H20" s="12"/>
      <c r="I20" s="54">
        <f>+'App.2-BA_Fixed Asset Cont2026Tx'!L20</f>
        <v>0</v>
      </c>
      <c r="J20" s="54">
        <v>0</v>
      </c>
      <c r="K20" s="55">
        <v>0</v>
      </c>
      <c r="L20" s="56">
        <f t="shared" si="0"/>
        <v>0</v>
      </c>
      <c r="M20" s="11">
        <f t="shared" si="1"/>
        <v>0</v>
      </c>
    </row>
    <row r="21" spans="1:14">
      <c r="A21" s="8"/>
      <c r="B21" s="41">
        <v>1675</v>
      </c>
      <c r="C21" s="9" t="s">
        <v>29</v>
      </c>
      <c r="D21" s="54">
        <f>+'App.2-BA_Fixed Asset Cont2026Tx'!G21</f>
        <v>0</v>
      </c>
      <c r="E21" s="54">
        <v>0</v>
      </c>
      <c r="F21" s="55">
        <v>0</v>
      </c>
      <c r="G21" s="56">
        <f t="shared" ref="G21:G56" si="2">D21+E21+F21</f>
        <v>0</v>
      </c>
      <c r="H21" s="12"/>
      <c r="I21" s="54">
        <f>+'App.2-BA_Fixed Asset Cont2026Tx'!L21</f>
        <v>0</v>
      </c>
      <c r="J21" s="54">
        <v>0</v>
      </c>
      <c r="K21" s="55">
        <v>0</v>
      </c>
      <c r="L21" s="56">
        <f t="shared" si="0"/>
        <v>0</v>
      </c>
      <c r="M21" s="11">
        <f t="shared" si="1"/>
        <v>0</v>
      </c>
    </row>
    <row r="22" spans="1:14">
      <c r="A22" s="8" t="s">
        <v>30</v>
      </c>
      <c r="B22" s="45">
        <v>1615</v>
      </c>
      <c r="C22" s="9" t="s">
        <v>31</v>
      </c>
      <c r="D22" s="54">
        <f>+'App.2-BA_Fixed Asset Cont2026Tx'!G22</f>
        <v>0</v>
      </c>
      <c r="E22" s="54">
        <v>0</v>
      </c>
      <c r="F22" s="55">
        <v>0</v>
      </c>
      <c r="G22" s="56">
        <f t="shared" si="2"/>
        <v>0</v>
      </c>
      <c r="H22" s="12"/>
      <c r="I22" s="54">
        <f>+'App.2-BA_Fixed Asset Cont2026Tx'!L22</f>
        <v>0</v>
      </c>
      <c r="J22" s="54">
        <v>0</v>
      </c>
      <c r="K22" s="55">
        <v>0</v>
      </c>
      <c r="L22" s="56">
        <f t="shared" si="0"/>
        <v>0</v>
      </c>
      <c r="M22" s="11">
        <f t="shared" si="1"/>
        <v>0</v>
      </c>
      <c r="N22" s="13"/>
    </row>
    <row r="23" spans="1:14">
      <c r="A23" s="8">
        <v>1</v>
      </c>
      <c r="B23" s="45">
        <v>1620</v>
      </c>
      <c r="C23" s="9" t="s">
        <v>32</v>
      </c>
      <c r="D23" s="54">
        <f>+'App.2-BA_Fixed Asset Cont2026Tx'!G23</f>
        <v>0</v>
      </c>
      <c r="E23" s="54">
        <v>0</v>
      </c>
      <c r="F23" s="55">
        <v>0</v>
      </c>
      <c r="G23" s="56">
        <f t="shared" si="2"/>
        <v>0</v>
      </c>
      <c r="H23" s="12"/>
      <c r="I23" s="54">
        <f>+'App.2-BA_Fixed Asset Cont2026Tx'!L23</f>
        <v>0</v>
      </c>
      <c r="J23" s="54">
        <v>0</v>
      </c>
      <c r="K23" s="55">
        <v>0</v>
      </c>
      <c r="L23" s="56">
        <f t="shared" si="0"/>
        <v>0</v>
      </c>
      <c r="M23" s="11">
        <f t="shared" si="1"/>
        <v>0</v>
      </c>
      <c r="N23" s="13"/>
    </row>
    <row r="24" spans="1:14">
      <c r="A24" s="8" t="s">
        <v>30</v>
      </c>
      <c r="B24" s="41">
        <v>1705</v>
      </c>
      <c r="C24" s="9" t="s">
        <v>31</v>
      </c>
      <c r="D24" s="54">
        <f>+'App.2-BA_Fixed Asset Cont2026Tx'!G24</f>
        <v>279.2654043650042</v>
      </c>
      <c r="E24" s="54">
        <v>2.3464778039596021</v>
      </c>
      <c r="F24" s="55">
        <v>0</v>
      </c>
      <c r="G24" s="56">
        <f t="shared" si="2"/>
        <v>281.6118821689638</v>
      </c>
      <c r="H24" s="12"/>
      <c r="I24" s="54">
        <f>+'App.2-BA_Fixed Asset Cont2026Tx'!L24</f>
        <v>-0.66031610837341215</v>
      </c>
      <c r="J24" s="54">
        <v>-0.19535156727011732</v>
      </c>
      <c r="K24" s="55">
        <v>0</v>
      </c>
      <c r="L24" s="56">
        <f t="shared" si="0"/>
        <v>-0.85566767564352952</v>
      </c>
      <c r="M24" s="11">
        <f t="shared" si="1"/>
        <v>280.75621449332027</v>
      </c>
    </row>
    <row r="25" spans="1:14">
      <c r="A25" s="8">
        <v>14.1</v>
      </c>
      <c r="B25" s="45">
        <v>1706</v>
      </c>
      <c r="C25" s="9" t="s">
        <v>33</v>
      </c>
      <c r="D25" s="54">
        <f>+'App.2-BA_Fixed Asset Cont2026Tx'!G25</f>
        <v>315.16256540840777</v>
      </c>
      <c r="E25" s="54">
        <v>12.394303678150282</v>
      </c>
      <c r="F25" s="55">
        <v>0</v>
      </c>
      <c r="G25" s="56">
        <f t="shared" si="2"/>
        <v>327.55686908655804</v>
      </c>
      <c r="H25" s="12"/>
      <c r="I25" s="54">
        <f>+'App.2-BA_Fixed Asset Cont2026Tx'!L25</f>
        <v>-82.432939400789962</v>
      </c>
      <c r="J25" s="54">
        <v>-2.9717383094664793</v>
      </c>
      <c r="K25" s="55">
        <v>0</v>
      </c>
      <c r="L25" s="56">
        <f t="shared" si="0"/>
        <v>-85.404677710256436</v>
      </c>
      <c r="M25" s="11">
        <f t="shared" si="1"/>
        <v>242.1521913763016</v>
      </c>
    </row>
    <row r="26" spans="1:14">
      <c r="A26" s="8">
        <v>1</v>
      </c>
      <c r="B26" s="41">
        <v>1708</v>
      </c>
      <c r="C26" s="9" t="s">
        <v>32</v>
      </c>
      <c r="D26" s="54">
        <f>+'App.2-BA_Fixed Asset Cont2026Tx'!G26</f>
        <v>815.68375914186652</v>
      </c>
      <c r="E26" s="54">
        <v>17.677458749185369</v>
      </c>
      <c r="F26" s="55">
        <v>-1.6213077234225433</v>
      </c>
      <c r="G26" s="56">
        <f t="shared" si="2"/>
        <v>831.73991016762932</v>
      </c>
      <c r="H26" s="12"/>
      <c r="I26" s="54">
        <f>+'App.2-BA_Fixed Asset Cont2026Tx'!L26</f>
        <v>-341.71345326497783</v>
      </c>
      <c r="J26" s="54">
        <v>-14.530403524411792</v>
      </c>
      <c r="K26" s="55">
        <v>1.6213077234225433</v>
      </c>
      <c r="L26" s="56">
        <f t="shared" si="0"/>
        <v>-354.62254906596706</v>
      </c>
      <c r="M26" s="11">
        <f t="shared" si="1"/>
        <v>477.11736110166225</v>
      </c>
    </row>
    <row r="27" spans="1:14">
      <c r="A27" s="8">
        <v>47</v>
      </c>
      <c r="B27" s="41">
        <v>1715</v>
      </c>
      <c r="C27" s="9" t="s">
        <v>34</v>
      </c>
      <c r="D27" s="54">
        <f>+'App.2-BA_Fixed Asset Cont2026Tx'!G27</f>
        <v>14867.716314394849</v>
      </c>
      <c r="E27" s="54">
        <v>880.02256744753663</v>
      </c>
      <c r="F27" s="55">
        <v>-43.213251856994582</v>
      </c>
      <c r="G27" s="56">
        <f t="shared" si="2"/>
        <v>15704.525629985392</v>
      </c>
      <c r="H27" s="12"/>
      <c r="I27" s="54">
        <f>+'App.2-BA_Fixed Asset Cont2026Tx'!L27</f>
        <v>-4953.449748283334</v>
      </c>
      <c r="J27" s="54">
        <v>-297.06948070694574</v>
      </c>
      <c r="K27" s="55">
        <v>44.315744440216179</v>
      </c>
      <c r="L27" s="56">
        <f t="shared" si="0"/>
        <v>-5206.2034845500639</v>
      </c>
      <c r="M27" s="11">
        <f t="shared" si="1"/>
        <v>10498.322145435328</v>
      </c>
    </row>
    <row r="28" spans="1:14">
      <c r="A28" s="8">
        <v>47</v>
      </c>
      <c r="B28" s="41">
        <v>1720</v>
      </c>
      <c r="C28" s="9" t="s">
        <v>35</v>
      </c>
      <c r="D28" s="54">
        <f>+'App.2-BA_Fixed Asset Cont2026Tx'!G28</f>
        <v>4447.1594979233259</v>
      </c>
      <c r="E28" s="54">
        <v>387.1081760740912</v>
      </c>
      <c r="F28" s="55">
        <v>-3.7830513546526015</v>
      </c>
      <c r="G28" s="56">
        <f t="shared" si="2"/>
        <v>4830.4846226427644</v>
      </c>
      <c r="H28" s="12"/>
      <c r="I28" s="54">
        <f>+'App.2-BA_Fixed Asset Cont2026Tx'!L28</f>
        <v>-1183.7818651587588</v>
      </c>
      <c r="J28" s="54">
        <v>-57.991030582817217</v>
      </c>
      <c r="K28" s="55">
        <v>3.7830513546526015</v>
      </c>
      <c r="L28" s="56">
        <f t="shared" si="0"/>
        <v>-1237.9898443869236</v>
      </c>
      <c r="M28" s="11">
        <f t="shared" si="1"/>
        <v>3592.4947782558411</v>
      </c>
    </row>
    <row r="29" spans="1:14">
      <c r="A29" s="8">
        <v>47</v>
      </c>
      <c r="B29" s="41">
        <v>1730</v>
      </c>
      <c r="C29" s="9" t="s">
        <v>36</v>
      </c>
      <c r="D29" s="54">
        <f>+'App.2-BA_Fixed Asset Cont2026Tx'!G29</f>
        <v>2583.9787802545743</v>
      </c>
      <c r="E29" s="54">
        <v>94.061251631424867</v>
      </c>
      <c r="F29" s="55">
        <v>-1.6213077234225433</v>
      </c>
      <c r="G29" s="56">
        <f t="shared" si="2"/>
        <v>2676.4187241625768</v>
      </c>
      <c r="H29" s="12"/>
      <c r="I29" s="54">
        <f>+'App.2-BA_Fixed Asset Cont2026Tx'!L29</f>
        <v>-795.99393936794638</v>
      </c>
      <c r="J29" s="54">
        <v>-33.700136931096914</v>
      </c>
      <c r="K29" s="55">
        <v>1.6213077234225433</v>
      </c>
      <c r="L29" s="56">
        <f t="shared" si="0"/>
        <v>-828.07276857562078</v>
      </c>
      <c r="M29" s="11">
        <f t="shared" si="1"/>
        <v>1848.3459555869561</v>
      </c>
    </row>
    <row r="30" spans="1:14">
      <c r="A30" s="8">
        <v>47</v>
      </c>
      <c r="B30" s="41">
        <v>1735</v>
      </c>
      <c r="C30" s="9" t="s">
        <v>37</v>
      </c>
      <c r="D30" s="54">
        <f>+'App.2-BA_Fixed Asset Cont2026Tx'!G30</f>
        <v>388.44761557965427</v>
      </c>
      <c r="E30" s="54">
        <v>3.669672803269199</v>
      </c>
      <c r="F30" s="55">
        <v>0</v>
      </c>
      <c r="G30" s="56">
        <f t="shared" si="2"/>
        <v>392.11728838292345</v>
      </c>
      <c r="H30" s="12"/>
      <c r="I30" s="54">
        <f>+'App.2-BA_Fixed Asset Cont2026Tx'!L30</f>
        <v>-172.01697572746133</v>
      </c>
      <c r="J30" s="54">
        <v>-5.7536403848614004</v>
      </c>
      <c r="K30" s="55">
        <v>0</v>
      </c>
      <c r="L30" s="56">
        <f t="shared" si="0"/>
        <v>-177.77061611232273</v>
      </c>
      <c r="M30" s="11">
        <f t="shared" si="1"/>
        <v>214.34667227060072</v>
      </c>
    </row>
    <row r="31" spans="1:14">
      <c r="A31" s="8">
        <v>47</v>
      </c>
      <c r="B31" s="41">
        <v>1740</v>
      </c>
      <c r="C31" s="9" t="s">
        <v>38</v>
      </c>
      <c r="D31" s="54">
        <f>+'App.2-BA_Fixed Asset Cont2026Tx'!G31</f>
        <v>274.98198447514784</v>
      </c>
      <c r="E31" s="54">
        <v>4.5426149333377754</v>
      </c>
      <c r="F31" s="55">
        <v>-2.7021795390375725</v>
      </c>
      <c r="G31" s="56">
        <f t="shared" si="2"/>
        <v>276.82241986944808</v>
      </c>
      <c r="H31" s="12"/>
      <c r="I31" s="54">
        <f>+'App.2-BA_Fixed Asset Cont2026Tx'!L31</f>
        <v>-40.714300438593575</v>
      </c>
      <c r="J31" s="54">
        <v>-4.8972141393237401</v>
      </c>
      <c r="K31" s="55">
        <v>2.7021795390375725</v>
      </c>
      <c r="L31" s="56">
        <f t="shared" si="0"/>
        <v>-42.909335038879746</v>
      </c>
      <c r="M31" s="11">
        <f t="shared" si="1"/>
        <v>233.91308483056832</v>
      </c>
    </row>
    <row r="32" spans="1:14">
      <c r="A32" s="8">
        <v>17</v>
      </c>
      <c r="B32" s="41">
        <v>1745</v>
      </c>
      <c r="C32" s="9" t="s">
        <v>39</v>
      </c>
      <c r="D32" s="54">
        <f>+'App.2-BA_Fixed Asset Cont2026Tx'!G32</f>
        <v>386.82942387853677</v>
      </c>
      <c r="E32" s="54">
        <v>1.6775420089602717</v>
      </c>
      <c r="F32" s="55">
        <v>0</v>
      </c>
      <c r="G32" s="56">
        <f t="shared" si="2"/>
        <v>388.50696588749702</v>
      </c>
      <c r="H32" s="12"/>
      <c r="I32" s="54">
        <f>+'App.2-BA_Fixed Asset Cont2026Tx'!L32</f>
        <v>-217.90721729213266</v>
      </c>
      <c r="J32" s="54">
        <v>-5.0270100539575679</v>
      </c>
      <c r="K32" s="55">
        <v>0</v>
      </c>
      <c r="L32" s="56">
        <f t="shared" si="0"/>
        <v>-222.93422734609021</v>
      </c>
      <c r="M32" s="11">
        <f t="shared" si="1"/>
        <v>165.57273854140681</v>
      </c>
    </row>
    <row r="33" spans="1:13">
      <c r="A33" s="8" t="s">
        <v>30</v>
      </c>
      <c r="B33" s="41">
        <v>1905</v>
      </c>
      <c r="C33" s="9" t="s">
        <v>31</v>
      </c>
      <c r="D33" s="54">
        <f>+'App.2-BA_Fixed Asset Cont2026Tx'!G33</f>
        <v>18.413537052279999</v>
      </c>
      <c r="E33" s="54">
        <v>0</v>
      </c>
      <c r="F33" s="55">
        <v>0</v>
      </c>
      <c r="G33" s="56">
        <f t="shared" si="2"/>
        <v>18.413537052279999</v>
      </c>
      <c r="H33" s="12"/>
      <c r="I33" s="54">
        <f>+'App.2-BA_Fixed Asset Cont2026Tx'!L33</f>
        <v>-1.3545637455624253</v>
      </c>
      <c r="J33" s="54">
        <v>-0.15398331624700234</v>
      </c>
      <c r="K33" s="55">
        <v>0</v>
      </c>
      <c r="L33" s="56">
        <f t="shared" si="0"/>
        <v>-1.5085470618094277</v>
      </c>
      <c r="M33" s="11">
        <f t="shared" si="1"/>
        <v>16.904989990470572</v>
      </c>
    </row>
    <row r="34" spans="1:13">
      <c r="A34" s="8">
        <v>47</v>
      </c>
      <c r="B34" s="41">
        <v>1908</v>
      </c>
      <c r="C34" s="9" t="s">
        <v>40</v>
      </c>
      <c r="D34" s="54">
        <f>+'App.2-BA_Fixed Asset Cont2026Tx'!G34</f>
        <v>362.83462945193185</v>
      </c>
      <c r="E34" s="54">
        <v>8.0950162636833216</v>
      </c>
      <c r="F34" s="55">
        <v>0</v>
      </c>
      <c r="G34" s="56">
        <f t="shared" si="2"/>
        <v>370.92964571561515</v>
      </c>
      <c r="H34" s="12"/>
      <c r="I34" s="54">
        <f>+'App.2-BA_Fixed Asset Cont2026Tx'!L34</f>
        <v>-127.17284590324977</v>
      </c>
      <c r="J34" s="54">
        <v>-5.0697309150291368</v>
      </c>
      <c r="K34" s="55">
        <v>0</v>
      </c>
      <c r="L34" s="56">
        <f t="shared" si="0"/>
        <v>-132.24257681827891</v>
      </c>
      <c r="M34" s="11">
        <f t="shared" si="1"/>
        <v>238.68706889733625</v>
      </c>
    </row>
    <row r="35" spans="1:13">
      <c r="A35" s="8">
        <v>13</v>
      </c>
      <c r="B35" s="41">
        <v>1910</v>
      </c>
      <c r="C35" s="9" t="s">
        <v>41</v>
      </c>
      <c r="D35" s="54">
        <f>+'App.2-BA_Fixed Asset Cont2026Tx'!G35</f>
        <v>26.252934906189996</v>
      </c>
      <c r="E35" s="54">
        <v>0</v>
      </c>
      <c r="F35" s="55">
        <v>0</v>
      </c>
      <c r="G35" s="56">
        <f t="shared" si="2"/>
        <v>26.252934906189996</v>
      </c>
      <c r="H35" s="12"/>
      <c r="I35" s="54">
        <f>+'App.2-BA_Fixed Asset Cont2026Tx'!L35</f>
        <v>-20.416714198234992</v>
      </c>
      <c r="J35" s="54">
        <v>-1.0477572593173312</v>
      </c>
      <c r="K35" s="55">
        <v>0</v>
      </c>
      <c r="L35" s="56">
        <f t="shared" si="0"/>
        <v>-21.464471457552325</v>
      </c>
      <c r="M35" s="11">
        <f t="shared" si="1"/>
        <v>4.7884634486376711</v>
      </c>
    </row>
    <row r="36" spans="1:13">
      <c r="A36" s="8">
        <v>8</v>
      </c>
      <c r="B36" s="41">
        <v>1915</v>
      </c>
      <c r="C36" s="9" t="s">
        <v>42</v>
      </c>
      <c r="D36" s="54">
        <f>+'App.2-BA_Fixed Asset Cont2026Tx'!G36</f>
        <v>3.8244932808340444</v>
      </c>
      <c r="E36" s="54">
        <v>-4.1714564268098549E-5</v>
      </c>
      <c r="F36" s="55">
        <v>-0.44182327391999981</v>
      </c>
      <c r="G36" s="56">
        <f t="shared" si="2"/>
        <v>3.3826282923497764</v>
      </c>
      <c r="H36" s="12"/>
      <c r="I36" s="54">
        <f>+'App.2-BA_Fixed Asset Cont2026Tx'!L36</f>
        <v>-2.705059686806409</v>
      </c>
      <c r="J36" s="54">
        <v>-0.21786354796652097</v>
      </c>
      <c r="K36" s="55">
        <v>0.44182327391999981</v>
      </c>
      <c r="L36" s="56">
        <f t="shared" si="0"/>
        <v>-2.4810999608529301</v>
      </c>
      <c r="M36" s="11">
        <f t="shared" si="1"/>
        <v>0.9015283314968463</v>
      </c>
    </row>
    <row r="37" spans="1:13">
      <c r="A37" s="8">
        <v>10</v>
      </c>
      <c r="B37" s="41">
        <v>1920</v>
      </c>
      <c r="C37" s="9" t="s">
        <v>43</v>
      </c>
      <c r="D37" s="54">
        <f>+'App.2-BA_Fixed Asset Cont2026Tx'!G37</f>
        <v>53.90105447317972</v>
      </c>
      <c r="E37" s="54">
        <v>5.8356516511184111</v>
      </c>
      <c r="F37" s="55">
        <v>-1.7148194853299967</v>
      </c>
      <c r="G37" s="56">
        <f t="shared" si="2"/>
        <v>58.021886638968134</v>
      </c>
      <c r="H37" s="12"/>
      <c r="I37" s="54">
        <f>+'App.2-BA_Fixed Asset Cont2026Tx'!L37</f>
        <v>-45.091789853891704</v>
      </c>
      <c r="J37" s="54">
        <v>-7.7050607863003631</v>
      </c>
      <c r="K37" s="55">
        <v>1.7148194853299967</v>
      </c>
      <c r="L37" s="56">
        <f t="shared" si="0"/>
        <v>-51.082031154862072</v>
      </c>
      <c r="M37" s="11">
        <f t="shared" si="1"/>
        <v>6.9398554841060616</v>
      </c>
    </row>
    <row r="38" spans="1:13">
      <c r="A38" s="8"/>
      <c r="B38" s="45">
        <v>1925</v>
      </c>
      <c r="C38" s="9" t="s">
        <v>44</v>
      </c>
      <c r="D38" s="54">
        <f>+'App.2-BA_Fixed Asset Cont2026Tx'!G38</f>
        <v>106.07854703866937</v>
      </c>
      <c r="E38" s="54">
        <v>1.1039128921811876</v>
      </c>
      <c r="F38" s="55">
        <v>0</v>
      </c>
      <c r="G38" s="56">
        <f t="shared" si="2"/>
        <v>107.18245993085056</v>
      </c>
      <c r="H38" s="12"/>
      <c r="I38" s="54">
        <f>+'App.2-BA_Fixed Asset Cont2026Tx'!L38</f>
        <v>-105.6106216968429</v>
      </c>
      <c r="J38" s="54">
        <v>-3.6971629096007845</v>
      </c>
      <c r="K38" s="55">
        <v>0</v>
      </c>
      <c r="L38" s="56">
        <f t="shared" si="0"/>
        <v>-109.30778460644368</v>
      </c>
      <c r="M38" s="11">
        <f t="shared" si="1"/>
        <v>-2.1253246755931201</v>
      </c>
    </row>
    <row r="39" spans="1:13">
      <c r="A39" s="8">
        <v>10</v>
      </c>
      <c r="B39" s="41">
        <v>1930</v>
      </c>
      <c r="C39" s="9" t="s">
        <v>45</v>
      </c>
      <c r="D39" s="54">
        <f>+'App.2-BA_Fixed Asset Cont2026Tx'!G39</f>
        <v>146.09489988891374</v>
      </c>
      <c r="E39" s="54">
        <v>18.840940250833064</v>
      </c>
      <c r="F39" s="55">
        <v>-0.38602766519999299</v>
      </c>
      <c r="G39" s="56">
        <f t="shared" si="2"/>
        <v>164.5498124745468</v>
      </c>
      <c r="H39" s="12"/>
      <c r="I39" s="54">
        <f>+'App.2-BA_Fixed Asset Cont2026Tx'!L39</f>
        <v>-110.57218713933236</v>
      </c>
      <c r="J39" s="54">
        <v>-14.925631080161811</v>
      </c>
      <c r="K39" s="55">
        <v>0.38602766519999299</v>
      </c>
      <c r="L39" s="56">
        <f t="shared" si="0"/>
        <v>-125.11179055429417</v>
      </c>
      <c r="M39" s="11">
        <f t="shared" si="1"/>
        <v>39.438021920252623</v>
      </c>
    </row>
    <row r="40" spans="1:13">
      <c r="A40" s="8">
        <v>8</v>
      </c>
      <c r="B40" s="41">
        <v>1935</v>
      </c>
      <c r="C40" s="9" t="s">
        <v>46</v>
      </c>
      <c r="D40" s="54">
        <f>+'App.2-BA_Fixed Asset Cont2026Tx'!G40</f>
        <v>11.791390508724703</v>
      </c>
      <c r="E40" s="54">
        <v>2.7022534635830193</v>
      </c>
      <c r="F40" s="55">
        <v>0</v>
      </c>
      <c r="G40" s="56">
        <f t="shared" si="2"/>
        <v>14.493643972307723</v>
      </c>
      <c r="H40" s="12"/>
      <c r="I40" s="54">
        <f>+'App.2-BA_Fixed Asset Cont2026Tx'!L40</f>
        <v>-3.8861160934385648</v>
      </c>
      <c r="J40" s="54">
        <v>-1.8209414857362956</v>
      </c>
      <c r="K40" s="55">
        <v>0</v>
      </c>
      <c r="L40" s="56">
        <f t="shared" si="0"/>
        <v>-5.7070575791748599</v>
      </c>
      <c r="M40" s="11">
        <f t="shared" si="1"/>
        <v>8.7865863931328629</v>
      </c>
    </row>
    <row r="41" spans="1:13">
      <c r="A41" s="8">
        <v>8</v>
      </c>
      <c r="B41" s="41">
        <v>1940</v>
      </c>
      <c r="C41" s="9" t="s">
        <v>47</v>
      </c>
      <c r="D41" s="54">
        <f>+'App.2-BA_Fixed Asset Cont2026Tx'!G41</f>
        <v>3.2477607242300479</v>
      </c>
      <c r="E41" s="54">
        <v>0.17508609458038171</v>
      </c>
      <c r="F41" s="55">
        <v>-0.16265390652000136</v>
      </c>
      <c r="G41" s="56">
        <f t="shared" si="2"/>
        <v>3.2601929122904281</v>
      </c>
      <c r="H41" s="12"/>
      <c r="I41" s="54">
        <f>+'App.2-BA_Fixed Asset Cont2026Tx'!L41</f>
        <v>0.34332731149098827</v>
      </c>
      <c r="J41" s="54">
        <v>-0.16507958720620888</v>
      </c>
      <c r="K41" s="55">
        <v>0.16265390652000136</v>
      </c>
      <c r="L41" s="56">
        <f t="shared" si="0"/>
        <v>0.34090163080478075</v>
      </c>
      <c r="M41" s="11">
        <f t="shared" si="1"/>
        <v>3.6010945430952086</v>
      </c>
    </row>
    <row r="42" spans="1:13">
      <c r="A42" s="8">
        <v>8</v>
      </c>
      <c r="B42" s="41">
        <v>1945</v>
      </c>
      <c r="C42" s="9" t="s">
        <v>48</v>
      </c>
      <c r="D42" s="54">
        <f>+'App.2-BA_Fixed Asset Cont2026Tx'!G42</f>
        <v>8.6350947645811633</v>
      </c>
      <c r="E42" s="54">
        <v>1.4904608462675162</v>
      </c>
      <c r="F42" s="55">
        <v>0</v>
      </c>
      <c r="G42" s="56">
        <f t="shared" si="2"/>
        <v>10.125555610848679</v>
      </c>
      <c r="H42" s="12"/>
      <c r="I42" s="54">
        <f>+'App.2-BA_Fixed Asset Cont2026Tx'!L42</f>
        <v>-4.464125917028114</v>
      </c>
      <c r="J42" s="54">
        <v>-1.6651862772661756</v>
      </c>
      <c r="K42" s="55">
        <v>0</v>
      </c>
      <c r="L42" s="56">
        <f t="shared" si="0"/>
        <v>-6.1293121942942896</v>
      </c>
      <c r="M42" s="11">
        <f t="shared" si="1"/>
        <v>3.996243416554389</v>
      </c>
    </row>
    <row r="43" spans="1:13">
      <c r="A43" s="8">
        <v>8</v>
      </c>
      <c r="B43" s="41">
        <v>1950</v>
      </c>
      <c r="C43" s="9" t="s">
        <v>49</v>
      </c>
      <c r="D43" s="54">
        <f>+'App.2-BA_Fixed Asset Cont2026Tx'!G43</f>
        <v>219.13018630418</v>
      </c>
      <c r="E43" s="54">
        <v>0</v>
      </c>
      <c r="F43" s="55">
        <v>0</v>
      </c>
      <c r="G43" s="56">
        <f t="shared" si="2"/>
        <v>219.13018630418</v>
      </c>
      <c r="H43" s="12"/>
      <c r="I43" s="54">
        <f>+'App.2-BA_Fixed Asset Cont2026Tx'!L43</f>
        <v>-178.71789066029885</v>
      </c>
      <c r="J43" s="54">
        <v>-3.6727593533390142</v>
      </c>
      <c r="K43" s="55">
        <v>0</v>
      </c>
      <c r="L43" s="56">
        <f t="shared" si="0"/>
        <v>-182.39065001363787</v>
      </c>
      <c r="M43" s="11">
        <f t="shared" si="1"/>
        <v>36.739536290542134</v>
      </c>
    </row>
    <row r="44" spans="1:13">
      <c r="A44" s="8">
        <v>8</v>
      </c>
      <c r="B44" s="41">
        <v>1955</v>
      </c>
      <c r="C44" s="9" t="s">
        <v>50</v>
      </c>
      <c r="D44" s="54">
        <f>+'App.2-BA_Fixed Asset Cont2026Tx'!G44</f>
        <v>896.53351285370911</v>
      </c>
      <c r="E44" s="54">
        <v>29.849186871374378</v>
      </c>
      <c r="F44" s="55">
        <v>0</v>
      </c>
      <c r="G44" s="56">
        <f t="shared" si="2"/>
        <v>926.38269972508351</v>
      </c>
      <c r="H44" s="12"/>
      <c r="I44" s="54">
        <f>+'App.2-BA_Fixed Asset Cont2026Tx'!L44</f>
        <v>-431.78200439371477</v>
      </c>
      <c r="J44" s="54">
        <v>-35.454728001980186</v>
      </c>
      <c r="K44" s="55">
        <v>0</v>
      </c>
      <c r="L44" s="56">
        <f t="shared" si="0"/>
        <v>-467.23673239569496</v>
      </c>
      <c r="M44" s="11">
        <f t="shared" si="1"/>
        <v>459.14596732938855</v>
      </c>
    </row>
    <row r="45" spans="1:13">
      <c r="A45" s="8">
        <v>8</v>
      </c>
      <c r="B45" s="41">
        <v>1960</v>
      </c>
      <c r="C45" s="9" t="s">
        <v>51</v>
      </c>
      <c r="D45" s="54">
        <f>+'App.2-BA_Fixed Asset Cont2026Tx'!G45</f>
        <v>8.0616807084228093</v>
      </c>
      <c r="E45" s="54">
        <v>1.5954550284117179</v>
      </c>
      <c r="F45" s="55">
        <v>0</v>
      </c>
      <c r="G45" s="56">
        <f t="shared" si="2"/>
        <v>9.6571357368345279</v>
      </c>
      <c r="H45" s="12"/>
      <c r="I45" s="54">
        <f>+'App.2-BA_Fixed Asset Cont2026Tx'!L45</f>
        <v>-6.2116729716612964</v>
      </c>
      <c r="J45" s="54">
        <v>-1.7824888362278148</v>
      </c>
      <c r="K45" s="55">
        <v>0</v>
      </c>
      <c r="L45" s="56">
        <f t="shared" si="0"/>
        <v>-7.9941618078891112</v>
      </c>
      <c r="M45" s="11">
        <f t="shared" si="1"/>
        <v>1.6629739289454166</v>
      </c>
    </row>
    <row r="46" spans="1:13" ht="25.5">
      <c r="A46" s="14">
        <v>47</v>
      </c>
      <c r="B46" s="41">
        <v>1970</v>
      </c>
      <c r="C46" s="9" t="s">
        <v>52</v>
      </c>
      <c r="D46" s="54">
        <f>+'App.2-BA_Fixed Asset Cont2026Tx'!G46</f>
        <v>0</v>
      </c>
      <c r="E46" s="54">
        <v>0</v>
      </c>
      <c r="F46" s="55">
        <v>0</v>
      </c>
      <c r="G46" s="56">
        <f t="shared" si="2"/>
        <v>0</v>
      </c>
      <c r="H46" s="12"/>
      <c r="I46" s="54">
        <f>+'App.2-BA_Fixed Asset Cont2026Tx'!L46</f>
        <v>0</v>
      </c>
      <c r="J46" s="54">
        <v>0</v>
      </c>
      <c r="K46" s="55">
        <v>0</v>
      </c>
      <c r="L46" s="56">
        <f t="shared" si="0"/>
        <v>0</v>
      </c>
      <c r="M46" s="11">
        <f t="shared" si="1"/>
        <v>0</v>
      </c>
    </row>
    <row r="47" spans="1:13" ht="25.5">
      <c r="A47" s="8">
        <v>47</v>
      </c>
      <c r="B47" s="41">
        <v>1975</v>
      </c>
      <c r="C47" s="9" t="s">
        <v>53</v>
      </c>
      <c r="D47" s="54">
        <f>+'App.2-BA_Fixed Asset Cont2026Tx'!G47</f>
        <v>0</v>
      </c>
      <c r="E47" s="54">
        <v>0</v>
      </c>
      <c r="F47" s="55">
        <v>0</v>
      </c>
      <c r="G47" s="56">
        <f t="shared" si="2"/>
        <v>0</v>
      </c>
      <c r="H47" s="12"/>
      <c r="I47" s="54">
        <f>+'App.2-BA_Fixed Asset Cont2026Tx'!L47</f>
        <v>0</v>
      </c>
      <c r="J47" s="54">
        <v>0</v>
      </c>
      <c r="K47" s="55">
        <v>0</v>
      </c>
      <c r="L47" s="56">
        <f t="shared" si="0"/>
        <v>0</v>
      </c>
      <c r="M47" s="11">
        <f t="shared" si="1"/>
        <v>0</v>
      </c>
    </row>
    <row r="48" spans="1:13">
      <c r="A48" s="8">
        <v>47</v>
      </c>
      <c r="B48" s="41">
        <v>1980</v>
      </c>
      <c r="C48" s="9" t="s">
        <v>54</v>
      </c>
      <c r="D48" s="54">
        <f>+'App.2-BA_Fixed Asset Cont2026Tx'!G48</f>
        <v>585.97037354649183</v>
      </c>
      <c r="E48" s="54">
        <v>20.612401319245386</v>
      </c>
      <c r="F48" s="55">
        <v>0</v>
      </c>
      <c r="G48" s="56">
        <f t="shared" si="2"/>
        <v>606.58277486573718</v>
      </c>
      <c r="H48" s="12"/>
      <c r="I48" s="54">
        <f>+'App.2-BA_Fixed Asset Cont2026Tx'!L48</f>
        <v>-712.83960165933979</v>
      </c>
      <c r="J48" s="54">
        <v>-53.229024844835692</v>
      </c>
      <c r="K48" s="55">
        <v>0</v>
      </c>
      <c r="L48" s="56">
        <f t="shared" si="0"/>
        <v>-766.06862650417543</v>
      </c>
      <c r="M48" s="11">
        <f t="shared" si="1"/>
        <v>-159.48585163843825</v>
      </c>
    </row>
    <row r="49" spans="1:14">
      <c r="A49" s="8">
        <v>47</v>
      </c>
      <c r="B49" s="41">
        <v>1985</v>
      </c>
      <c r="C49" s="9" t="s">
        <v>55</v>
      </c>
      <c r="D49" s="54">
        <f>+'App.2-BA_Fixed Asset Cont2026Tx'!G49</f>
        <v>0</v>
      </c>
      <c r="E49" s="54">
        <v>0</v>
      </c>
      <c r="F49" s="55">
        <v>0</v>
      </c>
      <c r="G49" s="56">
        <f t="shared" si="2"/>
        <v>0</v>
      </c>
      <c r="H49" s="12"/>
      <c r="I49" s="54">
        <f>+'App.2-BA_Fixed Asset Cont2026Tx'!L49</f>
        <v>0</v>
      </c>
      <c r="J49" s="54">
        <v>0</v>
      </c>
      <c r="K49" s="55">
        <v>0</v>
      </c>
      <c r="L49" s="56">
        <f t="shared" si="0"/>
        <v>0</v>
      </c>
      <c r="M49" s="11">
        <f t="shared" si="1"/>
        <v>0</v>
      </c>
    </row>
    <row r="50" spans="1:14">
      <c r="A50" s="14">
        <v>47</v>
      </c>
      <c r="B50" s="41">
        <v>1990</v>
      </c>
      <c r="C50" s="15" t="s">
        <v>56</v>
      </c>
      <c r="D50" s="54">
        <f>+'App.2-BA_Fixed Asset Cont2026Tx'!G50</f>
        <v>12.847452811409999</v>
      </c>
      <c r="E50" s="54">
        <v>0</v>
      </c>
      <c r="F50" s="55">
        <v>-5.9308199999999998E-3</v>
      </c>
      <c r="G50" s="56">
        <f t="shared" si="2"/>
        <v>12.84152199141</v>
      </c>
      <c r="H50" s="12"/>
      <c r="I50" s="54">
        <f>+'App.2-BA_Fixed Asset Cont2026Tx'!L50</f>
        <v>-7.6054207598985819</v>
      </c>
      <c r="J50" s="54">
        <v>-0.55327714646481119</v>
      </c>
      <c r="K50" s="55">
        <v>5.9308199999999998E-3</v>
      </c>
      <c r="L50" s="56">
        <f t="shared" si="0"/>
        <v>-8.1527670863633936</v>
      </c>
      <c r="M50" s="11">
        <f t="shared" si="1"/>
        <v>4.688754905046606</v>
      </c>
    </row>
    <row r="51" spans="1:14">
      <c r="A51" s="8">
        <v>47</v>
      </c>
      <c r="B51" s="41">
        <v>1995</v>
      </c>
      <c r="C51" s="9" t="s">
        <v>57</v>
      </c>
      <c r="D51" s="54">
        <f>+'App.2-BA_Fixed Asset Cont2026Tx'!G51</f>
        <v>0</v>
      </c>
      <c r="E51" s="54">
        <v>0</v>
      </c>
      <c r="F51" s="55">
        <v>0</v>
      </c>
      <c r="G51" s="56">
        <f t="shared" si="2"/>
        <v>0</v>
      </c>
      <c r="H51" s="12"/>
      <c r="I51" s="54">
        <f>+'App.2-BA_Fixed Asset Cont2026Tx'!L51</f>
        <v>0</v>
      </c>
      <c r="J51" s="54">
        <v>0</v>
      </c>
      <c r="K51" s="55">
        <v>0</v>
      </c>
      <c r="L51" s="56">
        <f t="shared" si="0"/>
        <v>0</v>
      </c>
      <c r="M51" s="11">
        <f t="shared" si="1"/>
        <v>0</v>
      </c>
    </row>
    <row r="52" spans="1:14" ht="14.25">
      <c r="A52" s="8">
        <v>47</v>
      </c>
      <c r="B52" s="41">
        <v>2440</v>
      </c>
      <c r="C52" s="9" t="s">
        <v>58</v>
      </c>
      <c r="D52" s="54">
        <f>+'App.2-BA_Fixed Asset Cont2026Tx'!G52</f>
        <v>0</v>
      </c>
      <c r="E52" s="54">
        <v>0</v>
      </c>
      <c r="F52" s="55">
        <v>0</v>
      </c>
      <c r="G52" s="56">
        <f t="shared" si="2"/>
        <v>0</v>
      </c>
      <c r="I52" s="54">
        <f>+'App.2-BA_Fixed Asset Cont2026Tx'!L52</f>
        <v>0</v>
      </c>
      <c r="J52" s="54">
        <v>0</v>
      </c>
      <c r="K52" s="55">
        <v>0</v>
      </c>
      <c r="L52" s="56"/>
      <c r="M52" s="11">
        <f t="shared" si="1"/>
        <v>0</v>
      </c>
    </row>
    <row r="53" spans="1:14">
      <c r="A53" s="17"/>
      <c r="B53" s="17"/>
      <c r="C53" s="23"/>
      <c r="D53" s="23"/>
      <c r="E53" s="23"/>
      <c r="F53" s="46"/>
      <c r="G53" s="56"/>
      <c r="I53" s="23"/>
      <c r="J53" s="23"/>
      <c r="K53" s="46"/>
      <c r="L53" s="56">
        <f t="shared" ref="L53" si="3">I53+J53+K53</f>
        <v>0</v>
      </c>
      <c r="M53" s="11"/>
    </row>
    <row r="54" spans="1:14">
      <c r="A54" s="17"/>
      <c r="B54" s="17"/>
      <c r="C54" s="19" t="s">
        <v>59</v>
      </c>
      <c r="D54" s="20">
        <f>SUM(D17:D53)</f>
        <v>27403.697871252407</v>
      </c>
      <c r="E54" s="20">
        <f>SUM(E17:E53)</f>
        <v>1512.5126062839165</v>
      </c>
      <c r="F54" s="20">
        <f>SUM(F17:F53)</f>
        <v>-55.652353348499837</v>
      </c>
      <c r="G54" s="20">
        <f>SUM(G17:G53)</f>
        <v>28860.558124187817</v>
      </c>
      <c r="H54" s="20"/>
      <c r="I54" s="20">
        <f>SUM(I17:I53)</f>
        <v>-9962.9502914058558</v>
      </c>
      <c r="J54" s="20">
        <f>SUM(J17:J53)</f>
        <v>-584.31969959113894</v>
      </c>
      <c r="K54" s="20">
        <f>SUM(K17:K53)</f>
        <v>56.754845931721434</v>
      </c>
      <c r="L54" s="20">
        <f>SUM(L17:L53)</f>
        <v>-10490.515145065268</v>
      </c>
      <c r="M54" s="20">
        <f>SUM(M17:M53)</f>
        <v>18370.042979122551</v>
      </c>
    </row>
    <row r="55" spans="1:14" ht="38.25">
      <c r="A55" s="17"/>
      <c r="B55" s="17"/>
      <c r="C55" s="21" t="s">
        <v>60</v>
      </c>
      <c r="D55" s="11"/>
      <c r="E55" s="18"/>
      <c r="F55" s="18"/>
      <c r="G55" s="56">
        <f t="shared" ref="G55" si="4">D55+E55+F55</f>
        <v>0</v>
      </c>
      <c r="H55" s="13"/>
      <c r="I55" s="18"/>
      <c r="J55" s="18"/>
      <c r="K55" s="18"/>
      <c r="L55" s="56">
        <f t="shared" ref="L55:L56" si="5">I55+J55+K55</f>
        <v>0</v>
      </c>
      <c r="M55" s="11">
        <f t="shared" ref="M55" si="6">G55+L55</f>
        <v>0</v>
      </c>
    </row>
    <row r="56" spans="1:14" ht="25.5">
      <c r="A56" s="17"/>
      <c r="B56" s="17"/>
      <c r="C56" s="22" t="s">
        <v>61</v>
      </c>
      <c r="D56" s="11">
        <f>'App.2-BA_Fixed Asset Cont2026Tx'!G56</f>
        <v>0</v>
      </c>
      <c r="E56" s="18"/>
      <c r="F56" s="18"/>
      <c r="G56" s="56">
        <f t="shared" si="2"/>
        <v>0</v>
      </c>
      <c r="H56" s="13"/>
      <c r="I56" s="18">
        <f>+'App.2-BA_Fixed Asset Cont2026Tx'!L56</f>
        <v>0</v>
      </c>
      <c r="J56" s="18"/>
      <c r="K56" s="18"/>
      <c r="L56" s="56">
        <f t="shared" si="5"/>
        <v>0</v>
      </c>
      <c r="M56" s="11">
        <f>G56-L56</f>
        <v>0</v>
      </c>
    </row>
    <row r="57" spans="1:14">
      <c r="A57" s="17"/>
      <c r="B57" s="17"/>
      <c r="C57" s="19" t="s">
        <v>62</v>
      </c>
      <c r="D57" s="20">
        <f>SUM(D54:D56)</f>
        <v>27403.697871252407</v>
      </c>
      <c r="E57" s="20">
        <f t="shared" ref="E57:G57" si="7">SUM(E54:E56)</f>
        <v>1512.5126062839165</v>
      </c>
      <c r="F57" s="20">
        <f t="shared" si="7"/>
        <v>-55.652353348499837</v>
      </c>
      <c r="G57" s="20">
        <f t="shared" si="7"/>
        <v>28860.558124187817</v>
      </c>
      <c r="H57" s="20"/>
      <c r="I57" s="20">
        <f t="shared" ref="I57:M57" si="8">SUM(I54:I56)</f>
        <v>-9962.9502914058558</v>
      </c>
      <c r="J57" s="20">
        <f t="shared" si="8"/>
        <v>-584.31969959113894</v>
      </c>
      <c r="K57" s="20">
        <f t="shared" si="8"/>
        <v>56.754845931721434</v>
      </c>
      <c r="L57" s="20">
        <f t="shared" si="8"/>
        <v>-10490.515145065268</v>
      </c>
      <c r="M57" s="20">
        <f t="shared" si="8"/>
        <v>18370.042979122551</v>
      </c>
    </row>
    <row r="58" spans="1:14" ht="14.25">
      <c r="A58" s="17"/>
      <c r="B58" s="17"/>
      <c r="C58" s="91" t="s">
        <v>63</v>
      </c>
      <c r="D58" s="92"/>
      <c r="E58" s="92"/>
      <c r="F58" s="92"/>
      <c r="G58" s="92"/>
      <c r="H58" s="92"/>
      <c r="I58" s="93"/>
      <c r="J58" s="18"/>
      <c r="K58" s="13"/>
      <c r="L58" s="57"/>
      <c r="M58" s="13"/>
    </row>
    <row r="59" spans="1:14">
      <c r="A59" s="17"/>
      <c r="B59" s="17"/>
      <c r="C59" s="88" t="s">
        <v>64</v>
      </c>
      <c r="D59" s="89"/>
      <c r="E59" s="89"/>
      <c r="F59" s="89"/>
      <c r="G59" s="89"/>
      <c r="H59" s="89"/>
      <c r="I59" s="90"/>
      <c r="J59" s="19">
        <f>J57+J58</f>
        <v>-584.31969959113894</v>
      </c>
      <c r="M59" s="13"/>
    </row>
    <row r="60" spans="1:14">
      <c r="N60" s="13"/>
    </row>
    <row r="61" spans="1:14">
      <c r="I61" s="2" t="s">
        <v>65</v>
      </c>
    </row>
    <row r="62" spans="1:14">
      <c r="A62" s="17">
        <v>10</v>
      </c>
      <c r="B62" s="17"/>
      <c r="C62" s="23" t="s">
        <v>66</v>
      </c>
      <c r="I62" s="2" t="s">
        <v>66</v>
      </c>
      <c r="K62" s="58"/>
    </row>
    <row r="63" spans="1:14">
      <c r="A63" s="17">
        <v>8</v>
      </c>
      <c r="B63" s="17"/>
      <c r="C63" s="23" t="s">
        <v>46</v>
      </c>
      <c r="I63" s="2" t="s">
        <v>46</v>
      </c>
      <c r="K63" s="59"/>
    </row>
    <row r="64" spans="1:14">
      <c r="I64" s="3" t="s">
        <v>67</v>
      </c>
      <c r="K64" s="60">
        <f>J59-K62-K63</f>
        <v>-584.31969959113894</v>
      </c>
    </row>
    <row r="65" spans="1:14">
      <c r="N65" s="24"/>
    </row>
    <row r="66" spans="1:14">
      <c r="D66" s="26"/>
      <c r="E66" s="26"/>
      <c r="F66" s="26"/>
      <c r="G66" s="26"/>
      <c r="H66" s="26"/>
      <c r="I66" s="26"/>
      <c r="J66" s="26"/>
      <c r="K66" s="26"/>
      <c r="L66" s="26"/>
      <c r="N66" s="24"/>
    </row>
    <row r="67" spans="1:14">
      <c r="A67" s="25" t="s">
        <v>68</v>
      </c>
      <c r="D67" s="26"/>
      <c r="E67" s="26"/>
      <c r="F67" s="26"/>
      <c r="G67" s="26"/>
      <c r="H67" s="26"/>
      <c r="I67" s="26"/>
      <c r="J67" s="26"/>
      <c r="K67" s="26"/>
      <c r="L67" s="26"/>
      <c r="N67" s="24"/>
    </row>
    <row r="69" spans="1:14">
      <c r="A69" s="1">
        <v>1</v>
      </c>
      <c r="B69" s="82" t="s">
        <v>69</v>
      </c>
      <c r="C69" s="82"/>
      <c r="D69" s="82"/>
      <c r="E69" s="82"/>
      <c r="F69" s="82"/>
      <c r="G69" s="82"/>
      <c r="H69" s="82"/>
      <c r="I69" s="82"/>
      <c r="J69" s="82"/>
      <c r="K69" s="82"/>
      <c r="L69" s="82"/>
      <c r="M69" s="82"/>
    </row>
    <row r="70" spans="1:14">
      <c r="B70" s="82"/>
      <c r="C70" s="82"/>
      <c r="D70" s="82"/>
      <c r="E70" s="82"/>
      <c r="F70" s="82"/>
      <c r="G70" s="82"/>
      <c r="H70" s="82"/>
      <c r="I70" s="82"/>
      <c r="J70" s="82"/>
      <c r="K70" s="82"/>
      <c r="L70" s="82"/>
      <c r="M70" s="82"/>
    </row>
    <row r="71" spans="1:14" ht="12.75" customHeight="1"/>
    <row r="72" spans="1:14">
      <c r="A72" s="1">
        <v>2</v>
      </c>
      <c r="B72" s="82" t="s">
        <v>70</v>
      </c>
      <c r="C72" s="82"/>
      <c r="D72" s="82"/>
      <c r="E72" s="82"/>
      <c r="F72" s="82"/>
      <c r="G72" s="82"/>
      <c r="H72" s="82"/>
      <c r="I72" s="82"/>
      <c r="J72" s="82"/>
      <c r="K72" s="82"/>
      <c r="L72" s="82"/>
      <c r="M72" s="82"/>
    </row>
    <row r="73" spans="1:14" ht="12.6" customHeight="1">
      <c r="B73" s="82"/>
      <c r="C73" s="82"/>
      <c r="D73" s="82"/>
      <c r="E73" s="82"/>
      <c r="F73" s="82"/>
      <c r="G73" s="82"/>
      <c r="H73" s="82"/>
      <c r="I73" s="82"/>
      <c r="J73" s="82"/>
      <c r="K73" s="82"/>
      <c r="L73" s="82"/>
      <c r="M73" s="82"/>
    </row>
    <row r="75" spans="1:14">
      <c r="A75" s="1">
        <v>3</v>
      </c>
      <c r="B75" s="83" t="s">
        <v>71</v>
      </c>
      <c r="C75" s="83"/>
      <c r="D75" s="83"/>
      <c r="E75" s="83"/>
      <c r="F75" s="83"/>
      <c r="G75" s="83"/>
      <c r="H75" s="83"/>
      <c r="I75" s="83"/>
      <c r="J75" s="83"/>
      <c r="K75" s="83"/>
      <c r="L75" s="83"/>
      <c r="M75" s="83"/>
    </row>
    <row r="77" spans="1:14">
      <c r="A77" s="1">
        <v>4</v>
      </c>
      <c r="B77" s="51" t="s">
        <v>72</v>
      </c>
    </row>
    <row r="79" spans="1:14">
      <c r="A79" s="1">
        <v>5</v>
      </c>
      <c r="B79" s="51" t="s">
        <v>73</v>
      </c>
    </row>
    <row r="81" spans="1:13">
      <c r="A81" s="1">
        <v>6</v>
      </c>
      <c r="B81" s="83" t="s">
        <v>74</v>
      </c>
      <c r="C81" s="83"/>
      <c r="D81" s="83"/>
      <c r="E81" s="83"/>
      <c r="F81" s="83"/>
      <c r="G81" s="83"/>
      <c r="H81" s="83"/>
      <c r="I81" s="83"/>
      <c r="J81" s="83"/>
      <c r="K81" s="83"/>
      <c r="L81" s="83"/>
      <c r="M81" s="83"/>
    </row>
    <row r="82" spans="1:13">
      <c r="B82" s="83"/>
      <c r="C82" s="83"/>
      <c r="D82" s="83"/>
      <c r="E82" s="83"/>
      <c r="F82" s="83"/>
      <c r="G82" s="83"/>
      <c r="H82" s="83"/>
      <c r="I82" s="83"/>
      <c r="J82" s="83"/>
      <c r="K82" s="83"/>
      <c r="L82" s="83"/>
      <c r="M82" s="83"/>
    </row>
    <row r="83" spans="1:13">
      <c r="B83" s="83"/>
      <c r="C83" s="83"/>
      <c r="D83" s="83"/>
      <c r="E83" s="83"/>
      <c r="F83" s="83"/>
      <c r="G83" s="83"/>
      <c r="H83" s="83"/>
      <c r="I83" s="83"/>
      <c r="J83" s="83"/>
      <c r="K83" s="83"/>
      <c r="L83" s="83"/>
      <c r="M83" s="83"/>
    </row>
    <row r="85" spans="1:13">
      <c r="B85" s="82"/>
      <c r="C85" s="82"/>
      <c r="D85" s="82"/>
      <c r="E85" s="82"/>
      <c r="F85" s="82"/>
      <c r="G85" s="82"/>
      <c r="H85" s="82"/>
      <c r="I85" s="82"/>
      <c r="J85" s="82"/>
      <c r="K85" s="82"/>
      <c r="L85" s="82"/>
      <c r="M85" s="82"/>
    </row>
    <row r="86" spans="1:13">
      <c r="B86" s="82"/>
      <c r="C86" s="82"/>
      <c r="D86" s="82"/>
      <c r="E86" s="82"/>
      <c r="F86" s="82"/>
      <c r="G86" s="82"/>
      <c r="H86" s="82"/>
      <c r="I86" s="82"/>
      <c r="J86" s="82"/>
      <c r="K86" s="82"/>
      <c r="L86" s="82"/>
      <c r="M86" s="82"/>
    </row>
  </sheetData>
  <mergeCells count="10">
    <mergeCell ref="B72:M73"/>
    <mergeCell ref="B75:M75"/>
    <mergeCell ref="B81:M83"/>
    <mergeCell ref="B85:M86"/>
    <mergeCell ref="A9:M9"/>
    <mergeCell ref="A10:M10"/>
    <mergeCell ref="D15:G15"/>
    <mergeCell ref="C58:I58"/>
    <mergeCell ref="C59:I59"/>
    <mergeCell ref="B69:M70"/>
  </mergeCells>
  <dataValidations count="1">
    <dataValidation type="list" allowBlank="1" showErrorMessage="1" error="Use the following date format when inserting a date:_x000a__x000a_Eg:  &quot;January 1, 2013&quot;" prompt="Use the following format eg: January 1, 2013" sqref="F12" xr:uid="{5BE0533F-11EC-497F-BA08-31FAACDFEB56}">
      <formula1>"CGAAP, MIFRS,USGAAP, ASPE"</formula1>
    </dataValidation>
  </dataValidations>
  <pageMargins left="0.7" right="0.7" top="0.75" bottom="0.75" header="0.3" footer="0.3"/>
  <pageSetup scale="5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69691-00CB-47AE-9287-D3205389E69C}">
  <sheetPr>
    <tabColor rgb="FF00B0F0"/>
  </sheetPr>
  <dimension ref="A1:O91"/>
  <sheetViews>
    <sheetView showGridLines="0" topLeftCell="A9" zoomScale="85" zoomScaleNormal="85" zoomScaleSheetLayoutView="85" workbookViewId="0">
      <pane xSplit="3" ySplit="8" topLeftCell="D17" activePane="bottomRight" state="frozen"/>
      <selection pane="bottomRight" activeCell="D30" sqref="D30"/>
      <selection pane="bottomLeft" activeCell="I52" sqref="I52:J52"/>
      <selection pane="topRight" activeCell="I52" sqref="I52:J52"/>
    </sheetView>
  </sheetViews>
  <sheetFormatPr defaultColWidth="10.6640625" defaultRowHeight="12.75"/>
  <cols>
    <col min="1" max="1" width="8.83203125" style="1" customWidth="1"/>
    <col min="2" max="2" width="11.83203125" style="1" customWidth="1"/>
    <col min="3" max="3" width="44.1640625" style="2" customWidth="1"/>
    <col min="4" max="4" width="16.83203125" style="2" customWidth="1"/>
    <col min="5" max="5" width="15.1640625" style="2" customWidth="1"/>
    <col min="6" max="6" width="13.5" style="2" customWidth="1"/>
    <col min="7" max="7" width="15.83203125" style="2" customWidth="1"/>
    <col min="8" max="8" width="1.83203125" style="2" customWidth="1"/>
    <col min="9" max="9" width="16.83203125" style="2" customWidth="1"/>
    <col min="10" max="10" width="15.6640625" style="2" customWidth="1"/>
    <col min="11" max="11" width="13.83203125" style="2" customWidth="1"/>
    <col min="12" max="12" width="17" style="2" bestFit="1" customWidth="1"/>
    <col min="13" max="13" width="16.5" style="2" bestFit="1" customWidth="1"/>
    <col min="14" max="14" width="12.1640625" style="2" bestFit="1" customWidth="1"/>
    <col min="15" max="16384" width="10.6640625" style="2"/>
  </cols>
  <sheetData>
    <row r="1" spans="1:13">
      <c r="L1" s="3" t="s">
        <v>0</v>
      </c>
      <c r="M1" s="52" t="s">
        <v>1</v>
      </c>
    </row>
    <row r="2" spans="1:13">
      <c r="L2" s="3" t="s">
        <v>2</v>
      </c>
      <c r="M2" s="28" t="s">
        <v>3</v>
      </c>
    </row>
    <row r="3" spans="1:13">
      <c r="L3" s="3" t="s">
        <v>4</v>
      </c>
      <c r="M3" s="28">
        <v>4</v>
      </c>
    </row>
    <row r="4" spans="1:13">
      <c r="L4" s="3" t="s">
        <v>5</v>
      </c>
      <c r="M4" s="28">
        <v>4</v>
      </c>
    </row>
    <row r="5" spans="1:13">
      <c r="L5" s="3" t="s">
        <v>6</v>
      </c>
      <c r="M5" s="29"/>
    </row>
    <row r="6" spans="1:13">
      <c r="L6" s="3"/>
      <c r="M6" s="30"/>
    </row>
    <row r="7" spans="1:13">
      <c r="L7" s="3" t="s">
        <v>7</v>
      </c>
      <c r="M7" s="31">
        <v>43545</v>
      </c>
    </row>
    <row r="8" spans="1:13" hidden="1"/>
    <row r="9" spans="1:13" ht="18">
      <c r="A9" s="84" t="s">
        <v>8</v>
      </c>
      <c r="B9" s="84"/>
      <c r="C9" s="84"/>
      <c r="D9" s="84"/>
      <c r="E9" s="84"/>
      <c r="F9" s="84"/>
      <c r="G9" s="84"/>
      <c r="H9" s="84"/>
      <c r="I9" s="84"/>
      <c r="J9" s="84"/>
      <c r="K9" s="84"/>
      <c r="L9" s="84"/>
      <c r="M9" s="84"/>
    </row>
    <row r="10" spans="1:13" ht="21">
      <c r="A10" s="84" t="s">
        <v>9</v>
      </c>
      <c r="B10" s="84"/>
      <c r="C10" s="84"/>
      <c r="D10" s="84"/>
      <c r="E10" s="84"/>
      <c r="F10" s="84"/>
      <c r="G10" s="84"/>
      <c r="H10" s="84"/>
      <c r="I10" s="84"/>
      <c r="J10" s="84"/>
      <c r="K10" s="84"/>
      <c r="L10" s="84"/>
      <c r="M10" s="84"/>
    </row>
    <row r="12" spans="1:13" ht="15">
      <c r="E12" s="4" t="s">
        <v>10</v>
      </c>
      <c r="F12" s="53" t="s">
        <v>11</v>
      </c>
    </row>
    <row r="13" spans="1:13" ht="15">
      <c r="E13" s="4" t="s">
        <v>12</v>
      </c>
      <c r="F13" s="33">
        <v>2019</v>
      </c>
      <c r="G13" s="34"/>
    </row>
    <row r="15" spans="1:13">
      <c r="D15" s="85" t="s">
        <v>13</v>
      </c>
      <c r="E15" s="86"/>
      <c r="F15" s="86"/>
      <c r="G15" s="87"/>
      <c r="I15" s="5"/>
      <c r="J15" s="6" t="s">
        <v>14</v>
      </c>
      <c r="K15" s="6"/>
      <c r="L15" s="7"/>
    </row>
    <row r="16" spans="1:13" ht="27">
      <c r="A16" s="35" t="s">
        <v>15</v>
      </c>
      <c r="B16" s="35" t="s">
        <v>16</v>
      </c>
      <c r="C16" s="36" t="s">
        <v>17</v>
      </c>
      <c r="D16" s="35" t="s">
        <v>18</v>
      </c>
      <c r="E16" s="37" t="s">
        <v>19</v>
      </c>
      <c r="F16" s="37" t="s">
        <v>20</v>
      </c>
      <c r="G16" s="35" t="s">
        <v>21</v>
      </c>
      <c r="H16" s="10"/>
      <c r="I16" s="38" t="s">
        <v>18</v>
      </c>
      <c r="J16" s="39" t="s">
        <v>22</v>
      </c>
      <c r="K16" s="39" t="s">
        <v>20</v>
      </c>
      <c r="L16" s="40" t="s">
        <v>21</v>
      </c>
      <c r="M16" s="35" t="s">
        <v>23</v>
      </c>
    </row>
    <row r="17" spans="1:15">
      <c r="A17" s="8">
        <v>12</v>
      </c>
      <c r="B17" s="41">
        <v>1610</v>
      </c>
      <c r="C17" s="9" t="s">
        <v>24</v>
      </c>
      <c r="D17" s="54">
        <f>+'App.2-BA_Fixed Asset Cont2018Tx'!G17</f>
        <v>311.94453319287993</v>
      </c>
      <c r="E17" s="54">
        <v>65.998192502329985</v>
      </c>
      <c r="F17" s="55">
        <v>-9.0769696799999997E-3</v>
      </c>
      <c r="G17" s="56">
        <f>D17+E17+F17</f>
        <v>377.93364872552991</v>
      </c>
      <c r="H17" s="10"/>
      <c r="I17" s="54">
        <f>+'App.2-BA_Fixed Asset Cont2018Tx'!L17</f>
        <v>-201.53744035475</v>
      </c>
      <c r="J17" s="54">
        <v>-23.903066857600002</v>
      </c>
      <c r="K17" s="55">
        <v>-0.39775868550000026</v>
      </c>
      <c r="L17" s="56">
        <f>I17+J17+K17</f>
        <v>-225.83826589785002</v>
      </c>
      <c r="M17" s="11">
        <f>G17+L17</f>
        <v>152.09538282767988</v>
      </c>
      <c r="O17" s="13"/>
    </row>
    <row r="18" spans="1:15" ht="25.5">
      <c r="A18" s="8">
        <v>12</v>
      </c>
      <c r="B18" s="41">
        <v>1611</v>
      </c>
      <c r="C18" s="9" t="s">
        <v>25</v>
      </c>
      <c r="D18" s="54">
        <f>+'App.2-BA_Fixed Asset Cont2018Tx'!G18</f>
        <v>0</v>
      </c>
      <c r="E18" s="54"/>
      <c r="F18" s="55"/>
      <c r="G18" s="56">
        <f>D18+E18+F18</f>
        <v>0</v>
      </c>
      <c r="H18" s="12"/>
      <c r="I18" s="54">
        <f>+'App.2-BA_Fixed Asset Cont2018Tx'!L18</f>
        <v>0</v>
      </c>
      <c r="J18" s="54">
        <v>0</v>
      </c>
      <c r="K18" s="55">
        <v>0</v>
      </c>
      <c r="L18" s="56">
        <f t="shared" ref="L18:L51" si="0">I18+J18+K18</f>
        <v>0</v>
      </c>
      <c r="M18" s="11">
        <f t="shared" ref="M18:M53" si="1">G18+L18</f>
        <v>0</v>
      </c>
    </row>
    <row r="19" spans="1:15" ht="25.5">
      <c r="A19" s="8" t="s">
        <v>26</v>
      </c>
      <c r="B19" s="41">
        <v>1612</v>
      </c>
      <c r="C19" s="9" t="s">
        <v>27</v>
      </c>
      <c r="D19" s="54">
        <f>+'App.2-BA_Fixed Asset Cont2018Tx'!G19</f>
        <v>0</v>
      </c>
      <c r="E19" s="54"/>
      <c r="F19" s="55"/>
      <c r="G19" s="56">
        <f>D19+E19+F19</f>
        <v>0</v>
      </c>
      <c r="H19" s="12"/>
      <c r="I19" s="54">
        <f>+'App.2-BA_Fixed Asset Cont2018Tx'!L19</f>
        <v>0</v>
      </c>
      <c r="J19" s="54">
        <v>0</v>
      </c>
      <c r="K19" s="55">
        <v>0</v>
      </c>
      <c r="L19" s="56">
        <f t="shared" si="0"/>
        <v>0</v>
      </c>
      <c r="M19" s="11">
        <f t="shared" si="1"/>
        <v>0</v>
      </c>
    </row>
    <row r="20" spans="1:15">
      <c r="A20" s="8"/>
      <c r="B20" s="41">
        <v>1665</v>
      </c>
      <c r="C20" s="9" t="s">
        <v>28</v>
      </c>
      <c r="D20" s="54">
        <f>+'App.2-BA_Fixed Asset Cont2018Tx'!G20</f>
        <v>0</v>
      </c>
      <c r="E20" s="54"/>
      <c r="F20" s="55"/>
      <c r="G20" s="56">
        <f>D20+E20+F20</f>
        <v>0</v>
      </c>
      <c r="H20" s="12"/>
      <c r="I20" s="54">
        <f>+'App.2-BA_Fixed Asset Cont2018Tx'!L20</f>
        <v>0</v>
      </c>
      <c r="J20" s="54">
        <v>0</v>
      </c>
      <c r="K20" s="55">
        <v>0</v>
      </c>
      <c r="L20" s="56">
        <f t="shared" si="0"/>
        <v>0</v>
      </c>
      <c r="M20" s="11">
        <f t="shared" si="1"/>
        <v>0</v>
      </c>
    </row>
    <row r="21" spans="1:15">
      <c r="A21" s="8"/>
      <c r="B21" s="41">
        <v>1675</v>
      </c>
      <c r="C21" s="9" t="s">
        <v>29</v>
      </c>
      <c r="D21" s="54">
        <f>+'App.2-BA_Fixed Asset Cont2018Tx'!G21</f>
        <v>0</v>
      </c>
      <c r="E21" s="54"/>
      <c r="F21" s="55"/>
      <c r="G21" s="56">
        <f t="shared" ref="G21:G56" si="2">D21+E21+F21</f>
        <v>0</v>
      </c>
      <c r="H21" s="12"/>
      <c r="I21" s="54">
        <f>+'App.2-BA_Fixed Asset Cont2018Tx'!L21</f>
        <v>0</v>
      </c>
      <c r="J21" s="54">
        <v>0</v>
      </c>
      <c r="K21" s="55">
        <v>0</v>
      </c>
      <c r="L21" s="56">
        <f t="shared" si="0"/>
        <v>0</v>
      </c>
      <c r="M21" s="11">
        <f t="shared" si="1"/>
        <v>0</v>
      </c>
    </row>
    <row r="22" spans="1:15">
      <c r="A22" s="8" t="s">
        <v>30</v>
      </c>
      <c r="B22" s="45">
        <v>1615</v>
      </c>
      <c r="C22" s="9" t="s">
        <v>31</v>
      </c>
      <c r="D22" s="54">
        <f>+'App.2-BA_Fixed Asset Cont2018Tx'!G22</f>
        <v>0</v>
      </c>
      <c r="E22" s="54"/>
      <c r="F22" s="55"/>
      <c r="G22" s="56">
        <f t="shared" si="2"/>
        <v>0</v>
      </c>
      <c r="H22" s="12"/>
      <c r="I22" s="54">
        <f>+'App.2-BA_Fixed Asset Cont2018Tx'!L22</f>
        <v>0</v>
      </c>
      <c r="J22" s="54">
        <v>0</v>
      </c>
      <c r="K22" s="55">
        <v>0</v>
      </c>
      <c r="L22" s="56">
        <f t="shared" si="0"/>
        <v>0</v>
      </c>
      <c r="M22" s="11">
        <f t="shared" si="1"/>
        <v>0</v>
      </c>
      <c r="N22" s="13"/>
    </row>
    <row r="23" spans="1:15">
      <c r="A23" s="8">
        <v>1</v>
      </c>
      <c r="B23" s="45">
        <v>1620</v>
      </c>
      <c r="C23" s="9" t="s">
        <v>32</v>
      </c>
      <c r="D23" s="54">
        <f>+'App.2-BA_Fixed Asset Cont2018Tx'!G23</f>
        <v>0</v>
      </c>
      <c r="E23" s="54"/>
      <c r="F23" s="55"/>
      <c r="G23" s="56">
        <f t="shared" si="2"/>
        <v>0</v>
      </c>
      <c r="H23" s="12"/>
      <c r="I23" s="54">
        <f>+'App.2-BA_Fixed Asset Cont2018Tx'!L23</f>
        <v>0</v>
      </c>
      <c r="J23" s="54">
        <v>0</v>
      </c>
      <c r="K23" s="55">
        <v>0</v>
      </c>
      <c r="L23" s="56">
        <f t="shared" si="0"/>
        <v>0</v>
      </c>
      <c r="M23" s="11">
        <f t="shared" si="1"/>
        <v>0</v>
      </c>
      <c r="N23" s="13"/>
    </row>
    <row r="24" spans="1:15">
      <c r="A24" s="8" t="s">
        <v>30</v>
      </c>
      <c r="B24" s="41">
        <v>1705</v>
      </c>
      <c r="C24" s="9" t="s">
        <v>31</v>
      </c>
      <c r="D24" s="54">
        <f>+'App.2-BA_Fixed Asset Cont2018Tx'!G24</f>
        <v>285.35912214999996</v>
      </c>
      <c r="E24" s="54">
        <v>7.3936000000000422E-4</v>
      </c>
      <c r="F24" s="55">
        <v>-17.29</v>
      </c>
      <c r="G24" s="56">
        <f t="shared" si="2"/>
        <v>268.06986150999995</v>
      </c>
      <c r="H24" s="12"/>
      <c r="I24" s="54">
        <f>+'App.2-BA_Fixed Asset Cont2018Tx'!L24</f>
        <v>-0.26005002999999999</v>
      </c>
      <c r="J24" s="54">
        <v>9.1681599999999999E-3</v>
      </c>
      <c r="K24" s="55">
        <v>0</v>
      </c>
      <c r="L24" s="56">
        <f t="shared" si="0"/>
        <v>-0.25088187000000001</v>
      </c>
      <c r="M24" s="11">
        <f t="shared" si="1"/>
        <v>267.81897963999995</v>
      </c>
    </row>
    <row r="25" spans="1:15">
      <c r="A25" s="8">
        <v>14.1</v>
      </c>
      <c r="B25" s="45">
        <v>1706</v>
      </c>
      <c r="C25" s="9" t="s">
        <v>33</v>
      </c>
      <c r="D25" s="54">
        <f>+'App.2-BA_Fixed Asset Cont2018Tx'!G25</f>
        <v>250.61705087000001</v>
      </c>
      <c r="E25" s="54">
        <v>7.0067274300000006</v>
      </c>
      <c r="F25" s="55"/>
      <c r="G25" s="56">
        <f t="shared" si="2"/>
        <v>257.62377830000003</v>
      </c>
      <c r="H25" s="12"/>
      <c r="I25" s="54">
        <f>+'App.2-BA_Fixed Asset Cont2018Tx'!L25</f>
        <v>-63.245343069999997</v>
      </c>
      <c r="J25" s="54">
        <v>-0.89521019999999818</v>
      </c>
      <c r="K25" s="55">
        <v>0</v>
      </c>
      <c r="L25" s="56">
        <f t="shared" si="0"/>
        <v>-64.140553269999998</v>
      </c>
      <c r="M25" s="11">
        <f t="shared" si="1"/>
        <v>193.48322503000003</v>
      </c>
    </row>
    <row r="26" spans="1:15">
      <c r="A26" s="8">
        <v>1</v>
      </c>
      <c r="B26" s="41">
        <v>1708</v>
      </c>
      <c r="C26" s="9" t="s">
        <v>32</v>
      </c>
      <c r="D26" s="54">
        <f>+'App.2-BA_Fixed Asset Cont2018Tx'!G26</f>
        <v>566.01354802999992</v>
      </c>
      <c r="E26" s="54">
        <v>38.600183950023002</v>
      </c>
      <c r="F26" s="55"/>
      <c r="G26" s="56">
        <f t="shared" si="2"/>
        <v>604.61373198002298</v>
      </c>
      <c r="H26" s="12"/>
      <c r="I26" s="54">
        <f>+'App.2-BA_Fixed Asset Cont2018Tx'!L26</f>
        <v>-248.01649706999999</v>
      </c>
      <c r="J26" s="54">
        <v>-11.312505349999956</v>
      </c>
      <c r="K26" s="55">
        <v>0</v>
      </c>
      <c r="L26" s="56">
        <f t="shared" si="0"/>
        <v>-259.32900241999994</v>
      </c>
      <c r="M26" s="11">
        <f t="shared" si="1"/>
        <v>345.28472956002304</v>
      </c>
    </row>
    <row r="27" spans="1:15">
      <c r="A27" s="8">
        <v>47</v>
      </c>
      <c r="B27" s="41">
        <v>1715</v>
      </c>
      <c r="C27" s="9" t="s">
        <v>34</v>
      </c>
      <c r="D27" s="54">
        <f>+'App.2-BA_Fixed Asset Cont2018Tx'!G27</f>
        <v>9815.3276971147461</v>
      </c>
      <c r="E27" s="54">
        <f>438.607210322417+0.03</f>
        <v>438.63721032241699</v>
      </c>
      <c r="F27" s="55">
        <f>+-1.20679645721819-0.1</f>
        <v>-1.30679645721819</v>
      </c>
      <c r="G27" s="56">
        <f>D27+E27+F27+0.1</f>
        <v>10252.758110979945</v>
      </c>
      <c r="H27" s="12"/>
      <c r="I27" s="54">
        <f>+'App.2-BA_Fixed Asset Cont2018Tx'!L27</f>
        <v>-3273.0991064517325</v>
      </c>
      <c r="J27" s="54">
        <f>(181.308473279999)*-1</f>
        <v>-181.30847327999899</v>
      </c>
      <c r="K27" s="55">
        <v>16.733887169439992</v>
      </c>
      <c r="L27" s="56">
        <f t="shared" si="0"/>
        <v>-3437.6736925622913</v>
      </c>
      <c r="M27" s="11">
        <f t="shared" si="1"/>
        <v>6815.0844184176531</v>
      </c>
    </row>
    <row r="28" spans="1:15">
      <c r="A28" s="8">
        <v>47</v>
      </c>
      <c r="B28" s="41">
        <v>1720</v>
      </c>
      <c r="C28" s="9" t="s">
        <v>35</v>
      </c>
      <c r="D28" s="54">
        <f>+'App.2-BA_Fixed Asset Cont2018Tx'!G28</f>
        <v>2661.4386604858182</v>
      </c>
      <c r="E28" s="54">
        <v>164.74613265360856</v>
      </c>
      <c r="F28" s="55">
        <v>-8.149925415924173</v>
      </c>
      <c r="G28" s="56">
        <f t="shared" si="2"/>
        <v>2818.0348677235024</v>
      </c>
      <c r="H28" s="12"/>
      <c r="I28" s="54">
        <f>+'App.2-BA_Fixed Asset Cont2018Tx'!L28</f>
        <v>-854.11051174192505</v>
      </c>
      <c r="J28" s="54">
        <v>-41.3797699899999</v>
      </c>
      <c r="K28" s="55">
        <v>1.42429673</v>
      </c>
      <c r="L28" s="56">
        <f t="shared" si="0"/>
        <v>-894.0659850019249</v>
      </c>
      <c r="M28" s="11">
        <f t="shared" si="1"/>
        <v>1923.9688827215775</v>
      </c>
    </row>
    <row r="29" spans="1:15">
      <c r="A29" s="8">
        <v>47</v>
      </c>
      <c r="B29" s="41">
        <v>1730</v>
      </c>
      <c r="C29" s="9" t="s">
        <v>36</v>
      </c>
      <c r="D29" s="54">
        <f>+'App.2-BA_Fixed Asset Cont2018Tx'!G29</f>
        <v>1877.2603269513702</v>
      </c>
      <c r="E29" s="54">
        <v>150.34924706940441</v>
      </c>
      <c r="F29" s="55">
        <v>-7.0392430122176961</v>
      </c>
      <c r="G29" s="56">
        <f t="shared" si="2"/>
        <v>2020.5703310085569</v>
      </c>
      <c r="H29" s="12"/>
      <c r="I29" s="54">
        <f>+'App.2-BA_Fixed Asset Cont2018Tx'!L29</f>
        <v>-650.09966744950191</v>
      </c>
      <c r="J29" s="54">
        <v>-20.480692100000102</v>
      </c>
      <c r="K29" s="55">
        <f>(-30.92960343477-0.0042)*-1</f>
        <v>30.933803434770002</v>
      </c>
      <c r="L29" s="56">
        <f t="shared" si="0"/>
        <v>-639.64655611473199</v>
      </c>
      <c r="M29" s="11">
        <f t="shared" si="1"/>
        <v>1380.9237748938249</v>
      </c>
    </row>
    <row r="30" spans="1:15">
      <c r="A30" s="8">
        <v>47</v>
      </c>
      <c r="B30" s="41">
        <v>1735</v>
      </c>
      <c r="C30" s="9" t="s">
        <v>37</v>
      </c>
      <c r="D30" s="54">
        <f>+'App.2-BA_Fixed Asset Cont2018Tx'!G30</f>
        <v>311.76604143999998</v>
      </c>
      <c r="E30" s="54">
        <v>-0.45886082</v>
      </c>
      <c r="F30" s="55"/>
      <c r="G30" s="56">
        <f t="shared" si="2"/>
        <v>311.30718062</v>
      </c>
      <c r="H30" s="12"/>
      <c r="I30" s="54">
        <f>+'App.2-BA_Fixed Asset Cont2018Tx'!L30</f>
        <v>-111.46292951999999</v>
      </c>
      <c r="J30" s="54">
        <v>-24.25835038</v>
      </c>
      <c r="K30" s="55">
        <v>0</v>
      </c>
      <c r="L30" s="56">
        <f t="shared" si="0"/>
        <v>-135.72127989999998</v>
      </c>
      <c r="M30" s="11">
        <f t="shared" si="1"/>
        <v>175.58590072000001</v>
      </c>
    </row>
    <row r="31" spans="1:15">
      <c r="A31" s="8">
        <v>47</v>
      </c>
      <c r="B31" s="41">
        <v>1740</v>
      </c>
      <c r="C31" s="9" t="s">
        <v>38</v>
      </c>
      <c r="D31" s="54">
        <f>+'App.2-BA_Fixed Asset Cont2018Tx'!G31</f>
        <v>152.56775727000002</v>
      </c>
      <c r="E31" s="54">
        <v>0.78901043999999987</v>
      </c>
      <c r="F31" s="55"/>
      <c r="G31" s="56">
        <f t="shared" si="2"/>
        <v>153.35676771000001</v>
      </c>
      <c r="H31" s="12"/>
      <c r="I31" s="54">
        <f>+'App.2-BA_Fixed Asset Cont2018Tx'!L31</f>
        <v>-23.134946920000001</v>
      </c>
      <c r="J31" s="54">
        <v>-4.1201054900000003</v>
      </c>
      <c r="K31" s="55">
        <v>0</v>
      </c>
      <c r="L31" s="56">
        <f t="shared" si="0"/>
        <v>-27.255052410000001</v>
      </c>
      <c r="M31" s="11">
        <f t="shared" si="1"/>
        <v>126.10171530000001</v>
      </c>
    </row>
    <row r="32" spans="1:15">
      <c r="A32" s="8">
        <v>17</v>
      </c>
      <c r="B32" s="41">
        <v>1745</v>
      </c>
      <c r="C32" s="9" t="s">
        <v>39</v>
      </c>
      <c r="D32" s="54">
        <f>+'App.2-BA_Fixed Asset Cont2018Tx'!G32</f>
        <v>303.17667492000004</v>
      </c>
      <c r="E32" s="54">
        <v>14.422010689999999</v>
      </c>
      <c r="F32" s="55"/>
      <c r="G32" s="56">
        <f t="shared" si="2"/>
        <v>317.59868561000002</v>
      </c>
      <c r="H32" s="12"/>
      <c r="I32" s="54">
        <f>+'App.2-BA_Fixed Asset Cont2018Tx'!L32</f>
        <v>-166.26551274000002</v>
      </c>
      <c r="J32" s="54">
        <v>-14.232983380000018</v>
      </c>
      <c r="K32" s="55">
        <v>0</v>
      </c>
      <c r="L32" s="56">
        <f t="shared" si="0"/>
        <v>-180.49849612000003</v>
      </c>
      <c r="M32" s="11">
        <f t="shared" si="1"/>
        <v>137.10018948999999</v>
      </c>
    </row>
    <row r="33" spans="1:13">
      <c r="A33" s="8" t="s">
        <v>30</v>
      </c>
      <c r="B33" s="41">
        <v>1905</v>
      </c>
      <c r="C33" s="9" t="s">
        <v>31</v>
      </c>
      <c r="D33" s="54">
        <f>+'App.2-BA_Fixed Asset Cont2018Tx'!G33</f>
        <v>16.52025581701</v>
      </c>
      <c r="E33" s="54">
        <v>-0.10805066473000002</v>
      </c>
      <c r="F33" s="55"/>
      <c r="G33" s="56">
        <f t="shared" si="2"/>
        <v>16.412205152279999</v>
      </c>
      <c r="H33" s="12"/>
      <c r="I33" s="54">
        <f>+'App.2-BA_Fixed Asset Cont2018Tx'!L33</f>
        <v>-0.90420966000000003</v>
      </c>
      <c r="J33" s="54">
        <v>0.32920146</v>
      </c>
      <c r="K33" s="55">
        <v>0</v>
      </c>
      <c r="L33" s="56">
        <f t="shared" si="0"/>
        <v>-0.57500820000000008</v>
      </c>
      <c r="M33" s="11">
        <f t="shared" si="1"/>
        <v>15.837196952279999</v>
      </c>
    </row>
    <row r="34" spans="1:13">
      <c r="A34" s="8">
        <v>47</v>
      </c>
      <c r="B34" s="41">
        <v>1908</v>
      </c>
      <c r="C34" s="9" t="s">
        <v>40</v>
      </c>
      <c r="D34" s="54">
        <f>+'App.2-BA_Fixed Asset Cont2018Tx'!G34</f>
        <v>208.97877434880999</v>
      </c>
      <c r="E34" s="54">
        <v>19.743513711910005</v>
      </c>
      <c r="F34" s="55">
        <v>6.9430429999999987E-2</v>
      </c>
      <c r="G34" s="56">
        <f t="shared" si="2"/>
        <v>228.79171849072</v>
      </c>
      <c r="H34" s="12"/>
      <c r="I34" s="54">
        <f>+'App.2-BA_Fixed Asset Cont2018Tx'!L34</f>
        <v>-97.176789053959993</v>
      </c>
      <c r="J34" s="54">
        <v>3.0381495298556778</v>
      </c>
      <c r="K34" s="55">
        <v>0</v>
      </c>
      <c r="L34" s="56">
        <f t="shared" si="0"/>
        <v>-94.13863952410432</v>
      </c>
      <c r="M34" s="11">
        <f t="shared" si="1"/>
        <v>134.65307896661568</v>
      </c>
    </row>
    <row r="35" spans="1:13">
      <c r="A35" s="8">
        <v>13</v>
      </c>
      <c r="B35" s="41">
        <v>1910</v>
      </c>
      <c r="C35" s="9" t="s">
        <v>41</v>
      </c>
      <c r="D35" s="54">
        <f>+'App.2-BA_Fixed Asset Cont2018Tx'!G35</f>
        <v>25.63151997388</v>
      </c>
      <c r="E35" s="54">
        <v>0.14981458537</v>
      </c>
      <c r="F35" s="55"/>
      <c r="G35" s="56">
        <f t="shared" si="2"/>
        <v>25.781334559249999</v>
      </c>
      <c r="H35" s="12"/>
      <c r="I35" s="54">
        <f>+'App.2-BA_Fixed Asset Cont2018Tx'!L35</f>
        <v>-10.247084948149999</v>
      </c>
      <c r="J35" s="54">
        <v>-1.9671577846281505</v>
      </c>
      <c r="K35" s="55">
        <v>0</v>
      </c>
      <c r="L35" s="56">
        <f t="shared" si="0"/>
        <v>-12.21424273277815</v>
      </c>
      <c r="M35" s="11">
        <f t="shared" si="1"/>
        <v>13.567091826471849</v>
      </c>
    </row>
    <row r="36" spans="1:13">
      <c r="A36" s="8">
        <v>8</v>
      </c>
      <c r="B36" s="41">
        <v>1915</v>
      </c>
      <c r="C36" s="9" t="s">
        <v>42</v>
      </c>
      <c r="D36" s="54">
        <f>+'App.2-BA_Fixed Asset Cont2018Tx'!G36</f>
        <v>7.1732029258199992</v>
      </c>
      <c r="E36" s="54">
        <v>0.39272389503999994</v>
      </c>
      <c r="F36" s="55">
        <v>-0.7071788901599998</v>
      </c>
      <c r="G36" s="56">
        <f t="shared" si="2"/>
        <v>6.858747930699999</v>
      </c>
      <c r="H36" s="12"/>
      <c r="I36" s="54">
        <f>+'App.2-BA_Fixed Asset Cont2018Tx'!L36</f>
        <v>-4.0778056849399995</v>
      </c>
      <c r="J36" s="54">
        <v>-0.78018735365918601</v>
      </c>
      <c r="K36" s="55">
        <v>0.7071788901599998</v>
      </c>
      <c r="L36" s="56">
        <f t="shared" si="0"/>
        <v>-4.1508141484391858</v>
      </c>
      <c r="M36" s="11">
        <f t="shared" si="1"/>
        <v>2.7079337822608132</v>
      </c>
    </row>
    <row r="37" spans="1:13">
      <c r="A37" s="8">
        <v>10</v>
      </c>
      <c r="B37" s="41">
        <v>1920</v>
      </c>
      <c r="C37" s="9" t="s">
        <v>43</v>
      </c>
      <c r="D37" s="54">
        <f>+'App.2-BA_Fixed Asset Cont2018Tx'!G37</f>
        <v>57.038636228900003</v>
      </c>
      <c r="E37" s="54">
        <v>8.4901478004499999</v>
      </c>
      <c r="F37" s="55">
        <v>-5.9558474400800003</v>
      </c>
      <c r="G37" s="56">
        <f t="shared" si="2"/>
        <v>59.572936589270007</v>
      </c>
      <c r="H37" s="12"/>
      <c r="I37" s="54">
        <f>+'App.2-BA_Fixed Asset Cont2018Tx'!L37</f>
        <v>-28.728778859009999</v>
      </c>
      <c r="J37" s="54">
        <v>-6.1385195299812123</v>
      </c>
      <c r="K37" s="55">
        <f>(-5.95584744008+0.05)*-1</f>
        <v>5.9058474400800005</v>
      </c>
      <c r="L37" s="56">
        <f t="shared" si="0"/>
        <v>-28.961450948911207</v>
      </c>
      <c r="M37" s="11">
        <f t="shared" si="1"/>
        <v>30.611485640358801</v>
      </c>
    </row>
    <row r="38" spans="1:13">
      <c r="A38" s="8"/>
      <c r="B38" s="45">
        <v>1925</v>
      </c>
      <c r="C38" s="9" t="s">
        <v>44</v>
      </c>
      <c r="D38" s="54">
        <f>+'App.2-BA_Fixed Asset Cont2018Tx'!G38</f>
        <v>82.587144313799996</v>
      </c>
      <c r="E38" s="54">
        <v>0.16353330794000001</v>
      </c>
      <c r="F38" s="55"/>
      <c r="G38" s="56">
        <f t="shared" si="2"/>
        <v>82.750677621739996</v>
      </c>
      <c r="H38" s="12"/>
      <c r="I38" s="54">
        <f>+'App.2-BA_Fixed Asset Cont2018Tx'!L38</f>
        <v>-67.686771889019994</v>
      </c>
      <c r="J38" s="54">
        <v>-14.970662090837083</v>
      </c>
      <c r="K38" s="55">
        <v>4.6494383176500031</v>
      </c>
      <c r="L38" s="56">
        <f t="shared" si="0"/>
        <v>-78.007995662207065</v>
      </c>
      <c r="M38" s="11">
        <f t="shared" si="1"/>
        <v>4.7426819595329306</v>
      </c>
    </row>
    <row r="39" spans="1:13">
      <c r="A39" s="8">
        <v>10</v>
      </c>
      <c r="B39" s="41">
        <v>1930</v>
      </c>
      <c r="C39" s="9" t="s">
        <v>45</v>
      </c>
      <c r="D39" s="54">
        <f>+'App.2-BA_Fixed Asset Cont2018Tx'!G39</f>
        <v>77.264592539289993</v>
      </c>
      <c r="E39" s="54">
        <v>5.0563515337200418</v>
      </c>
      <c r="F39" s="55">
        <v>-5.0399804812200006</v>
      </c>
      <c r="G39" s="56">
        <f t="shared" si="2"/>
        <v>77.280963591790041</v>
      </c>
      <c r="H39" s="12"/>
      <c r="I39" s="54">
        <f>+'App.2-BA_Fixed Asset Cont2018Tx'!L39</f>
        <v>-58.323765272429995</v>
      </c>
      <c r="J39" s="54">
        <v>-5.7631258560231942</v>
      </c>
      <c r="K39" s="55">
        <v>1.5127999999999999E-3</v>
      </c>
      <c r="L39" s="56">
        <f t="shared" si="0"/>
        <v>-64.085378328453189</v>
      </c>
      <c r="M39" s="11">
        <f t="shared" si="1"/>
        <v>13.195585263336852</v>
      </c>
    </row>
    <row r="40" spans="1:13">
      <c r="A40" s="8">
        <v>8</v>
      </c>
      <c r="B40" s="41">
        <v>1935</v>
      </c>
      <c r="C40" s="9" t="s">
        <v>46</v>
      </c>
      <c r="D40" s="54">
        <f>+'App.2-BA_Fixed Asset Cont2018Tx'!G40</f>
        <v>0.2471402633</v>
      </c>
      <c r="E40" s="54"/>
      <c r="F40" s="55">
        <v>-1.5127999999999999E-3</v>
      </c>
      <c r="G40" s="56">
        <f t="shared" si="2"/>
        <v>0.24562746329999999</v>
      </c>
      <c r="H40" s="12"/>
      <c r="I40" s="54">
        <f>+'App.2-BA_Fixed Asset Cont2018Tx'!L40</f>
        <v>-8.3885289879999991E-2</v>
      </c>
      <c r="J40" s="54">
        <v>-1.6392312198329876E-2</v>
      </c>
      <c r="K40" s="55">
        <v>0.42705846240000028</v>
      </c>
      <c r="L40" s="56">
        <f t="shared" si="0"/>
        <v>0.32678086032167042</v>
      </c>
      <c r="M40" s="11">
        <f t="shared" si="1"/>
        <v>0.57240832362167038</v>
      </c>
    </row>
    <row r="41" spans="1:13">
      <c r="A41" s="8">
        <v>8</v>
      </c>
      <c r="B41" s="41">
        <v>1940</v>
      </c>
      <c r="C41" s="9" t="s">
        <v>47</v>
      </c>
      <c r="D41" s="54">
        <f>+'App.2-BA_Fixed Asset Cont2018Tx'!G41</f>
        <v>8.7919933641399997</v>
      </c>
      <c r="E41" s="54">
        <v>1.0212750784</v>
      </c>
      <c r="F41" s="55">
        <v>-0.42705846240000028</v>
      </c>
      <c r="G41" s="56">
        <f t="shared" si="2"/>
        <v>9.3862099801400003</v>
      </c>
      <c r="H41" s="12"/>
      <c r="I41" s="54">
        <f>+'App.2-BA_Fixed Asset Cont2018Tx'!L41</f>
        <v>-4.2940760051</v>
      </c>
      <c r="J41" s="54">
        <v>-1.2063565605341275</v>
      </c>
      <c r="K41" s="55">
        <v>1.5749256939999994</v>
      </c>
      <c r="L41" s="56">
        <f t="shared" si="0"/>
        <v>-3.9255068716341288</v>
      </c>
      <c r="M41" s="11">
        <f t="shared" si="1"/>
        <v>5.4607031085058715</v>
      </c>
    </row>
    <row r="42" spans="1:13">
      <c r="A42" s="8">
        <v>8</v>
      </c>
      <c r="B42" s="41">
        <v>1945</v>
      </c>
      <c r="C42" s="9" t="s">
        <v>48</v>
      </c>
      <c r="D42" s="54">
        <f>+'App.2-BA_Fixed Asset Cont2018Tx'!G42</f>
        <v>7.4255488704599983</v>
      </c>
      <c r="E42" s="54">
        <v>1.1472190748799997</v>
      </c>
      <c r="F42" s="55">
        <v>-1.5749256939999994</v>
      </c>
      <c r="G42" s="56">
        <f t="shared" si="2"/>
        <v>6.997842251339998</v>
      </c>
      <c r="H42" s="12"/>
      <c r="I42" s="54">
        <f>+'App.2-BA_Fixed Asset Cont2018Tx'!L42</f>
        <v>-3.8033032384199998</v>
      </c>
      <c r="J42" s="54">
        <v>-1.2231123784161695</v>
      </c>
      <c r="K42" s="55">
        <v>1.38489946092</v>
      </c>
      <c r="L42" s="56">
        <f t="shared" si="0"/>
        <v>-3.64151615591617</v>
      </c>
      <c r="M42" s="11">
        <f t="shared" si="1"/>
        <v>3.3563260954238281</v>
      </c>
    </row>
    <row r="43" spans="1:13">
      <c r="A43" s="8">
        <v>8</v>
      </c>
      <c r="B43" s="41">
        <v>1950</v>
      </c>
      <c r="C43" s="9" t="s">
        <v>49</v>
      </c>
      <c r="D43" s="54">
        <f>+'App.2-BA_Fixed Asset Cont2018Tx'!G43</f>
        <v>207.59687154567999</v>
      </c>
      <c r="E43" s="54">
        <v>5.9621979372299974</v>
      </c>
      <c r="F43" s="55">
        <v>-1.5292175383800002</v>
      </c>
      <c r="G43" s="56">
        <f t="shared" si="2"/>
        <v>212.02985194452998</v>
      </c>
      <c r="H43" s="12"/>
      <c r="I43" s="54">
        <f>+'App.2-BA_Fixed Asset Cont2018Tx'!L43</f>
        <v>-121.9314608745</v>
      </c>
      <c r="J43" s="54">
        <v>-8.4487765156360251</v>
      </c>
      <c r="K43" s="55">
        <v>0.81722665999999999</v>
      </c>
      <c r="L43" s="56">
        <f t="shared" si="0"/>
        <v>-129.56301073013603</v>
      </c>
      <c r="M43" s="11">
        <f t="shared" si="1"/>
        <v>82.466841214393952</v>
      </c>
    </row>
    <row r="44" spans="1:13">
      <c r="A44" s="8">
        <v>8</v>
      </c>
      <c r="B44" s="41">
        <v>1955</v>
      </c>
      <c r="C44" s="9" t="s">
        <v>50</v>
      </c>
      <c r="D44" s="54">
        <f>+'App.2-BA_Fixed Asset Cont2018Tx'!G44</f>
        <v>479.09477529453</v>
      </c>
      <c r="E44" s="54">
        <v>33.142401138756831</v>
      </c>
      <c r="F44" s="55">
        <v>-0.81722665999999999</v>
      </c>
      <c r="G44" s="56">
        <f t="shared" si="2"/>
        <v>511.41994977328676</v>
      </c>
      <c r="H44" s="12"/>
      <c r="I44" s="54">
        <f>+'App.2-BA_Fixed Asset Cont2018Tx'!L44</f>
        <v>-273.39837221987</v>
      </c>
      <c r="J44" s="54">
        <v>6.6022237686703296</v>
      </c>
      <c r="K44" s="55">
        <v>1.34594471872</v>
      </c>
      <c r="L44" s="56">
        <f t="shared" si="0"/>
        <v>-265.45020373247968</v>
      </c>
      <c r="M44" s="11">
        <f t="shared" si="1"/>
        <v>245.96974604080708</v>
      </c>
    </row>
    <row r="45" spans="1:13">
      <c r="A45" s="8">
        <v>8</v>
      </c>
      <c r="B45" s="41">
        <v>1960</v>
      </c>
      <c r="C45" s="9" t="s">
        <v>51</v>
      </c>
      <c r="D45" s="54">
        <f>+'App.2-BA_Fixed Asset Cont2018Tx'!G45</f>
        <v>2.8284668409199996</v>
      </c>
      <c r="E45" s="54">
        <v>0.58758969799999994</v>
      </c>
      <c r="F45" s="55">
        <v>-1.34594471872</v>
      </c>
      <c r="G45" s="56">
        <f t="shared" si="2"/>
        <v>2.0701118201999993</v>
      </c>
      <c r="H45" s="12"/>
      <c r="I45" s="54">
        <f>+'App.2-BA_Fixed Asset Cont2018Tx'!L45</f>
        <v>-2.1454849163999996</v>
      </c>
      <c r="J45" s="54">
        <v>-0.43260885178457542</v>
      </c>
      <c r="K45" s="55">
        <v>0</v>
      </c>
      <c r="L45" s="56">
        <f t="shared" si="0"/>
        <v>-2.578093768184575</v>
      </c>
      <c r="M45" s="11">
        <f t="shared" si="1"/>
        <v>-0.50798194798457574</v>
      </c>
    </row>
    <row r="46" spans="1:13" ht="25.5">
      <c r="A46" s="14">
        <v>47</v>
      </c>
      <c r="B46" s="41">
        <v>1970</v>
      </c>
      <c r="C46" s="9" t="s">
        <v>52</v>
      </c>
      <c r="D46" s="54">
        <f>+'App.2-BA_Fixed Asset Cont2018Tx'!G46</f>
        <v>0</v>
      </c>
      <c r="E46" s="54"/>
      <c r="F46" s="55"/>
      <c r="G46" s="56">
        <f t="shared" si="2"/>
        <v>0</v>
      </c>
      <c r="H46" s="12"/>
      <c r="I46" s="54">
        <f>+'App.2-BA_Fixed Asset Cont2018Tx'!L46</f>
        <v>0</v>
      </c>
      <c r="J46" s="54">
        <v>0</v>
      </c>
      <c r="K46" s="55">
        <v>0</v>
      </c>
      <c r="L46" s="56">
        <f t="shared" si="0"/>
        <v>0</v>
      </c>
      <c r="M46" s="11">
        <f t="shared" si="1"/>
        <v>0</v>
      </c>
    </row>
    <row r="47" spans="1:13" ht="25.5">
      <c r="A47" s="8">
        <v>47</v>
      </c>
      <c r="B47" s="41">
        <v>1975</v>
      </c>
      <c r="C47" s="9" t="s">
        <v>53</v>
      </c>
      <c r="D47" s="54">
        <f>+'App.2-BA_Fixed Asset Cont2018Tx'!G47</f>
        <v>0</v>
      </c>
      <c r="E47" s="54"/>
      <c r="F47" s="55"/>
      <c r="G47" s="56">
        <f t="shared" si="2"/>
        <v>0</v>
      </c>
      <c r="H47" s="12"/>
      <c r="I47" s="54">
        <f>+'App.2-BA_Fixed Asset Cont2018Tx'!L47</f>
        <v>0</v>
      </c>
      <c r="J47" s="54">
        <v>0</v>
      </c>
      <c r="K47" s="55">
        <v>0</v>
      </c>
      <c r="L47" s="56">
        <f t="shared" si="0"/>
        <v>0</v>
      </c>
      <c r="M47" s="11">
        <f t="shared" si="1"/>
        <v>0</v>
      </c>
    </row>
    <row r="48" spans="1:13">
      <c r="A48" s="8">
        <v>47</v>
      </c>
      <c r="B48" s="41">
        <v>1980</v>
      </c>
      <c r="C48" s="9" t="s">
        <v>54</v>
      </c>
      <c r="D48" s="54">
        <f>+'App.2-BA_Fixed Asset Cont2018Tx'!G48</f>
        <v>455.78721652578997</v>
      </c>
      <c r="E48" s="54">
        <v>1.34860848493</v>
      </c>
      <c r="F48" s="55"/>
      <c r="G48" s="56">
        <f t="shared" si="2"/>
        <v>457.13582501072</v>
      </c>
      <c r="H48" s="12"/>
      <c r="I48" s="54">
        <f>+'App.2-BA_Fixed Asset Cont2018Tx'!L48</f>
        <v>-389.80301158454</v>
      </c>
      <c r="J48" s="54">
        <v>-53.065329637409299</v>
      </c>
      <c r="K48" s="55">
        <v>0</v>
      </c>
      <c r="L48" s="56">
        <f t="shared" si="0"/>
        <v>-442.86834122194932</v>
      </c>
      <c r="M48" s="11">
        <f t="shared" si="1"/>
        <v>14.267483788770676</v>
      </c>
    </row>
    <row r="49" spans="1:14">
      <c r="A49" s="8">
        <v>47</v>
      </c>
      <c r="B49" s="41">
        <v>1985</v>
      </c>
      <c r="C49" s="9" t="s">
        <v>55</v>
      </c>
      <c r="D49" s="54">
        <f>+'App.2-BA_Fixed Asset Cont2018Tx'!G49</f>
        <v>0</v>
      </c>
      <c r="E49" s="54">
        <v>-0.13450412</v>
      </c>
      <c r="F49" s="55">
        <v>0.13450412</v>
      </c>
      <c r="G49" s="56">
        <f t="shared" si="2"/>
        <v>0</v>
      </c>
      <c r="H49" s="12"/>
      <c r="I49" s="54">
        <f>+'App.2-BA_Fixed Asset Cont2018Tx'!L49</f>
        <v>0</v>
      </c>
      <c r="J49" s="54">
        <v>0</v>
      </c>
      <c r="K49" s="55">
        <v>0</v>
      </c>
      <c r="L49" s="56">
        <f t="shared" si="0"/>
        <v>0</v>
      </c>
      <c r="M49" s="11">
        <f t="shared" si="1"/>
        <v>0</v>
      </c>
    </row>
    <row r="50" spans="1:14">
      <c r="A50" s="14">
        <v>47</v>
      </c>
      <c r="B50" s="41">
        <v>1990</v>
      </c>
      <c r="C50" s="15" t="s">
        <v>56</v>
      </c>
      <c r="D50" s="54">
        <f>+'App.2-BA_Fixed Asset Cont2018Tx'!G50</f>
        <v>12.58327312286</v>
      </c>
      <c r="E50" s="54">
        <v>2.4765849403199995</v>
      </c>
      <c r="F50" s="55"/>
      <c r="G50" s="56">
        <f t="shared" si="2"/>
        <v>15.059858063179998</v>
      </c>
      <c r="H50" s="12"/>
      <c r="I50" s="54">
        <f>+'App.2-BA_Fixed Asset Cont2018Tx'!L50</f>
        <v>-8.2863053968799978</v>
      </c>
      <c r="J50" s="54">
        <v>-0.67205354742049328</v>
      </c>
      <c r="K50" s="55">
        <v>0</v>
      </c>
      <c r="L50" s="56">
        <f t="shared" si="0"/>
        <v>-8.9583589443004907</v>
      </c>
      <c r="M50" s="11">
        <f t="shared" si="1"/>
        <v>6.1014991188795076</v>
      </c>
    </row>
    <row r="51" spans="1:14">
      <c r="A51" s="8">
        <v>47</v>
      </c>
      <c r="B51" s="41">
        <v>1995</v>
      </c>
      <c r="C51" s="9" t="s">
        <v>57</v>
      </c>
      <c r="D51" s="54">
        <f>+'App.2-BA_Fixed Asset Cont2018Tx'!G51</f>
        <v>0</v>
      </c>
      <c r="E51" s="54"/>
      <c r="F51" s="55"/>
      <c r="G51" s="56">
        <f t="shared" si="2"/>
        <v>0</v>
      </c>
      <c r="H51" s="12"/>
      <c r="I51" s="54">
        <f>+'App.2-BA_Fixed Asset Cont2018Tx'!L51</f>
        <v>0</v>
      </c>
      <c r="J51" s="54">
        <v>0</v>
      </c>
      <c r="K51" s="55">
        <v>0</v>
      </c>
      <c r="L51" s="56">
        <f t="shared" si="0"/>
        <v>0</v>
      </c>
      <c r="M51" s="11">
        <f t="shared" si="1"/>
        <v>0</v>
      </c>
    </row>
    <row r="52" spans="1:14" ht="14.25">
      <c r="A52" s="8">
        <v>47</v>
      </c>
      <c r="B52" s="41">
        <v>2440</v>
      </c>
      <c r="C52" s="9" t="s">
        <v>58</v>
      </c>
      <c r="D52" s="54">
        <f>+'App.2-BA_Fixed Asset Cont2018Tx'!G52</f>
        <v>0</v>
      </c>
      <c r="E52" s="54"/>
      <c r="F52" s="55"/>
      <c r="G52" s="56">
        <f t="shared" si="2"/>
        <v>0</v>
      </c>
      <c r="I52" s="54">
        <f>+'App.2-BA_Fixed Asset Cont2018Tx'!L52</f>
        <v>0</v>
      </c>
      <c r="J52" s="54">
        <v>0</v>
      </c>
      <c r="K52" s="55">
        <v>0</v>
      </c>
      <c r="L52" s="56"/>
      <c r="M52" s="11">
        <f t="shared" si="1"/>
        <v>0</v>
      </c>
    </row>
    <row r="53" spans="1:14">
      <c r="A53" s="17"/>
      <c r="B53" s="17"/>
      <c r="C53" s="11"/>
      <c r="D53" s="11"/>
      <c r="E53" s="11"/>
      <c r="F53" s="18"/>
      <c r="G53" s="56"/>
      <c r="H53" s="13"/>
      <c r="I53" s="11"/>
      <c r="J53" s="11"/>
      <c r="K53" s="18"/>
      <c r="L53" s="56">
        <f t="shared" ref="L53" si="3">I53+J53+K53</f>
        <v>0</v>
      </c>
      <c r="M53" s="11">
        <f t="shared" si="1"/>
        <v>0</v>
      </c>
    </row>
    <row r="54" spans="1:14">
      <c r="A54" s="17"/>
      <c r="B54" s="17"/>
      <c r="C54" s="19" t="s">
        <v>59</v>
      </c>
      <c r="D54" s="20">
        <f>SUM(D17:D53)</f>
        <v>18185.020824399995</v>
      </c>
      <c r="E54" s="20">
        <f>SUM(E17:E53)</f>
        <v>959.53</v>
      </c>
      <c r="F54" s="20">
        <f>SUM(F17:F53)</f>
        <v>-50.989999990000058</v>
      </c>
      <c r="G54" s="20">
        <f>SUM(G17:G53)</f>
        <v>19093.660824410006</v>
      </c>
      <c r="H54" s="19"/>
      <c r="I54" s="20">
        <f>SUM(I17:I53)</f>
        <v>-6662.1231102410102</v>
      </c>
      <c r="J54" s="20">
        <f>SUM(J17:J53)</f>
        <v>-406.59669652760084</v>
      </c>
      <c r="K54" s="20">
        <f>SUM(K17:K53)</f>
        <v>65.508261092640012</v>
      </c>
      <c r="L54" s="20">
        <f>SUM(L17:L53)</f>
        <v>-7003.2115456759693</v>
      </c>
      <c r="M54" s="19">
        <f>SUM(M17:M53)</f>
        <v>12090.449278734031</v>
      </c>
    </row>
    <row r="55" spans="1:14" ht="38.25">
      <c r="A55" s="17"/>
      <c r="B55" s="17"/>
      <c r="C55" s="21" t="s">
        <v>60</v>
      </c>
      <c r="D55" s="11"/>
      <c r="E55" s="18"/>
      <c r="F55" s="18"/>
      <c r="G55" s="56">
        <f t="shared" ref="G55" si="4">D55+E55+F55</f>
        <v>0</v>
      </c>
      <c r="H55" s="13"/>
      <c r="I55" s="18"/>
      <c r="J55" s="18"/>
      <c r="K55" s="18"/>
      <c r="L55" s="56">
        <f t="shared" ref="L55:L56" si="5">I55+J55+K55</f>
        <v>0</v>
      </c>
      <c r="M55" s="11">
        <f t="shared" ref="M55" si="6">G55+L55</f>
        <v>0</v>
      </c>
    </row>
    <row r="56" spans="1:14" ht="25.5">
      <c r="A56" s="17"/>
      <c r="B56" s="17"/>
      <c r="C56" s="22" t="s">
        <v>61</v>
      </c>
      <c r="D56" s="11">
        <f>'App.2-BA_Fixed Asset Cont2018Tx'!G56</f>
        <v>0</v>
      </c>
      <c r="E56" s="18"/>
      <c r="F56" s="18"/>
      <c r="G56" s="56">
        <f t="shared" si="2"/>
        <v>0</v>
      </c>
      <c r="H56" s="13"/>
      <c r="I56" s="18">
        <f>'App.2-BA_Fixed Asset Cont2018Tx'!L56</f>
        <v>0</v>
      </c>
      <c r="J56" s="18"/>
      <c r="K56" s="18"/>
      <c r="L56" s="56">
        <f t="shared" si="5"/>
        <v>0</v>
      </c>
      <c r="M56" s="11">
        <f>G56-L56</f>
        <v>0</v>
      </c>
    </row>
    <row r="57" spans="1:14">
      <c r="A57" s="17"/>
      <c r="B57" s="17"/>
      <c r="C57" s="19" t="s">
        <v>62</v>
      </c>
      <c r="D57" s="20">
        <f>SUM(D54:D56)</f>
        <v>18185.020824399995</v>
      </c>
      <c r="E57" s="20">
        <f t="shared" ref="E57:G57" si="7">SUM(E54:E56)</f>
        <v>959.53</v>
      </c>
      <c r="F57" s="20">
        <f t="shared" si="7"/>
        <v>-50.989999990000058</v>
      </c>
      <c r="G57" s="20">
        <f t="shared" si="7"/>
        <v>19093.660824410006</v>
      </c>
      <c r="H57" s="19"/>
      <c r="I57" s="20">
        <f t="shared" ref="I57:L57" si="8">SUM(I54:I56)</f>
        <v>-6662.1231102410102</v>
      </c>
      <c r="J57" s="20">
        <f t="shared" si="8"/>
        <v>-406.59669652760084</v>
      </c>
      <c r="K57" s="20">
        <f t="shared" si="8"/>
        <v>65.508261092640012</v>
      </c>
      <c r="L57" s="20">
        <f t="shared" si="8"/>
        <v>-7003.2115456759693</v>
      </c>
      <c r="M57" s="19">
        <f>SUM(M54:M56)</f>
        <v>12090.449278734031</v>
      </c>
    </row>
    <row r="58" spans="1:14" ht="14.25">
      <c r="A58" s="17"/>
      <c r="B58" s="17"/>
      <c r="C58" s="91" t="s">
        <v>63</v>
      </c>
      <c r="D58" s="92"/>
      <c r="E58" s="92"/>
      <c r="F58" s="92"/>
      <c r="G58" s="92"/>
      <c r="H58" s="92"/>
      <c r="I58" s="93"/>
      <c r="J58" s="18"/>
      <c r="K58" s="13"/>
      <c r="L58" s="57"/>
      <c r="M58" s="13"/>
    </row>
    <row r="59" spans="1:14">
      <c r="A59" s="17"/>
      <c r="B59" s="17"/>
      <c r="C59" s="88" t="s">
        <v>64</v>
      </c>
      <c r="D59" s="89"/>
      <c r="E59" s="89"/>
      <c r="F59" s="89"/>
      <c r="G59" s="89"/>
      <c r="H59" s="89"/>
      <c r="I59" s="90"/>
      <c r="J59" s="19">
        <f>J57+J58</f>
        <v>-406.59669652760084</v>
      </c>
      <c r="L59" s="57"/>
      <c r="M59" s="13"/>
    </row>
    <row r="60" spans="1:14">
      <c r="N60" s="13"/>
    </row>
    <row r="61" spans="1:14">
      <c r="I61" s="2" t="s">
        <v>65</v>
      </c>
    </row>
    <row r="62" spans="1:14">
      <c r="A62" s="17">
        <v>10</v>
      </c>
      <c r="B62" s="17"/>
      <c r="C62" s="23" t="s">
        <v>66</v>
      </c>
      <c r="I62" s="2" t="s">
        <v>66</v>
      </c>
      <c r="K62" s="58"/>
    </row>
    <row r="63" spans="1:14">
      <c r="A63" s="17">
        <v>8</v>
      </c>
      <c r="B63" s="17"/>
      <c r="C63" s="23" t="s">
        <v>46</v>
      </c>
      <c r="I63" s="2" t="s">
        <v>46</v>
      </c>
      <c r="K63" s="59"/>
    </row>
    <row r="64" spans="1:14">
      <c r="I64" s="3" t="s">
        <v>67</v>
      </c>
      <c r="K64" s="60">
        <f>J59-K62-K63</f>
        <v>-406.59669652760084</v>
      </c>
    </row>
    <row r="65" spans="1:14">
      <c r="N65" s="24"/>
    </row>
    <row r="66" spans="1:14">
      <c r="D66" s="26"/>
      <c r="E66" s="26"/>
      <c r="F66" s="26"/>
      <c r="G66" s="26"/>
      <c r="H66" s="26"/>
      <c r="I66" s="26"/>
      <c r="J66" s="26"/>
      <c r="K66" s="26"/>
      <c r="L66" s="26"/>
      <c r="N66" s="24"/>
    </row>
    <row r="67" spans="1:14">
      <c r="A67" s="25" t="s">
        <v>68</v>
      </c>
      <c r="D67" s="26"/>
      <c r="E67" s="26"/>
      <c r="F67" s="26"/>
      <c r="G67" s="26"/>
      <c r="H67" s="26"/>
      <c r="I67" s="26"/>
      <c r="J67" s="26"/>
      <c r="K67" s="26"/>
      <c r="L67" s="26"/>
      <c r="N67" s="24"/>
    </row>
    <row r="68" spans="1:14">
      <c r="D68" s="65"/>
      <c r="E68" s="65"/>
      <c r="F68" s="65"/>
      <c r="G68" s="65"/>
      <c r="H68" s="65"/>
      <c r="I68" s="65"/>
      <c r="J68" s="65"/>
      <c r="K68" s="65"/>
      <c r="L68" s="65"/>
    </row>
    <row r="69" spans="1:14">
      <c r="A69" s="1">
        <v>1</v>
      </c>
      <c r="B69" s="82" t="s">
        <v>69</v>
      </c>
      <c r="C69" s="82"/>
      <c r="D69" s="82"/>
      <c r="E69" s="82"/>
      <c r="F69" s="82"/>
      <c r="G69" s="82"/>
      <c r="H69" s="82"/>
      <c r="I69" s="82"/>
      <c r="J69" s="82"/>
      <c r="K69" s="82"/>
      <c r="L69" s="82"/>
      <c r="M69" s="82"/>
    </row>
    <row r="70" spans="1:14">
      <c r="B70" s="82"/>
      <c r="C70" s="82"/>
      <c r="D70" s="82"/>
      <c r="E70" s="82"/>
      <c r="F70" s="82"/>
      <c r="G70" s="82"/>
      <c r="H70" s="82"/>
      <c r="I70" s="82"/>
      <c r="J70" s="82"/>
      <c r="K70" s="82"/>
      <c r="L70" s="82"/>
      <c r="M70" s="82"/>
    </row>
    <row r="71" spans="1:14" ht="12.75" customHeight="1"/>
    <row r="72" spans="1:14">
      <c r="A72" s="1">
        <v>2</v>
      </c>
      <c r="B72" s="82" t="s">
        <v>70</v>
      </c>
      <c r="C72" s="82"/>
      <c r="D72" s="82"/>
      <c r="E72" s="82"/>
      <c r="F72" s="82"/>
      <c r="G72" s="82"/>
      <c r="H72" s="82"/>
      <c r="I72" s="82"/>
      <c r="J72" s="82"/>
      <c r="K72" s="82"/>
      <c r="L72" s="82"/>
      <c r="M72" s="82"/>
    </row>
    <row r="73" spans="1:14">
      <c r="B73" s="82"/>
      <c r="C73" s="82"/>
      <c r="D73" s="82"/>
      <c r="E73" s="82"/>
      <c r="F73" s="82"/>
      <c r="G73" s="82"/>
      <c r="H73" s="82"/>
      <c r="I73" s="82"/>
      <c r="J73" s="82"/>
      <c r="K73" s="82"/>
      <c r="L73" s="82"/>
      <c r="M73" s="82"/>
    </row>
    <row r="75" spans="1:14">
      <c r="A75" s="1">
        <v>3</v>
      </c>
      <c r="B75" s="83" t="s">
        <v>71</v>
      </c>
      <c r="C75" s="83"/>
      <c r="D75" s="83"/>
      <c r="E75" s="83"/>
      <c r="F75" s="83"/>
      <c r="G75" s="83"/>
      <c r="H75" s="83"/>
      <c r="I75" s="83"/>
      <c r="J75" s="83"/>
      <c r="K75" s="83"/>
      <c r="L75" s="83"/>
      <c r="M75" s="83"/>
    </row>
    <row r="77" spans="1:14">
      <c r="A77" s="1">
        <v>4</v>
      </c>
      <c r="B77" s="51" t="s">
        <v>72</v>
      </c>
    </row>
    <row r="79" spans="1:14">
      <c r="A79" s="1">
        <v>5</v>
      </c>
      <c r="B79" s="51" t="s">
        <v>73</v>
      </c>
    </row>
    <row r="81" spans="1:13">
      <c r="A81" s="1">
        <v>6</v>
      </c>
      <c r="B81" s="83" t="s">
        <v>74</v>
      </c>
      <c r="C81" s="83"/>
      <c r="D81" s="83"/>
      <c r="E81" s="83"/>
      <c r="F81" s="83"/>
      <c r="G81" s="83"/>
      <c r="H81" s="83"/>
      <c r="I81" s="83"/>
      <c r="J81" s="83"/>
      <c r="K81" s="83"/>
      <c r="L81" s="83"/>
      <c r="M81" s="83"/>
    </row>
    <row r="82" spans="1:13">
      <c r="B82" s="83"/>
      <c r="C82" s="83"/>
      <c r="D82" s="83"/>
      <c r="E82" s="83"/>
      <c r="F82" s="83"/>
      <c r="G82" s="83"/>
      <c r="H82" s="83"/>
      <c r="I82" s="83"/>
      <c r="J82" s="83"/>
      <c r="K82" s="83"/>
      <c r="L82" s="83"/>
      <c r="M82" s="83"/>
    </row>
    <row r="83" spans="1:13">
      <c r="B83" s="83"/>
      <c r="C83" s="83"/>
      <c r="D83" s="83"/>
      <c r="E83" s="83"/>
      <c r="F83" s="83"/>
      <c r="G83" s="83"/>
      <c r="H83" s="83"/>
      <c r="I83" s="83"/>
      <c r="J83" s="83"/>
      <c r="K83" s="83"/>
      <c r="L83" s="83"/>
      <c r="M83" s="83"/>
    </row>
    <row r="85" spans="1:13">
      <c r="B85" s="82"/>
      <c r="C85" s="82"/>
      <c r="D85" s="82"/>
      <c r="E85" s="82"/>
      <c r="F85" s="82"/>
      <c r="G85" s="82"/>
      <c r="H85" s="82"/>
      <c r="I85" s="82"/>
      <c r="J85" s="82"/>
      <c r="K85" s="82"/>
      <c r="L85" s="82"/>
      <c r="M85" s="82"/>
    </row>
    <row r="86" spans="1:13">
      <c r="B86" s="82"/>
      <c r="C86" s="82"/>
      <c r="D86" s="82"/>
      <c r="E86" s="82"/>
      <c r="F86" s="82"/>
      <c r="G86" s="82"/>
      <c r="H86" s="82"/>
      <c r="I86" s="82"/>
      <c r="J86" s="82"/>
      <c r="K86" s="82"/>
      <c r="L86" s="82"/>
      <c r="M86" s="82"/>
    </row>
    <row r="88" spans="1:13">
      <c r="B88" s="82"/>
      <c r="C88" s="82"/>
      <c r="D88" s="82"/>
      <c r="E88" s="82"/>
      <c r="F88" s="82"/>
      <c r="G88" s="82"/>
      <c r="H88" s="82"/>
      <c r="I88" s="82"/>
      <c r="J88" s="82"/>
      <c r="K88" s="82"/>
      <c r="L88" s="82"/>
      <c r="M88" s="82"/>
    </row>
    <row r="89" spans="1:13">
      <c r="A89" s="25"/>
      <c r="B89" s="82"/>
      <c r="C89" s="82"/>
      <c r="D89" s="82"/>
      <c r="E89" s="82"/>
      <c r="F89" s="82"/>
      <c r="G89" s="82"/>
      <c r="H89" s="82"/>
      <c r="I89" s="82"/>
      <c r="J89" s="82"/>
      <c r="K89" s="82"/>
      <c r="L89" s="82"/>
      <c r="M89" s="82"/>
    </row>
    <row r="91" spans="1:13">
      <c r="B91" s="51"/>
    </row>
  </sheetData>
  <mergeCells count="11">
    <mergeCell ref="B69:M70"/>
    <mergeCell ref="A9:M9"/>
    <mergeCell ref="A10:M10"/>
    <mergeCell ref="D15:G15"/>
    <mergeCell ref="C58:I58"/>
    <mergeCell ref="C59:I59"/>
    <mergeCell ref="B72:M73"/>
    <mergeCell ref="B75:M75"/>
    <mergeCell ref="B81:M83"/>
    <mergeCell ref="B85:M86"/>
    <mergeCell ref="B88:M89"/>
  </mergeCells>
  <dataValidations count="1">
    <dataValidation type="list" allowBlank="1" showErrorMessage="1" error="Use the following date format when inserting a date:_x000a__x000a_Eg:  &quot;January 1, 2013&quot;" prompt="Use the following format eg: January 1, 2013" sqref="F12" xr:uid="{C78EABF8-FBF1-4881-A64E-39C38A68A3B1}">
      <formula1>"CGAAP, MIFRS,USGAAP, ASPE"</formula1>
    </dataValidation>
  </dataValidations>
  <pageMargins left="0.7" right="0.7" top="0.75" bottom="0.75" header="0.3" footer="0.3"/>
  <pageSetup scale="5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C6E24-3958-4DAD-9C7C-CF19278A04C8}">
  <sheetPr>
    <tabColor rgb="FF00B0F0"/>
  </sheetPr>
  <dimension ref="A1:N92"/>
  <sheetViews>
    <sheetView showGridLines="0" topLeftCell="A9" zoomScale="85" zoomScaleNormal="85" zoomScaleSheetLayoutView="85" workbookViewId="0">
      <pane xSplit="3" ySplit="8" topLeftCell="D17" activePane="bottomRight" state="frozen"/>
      <selection pane="bottomRight" activeCell="G27" sqref="G27"/>
      <selection pane="bottomLeft" activeCell="I52" sqref="I52:J52"/>
      <selection pane="topRight" activeCell="I52" sqref="I52:J52"/>
    </sheetView>
  </sheetViews>
  <sheetFormatPr defaultColWidth="10.6640625" defaultRowHeight="12.75"/>
  <cols>
    <col min="1" max="1" width="8.83203125" style="1" customWidth="1"/>
    <col min="2" max="2" width="11.83203125" style="1" customWidth="1"/>
    <col min="3" max="3" width="44.1640625" style="2" customWidth="1"/>
    <col min="4" max="4" width="16.83203125" style="2" customWidth="1"/>
    <col min="5" max="5" width="15.1640625" style="2" customWidth="1"/>
    <col min="6" max="6" width="13.5" style="2" customWidth="1"/>
    <col min="7" max="7" width="15.83203125" style="2" customWidth="1"/>
    <col min="8" max="8" width="1.83203125" style="2" customWidth="1"/>
    <col min="9" max="9" width="16.83203125" style="2" customWidth="1"/>
    <col min="10" max="10" width="15.6640625" style="2" customWidth="1"/>
    <col min="11" max="11" width="13.83203125" style="2" customWidth="1"/>
    <col min="12" max="12" width="17" style="2" bestFit="1" customWidth="1"/>
    <col min="13" max="13" width="16.5" style="2" bestFit="1" customWidth="1"/>
    <col min="14" max="14" width="12.1640625" style="2" bestFit="1" customWidth="1"/>
    <col min="15" max="16384" width="10.6640625" style="2"/>
  </cols>
  <sheetData>
    <row r="1" spans="1:13">
      <c r="L1" s="3" t="s">
        <v>0</v>
      </c>
      <c r="M1" s="52" t="s">
        <v>1</v>
      </c>
    </row>
    <row r="2" spans="1:13">
      <c r="L2" s="3" t="s">
        <v>2</v>
      </c>
      <c r="M2" s="28" t="s">
        <v>3</v>
      </c>
    </row>
    <row r="3" spans="1:13">
      <c r="L3" s="3" t="s">
        <v>4</v>
      </c>
      <c r="M3" s="28">
        <v>4</v>
      </c>
    </row>
    <row r="4" spans="1:13">
      <c r="L4" s="3" t="s">
        <v>5</v>
      </c>
      <c r="M4" s="28">
        <v>4</v>
      </c>
    </row>
    <row r="5" spans="1:13">
      <c r="L5" s="3" t="s">
        <v>6</v>
      </c>
      <c r="M5" s="29"/>
    </row>
    <row r="6" spans="1:13">
      <c r="L6" s="3"/>
      <c r="M6" s="30"/>
    </row>
    <row r="7" spans="1:13">
      <c r="L7" s="3" t="s">
        <v>7</v>
      </c>
      <c r="M7" s="31">
        <v>43545</v>
      </c>
    </row>
    <row r="8" spans="1:13" hidden="1"/>
    <row r="9" spans="1:13" ht="18">
      <c r="A9" s="84" t="s">
        <v>8</v>
      </c>
      <c r="B9" s="84"/>
      <c r="C9" s="84"/>
      <c r="D9" s="84"/>
      <c r="E9" s="84"/>
      <c r="F9" s="84"/>
      <c r="G9" s="84"/>
      <c r="H9" s="84"/>
      <c r="I9" s="84"/>
      <c r="J9" s="84"/>
      <c r="K9" s="84"/>
      <c r="L9" s="84"/>
      <c r="M9" s="84"/>
    </row>
    <row r="10" spans="1:13" ht="21">
      <c r="A10" s="84" t="s">
        <v>9</v>
      </c>
      <c r="B10" s="84"/>
      <c r="C10" s="84"/>
      <c r="D10" s="84"/>
      <c r="E10" s="84"/>
      <c r="F10" s="84"/>
      <c r="G10" s="84"/>
      <c r="H10" s="84"/>
      <c r="I10" s="84"/>
      <c r="J10" s="84"/>
      <c r="K10" s="84"/>
      <c r="L10" s="84"/>
      <c r="M10" s="84"/>
    </row>
    <row r="12" spans="1:13" ht="15">
      <c r="E12" s="4" t="s">
        <v>10</v>
      </c>
      <c r="F12" s="53" t="s">
        <v>11</v>
      </c>
    </row>
    <row r="13" spans="1:13" ht="15">
      <c r="E13" s="4" t="s">
        <v>12</v>
      </c>
      <c r="F13" s="33">
        <v>2020</v>
      </c>
      <c r="G13" s="34"/>
    </row>
    <row r="15" spans="1:13">
      <c r="D15" s="85" t="s">
        <v>13</v>
      </c>
      <c r="E15" s="86"/>
      <c r="F15" s="86"/>
      <c r="G15" s="87"/>
      <c r="I15" s="5"/>
      <c r="J15" s="6" t="s">
        <v>14</v>
      </c>
      <c r="K15" s="6"/>
      <c r="L15" s="7"/>
    </row>
    <row r="16" spans="1:13" ht="27">
      <c r="A16" s="35" t="s">
        <v>15</v>
      </c>
      <c r="B16" s="35" t="s">
        <v>16</v>
      </c>
      <c r="C16" s="36" t="s">
        <v>17</v>
      </c>
      <c r="D16" s="35" t="s">
        <v>18</v>
      </c>
      <c r="E16" s="37" t="s">
        <v>19</v>
      </c>
      <c r="F16" s="37" t="s">
        <v>20</v>
      </c>
      <c r="G16" s="35" t="s">
        <v>21</v>
      </c>
      <c r="H16" s="10"/>
      <c r="I16" s="38" t="s">
        <v>18</v>
      </c>
      <c r="J16" s="39" t="s">
        <v>22</v>
      </c>
      <c r="K16" s="39" t="s">
        <v>20</v>
      </c>
      <c r="L16" s="40" t="s">
        <v>21</v>
      </c>
      <c r="M16" s="35" t="s">
        <v>23</v>
      </c>
    </row>
    <row r="17" spans="1:14">
      <c r="A17" s="8">
        <v>12</v>
      </c>
      <c r="B17" s="41">
        <v>1610</v>
      </c>
      <c r="C17" s="9" t="s">
        <v>24</v>
      </c>
      <c r="D17" s="54">
        <f>+'App.2-BA_Fixed Asset Cont2019Tx'!G17</f>
        <v>377.93364872552991</v>
      </c>
      <c r="E17" s="54">
        <v>44.40858965967</v>
      </c>
      <c r="F17" s="55">
        <v>1.9172002099999996</v>
      </c>
      <c r="G17" s="56">
        <f>D17+E17+F17</f>
        <v>424.25943859519987</v>
      </c>
      <c r="H17" s="10"/>
      <c r="I17" s="54">
        <f>+'App.2-BA_Fixed Asset Cont2019Tx'!L17</f>
        <v>-225.83826589785002</v>
      </c>
      <c r="J17" s="54">
        <v>-22.620620205720002</v>
      </c>
      <c r="K17" s="55">
        <v>0</v>
      </c>
      <c r="L17" s="56">
        <f>I17+J17+K17</f>
        <v>-248.45888610357002</v>
      </c>
      <c r="M17" s="11">
        <f>G17+L17</f>
        <v>175.80055249162984</v>
      </c>
    </row>
    <row r="18" spans="1:14" ht="25.5">
      <c r="A18" s="8">
        <v>12</v>
      </c>
      <c r="B18" s="41">
        <v>1611</v>
      </c>
      <c r="C18" s="9" t="s">
        <v>25</v>
      </c>
      <c r="D18" s="54">
        <f>+'App.2-BA_Fixed Asset Cont2019Tx'!G18</f>
        <v>0</v>
      </c>
      <c r="E18" s="54"/>
      <c r="F18" s="55"/>
      <c r="G18" s="56">
        <f>D18+E18+F18</f>
        <v>0</v>
      </c>
      <c r="H18" s="12"/>
      <c r="I18" s="54">
        <f>+'App.2-BA_Fixed Asset Cont2019Tx'!L18</f>
        <v>0</v>
      </c>
      <c r="J18" s="54">
        <v>0</v>
      </c>
      <c r="K18" s="55">
        <v>0</v>
      </c>
      <c r="L18" s="56">
        <f t="shared" ref="L18:L51" si="0">I18+J18+K18</f>
        <v>0</v>
      </c>
      <c r="M18" s="11">
        <f t="shared" ref="M18:M52" si="1">G18+L18</f>
        <v>0</v>
      </c>
    </row>
    <row r="19" spans="1:14" ht="25.5">
      <c r="A19" s="8" t="s">
        <v>26</v>
      </c>
      <c r="B19" s="41">
        <v>1612</v>
      </c>
      <c r="C19" s="9" t="s">
        <v>27</v>
      </c>
      <c r="D19" s="54">
        <f>+'App.2-BA_Fixed Asset Cont2019Tx'!G19</f>
        <v>0</v>
      </c>
      <c r="E19" s="54"/>
      <c r="F19" s="55"/>
      <c r="G19" s="56">
        <f>D19+E19+F19</f>
        <v>0</v>
      </c>
      <c r="H19" s="12"/>
      <c r="I19" s="54">
        <f>+'App.2-BA_Fixed Asset Cont2019Tx'!L19</f>
        <v>0</v>
      </c>
      <c r="J19" s="54">
        <v>0</v>
      </c>
      <c r="K19" s="55">
        <v>0</v>
      </c>
      <c r="L19" s="56">
        <f t="shared" si="0"/>
        <v>0</v>
      </c>
      <c r="M19" s="11">
        <f t="shared" si="1"/>
        <v>0</v>
      </c>
    </row>
    <row r="20" spans="1:14">
      <c r="A20" s="8"/>
      <c r="B20" s="41">
        <v>1665</v>
      </c>
      <c r="C20" s="9" t="s">
        <v>28</v>
      </c>
      <c r="D20" s="54">
        <f>+'App.2-BA_Fixed Asset Cont2019Tx'!G20</f>
        <v>0</v>
      </c>
      <c r="E20" s="54"/>
      <c r="F20" s="55"/>
      <c r="G20" s="56">
        <f>D20+E20+F20</f>
        <v>0</v>
      </c>
      <c r="H20" s="12"/>
      <c r="I20" s="54">
        <f>+'App.2-BA_Fixed Asset Cont2019Tx'!L20</f>
        <v>0</v>
      </c>
      <c r="J20" s="54">
        <v>0</v>
      </c>
      <c r="K20" s="55">
        <v>0</v>
      </c>
      <c r="L20" s="56">
        <f t="shared" si="0"/>
        <v>0</v>
      </c>
      <c r="M20" s="11">
        <f t="shared" si="1"/>
        <v>0</v>
      </c>
    </row>
    <row r="21" spans="1:14">
      <c r="A21" s="8"/>
      <c r="B21" s="41">
        <v>1675</v>
      </c>
      <c r="C21" s="9" t="s">
        <v>29</v>
      </c>
      <c r="D21" s="54">
        <f>+'App.2-BA_Fixed Asset Cont2019Tx'!G21</f>
        <v>0</v>
      </c>
      <c r="E21" s="54"/>
      <c r="F21" s="55"/>
      <c r="G21" s="56">
        <f t="shared" ref="G21:G56" si="2">D21+E21+F21</f>
        <v>0</v>
      </c>
      <c r="H21" s="12"/>
      <c r="I21" s="54">
        <f>+'App.2-BA_Fixed Asset Cont2019Tx'!L21</f>
        <v>0</v>
      </c>
      <c r="J21" s="54">
        <v>0</v>
      </c>
      <c r="K21" s="55">
        <v>0</v>
      </c>
      <c r="L21" s="56">
        <f t="shared" si="0"/>
        <v>0</v>
      </c>
      <c r="M21" s="11">
        <f t="shared" si="1"/>
        <v>0</v>
      </c>
    </row>
    <row r="22" spans="1:14">
      <c r="A22" s="8" t="s">
        <v>30</v>
      </c>
      <c r="B22" s="45">
        <v>1615</v>
      </c>
      <c r="C22" s="9" t="s">
        <v>31</v>
      </c>
      <c r="D22" s="54">
        <f>+'App.2-BA_Fixed Asset Cont2019Tx'!G22</f>
        <v>0</v>
      </c>
      <c r="E22" s="54"/>
      <c r="F22" s="55"/>
      <c r="G22" s="56">
        <f t="shared" si="2"/>
        <v>0</v>
      </c>
      <c r="H22" s="12"/>
      <c r="I22" s="54">
        <f>+'App.2-BA_Fixed Asset Cont2019Tx'!L22</f>
        <v>0</v>
      </c>
      <c r="J22" s="54">
        <v>0</v>
      </c>
      <c r="K22" s="55">
        <v>0</v>
      </c>
      <c r="L22" s="56">
        <f t="shared" si="0"/>
        <v>0</v>
      </c>
      <c r="M22" s="11">
        <f t="shared" si="1"/>
        <v>0</v>
      </c>
      <c r="N22" s="13"/>
    </row>
    <row r="23" spans="1:14">
      <c r="A23" s="8">
        <v>1</v>
      </c>
      <c r="B23" s="45">
        <v>1620</v>
      </c>
      <c r="C23" s="9" t="s">
        <v>32</v>
      </c>
      <c r="D23" s="54">
        <f>+'App.2-BA_Fixed Asset Cont2019Tx'!G23</f>
        <v>0</v>
      </c>
      <c r="E23" s="54"/>
      <c r="F23" s="55"/>
      <c r="G23" s="56">
        <f t="shared" si="2"/>
        <v>0</v>
      </c>
      <c r="H23" s="12"/>
      <c r="I23" s="54">
        <f>+'App.2-BA_Fixed Asset Cont2019Tx'!L23</f>
        <v>0</v>
      </c>
      <c r="J23" s="54">
        <v>0</v>
      </c>
      <c r="K23" s="55">
        <v>0</v>
      </c>
      <c r="L23" s="56">
        <f t="shared" si="0"/>
        <v>0</v>
      </c>
      <c r="M23" s="11">
        <f t="shared" si="1"/>
        <v>0</v>
      </c>
      <c r="N23" s="13"/>
    </row>
    <row r="24" spans="1:14">
      <c r="A24" s="8" t="s">
        <v>30</v>
      </c>
      <c r="B24" s="41">
        <v>1705</v>
      </c>
      <c r="C24" s="9" t="s">
        <v>31</v>
      </c>
      <c r="D24" s="54">
        <f>+'App.2-BA_Fixed Asset Cont2019Tx'!G24</f>
        <v>268.06986150999995</v>
      </c>
      <c r="E24" s="54">
        <v>2.3242798799999997</v>
      </c>
      <c r="F24" s="55">
        <f>-7.52895549</f>
        <v>-7.5289554900000004</v>
      </c>
      <c r="G24" s="56">
        <f t="shared" si="2"/>
        <v>262.86518589999997</v>
      </c>
      <c r="H24" s="12"/>
      <c r="I24" s="54">
        <f>+'App.2-BA_Fixed Asset Cont2019Tx'!L24</f>
        <v>-0.25088187000000001</v>
      </c>
      <c r="J24" s="54">
        <v>0</v>
      </c>
      <c r="K24" s="55">
        <v>0.23469045999999999</v>
      </c>
      <c r="L24" s="56">
        <f t="shared" si="0"/>
        <v>-1.6191410000000017E-2</v>
      </c>
      <c r="M24" s="11">
        <f t="shared" si="1"/>
        <v>262.84899449</v>
      </c>
    </row>
    <row r="25" spans="1:14">
      <c r="A25" s="8">
        <v>14.1</v>
      </c>
      <c r="B25" s="45">
        <v>1706</v>
      </c>
      <c r="C25" s="9" t="s">
        <v>33</v>
      </c>
      <c r="D25" s="54">
        <f>+'App.2-BA_Fixed Asset Cont2019Tx'!G25</f>
        <v>257.62377830000003</v>
      </c>
      <c r="E25" s="54">
        <v>0.78125494000000006</v>
      </c>
      <c r="F25" s="55"/>
      <c r="G25" s="56">
        <f t="shared" si="2"/>
        <v>258.40503324000002</v>
      </c>
      <c r="H25" s="12"/>
      <c r="I25" s="54">
        <f>+'App.2-BA_Fixed Asset Cont2019Tx'!L25</f>
        <v>-64.140553269999998</v>
      </c>
      <c r="J25" s="54">
        <v>-2.476305559999985</v>
      </c>
      <c r="K25" s="55">
        <v>0</v>
      </c>
      <c r="L25" s="56">
        <f t="shared" si="0"/>
        <v>-66.616858829999984</v>
      </c>
      <c r="M25" s="11">
        <f t="shared" si="1"/>
        <v>191.78817441000004</v>
      </c>
    </row>
    <row r="26" spans="1:14">
      <c r="A26" s="8">
        <v>1</v>
      </c>
      <c r="B26" s="41">
        <v>1708</v>
      </c>
      <c r="C26" s="9" t="s">
        <v>32</v>
      </c>
      <c r="D26" s="54">
        <f>+'App.2-BA_Fixed Asset Cont2019Tx'!G26</f>
        <v>604.61373198002298</v>
      </c>
      <c r="E26" s="54">
        <v>48.792476209999997</v>
      </c>
      <c r="F26" s="55"/>
      <c r="G26" s="56">
        <f t="shared" si="2"/>
        <v>653.40620819002299</v>
      </c>
      <c r="H26" s="12"/>
      <c r="I26" s="54">
        <f>+'App.2-BA_Fixed Asset Cont2019Tx'!L26</f>
        <v>-259.32900241999994</v>
      </c>
      <c r="J26" s="54">
        <v>-11.379399180000014</v>
      </c>
      <c r="K26" s="55">
        <v>0</v>
      </c>
      <c r="L26" s="56">
        <f t="shared" si="0"/>
        <v>-270.70840159999995</v>
      </c>
      <c r="M26" s="11">
        <f t="shared" si="1"/>
        <v>382.69780659002305</v>
      </c>
    </row>
    <row r="27" spans="1:14">
      <c r="A27" s="8">
        <v>47</v>
      </c>
      <c r="B27" s="41">
        <v>1715</v>
      </c>
      <c r="C27" s="9" t="s">
        <v>34</v>
      </c>
      <c r="D27" s="54">
        <f>+'App.2-BA_Fixed Asset Cont2019Tx'!G27</f>
        <v>10252.758110979945</v>
      </c>
      <c r="E27" s="54">
        <f>514.86947847271-0.05</f>
        <v>514.81947847270999</v>
      </c>
      <c r="F27" s="55">
        <f>+-3.40041089056-0.1</f>
        <v>-3.50041089056</v>
      </c>
      <c r="G27" s="56">
        <f>D27+E27+F27+0.0921380696454435</f>
        <v>10764.16931663174</v>
      </c>
      <c r="H27" s="12"/>
      <c r="I27" s="54">
        <f>+'App.2-BA_Fixed Asset Cont2019Tx'!L27</f>
        <v>-3437.6736925622913</v>
      </c>
      <c r="J27" s="54">
        <v>-220.92335118999645</v>
      </c>
      <c r="K27" s="55">
        <f>(-9.37680402056+2.42)*-1+0.67</f>
        <v>7.6268040205599998</v>
      </c>
      <c r="L27" s="56">
        <f t="shared" si="0"/>
        <v>-3650.9702397317278</v>
      </c>
      <c r="M27" s="11">
        <f t="shared" si="1"/>
        <v>7113.1990769000122</v>
      </c>
    </row>
    <row r="28" spans="1:14">
      <c r="A28" s="8">
        <v>47</v>
      </c>
      <c r="B28" s="41">
        <v>1720</v>
      </c>
      <c r="C28" s="9" t="s">
        <v>35</v>
      </c>
      <c r="D28" s="54">
        <f>+'App.2-BA_Fixed Asset Cont2019Tx'!G28</f>
        <v>2818.0348677235024</v>
      </c>
      <c r="E28" s="54">
        <v>112.15104714</v>
      </c>
      <c r="F28" s="55">
        <v>-0.9318355399999998</v>
      </c>
      <c r="G28" s="56">
        <f>D28+E28+F28</f>
        <v>2929.2540793235025</v>
      </c>
      <c r="H28" s="12"/>
      <c r="I28" s="54">
        <f>+'App.2-BA_Fixed Asset Cont2019Tx'!L28</f>
        <v>-894.0659850019249</v>
      </c>
      <c r="J28" s="54">
        <v>-36.373077629999784</v>
      </c>
      <c r="K28" s="55">
        <v>0.9318355399999998</v>
      </c>
      <c r="L28" s="56">
        <f t="shared" si="0"/>
        <v>-929.50722709192473</v>
      </c>
      <c r="M28" s="11">
        <f t="shared" si="1"/>
        <v>1999.7468522315778</v>
      </c>
    </row>
    <row r="29" spans="1:14">
      <c r="A29" s="8">
        <v>47</v>
      </c>
      <c r="B29" s="41">
        <v>1730</v>
      </c>
      <c r="C29" s="9" t="s">
        <v>36</v>
      </c>
      <c r="D29" s="54">
        <f>+'App.2-BA_Fixed Asset Cont2019Tx'!G29</f>
        <v>2020.5703310085569</v>
      </c>
      <c r="E29" s="54">
        <v>114.04027268000004</v>
      </c>
      <c r="F29" s="80">
        <v>-44.101332644579983</v>
      </c>
      <c r="G29" s="56">
        <f t="shared" si="2"/>
        <v>2090.5092710439767</v>
      </c>
      <c r="H29" s="12"/>
      <c r="I29" s="54">
        <f>+'App.2-BA_Fixed Asset Cont2019Tx'!L29</f>
        <v>-639.64655611473199</v>
      </c>
      <c r="J29" s="54">
        <v>-29.543062649999804</v>
      </c>
      <c r="K29" s="55">
        <f>(-42.960730894366-0.011)*-1</f>
        <v>42.971730894366004</v>
      </c>
      <c r="L29" s="56">
        <f t="shared" si="0"/>
        <v>-626.21788787036576</v>
      </c>
      <c r="M29" s="11">
        <f t="shared" si="1"/>
        <v>1464.2913831736109</v>
      </c>
    </row>
    <row r="30" spans="1:14">
      <c r="A30" s="8">
        <v>47</v>
      </c>
      <c r="B30" s="41">
        <v>1735</v>
      </c>
      <c r="C30" s="9" t="s">
        <v>37</v>
      </c>
      <c r="D30" s="54">
        <f>+'App.2-BA_Fixed Asset Cont2019Tx'!G30</f>
        <v>311.30718062</v>
      </c>
      <c r="E30" s="54">
        <v>2.2330921400000001</v>
      </c>
      <c r="F30" s="55"/>
      <c r="G30" s="56">
        <f t="shared" si="2"/>
        <v>313.54027275999999</v>
      </c>
      <c r="H30" s="12"/>
      <c r="I30" s="54">
        <f>+'App.2-BA_Fixed Asset Cont2019Tx'!L30</f>
        <v>-135.72127989999998</v>
      </c>
      <c r="J30" s="54">
        <v>-5.1696406200000009</v>
      </c>
      <c r="K30" s="55">
        <v>0</v>
      </c>
      <c r="L30" s="56">
        <f t="shared" si="0"/>
        <v>-140.89092051999998</v>
      </c>
      <c r="M30" s="11">
        <f t="shared" si="1"/>
        <v>172.64935224000001</v>
      </c>
    </row>
    <row r="31" spans="1:14">
      <c r="A31" s="8">
        <v>47</v>
      </c>
      <c r="B31" s="41">
        <v>1740</v>
      </c>
      <c r="C31" s="9" t="s">
        <v>38</v>
      </c>
      <c r="D31" s="54">
        <f>+'App.2-BA_Fixed Asset Cont2019Tx'!G31</f>
        <v>153.35676771000001</v>
      </c>
      <c r="E31" s="54">
        <v>33.846648280000004</v>
      </c>
      <c r="F31" s="55"/>
      <c r="G31" s="56">
        <f t="shared" si="2"/>
        <v>187.20341599000002</v>
      </c>
      <c r="H31" s="12"/>
      <c r="I31" s="54">
        <f>+'App.2-BA_Fixed Asset Cont2019Tx'!L31</f>
        <v>-27.255052410000001</v>
      </c>
      <c r="J31" s="54">
        <v>-3.0711459700000021</v>
      </c>
      <c r="K31" s="55">
        <v>0</v>
      </c>
      <c r="L31" s="56">
        <f t="shared" si="0"/>
        <v>-30.326198380000005</v>
      </c>
      <c r="M31" s="11">
        <f t="shared" si="1"/>
        <v>156.87721761000003</v>
      </c>
    </row>
    <row r="32" spans="1:14">
      <c r="A32" s="8">
        <v>17</v>
      </c>
      <c r="B32" s="41">
        <v>1745</v>
      </c>
      <c r="C32" s="9" t="s">
        <v>39</v>
      </c>
      <c r="D32" s="54">
        <f>+'App.2-BA_Fixed Asset Cont2019Tx'!G32</f>
        <v>317.59868561000002</v>
      </c>
      <c r="E32" s="54">
        <v>8.824975460000001</v>
      </c>
      <c r="F32" s="55"/>
      <c r="G32" s="56">
        <f t="shared" si="2"/>
        <v>326.42366107000004</v>
      </c>
      <c r="H32" s="12"/>
      <c r="I32" s="54">
        <f>+'App.2-BA_Fixed Asset Cont2019Tx'!L32</f>
        <v>-180.49849612000003</v>
      </c>
      <c r="J32" s="54">
        <v>-5.6687529799999874</v>
      </c>
      <c r="K32" s="55">
        <v>0</v>
      </c>
      <c r="L32" s="56">
        <f t="shared" si="0"/>
        <v>-186.16724910000002</v>
      </c>
      <c r="M32" s="11">
        <f t="shared" si="1"/>
        <v>140.25641197000002</v>
      </c>
    </row>
    <row r="33" spans="1:13">
      <c r="A33" s="8" t="s">
        <v>30</v>
      </c>
      <c r="B33" s="41">
        <v>1905</v>
      </c>
      <c r="C33" s="9" t="s">
        <v>31</v>
      </c>
      <c r="D33" s="54">
        <f>+'App.2-BA_Fixed Asset Cont2019Tx'!G33</f>
        <v>16.412205152279999</v>
      </c>
      <c r="E33" s="54">
        <v>1.3319E-3</v>
      </c>
      <c r="F33" s="55"/>
      <c r="G33" s="56">
        <f t="shared" si="2"/>
        <v>16.413537052279999</v>
      </c>
      <c r="H33" s="12"/>
      <c r="I33" s="54">
        <f>+'App.2-BA_Fixed Asset Cont2019Tx'!L33</f>
        <v>-0.57500820000000008</v>
      </c>
      <c r="J33" s="54">
        <v>0</v>
      </c>
      <c r="K33" s="55">
        <v>0</v>
      </c>
      <c r="L33" s="56">
        <f t="shared" si="0"/>
        <v>-0.57500820000000008</v>
      </c>
      <c r="M33" s="11">
        <f t="shared" si="1"/>
        <v>15.83852885228</v>
      </c>
    </row>
    <row r="34" spans="1:13">
      <c r="A34" s="8">
        <v>47</v>
      </c>
      <c r="B34" s="41">
        <v>1908</v>
      </c>
      <c r="C34" s="9" t="s">
        <v>40</v>
      </c>
      <c r="D34" s="54">
        <f>+'App.2-BA_Fixed Asset Cont2019Tx'!G34</f>
        <v>228.79171849072</v>
      </c>
      <c r="E34" s="54">
        <v>18.15099204893</v>
      </c>
      <c r="F34" s="55"/>
      <c r="G34" s="56">
        <f t="shared" si="2"/>
        <v>246.94271053964999</v>
      </c>
      <c r="H34" s="12"/>
      <c r="I34" s="54">
        <f>+'App.2-BA_Fixed Asset Cont2019Tx'!L34</f>
        <v>-94.13863952410432</v>
      </c>
      <c r="J34" s="54">
        <v>-4.2946720563800032</v>
      </c>
      <c r="K34" s="55">
        <v>0</v>
      </c>
      <c r="L34" s="56">
        <f t="shared" si="0"/>
        <v>-98.433311580484329</v>
      </c>
      <c r="M34" s="11">
        <f t="shared" si="1"/>
        <v>148.50939895916565</v>
      </c>
    </row>
    <row r="35" spans="1:13">
      <c r="A35" s="8">
        <v>13</v>
      </c>
      <c r="B35" s="41">
        <v>1910</v>
      </c>
      <c r="C35" s="9" t="s">
        <v>41</v>
      </c>
      <c r="D35" s="54">
        <f>+'App.2-BA_Fixed Asset Cont2019Tx'!G35</f>
        <v>25.781334559249999</v>
      </c>
      <c r="E35" s="54">
        <v>7.160034693999999E-2</v>
      </c>
      <c r="F35" s="55"/>
      <c r="G35" s="56">
        <f t="shared" si="2"/>
        <v>25.852934906189997</v>
      </c>
      <c r="H35" s="12"/>
      <c r="I35" s="54">
        <f>+'App.2-BA_Fixed Asset Cont2019Tx'!L35</f>
        <v>-12.21424273277815</v>
      </c>
      <c r="J35" s="54">
        <v>-1.2750610661700001</v>
      </c>
      <c r="K35" s="55">
        <v>0</v>
      </c>
      <c r="L35" s="56">
        <f t="shared" si="0"/>
        <v>-13.48930379894815</v>
      </c>
      <c r="M35" s="11">
        <f t="shared" si="1"/>
        <v>12.363631107241847</v>
      </c>
    </row>
    <row r="36" spans="1:13">
      <c r="A36" s="8">
        <v>8</v>
      </c>
      <c r="B36" s="41">
        <v>1915</v>
      </c>
      <c r="C36" s="9" t="s">
        <v>42</v>
      </c>
      <c r="D36" s="54">
        <f>+'App.2-BA_Fixed Asset Cont2019Tx'!G36</f>
        <v>6.858747930699999</v>
      </c>
      <c r="E36" s="54">
        <v>0.49182901879999996</v>
      </c>
      <c r="F36" s="55">
        <v>-0.54384324543999996</v>
      </c>
      <c r="G36" s="56">
        <f t="shared" si="2"/>
        <v>6.8067337040599991</v>
      </c>
      <c r="H36" s="12"/>
      <c r="I36" s="54">
        <f>+'App.2-BA_Fixed Asset Cont2019Tx'!L36</f>
        <v>-4.1508141484391858</v>
      </c>
      <c r="J36" s="54">
        <v>-0.71360430807999975</v>
      </c>
      <c r="K36" s="55">
        <v>0.54384324543999996</v>
      </c>
      <c r="L36" s="56">
        <f t="shared" si="0"/>
        <v>-4.320575211079186</v>
      </c>
      <c r="M36" s="11">
        <f t="shared" si="1"/>
        <v>2.4861584929808132</v>
      </c>
    </row>
    <row r="37" spans="1:13">
      <c r="A37" s="8">
        <v>10</v>
      </c>
      <c r="B37" s="41">
        <v>1920</v>
      </c>
      <c r="C37" s="9" t="s">
        <v>43</v>
      </c>
      <c r="D37" s="54">
        <f>+'App.2-BA_Fixed Asset Cont2019Tx'!G37</f>
        <v>59.572936589270007</v>
      </c>
      <c r="E37" s="54">
        <v>4.1906910179300008</v>
      </c>
      <c r="F37" s="55">
        <v>-4.2657207084800008</v>
      </c>
      <c r="G37" s="56">
        <f t="shared" si="2"/>
        <v>59.497906898720004</v>
      </c>
      <c r="H37" s="12"/>
      <c r="I37" s="54">
        <f>+'App.2-BA_Fixed Asset Cont2019Tx'!L37</f>
        <v>-28.961450948911207</v>
      </c>
      <c r="J37" s="54">
        <v>-8.0357952182999863</v>
      </c>
      <c r="K37" s="55">
        <v>4.2657207084800008</v>
      </c>
      <c r="L37" s="56">
        <f t="shared" si="0"/>
        <v>-32.731525458731191</v>
      </c>
      <c r="M37" s="11">
        <f t="shared" si="1"/>
        <v>26.766381439988812</v>
      </c>
    </row>
    <row r="38" spans="1:13">
      <c r="A38" s="8"/>
      <c r="B38" s="45">
        <v>1925</v>
      </c>
      <c r="C38" s="9" t="s">
        <v>44</v>
      </c>
      <c r="D38" s="54">
        <f>+'App.2-BA_Fixed Asset Cont2019Tx'!G38</f>
        <v>82.750677621739996</v>
      </c>
      <c r="E38" s="54">
        <v>5.8808848529199995</v>
      </c>
      <c r="F38" s="55"/>
      <c r="G38" s="56">
        <f t="shared" si="2"/>
        <v>88.631562474660001</v>
      </c>
      <c r="H38" s="12"/>
      <c r="I38" s="54">
        <f>+'App.2-BA_Fixed Asset Cont2019Tx'!L38</f>
        <v>-78.007995662207065</v>
      </c>
      <c r="J38" s="54">
        <v>-2.8264352397399994</v>
      </c>
      <c r="K38" s="55">
        <v>0</v>
      </c>
      <c r="L38" s="56">
        <f t="shared" si="0"/>
        <v>-80.834430901947059</v>
      </c>
      <c r="M38" s="11">
        <f t="shared" si="1"/>
        <v>7.7971315727129422</v>
      </c>
    </row>
    <row r="39" spans="1:13">
      <c r="A39" s="8">
        <v>10</v>
      </c>
      <c r="B39" s="41">
        <v>1930</v>
      </c>
      <c r="C39" s="9" t="s">
        <v>45</v>
      </c>
      <c r="D39" s="54">
        <f>+'App.2-BA_Fixed Asset Cont2019Tx'!G39</f>
        <v>77.280963591790041</v>
      </c>
      <c r="E39" s="54">
        <v>2.5115965426799982</v>
      </c>
      <c r="F39" s="55">
        <v>-6.7713640478099926</v>
      </c>
      <c r="G39" s="56">
        <f t="shared" si="2"/>
        <v>73.021196086660041</v>
      </c>
      <c r="H39" s="12"/>
      <c r="I39" s="54">
        <f>+'App.2-BA_Fixed Asset Cont2019Tx'!L39</f>
        <v>-64.085378328453189</v>
      </c>
      <c r="J39" s="54">
        <v>-5.730049541339997</v>
      </c>
      <c r="K39" s="55">
        <v>6.1932834703199999</v>
      </c>
      <c r="L39" s="56">
        <f t="shared" si="0"/>
        <v>-63.622144399473186</v>
      </c>
      <c r="M39" s="11">
        <f t="shared" si="1"/>
        <v>9.399051687186855</v>
      </c>
    </row>
    <row r="40" spans="1:13">
      <c r="A40" s="8">
        <v>8</v>
      </c>
      <c r="B40" s="41">
        <v>1935</v>
      </c>
      <c r="C40" s="9" t="s">
        <v>46</v>
      </c>
      <c r="D40" s="54">
        <f>+'App.2-BA_Fixed Asset Cont2019Tx'!G40</f>
        <v>0.24562746329999999</v>
      </c>
      <c r="E40" s="54"/>
      <c r="F40" s="55"/>
      <c r="G40" s="56">
        <f t="shared" si="2"/>
        <v>0.24562746329999999</v>
      </c>
      <c r="H40" s="12"/>
      <c r="I40" s="54">
        <f>+'App.2-BA_Fixed Asset Cont2019Tx'!L40</f>
        <v>0.32678086032167042</v>
      </c>
      <c r="J40" s="54">
        <v>-2.5351033919999995E-2</v>
      </c>
      <c r="K40" s="55">
        <v>0</v>
      </c>
      <c r="L40" s="56">
        <f t="shared" si="0"/>
        <v>0.30142982640167043</v>
      </c>
      <c r="M40" s="11">
        <f t="shared" si="1"/>
        <v>0.54705728970167045</v>
      </c>
    </row>
    <row r="41" spans="1:13">
      <c r="A41" s="8">
        <v>8</v>
      </c>
      <c r="B41" s="41">
        <v>1940</v>
      </c>
      <c r="C41" s="9" t="s">
        <v>47</v>
      </c>
      <c r="D41" s="54">
        <f>+'App.2-BA_Fixed Asset Cont2019Tx'!G41</f>
        <v>9.3862099801400003</v>
      </c>
      <c r="E41" s="54">
        <v>1.329389806720001</v>
      </c>
      <c r="F41" s="55">
        <v>-0.81459037904000031</v>
      </c>
      <c r="G41" s="56">
        <f t="shared" si="2"/>
        <v>9.9010094078200002</v>
      </c>
      <c r="H41" s="12"/>
      <c r="I41" s="54">
        <f>+'App.2-BA_Fixed Asset Cont2019Tx'!L41</f>
        <v>-3.9255068716341288</v>
      </c>
      <c r="J41" s="54">
        <v>-1.2828914538400022</v>
      </c>
      <c r="K41" s="55">
        <v>0.81459037904000031</v>
      </c>
      <c r="L41" s="56">
        <f t="shared" si="0"/>
        <v>-4.3938079464341309</v>
      </c>
      <c r="M41" s="11">
        <f t="shared" si="1"/>
        <v>5.5072014613858693</v>
      </c>
    </row>
    <row r="42" spans="1:13">
      <c r="A42" s="8">
        <v>8</v>
      </c>
      <c r="B42" s="41">
        <v>1945</v>
      </c>
      <c r="C42" s="9" t="s">
        <v>48</v>
      </c>
      <c r="D42" s="54">
        <f>+'App.2-BA_Fixed Asset Cont2019Tx'!G42</f>
        <v>6.997842251339998</v>
      </c>
      <c r="E42" s="54">
        <v>1.3936598605600001</v>
      </c>
      <c r="F42" s="55">
        <v>-1.0101670369599998</v>
      </c>
      <c r="G42" s="56">
        <f t="shared" si="2"/>
        <v>7.3813350749399982</v>
      </c>
      <c r="H42" s="12"/>
      <c r="I42" s="54">
        <f>+'App.2-BA_Fixed Asset Cont2019Tx'!L42</f>
        <v>-3.64151615591617</v>
      </c>
      <c r="J42" s="54">
        <v>-1.1988547940800014</v>
      </c>
      <c r="K42" s="55">
        <v>1.0101670369599998</v>
      </c>
      <c r="L42" s="56">
        <f t="shared" si="0"/>
        <v>-3.830203913036172</v>
      </c>
      <c r="M42" s="11">
        <f t="shared" si="1"/>
        <v>3.5511311619038262</v>
      </c>
    </row>
    <row r="43" spans="1:13">
      <c r="A43" s="8">
        <v>8</v>
      </c>
      <c r="B43" s="41">
        <v>1950</v>
      </c>
      <c r="C43" s="9" t="s">
        <v>49</v>
      </c>
      <c r="D43" s="54">
        <f>+'App.2-BA_Fixed Asset Cont2019Tx'!G43</f>
        <v>212.02985194452998</v>
      </c>
      <c r="E43" s="54">
        <v>6.2815190074399991</v>
      </c>
      <c r="F43" s="55">
        <v>-1.2297441615300002</v>
      </c>
      <c r="G43" s="56">
        <f t="shared" si="2"/>
        <v>217.08162679044</v>
      </c>
      <c r="H43" s="12"/>
      <c r="I43" s="54">
        <f>+'App.2-BA_Fixed Asset Cont2019Tx'!L43</f>
        <v>-129.56301073013603</v>
      </c>
      <c r="J43" s="54">
        <v>-8.1908619756299927</v>
      </c>
      <c r="K43" s="55">
        <v>1.1363776648200001</v>
      </c>
      <c r="L43" s="56">
        <f t="shared" si="0"/>
        <v>-136.61749504094601</v>
      </c>
      <c r="M43" s="11">
        <f t="shared" si="1"/>
        <v>80.464131749493987</v>
      </c>
    </row>
    <row r="44" spans="1:13">
      <c r="A44" s="8">
        <v>8</v>
      </c>
      <c r="B44" s="41">
        <v>1955</v>
      </c>
      <c r="C44" s="9" t="s">
        <v>50</v>
      </c>
      <c r="D44" s="54">
        <f>+'App.2-BA_Fixed Asset Cont2019Tx'!G44</f>
        <v>511.41994977328676</v>
      </c>
      <c r="E44" s="54">
        <v>18.122066789999998</v>
      </c>
      <c r="F44" s="55">
        <v>0.29479791999999999</v>
      </c>
      <c r="G44" s="56">
        <f t="shared" si="2"/>
        <v>529.83681448328673</v>
      </c>
      <c r="H44" s="12"/>
      <c r="I44" s="54">
        <f>+'App.2-BA_Fixed Asset Cont2019Tx'!L44</f>
        <v>-265.45020373247968</v>
      </c>
      <c r="J44" s="54">
        <v>-16.472461711919802</v>
      </c>
      <c r="K44" s="55">
        <v>-0.29479791999999999</v>
      </c>
      <c r="L44" s="56">
        <f t="shared" si="0"/>
        <v>-282.21746336439946</v>
      </c>
      <c r="M44" s="11">
        <f t="shared" si="1"/>
        <v>247.61935111888727</v>
      </c>
    </row>
    <row r="45" spans="1:13">
      <c r="A45" s="8">
        <v>8</v>
      </c>
      <c r="B45" s="41">
        <v>1960</v>
      </c>
      <c r="C45" s="9" t="s">
        <v>51</v>
      </c>
      <c r="D45" s="54">
        <f>+'App.2-BA_Fixed Asset Cont2019Tx'!G45</f>
        <v>2.0701118201999993</v>
      </c>
      <c r="E45" s="54">
        <v>1.0506887513600001</v>
      </c>
      <c r="F45" s="55">
        <v>-0.1140339856</v>
      </c>
      <c r="G45" s="56">
        <f t="shared" si="2"/>
        <v>3.0067665859599995</v>
      </c>
      <c r="H45" s="12"/>
      <c r="I45" s="54">
        <f>+'App.2-BA_Fixed Asset Cont2019Tx'!L45</f>
        <v>-2.578093768184575</v>
      </c>
      <c r="J45" s="54">
        <v>-0.42721556912000025</v>
      </c>
      <c r="K45" s="55">
        <v>0.1140339856</v>
      </c>
      <c r="L45" s="56">
        <f t="shared" si="0"/>
        <v>-2.8912753517045755</v>
      </c>
      <c r="M45" s="11">
        <f t="shared" si="1"/>
        <v>0.11549123425542396</v>
      </c>
    </row>
    <row r="46" spans="1:13" ht="25.5">
      <c r="A46" s="14">
        <v>47</v>
      </c>
      <c r="B46" s="41">
        <v>1970</v>
      </c>
      <c r="C46" s="9" t="s">
        <v>52</v>
      </c>
      <c r="D46" s="54">
        <f>+'App.2-BA_Fixed Asset Cont2019Tx'!G46</f>
        <v>0</v>
      </c>
      <c r="E46" s="54"/>
      <c r="F46" s="55"/>
      <c r="G46" s="56">
        <f t="shared" si="2"/>
        <v>0</v>
      </c>
      <c r="H46" s="12"/>
      <c r="I46" s="54">
        <f>+'App.2-BA_Fixed Asset Cont2019Tx'!L46</f>
        <v>0</v>
      </c>
      <c r="J46" s="54">
        <v>0</v>
      </c>
      <c r="K46" s="55">
        <v>0</v>
      </c>
      <c r="L46" s="56">
        <f t="shared" si="0"/>
        <v>0</v>
      </c>
      <c r="M46" s="11">
        <f t="shared" si="1"/>
        <v>0</v>
      </c>
    </row>
    <row r="47" spans="1:13" ht="25.5">
      <c r="A47" s="8">
        <v>47</v>
      </c>
      <c r="B47" s="41">
        <v>1975</v>
      </c>
      <c r="C47" s="9" t="s">
        <v>53</v>
      </c>
      <c r="D47" s="54">
        <f>+'App.2-BA_Fixed Asset Cont2019Tx'!G47</f>
        <v>0</v>
      </c>
      <c r="E47" s="54"/>
      <c r="F47" s="55"/>
      <c r="G47" s="56">
        <f t="shared" si="2"/>
        <v>0</v>
      </c>
      <c r="H47" s="12"/>
      <c r="I47" s="54">
        <f>+'App.2-BA_Fixed Asset Cont2019Tx'!L47</f>
        <v>0</v>
      </c>
      <c r="J47" s="54">
        <v>0</v>
      </c>
      <c r="K47" s="55">
        <v>0</v>
      </c>
      <c r="L47" s="56">
        <f t="shared" si="0"/>
        <v>0</v>
      </c>
      <c r="M47" s="11">
        <f t="shared" si="1"/>
        <v>0</v>
      </c>
    </row>
    <row r="48" spans="1:13">
      <c r="A48" s="8">
        <v>47</v>
      </c>
      <c r="B48" s="41">
        <v>1980</v>
      </c>
      <c r="C48" s="9" t="s">
        <v>54</v>
      </c>
      <c r="D48" s="54">
        <f>+'App.2-BA_Fixed Asset Cont2019Tx'!G48</f>
        <v>457.13582501072</v>
      </c>
      <c r="E48" s="54">
        <v>2.0759301420000001E-2</v>
      </c>
      <c r="F48" s="55"/>
      <c r="G48" s="56">
        <f t="shared" si="2"/>
        <v>457.15658431214001</v>
      </c>
      <c r="H48" s="12"/>
      <c r="I48" s="54">
        <f>+'App.2-BA_Fixed Asset Cont2019Tx'!L48</f>
        <v>-442.86834122194932</v>
      </c>
      <c r="J48" s="54">
        <v>-22.362878528859888</v>
      </c>
      <c r="K48" s="55">
        <v>0</v>
      </c>
      <c r="L48" s="56">
        <f t="shared" si="0"/>
        <v>-465.2312197508092</v>
      </c>
      <c r="M48" s="11">
        <f t="shared" si="1"/>
        <v>-8.0746354386691905</v>
      </c>
    </row>
    <row r="49" spans="1:14">
      <c r="A49" s="8">
        <v>47</v>
      </c>
      <c r="B49" s="41">
        <v>1985</v>
      </c>
      <c r="C49" s="9" t="s">
        <v>55</v>
      </c>
      <c r="D49" s="54">
        <f>+'App.2-BA_Fixed Asset Cont2019Tx'!G49</f>
        <v>0</v>
      </c>
      <c r="E49" s="54"/>
      <c r="F49" s="55"/>
      <c r="G49" s="56">
        <f t="shared" si="2"/>
        <v>0</v>
      </c>
      <c r="H49" s="12"/>
      <c r="I49" s="54">
        <f>+'App.2-BA_Fixed Asset Cont2019Tx'!L49</f>
        <v>0</v>
      </c>
      <c r="J49" s="54">
        <v>0</v>
      </c>
      <c r="K49" s="55">
        <v>0</v>
      </c>
      <c r="L49" s="56">
        <f t="shared" si="0"/>
        <v>0</v>
      </c>
      <c r="M49" s="11">
        <f t="shared" si="1"/>
        <v>0</v>
      </c>
    </row>
    <row r="50" spans="1:14">
      <c r="A50" s="14">
        <v>47</v>
      </c>
      <c r="B50" s="41">
        <v>1990</v>
      </c>
      <c r="C50" s="15" t="s">
        <v>56</v>
      </c>
      <c r="D50" s="54">
        <f>+'App.2-BA_Fixed Asset Cont2019Tx'!G50</f>
        <v>15.059858063179998</v>
      </c>
      <c r="E50" s="54">
        <v>2.5308758919200001</v>
      </c>
      <c r="F50" s="55"/>
      <c r="G50" s="56">
        <f t="shared" si="2"/>
        <v>17.590733955099999</v>
      </c>
      <c r="H50" s="12"/>
      <c r="I50" s="54">
        <f>+'App.2-BA_Fixed Asset Cont2019Tx'!L50</f>
        <v>-8.9583589443004907</v>
      </c>
      <c r="J50" s="54">
        <v>-0.86222322944000029</v>
      </c>
      <c r="K50" s="55">
        <v>0</v>
      </c>
      <c r="L50" s="56">
        <f t="shared" si="0"/>
        <v>-9.8205821737404904</v>
      </c>
      <c r="M50" s="11">
        <f t="shared" si="1"/>
        <v>7.7701517813595089</v>
      </c>
    </row>
    <row r="51" spans="1:14">
      <c r="A51" s="8">
        <v>47</v>
      </c>
      <c r="B51" s="41">
        <v>1995</v>
      </c>
      <c r="C51" s="9" t="s">
        <v>57</v>
      </c>
      <c r="D51" s="54">
        <f>+'App.2-BA_Fixed Asset Cont2019Tx'!G51</f>
        <v>0</v>
      </c>
      <c r="E51" s="54"/>
      <c r="F51" s="55"/>
      <c r="G51" s="56">
        <f t="shared" si="2"/>
        <v>0</v>
      </c>
      <c r="H51" s="12"/>
      <c r="I51" s="54">
        <f>+'App.2-BA_Fixed Asset Cont2019Tx'!L51</f>
        <v>0</v>
      </c>
      <c r="J51" s="54">
        <v>0</v>
      </c>
      <c r="K51" s="55">
        <v>0</v>
      </c>
      <c r="L51" s="56">
        <f t="shared" si="0"/>
        <v>0</v>
      </c>
      <c r="M51" s="11">
        <f t="shared" si="1"/>
        <v>0</v>
      </c>
    </row>
    <row r="52" spans="1:14">
      <c r="A52" s="8">
        <v>47</v>
      </c>
      <c r="B52" s="41">
        <v>2440</v>
      </c>
      <c r="C52" s="16" t="s">
        <v>58</v>
      </c>
      <c r="D52" s="54">
        <f>+'App.2-BA_Fixed Asset Cont2019Tx'!G52</f>
        <v>0</v>
      </c>
      <c r="E52" s="54"/>
      <c r="F52" s="55"/>
      <c r="G52" s="56">
        <f t="shared" si="2"/>
        <v>0</v>
      </c>
      <c r="H52" s="13"/>
      <c r="I52" s="54">
        <f>+'App.2-BA_Fixed Asset Cont2019Tx'!L52</f>
        <v>0</v>
      </c>
      <c r="J52" s="54">
        <v>0</v>
      </c>
      <c r="K52" s="55">
        <v>0</v>
      </c>
      <c r="L52" s="56"/>
      <c r="M52" s="11">
        <f t="shared" si="1"/>
        <v>0</v>
      </c>
    </row>
    <row r="53" spans="1:14">
      <c r="A53" s="17"/>
      <c r="B53" s="17"/>
      <c r="C53" s="11"/>
      <c r="D53" s="11"/>
      <c r="E53" s="11"/>
      <c r="F53" s="18"/>
      <c r="G53" s="56"/>
      <c r="H53" s="13"/>
      <c r="I53" s="11"/>
      <c r="J53" s="11"/>
      <c r="K53" s="18"/>
      <c r="L53" s="56"/>
      <c r="M53" s="11"/>
    </row>
    <row r="54" spans="1:14">
      <c r="A54" s="17"/>
      <c r="B54" s="17"/>
      <c r="C54" s="19" t="s">
        <v>59</v>
      </c>
      <c r="D54" s="20">
        <f>SUM(D17:D53)</f>
        <v>19093.660824410006</v>
      </c>
      <c r="E54" s="20">
        <f>SUM(E17:E53)</f>
        <v>944.24999999999977</v>
      </c>
      <c r="F54" s="20">
        <f>SUM(F17:F53)</f>
        <v>-68.59999999999998</v>
      </c>
      <c r="G54" s="20">
        <f>SUM(G17:G53)</f>
        <v>19969.402962479649</v>
      </c>
      <c r="H54" s="19"/>
      <c r="I54" s="20">
        <f>SUM(I17:I53)</f>
        <v>-7003.2115456759693</v>
      </c>
      <c r="J54" s="20">
        <f>SUM(J17:J53)</f>
        <v>-410.92371171253569</v>
      </c>
      <c r="K54" s="20">
        <f>SUM(K17:K53)</f>
        <v>65.548279485586022</v>
      </c>
      <c r="L54" s="20">
        <f>SUM(L17:L53)</f>
        <v>-7348.5869779029163</v>
      </c>
      <c r="M54" s="19">
        <f>SUM(M17:M53)</f>
        <v>12620.81598457673</v>
      </c>
    </row>
    <row r="55" spans="1:14" ht="38.25">
      <c r="A55" s="17"/>
      <c r="B55" s="17"/>
      <c r="C55" s="21" t="s">
        <v>60</v>
      </c>
      <c r="D55" s="11"/>
      <c r="E55" s="18"/>
      <c r="F55" s="18"/>
      <c r="G55" s="56">
        <f t="shared" ref="G55" si="3">D55+E55+F55</f>
        <v>0</v>
      </c>
      <c r="H55" s="13"/>
      <c r="I55" s="18"/>
      <c r="J55" s="18"/>
      <c r="K55" s="18"/>
      <c r="L55" s="56">
        <f t="shared" ref="L55:L56" si="4">I55+J55+K55</f>
        <v>0</v>
      </c>
      <c r="M55" s="11">
        <f t="shared" ref="M55" si="5">G55+L55</f>
        <v>0</v>
      </c>
    </row>
    <row r="56" spans="1:14" ht="25.5">
      <c r="A56" s="17"/>
      <c r="B56" s="17"/>
      <c r="C56" s="22" t="s">
        <v>61</v>
      </c>
      <c r="D56" s="11">
        <f>'App.2-BA_Fixed Asset Cont2019Tx'!G56</f>
        <v>0</v>
      </c>
      <c r="E56" s="18"/>
      <c r="F56" s="18"/>
      <c r="G56" s="56">
        <f t="shared" si="2"/>
        <v>0</v>
      </c>
      <c r="H56" s="13"/>
      <c r="I56" s="18">
        <f>+'App.2-BA_Fixed Asset Cont2019Tx'!L56</f>
        <v>0</v>
      </c>
      <c r="J56" s="18"/>
      <c r="K56" s="18"/>
      <c r="L56" s="56">
        <f t="shared" si="4"/>
        <v>0</v>
      </c>
      <c r="M56" s="11">
        <f>G56-L56</f>
        <v>0</v>
      </c>
    </row>
    <row r="57" spans="1:14">
      <c r="A57" s="17"/>
      <c r="B57" s="17"/>
      <c r="C57" s="19" t="s">
        <v>62</v>
      </c>
      <c r="D57" s="20">
        <f>SUM(D54:D56)</f>
        <v>19093.660824410006</v>
      </c>
      <c r="E57" s="20">
        <f t="shared" ref="E57:G57" si="6">SUM(E54:E56)</f>
        <v>944.24999999999977</v>
      </c>
      <c r="F57" s="20">
        <f t="shared" si="6"/>
        <v>-68.59999999999998</v>
      </c>
      <c r="G57" s="20">
        <f t="shared" si="6"/>
        <v>19969.402962479649</v>
      </c>
      <c r="H57" s="19"/>
      <c r="I57" s="20">
        <f t="shared" ref="I57:M57" si="7">SUM(I54:I56)</f>
        <v>-7003.2115456759693</v>
      </c>
      <c r="J57" s="20">
        <f t="shared" si="7"/>
        <v>-410.92371171253569</v>
      </c>
      <c r="K57" s="20">
        <f t="shared" si="7"/>
        <v>65.548279485586022</v>
      </c>
      <c r="L57" s="20">
        <f t="shared" si="7"/>
        <v>-7348.5869779029163</v>
      </c>
      <c r="M57" s="19">
        <f t="shared" si="7"/>
        <v>12620.81598457673</v>
      </c>
      <c r="N57" s="13"/>
    </row>
    <row r="58" spans="1:14" ht="14.25">
      <c r="A58" s="17"/>
      <c r="B58" s="17"/>
      <c r="C58" s="91" t="s">
        <v>63</v>
      </c>
      <c r="D58" s="92"/>
      <c r="E58" s="92"/>
      <c r="F58" s="92"/>
      <c r="G58" s="92"/>
      <c r="H58" s="92"/>
      <c r="I58" s="93"/>
      <c r="J58" s="18"/>
      <c r="K58" s="13"/>
      <c r="L58" s="57"/>
      <c r="M58" s="13"/>
    </row>
    <row r="59" spans="1:14">
      <c r="A59" s="17"/>
      <c r="B59" s="17"/>
      <c r="C59" s="88" t="s">
        <v>64</v>
      </c>
      <c r="D59" s="89"/>
      <c r="E59" s="89"/>
      <c r="F59" s="89"/>
      <c r="G59" s="89"/>
      <c r="H59" s="89"/>
      <c r="I59" s="90"/>
      <c r="J59" s="19">
        <f>J57+J58</f>
        <v>-410.92371171253569</v>
      </c>
      <c r="L59" s="57"/>
      <c r="M59" s="13"/>
    </row>
    <row r="60" spans="1:14">
      <c r="N60" s="13"/>
    </row>
    <row r="61" spans="1:14">
      <c r="I61" s="2" t="s">
        <v>65</v>
      </c>
    </row>
    <row r="62" spans="1:14">
      <c r="A62" s="17">
        <v>10</v>
      </c>
      <c r="B62" s="17"/>
      <c r="C62" s="23" t="s">
        <v>66</v>
      </c>
      <c r="I62" s="2" t="s">
        <v>66</v>
      </c>
      <c r="K62" s="58"/>
    </row>
    <row r="63" spans="1:14">
      <c r="A63" s="17">
        <v>8</v>
      </c>
      <c r="B63" s="17"/>
      <c r="C63" s="23" t="s">
        <v>46</v>
      </c>
      <c r="I63" s="2" t="s">
        <v>46</v>
      </c>
      <c r="K63" s="59"/>
    </row>
    <row r="64" spans="1:14">
      <c r="I64" s="3" t="s">
        <v>67</v>
      </c>
      <c r="K64" s="60">
        <f>J59-K62-K63</f>
        <v>-410.92371171253569</v>
      </c>
    </row>
    <row r="65" spans="1:14">
      <c r="N65" s="24"/>
    </row>
    <row r="66" spans="1:14">
      <c r="N66" s="24"/>
    </row>
    <row r="67" spans="1:14">
      <c r="A67" s="25" t="s">
        <v>68</v>
      </c>
      <c r="D67" s="26"/>
      <c r="E67" s="26"/>
      <c r="F67" s="26"/>
      <c r="G67" s="26"/>
      <c r="H67" s="26"/>
      <c r="I67" s="26"/>
      <c r="J67" s="26"/>
      <c r="K67" s="26"/>
      <c r="L67" s="26"/>
      <c r="N67" s="24"/>
    </row>
    <row r="69" spans="1:14">
      <c r="A69" s="1">
        <v>1</v>
      </c>
      <c r="B69" s="82" t="s">
        <v>69</v>
      </c>
      <c r="C69" s="82"/>
      <c r="D69" s="82"/>
      <c r="E69" s="82"/>
      <c r="F69" s="82"/>
      <c r="G69" s="82"/>
      <c r="H69" s="82"/>
      <c r="I69" s="82"/>
      <c r="J69" s="82"/>
      <c r="K69" s="82"/>
      <c r="L69" s="82"/>
      <c r="M69" s="82"/>
    </row>
    <row r="70" spans="1:14">
      <c r="B70" s="82"/>
      <c r="C70" s="82"/>
      <c r="D70" s="82"/>
      <c r="E70" s="82"/>
      <c r="F70" s="82"/>
      <c r="G70" s="82"/>
      <c r="H70" s="82"/>
      <c r="I70" s="82"/>
      <c r="J70" s="82"/>
      <c r="K70" s="82"/>
      <c r="L70" s="82"/>
      <c r="M70" s="82"/>
    </row>
    <row r="71" spans="1:14" ht="12.75" customHeight="1"/>
    <row r="72" spans="1:14">
      <c r="A72" s="1">
        <v>2</v>
      </c>
      <c r="B72" s="82" t="s">
        <v>70</v>
      </c>
      <c r="C72" s="82"/>
      <c r="D72" s="82"/>
      <c r="E72" s="82"/>
      <c r="F72" s="82"/>
      <c r="G72" s="82"/>
      <c r="H72" s="82"/>
      <c r="I72" s="82"/>
      <c r="J72" s="82"/>
      <c r="K72" s="82"/>
      <c r="L72" s="82"/>
      <c r="M72" s="82"/>
    </row>
    <row r="73" spans="1:14">
      <c r="B73" s="82"/>
      <c r="C73" s="82"/>
      <c r="D73" s="82"/>
      <c r="E73" s="82"/>
      <c r="F73" s="82"/>
      <c r="G73" s="82"/>
      <c r="H73" s="82"/>
      <c r="I73" s="82"/>
      <c r="J73" s="82"/>
      <c r="K73" s="82"/>
      <c r="L73" s="82"/>
      <c r="M73" s="82"/>
    </row>
    <row r="75" spans="1:14">
      <c r="A75" s="1">
        <v>3</v>
      </c>
      <c r="B75" s="83" t="s">
        <v>71</v>
      </c>
      <c r="C75" s="83"/>
      <c r="D75" s="83"/>
      <c r="E75" s="83"/>
      <c r="F75" s="83"/>
      <c r="G75" s="83"/>
      <c r="H75" s="83"/>
      <c r="I75" s="83"/>
      <c r="J75" s="83"/>
      <c r="K75" s="83"/>
      <c r="L75" s="83"/>
      <c r="M75" s="83"/>
    </row>
    <row r="77" spans="1:14">
      <c r="A77" s="1">
        <v>4</v>
      </c>
      <c r="B77" s="51" t="s">
        <v>72</v>
      </c>
    </row>
    <row r="79" spans="1:14">
      <c r="A79" s="1">
        <v>5</v>
      </c>
      <c r="B79" s="51" t="s">
        <v>73</v>
      </c>
    </row>
    <row r="81" spans="1:13">
      <c r="A81" s="1">
        <v>6</v>
      </c>
      <c r="B81" s="83" t="s">
        <v>74</v>
      </c>
      <c r="C81" s="83"/>
      <c r="D81" s="83"/>
      <c r="E81" s="83"/>
      <c r="F81" s="83"/>
      <c r="G81" s="83"/>
      <c r="H81" s="83"/>
      <c r="I81" s="83"/>
      <c r="J81" s="83"/>
      <c r="K81" s="83"/>
      <c r="L81" s="83"/>
      <c r="M81" s="83"/>
    </row>
    <row r="82" spans="1:13">
      <c r="B82" s="83"/>
      <c r="C82" s="83"/>
      <c r="D82" s="83"/>
      <c r="E82" s="83"/>
      <c r="F82" s="83"/>
      <c r="G82" s="83"/>
      <c r="H82" s="83"/>
      <c r="I82" s="83"/>
      <c r="J82" s="83"/>
      <c r="K82" s="83"/>
      <c r="L82" s="83"/>
      <c r="M82" s="83"/>
    </row>
    <row r="83" spans="1:13">
      <c r="B83" s="83"/>
      <c r="C83" s="83"/>
      <c r="D83" s="83"/>
      <c r="E83" s="83"/>
      <c r="F83" s="83"/>
      <c r="G83" s="83"/>
      <c r="H83" s="83"/>
      <c r="I83" s="83"/>
      <c r="J83" s="83"/>
      <c r="K83" s="83"/>
      <c r="L83" s="83"/>
      <c r="M83" s="83"/>
    </row>
    <row r="85" spans="1:13">
      <c r="B85" s="82"/>
      <c r="C85" s="82"/>
      <c r="D85" s="82"/>
      <c r="E85" s="82"/>
      <c r="F85" s="82"/>
      <c r="G85" s="82"/>
      <c r="H85" s="82"/>
      <c r="I85" s="82"/>
      <c r="J85" s="82"/>
      <c r="K85" s="82"/>
      <c r="L85" s="82"/>
      <c r="M85" s="82"/>
    </row>
    <row r="86" spans="1:13">
      <c r="B86" s="82"/>
      <c r="C86" s="82"/>
      <c r="D86" s="82"/>
      <c r="E86" s="82"/>
      <c r="F86" s="82"/>
      <c r="G86" s="82"/>
      <c r="H86" s="82"/>
      <c r="I86" s="82"/>
      <c r="J86" s="82"/>
      <c r="K86" s="82"/>
      <c r="L86" s="82"/>
      <c r="M86" s="82"/>
    </row>
    <row r="88" spans="1:13">
      <c r="B88" s="82"/>
      <c r="C88" s="82"/>
      <c r="D88" s="82"/>
      <c r="E88" s="82"/>
      <c r="F88" s="82"/>
      <c r="G88" s="82"/>
      <c r="H88" s="82"/>
      <c r="I88" s="82"/>
      <c r="J88" s="82"/>
      <c r="K88" s="82"/>
      <c r="L88" s="82"/>
      <c r="M88" s="82"/>
    </row>
    <row r="89" spans="1:13">
      <c r="A89" s="25"/>
      <c r="B89" s="82"/>
      <c r="C89" s="82"/>
      <c r="D89" s="82"/>
      <c r="E89" s="82"/>
      <c r="F89" s="82"/>
      <c r="G89" s="82"/>
      <c r="H89" s="82"/>
      <c r="I89" s="82"/>
      <c r="J89" s="82"/>
      <c r="K89" s="82"/>
      <c r="L89" s="82"/>
      <c r="M89" s="82"/>
    </row>
    <row r="91" spans="1:13">
      <c r="B91" s="51"/>
    </row>
    <row r="92" spans="1:13">
      <c r="A92" s="81"/>
      <c r="B92" s="81"/>
      <c r="C92" s="64"/>
      <c r="D92" s="64"/>
      <c r="E92" s="64"/>
      <c r="F92" s="64"/>
      <c r="G92" s="64"/>
      <c r="H92" s="64"/>
      <c r="I92" s="64"/>
      <c r="J92" s="64"/>
      <c r="K92" s="64"/>
      <c r="L92" s="64"/>
      <c r="M92" s="64"/>
    </row>
  </sheetData>
  <mergeCells count="11">
    <mergeCell ref="B69:M70"/>
    <mergeCell ref="A9:M9"/>
    <mergeCell ref="A10:M10"/>
    <mergeCell ref="D15:G15"/>
    <mergeCell ref="C58:I58"/>
    <mergeCell ref="C59:I59"/>
    <mergeCell ref="B72:M73"/>
    <mergeCell ref="B75:M75"/>
    <mergeCell ref="B81:M83"/>
    <mergeCell ref="B85:M86"/>
    <mergeCell ref="B88:M89"/>
  </mergeCells>
  <dataValidations count="1">
    <dataValidation type="list" allowBlank="1" showErrorMessage="1" error="Use the following date format when inserting a date:_x000a__x000a_Eg:  &quot;January 1, 2013&quot;" prompt="Use the following format eg: January 1, 2013" sqref="F12" xr:uid="{DAAD6662-E6A5-409F-ABDF-FDC60BEDF60C}">
      <formula1>"CGAAP, MIFRS,USGAAP, ASPE"</formula1>
    </dataValidation>
  </dataValidations>
  <pageMargins left="0.7" right="0.7" top="0.75" bottom="0.75" header="0.3" footer="0.3"/>
  <pageSetup scale="50" orientation="portrait" r:id="rId1"/>
  <ignoredErrors>
    <ignoredError sqref="G27" 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7A74C-039E-4B43-ADB2-8C2E44C49706}">
  <sheetPr>
    <tabColor rgb="FF00B0F0"/>
  </sheetPr>
  <dimension ref="A1:S86"/>
  <sheetViews>
    <sheetView showGridLines="0" tabSelected="1" topLeftCell="A8" zoomScaleNormal="100" workbookViewId="0">
      <pane xSplit="4" ySplit="9" topLeftCell="E32" activePane="bottomRight" state="frozen"/>
      <selection pane="bottomRight" activeCell="F13" sqref="F13"/>
      <selection pane="bottomLeft" activeCell="Q49" sqref="Q49"/>
      <selection pane="topRight" activeCell="Q49" sqref="Q49"/>
    </sheetView>
  </sheetViews>
  <sheetFormatPr defaultColWidth="10.6640625" defaultRowHeight="12.75"/>
  <cols>
    <col min="1" max="1" width="8.83203125" style="1" customWidth="1"/>
    <col min="2" max="2" width="11.83203125" style="1" customWidth="1"/>
    <col min="3" max="3" width="44.1640625" style="2" customWidth="1"/>
    <col min="4" max="4" width="16.83203125" style="2" customWidth="1"/>
    <col min="5" max="5" width="15.1640625" style="2" customWidth="1"/>
    <col min="6" max="6" width="13.5" style="2" customWidth="1"/>
    <col min="7" max="7" width="15.83203125" style="2" customWidth="1"/>
    <col min="8" max="8" width="1.83203125" style="2" customWidth="1"/>
    <col min="9" max="9" width="16.83203125" style="2" customWidth="1"/>
    <col min="10" max="10" width="15.6640625" style="2" customWidth="1"/>
    <col min="11" max="11" width="13.83203125" style="2" customWidth="1"/>
    <col min="12" max="12" width="17" style="2" bestFit="1" customWidth="1"/>
    <col min="13" max="13" width="16.5" style="2" bestFit="1" customWidth="1"/>
    <col min="14" max="14" width="12.1640625" style="2" bestFit="1" customWidth="1"/>
    <col min="15" max="15" width="13.5" style="2" bestFit="1" customWidth="1"/>
    <col min="16" max="18" width="10.6640625" style="2"/>
    <col min="19" max="19" width="15.1640625" style="2" customWidth="1"/>
    <col min="20" max="16384" width="10.6640625" style="2"/>
  </cols>
  <sheetData>
    <row r="1" spans="1:13">
      <c r="L1" s="3" t="s">
        <v>0</v>
      </c>
      <c r="M1" s="27" t="s">
        <v>1</v>
      </c>
    </row>
    <row r="2" spans="1:13">
      <c r="L2" s="3" t="s">
        <v>2</v>
      </c>
      <c r="M2" s="28" t="s">
        <v>3</v>
      </c>
    </row>
    <row r="3" spans="1:13">
      <c r="L3" s="3" t="s">
        <v>4</v>
      </c>
      <c r="M3" s="28">
        <v>4</v>
      </c>
    </row>
    <row r="4" spans="1:13">
      <c r="L4" s="3" t="s">
        <v>5</v>
      </c>
      <c r="M4" s="28">
        <v>4</v>
      </c>
    </row>
    <row r="5" spans="1:13">
      <c r="L5" s="3" t="s">
        <v>6</v>
      </c>
      <c r="M5" s="29"/>
    </row>
    <row r="6" spans="1:13">
      <c r="L6" s="3"/>
      <c r="M6" s="30"/>
    </row>
    <row r="7" spans="1:13">
      <c r="L7" s="3" t="s">
        <v>7</v>
      </c>
      <c r="M7" s="31">
        <v>43545</v>
      </c>
    </row>
    <row r="8" spans="1:13" hidden="1"/>
    <row r="9" spans="1:13" ht="18">
      <c r="A9" s="84" t="s">
        <v>8</v>
      </c>
      <c r="B9" s="84"/>
      <c r="C9" s="84"/>
      <c r="D9" s="84"/>
      <c r="E9" s="84"/>
      <c r="F9" s="84"/>
      <c r="G9" s="84"/>
      <c r="H9" s="84"/>
      <c r="I9" s="84"/>
      <c r="J9" s="84"/>
      <c r="K9" s="84"/>
      <c r="L9" s="84"/>
      <c r="M9" s="84"/>
    </row>
    <row r="10" spans="1:13" ht="21">
      <c r="A10" s="84" t="s">
        <v>9</v>
      </c>
      <c r="B10" s="84"/>
      <c r="C10" s="84"/>
      <c r="D10" s="84"/>
      <c r="E10" s="84"/>
      <c r="F10" s="84"/>
      <c r="G10" s="84"/>
      <c r="H10" s="84"/>
      <c r="I10" s="84"/>
      <c r="J10" s="84"/>
      <c r="K10" s="84"/>
      <c r="L10" s="84"/>
      <c r="M10" s="84"/>
    </row>
    <row r="12" spans="1:13">
      <c r="E12" s="4" t="s">
        <v>10</v>
      </c>
      <c r="F12" s="32" t="s">
        <v>11</v>
      </c>
    </row>
    <row r="13" spans="1:13" ht="15">
      <c r="E13" s="4" t="s">
        <v>12</v>
      </c>
      <c r="F13" s="33">
        <v>2021</v>
      </c>
      <c r="G13" s="34"/>
    </row>
    <row r="15" spans="1:13">
      <c r="D15" s="85" t="s">
        <v>13</v>
      </c>
      <c r="E15" s="86"/>
      <c r="F15" s="86"/>
      <c r="G15" s="87"/>
      <c r="I15" s="5"/>
      <c r="J15" s="6" t="s">
        <v>14</v>
      </c>
      <c r="K15" s="6"/>
      <c r="L15" s="7"/>
    </row>
    <row r="16" spans="1:13" ht="27">
      <c r="A16" s="35" t="s">
        <v>15</v>
      </c>
      <c r="B16" s="35" t="s">
        <v>16</v>
      </c>
      <c r="C16" s="36" t="s">
        <v>17</v>
      </c>
      <c r="D16" s="35" t="s">
        <v>18</v>
      </c>
      <c r="E16" s="37" t="s">
        <v>19</v>
      </c>
      <c r="F16" s="37" t="s">
        <v>20</v>
      </c>
      <c r="G16" s="35" t="s">
        <v>21</v>
      </c>
      <c r="H16" s="10"/>
      <c r="I16" s="38" t="s">
        <v>18</v>
      </c>
      <c r="J16" s="39" t="s">
        <v>22</v>
      </c>
      <c r="K16" s="39" t="s">
        <v>20</v>
      </c>
      <c r="L16" s="40" t="s">
        <v>21</v>
      </c>
      <c r="M16" s="35" t="s">
        <v>23</v>
      </c>
    </row>
    <row r="17" spans="1:19">
      <c r="A17" s="8">
        <v>12</v>
      </c>
      <c r="B17" s="41">
        <v>1610</v>
      </c>
      <c r="C17" s="9" t="s">
        <v>24</v>
      </c>
      <c r="D17" s="42">
        <f>'App.2-BA_Fixed Asset Cont2020Tx'!G17</f>
        <v>424.25943859519987</v>
      </c>
      <c r="E17" s="42">
        <v>24.1</v>
      </c>
      <c r="F17" s="43">
        <v>0</v>
      </c>
      <c r="G17" s="44">
        <f>D17+E17+F17</f>
        <v>448.35943859519989</v>
      </c>
      <c r="H17" s="10"/>
      <c r="I17" s="42">
        <v>-248.45888610357002</v>
      </c>
      <c r="J17" s="42">
        <v>-25.127465281520003</v>
      </c>
      <c r="K17" s="43">
        <v>0</v>
      </c>
      <c r="L17" s="44">
        <f>I17+J17+K17</f>
        <v>-273.58635138509004</v>
      </c>
      <c r="M17" s="11">
        <f>G17+L17</f>
        <v>174.77308721010985</v>
      </c>
      <c r="O17" s="63"/>
      <c r="P17" s="63"/>
      <c r="S17" s="13"/>
    </row>
    <row r="18" spans="1:19" ht="25.5">
      <c r="A18" s="8">
        <v>12</v>
      </c>
      <c r="B18" s="41">
        <v>1611</v>
      </c>
      <c r="C18" s="9" t="s">
        <v>25</v>
      </c>
      <c r="D18" s="42">
        <f>'App.2-BA_Fixed Asset Cont2020Tx'!G18</f>
        <v>0</v>
      </c>
      <c r="E18" s="42">
        <v>0</v>
      </c>
      <c r="F18" s="43">
        <v>0</v>
      </c>
      <c r="G18" s="44">
        <f>D18+E18+F18</f>
        <v>0</v>
      </c>
      <c r="H18" s="12"/>
      <c r="I18" s="42">
        <v>0</v>
      </c>
      <c r="J18" s="42">
        <v>0</v>
      </c>
      <c r="K18" s="43">
        <v>0</v>
      </c>
      <c r="L18" s="44">
        <f t="shared" ref="L18:L51" si="0">I18+J18+K18</f>
        <v>0</v>
      </c>
      <c r="M18" s="11">
        <f t="shared" ref="M18:M52" si="1">G18+L18</f>
        <v>0</v>
      </c>
      <c r="O18" s="63"/>
      <c r="P18" s="63"/>
      <c r="S18" s="13"/>
    </row>
    <row r="19" spans="1:19" ht="25.5">
      <c r="A19" s="8" t="s">
        <v>26</v>
      </c>
      <c r="B19" s="41">
        <v>1612</v>
      </c>
      <c r="C19" s="9" t="s">
        <v>27</v>
      </c>
      <c r="D19" s="42">
        <f>'App.2-BA_Fixed Asset Cont2020Tx'!G19</f>
        <v>0</v>
      </c>
      <c r="E19" s="42">
        <v>0</v>
      </c>
      <c r="F19" s="43">
        <v>0</v>
      </c>
      <c r="G19" s="44">
        <f>D19+E19+F19</f>
        <v>0</v>
      </c>
      <c r="H19" s="12"/>
      <c r="I19" s="42">
        <v>0</v>
      </c>
      <c r="J19" s="42">
        <v>0</v>
      </c>
      <c r="K19" s="43">
        <v>0</v>
      </c>
      <c r="L19" s="44">
        <f t="shared" si="0"/>
        <v>0</v>
      </c>
      <c r="M19" s="11">
        <f t="shared" si="1"/>
        <v>0</v>
      </c>
      <c r="O19" s="63"/>
      <c r="P19" s="63"/>
      <c r="S19" s="13"/>
    </row>
    <row r="20" spans="1:19">
      <c r="A20" s="8"/>
      <c r="B20" s="41">
        <v>1665</v>
      </c>
      <c r="C20" s="9" t="s">
        <v>28</v>
      </c>
      <c r="D20" s="42">
        <f>'App.2-BA_Fixed Asset Cont2020Tx'!G20</f>
        <v>0</v>
      </c>
      <c r="E20" s="42">
        <v>0</v>
      </c>
      <c r="F20" s="43">
        <v>0</v>
      </c>
      <c r="G20" s="44">
        <f>D20+E20+F20</f>
        <v>0</v>
      </c>
      <c r="H20" s="12"/>
      <c r="I20" s="42">
        <v>0</v>
      </c>
      <c r="J20" s="42">
        <v>0</v>
      </c>
      <c r="K20" s="43">
        <v>0</v>
      </c>
      <c r="L20" s="44">
        <f t="shared" si="0"/>
        <v>0</v>
      </c>
      <c r="M20" s="11">
        <f t="shared" si="1"/>
        <v>0</v>
      </c>
      <c r="O20" s="63"/>
      <c r="P20" s="63"/>
      <c r="S20" s="13"/>
    </row>
    <row r="21" spans="1:19">
      <c r="A21" s="8"/>
      <c r="B21" s="41">
        <v>1675</v>
      </c>
      <c r="C21" s="9" t="s">
        <v>29</v>
      </c>
      <c r="D21" s="42">
        <f>'App.2-BA_Fixed Asset Cont2020Tx'!G21</f>
        <v>0</v>
      </c>
      <c r="E21" s="42">
        <v>0</v>
      </c>
      <c r="F21" s="43">
        <v>0</v>
      </c>
      <c r="G21" s="44">
        <f t="shared" ref="G21:G56" si="2">D21+E21+F21</f>
        <v>0</v>
      </c>
      <c r="H21" s="12"/>
      <c r="I21" s="42">
        <v>0</v>
      </c>
      <c r="J21" s="42">
        <v>0</v>
      </c>
      <c r="K21" s="43">
        <v>0</v>
      </c>
      <c r="L21" s="44">
        <f t="shared" si="0"/>
        <v>0</v>
      </c>
      <c r="M21" s="11">
        <f t="shared" si="1"/>
        <v>0</v>
      </c>
      <c r="O21" s="63"/>
      <c r="P21" s="63"/>
      <c r="S21" s="13"/>
    </row>
    <row r="22" spans="1:19">
      <c r="A22" s="8" t="s">
        <v>30</v>
      </c>
      <c r="B22" s="45">
        <v>1615</v>
      </c>
      <c r="C22" s="9" t="s">
        <v>31</v>
      </c>
      <c r="D22" s="42">
        <f>'App.2-BA_Fixed Asset Cont2020Tx'!G22</f>
        <v>0</v>
      </c>
      <c r="E22" s="42">
        <v>0</v>
      </c>
      <c r="F22" s="43">
        <v>0</v>
      </c>
      <c r="G22" s="44">
        <f t="shared" si="2"/>
        <v>0</v>
      </c>
      <c r="H22" s="12"/>
      <c r="I22" s="42">
        <v>0</v>
      </c>
      <c r="J22" s="42">
        <v>0</v>
      </c>
      <c r="K22" s="43">
        <v>0</v>
      </c>
      <c r="L22" s="44">
        <f t="shared" si="0"/>
        <v>0</v>
      </c>
      <c r="M22" s="11">
        <f t="shared" si="1"/>
        <v>0</v>
      </c>
      <c r="N22" s="13"/>
      <c r="O22" s="63"/>
      <c r="P22" s="63"/>
      <c r="S22" s="13"/>
    </row>
    <row r="23" spans="1:19">
      <c r="A23" s="8">
        <v>1</v>
      </c>
      <c r="B23" s="45">
        <v>1620</v>
      </c>
      <c r="C23" s="9" t="s">
        <v>32</v>
      </c>
      <c r="D23" s="42">
        <f>'App.2-BA_Fixed Asset Cont2020Tx'!G23</f>
        <v>0</v>
      </c>
      <c r="E23" s="42">
        <v>0</v>
      </c>
      <c r="F23" s="43">
        <v>0</v>
      </c>
      <c r="G23" s="44">
        <f t="shared" si="2"/>
        <v>0</v>
      </c>
      <c r="H23" s="12"/>
      <c r="I23" s="42">
        <v>0</v>
      </c>
      <c r="J23" s="42">
        <v>0</v>
      </c>
      <c r="K23" s="43">
        <v>0</v>
      </c>
      <c r="L23" s="44">
        <f t="shared" si="0"/>
        <v>0</v>
      </c>
      <c r="M23" s="11">
        <f t="shared" si="1"/>
        <v>0</v>
      </c>
      <c r="N23" s="13"/>
      <c r="O23" s="63"/>
      <c r="P23" s="63"/>
      <c r="S23" s="13"/>
    </row>
    <row r="24" spans="1:19">
      <c r="A24" s="8" t="s">
        <v>30</v>
      </c>
      <c r="B24" s="41">
        <v>1705</v>
      </c>
      <c r="C24" s="9" t="s">
        <v>31</v>
      </c>
      <c r="D24" s="42">
        <f>'App.2-BA_Fixed Asset Cont2020Tx'!G24</f>
        <v>262.86518589999997</v>
      </c>
      <c r="E24" s="42">
        <v>0</v>
      </c>
      <c r="F24" s="43">
        <v>0.28740975000000024</v>
      </c>
      <c r="G24" s="44">
        <f t="shared" si="2"/>
        <v>263.15259564999997</v>
      </c>
      <c r="H24" s="12"/>
      <c r="I24" s="42">
        <v>-1.6191410000000017E-2</v>
      </c>
      <c r="J24" s="42">
        <v>0</v>
      </c>
      <c r="K24" s="43">
        <v>0</v>
      </c>
      <c r="L24" s="44">
        <f t="shared" si="0"/>
        <v>-1.6191410000000017E-2</v>
      </c>
      <c r="M24" s="11">
        <f t="shared" si="1"/>
        <v>263.13640423999999</v>
      </c>
      <c r="O24" s="63"/>
      <c r="P24" s="63"/>
      <c r="S24" s="13"/>
    </row>
    <row r="25" spans="1:19">
      <c r="A25" s="8">
        <v>14.1</v>
      </c>
      <c r="B25" s="45">
        <v>1706</v>
      </c>
      <c r="C25" s="9" t="s">
        <v>33</v>
      </c>
      <c r="D25" s="42">
        <f>'App.2-BA_Fixed Asset Cont2020Tx'!G25</f>
        <v>258.40503324000002</v>
      </c>
      <c r="E25" s="42">
        <v>11.8</v>
      </c>
      <c r="F25" s="43">
        <v>-6.2866143899999969</v>
      </c>
      <c r="G25" s="44">
        <f t="shared" si="2"/>
        <v>263.91841885000002</v>
      </c>
      <c r="H25" s="12"/>
      <c r="I25" s="42">
        <v>-66.616858829999984</v>
      </c>
      <c r="J25" s="42">
        <v>-2.4669731999999946</v>
      </c>
      <c r="K25" s="43">
        <v>0.24562801000000009</v>
      </c>
      <c r="L25" s="44">
        <f t="shared" si="0"/>
        <v>-68.838204019999978</v>
      </c>
      <c r="M25" s="11">
        <f t="shared" si="1"/>
        <v>195.08021483000005</v>
      </c>
      <c r="O25" s="63"/>
      <c r="P25" s="63"/>
      <c r="S25" s="13"/>
    </row>
    <row r="26" spans="1:19">
      <c r="A26" s="8">
        <v>1</v>
      </c>
      <c r="B26" s="41">
        <v>1708</v>
      </c>
      <c r="C26" s="9" t="s">
        <v>32</v>
      </c>
      <c r="D26" s="42">
        <f>'App.2-BA_Fixed Asset Cont2020Tx'!G26</f>
        <v>653.40620819002299</v>
      </c>
      <c r="E26" s="42">
        <v>44.1</v>
      </c>
      <c r="F26" s="43">
        <v>0</v>
      </c>
      <c r="G26" s="44">
        <f t="shared" si="2"/>
        <v>697.50620819002302</v>
      </c>
      <c r="H26" s="12"/>
      <c r="I26" s="42">
        <v>-270.70840159999995</v>
      </c>
      <c r="J26" s="42">
        <v>-12.272179060000017</v>
      </c>
      <c r="K26" s="43">
        <v>0</v>
      </c>
      <c r="L26" s="44">
        <f t="shared" si="0"/>
        <v>-282.98058065999999</v>
      </c>
      <c r="M26" s="11">
        <f t="shared" si="1"/>
        <v>414.52562753002303</v>
      </c>
      <c r="O26" s="63"/>
      <c r="P26" s="63"/>
      <c r="S26" s="13"/>
    </row>
    <row r="27" spans="1:19">
      <c r="A27" s="8">
        <v>47</v>
      </c>
      <c r="B27" s="41">
        <v>1715</v>
      </c>
      <c r="C27" s="9" t="s">
        <v>34</v>
      </c>
      <c r="D27" s="42">
        <f>'App.2-BA_Fixed Asset Cont2020Tx'!G27</f>
        <v>10764.16931663174</v>
      </c>
      <c r="E27" s="42">
        <f>473.1+0.0471516850402622</f>
        <v>473.14715168504028</v>
      </c>
      <c r="F27" s="43">
        <f>-41.021716525037+-1.18355998779407E-07</f>
        <v>-41.021716643392999</v>
      </c>
      <c r="G27" s="44">
        <f t="shared" si="2"/>
        <v>11196.294751673388</v>
      </c>
      <c r="H27" s="12"/>
      <c r="I27" s="42">
        <f>-3650.97023973173+0.0104679461874184</f>
        <v>-3650.9597717855427</v>
      </c>
      <c r="J27" s="42">
        <v>-231.0576387954091</v>
      </c>
      <c r="K27" s="43">
        <v>13.657242869999989</v>
      </c>
      <c r="L27" s="44">
        <f t="shared" si="0"/>
        <v>-3868.3601677109518</v>
      </c>
      <c r="M27" s="11">
        <f t="shared" si="1"/>
        <v>7327.9345839624357</v>
      </c>
      <c r="O27" s="63"/>
      <c r="P27" s="63"/>
    </row>
    <row r="28" spans="1:19">
      <c r="A28" s="8">
        <v>47</v>
      </c>
      <c r="B28" s="41">
        <v>1720</v>
      </c>
      <c r="C28" s="9" t="s">
        <v>35</v>
      </c>
      <c r="D28" s="42">
        <f>'App.2-BA_Fixed Asset Cont2020Tx'!G28</f>
        <v>2929.2540793235025</v>
      </c>
      <c r="E28" s="42">
        <v>124.6</v>
      </c>
      <c r="F28" s="43">
        <v>-1.8920139999999998E-2</v>
      </c>
      <c r="G28" s="44">
        <f t="shared" si="2"/>
        <v>3053.8351591835026</v>
      </c>
      <c r="H28" s="12"/>
      <c r="I28" s="42">
        <v>-929.50722709192473</v>
      </c>
      <c r="J28" s="42">
        <v>-37.843142559999642</v>
      </c>
      <c r="K28" s="43">
        <v>1.8920139999999998E-2</v>
      </c>
      <c r="L28" s="44">
        <f t="shared" si="0"/>
        <v>-967.33144951192435</v>
      </c>
      <c r="M28" s="11">
        <f t="shared" si="1"/>
        <v>2086.5037096715782</v>
      </c>
      <c r="O28" s="63"/>
      <c r="P28" s="63"/>
      <c r="S28" s="63"/>
    </row>
    <row r="29" spans="1:19">
      <c r="A29" s="8">
        <v>47</v>
      </c>
      <c r="B29" s="41">
        <v>1730</v>
      </c>
      <c r="C29" s="9" t="s">
        <v>36</v>
      </c>
      <c r="D29" s="42">
        <f>'App.2-BA_Fixed Asset Cont2020Tx'!G29</f>
        <v>2090.5092710439767</v>
      </c>
      <c r="E29" s="42">
        <v>103.6</v>
      </c>
      <c r="F29" s="43">
        <v>-10.015097200863996</v>
      </c>
      <c r="G29" s="44">
        <f t="shared" si="2"/>
        <v>2184.0941738431125</v>
      </c>
      <c r="H29" s="12"/>
      <c r="I29" s="42">
        <v>-626.21788787036576</v>
      </c>
      <c r="J29" s="42">
        <v>-30.469908390000143</v>
      </c>
      <c r="K29" s="43">
        <v>10.015097200863996</v>
      </c>
      <c r="L29" s="44">
        <f t="shared" si="0"/>
        <v>-646.67269905950184</v>
      </c>
      <c r="M29" s="11">
        <f t="shared" si="1"/>
        <v>1537.4214747836106</v>
      </c>
      <c r="O29" s="63"/>
      <c r="P29" s="63"/>
      <c r="S29" s="13"/>
    </row>
    <row r="30" spans="1:19">
      <c r="A30" s="8">
        <v>47</v>
      </c>
      <c r="B30" s="41">
        <v>1735</v>
      </c>
      <c r="C30" s="9" t="s">
        <v>37</v>
      </c>
      <c r="D30" s="42">
        <f>'App.2-BA_Fixed Asset Cont2020Tx'!G30</f>
        <v>313.54027275999999</v>
      </c>
      <c r="E30" s="42">
        <v>0.1</v>
      </c>
      <c r="F30" s="43">
        <v>0</v>
      </c>
      <c r="G30" s="44">
        <f t="shared" si="2"/>
        <v>313.64027276000002</v>
      </c>
      <c r="H30" s="12"/>
      <c r="I30" s="42">
        <v>-140.89092051999998</v>
      </c>
      <c r="J30" s="42">
        <v>-5.1896439600000033</v>
      </c>
      <c r="K30" s="43">
        <v>0</v>
      </c>
      <c r="L30" s="44">
        <f t="shared" si="0"/>
        <v>-146.08056447999999</v>
      </c>
      <c r="M30" s="11">
        <f t="shared" si="1"/>
        <v>167.55970828000002</v>
      </c>
      <c r="O30" s="63"/>
      <c r="P30" s="63"/>
      <c r="S30" s="13"/>
    </row>
    <row r="31" spans="1:19">
      <c r="A31" s="8">
        <v>47</v>
      </c>
      <c r="B31" s="41">
        <v>1740</v>
      </c>
      <c r="C31" s="9" t="s">
        <v>38</v>
      </c>
      <c r="D31" s="42">
        <f>'App.2-BA_Fixed Asset Cont2020Tx'!G31</f>
        <v>187.20341599000002</v>
      </c>
      <c r="E31" s="42">
        <v>1.3</v>
      </c>
      <c r="F31" s="43">
        <v>0</v>
      </c>
      <c r="G31" s="44">
        <f t="shared" si="2"/>
        <v>188.50341599000004</v>
      </c>
      <c r="H31" s="12"/>
      <c r="I31" s="42">
        <v>-30.326198380000005</v>
      </c>
      <c r="J31" s="42">
        <v>-3.3691165000000032</v>
      </c>
      <c r="K31" s="43">
        <v>0</v>
      </c>
      <c r="L31" s="44">
        <f t="shared" si="0"/>
        <v>-33.695314880000005</v>
      </c>
      <c r="M31" s="11">
        <f t="shared" si="1"/>
        <v>154.80810111000002</v>
      </c>
      <c r="O31" s="63"/>
      <c r="P31" s="63"/>
      <c r="S31" s="13"/>
    </row>
    <row r="32" spans="1:19">
      <c r="A32" s="8">
        <v>17</v>
      </c>
      <c r="B32" s="41">
        <v>1745</v>
      </c>
      <c r="C32" s="9" t="s">
        <v>39</v>
      </c>
      <c r="D32" s="42">
        <f>'App.2-BA_Fixed Asset Cont2020Tx'!G32</f>
        <v>326.42366107000004</v>
      </c>
      <c r="E32" s="42">
        <v>45.7</v>
      </c>
      <c r="F32" s="43">
        <v>0</v>
      </c>
      <c r="G32" s="44">
        <f t="shared" si="2"/>
        <v>372.12366107000003</v>
      </c>
      <c r="H32" s="12"/>
      <c r="I32" s="42">
        <v>-186.16724910000002</v>
      </c>
      <c r="J32" s="42">
        <v>-6.151742099999991</v>
      </c>
      <c r="K32" s="43">
        <v>0</v>
      </c>
      <c r="L32" s="44">
        <f t="shared" si="0"/>
        <v>-192.3189912</v>
      </c>
      <c r="M32" s="11">
        <f t="shared" si="1"/>
        <v>179.80466987000003</v>
      </c>
      <c r="O32" s="63"/>
      <c r="P32" s="63"/>
      <c r="S32" s="13"/>
    </row>
    <row r="33" spans="1:19">
      <c r="A33" s="8" t="s">
        <v>30</v>
      </c>
      <c r="B33" s="41">
        <v>1905</v>
      </c>
      <c r="C33" s="9" t="s">
        <v>31</v>
      </c>
      <c r="D33" s="42">
        <f>'App.2-BA_Fixed Asset Cont2020Tx'!G33</f>
        <v>16.413537052279999</v>
      </c>
      <c r="E33" s="42">
        <v>2</v>
      </c>
      <c r="F33" s="43">
        <v>0</v>
      </c>
      <c r="G33" s="44">
        <f t="shared" si="2"/>
        <v>18.413537052279999</v>
      </c>
      <c r="H33" s="12"/>
      <c r="I33" s="42">
        <v>-0.57500820000000008</v>
      </c>
      <c r="J33" s="42">
        <v>0</v>
      </c>
      <c r="K33" s="43">
        <v>0</v>
      </c>
      <c r="L33" s="44">
        <f t="shared" si="0"/>
        <v>-0.57500820000000008</v>
      </c>
      <c r="M33" s="11">
        <f t="shared" si="1"/>
        <v>17.83852885228</v>
      </c>
      <c r="O33" s="63"/>
      <c r="P33" s="63"/>
      <c r="S33" s="13"/>
    </row>
    <row r="34" spans="1:19">
      <c r="A34" s="8">
        <v>47</v>
      </c>
      <c r="B34" s="41">
        <v>1908</v>
      </c>
      <c r="C34" s="9" t="s">
        <v>40</v>
      </c>
      <c r="D34" s="42">
        <f>'App.2-BA_Fixed Asset Cont2020Tx'!G34</f>
        <v>246.94271053964999</v>
      </c>
      <c r="E34" s="42">
        <v>82.3</v>
      </c>
      <c r="F34" s="43">
        <v>0</v>
      </c>
      <c r="G34" s="44">
        <f t="shared" si="2"/>
        <v>329.24271053964998</v>
      </c>
      <c r="H34" s="12"/>
      <c r="I34" s="42">
        <v>-98.433311580484329</v>
      </c>
      <c r="J34" s="42">
        <v>-5.1036630824500033</v>
      </c>
      <c r="K34" s="43">
        <v>0</v>
      </c>
      <c r="L34" s="44">
        <f t="shared" si="0"/>
        <v>-103.53697466293433</v>
      </c>
      <c r="M34" s="11">
        <f t="shared" si="1"/>
        <v>225.70573587671566</v>
      </c>
      <c r="O34" s="63"/>
      <c r="P34" s="63"/>
      <c r="S34" s="13"/>
    </row>
    <row r="35" spans="1:19">
      <c r="A35" s="8">
        <v>13</v>
      </c>
      <c r="B35" s="41">
        <v>1910</v>
      </c>
      <c r="C35" s="9" t="s">
        <v>41</v>
      </c>
      <c r="D35" s="42">
        <f>'App.2-BA_Fixed Asset Cont2020Tx'!G35</f>
        <v>25.852934906189997</v>
      </c>
      <c r="E35" s="42">
        <v>0.4</v>
      </c>
      <c r="F35" s="43">
        <v>0</v>
      </c>
      <c r="G35" s="44">
        <f t="shared" si="2"/>
        <v>26.252934906189996</v>
      </c>
      <c r="H35" s="12"/>
      <c r="I35" s="42">
        <v>-13.48930379894815</v>
      </c>
      <c r="J35" s="42">
        <v>-1.2855474254100003</v>
      </c>
      <c r="K35" s="43">
        <v>0</v>
      </c>
      <c r="L35" s="44">
        <f t="shared" si="0"/>
        <v>-14.77485122435815</v>
      </c>
      <c r="M35" s="11">
        <f t="shared" si="1"/>
        <v>11.478083681831846</v>
      </c>
      <c r="O35" s="63"/>
      <c r="P35" s="63"/>
      <c r="S35" s="13"/>
    </row>
    <row r="36" spans="1:19">
      <c r="A36" s="8">
        <v>8</v>
      </c>
      <c r="B36" s="41">
        <v>1915</v>
      </c>
      <c r="C36" s="9" t="s">
        <v>42</v>
      </c>
      <c r="D36" s="42">
        <f>'App.2-BA_Fixed Asset Cont2020Tx'!G36</f>
        <v>6.8067337040599991</v>
      </c>
      <c r="E36" s="42">
        <v>0.3</v>
      </c>
      <c r="F36" s="43">
        <v>-0.71216142384000003</v>
      </c>
      <c r="G36" s="44">
        <f t="shared" si="2"/>
        <v>6.3945722802199985</v>
      </c>
      <c r="H36" s="12"/>
      <c r="I36" s="42">
        <v>-4.320575211079186</v>
      </c>
      <c r="J36" s="42">
        <v>-0.6113930301599998</v>
      </c>
      <c r="K36" s="43">
        <v>0.71216142384000003</v>
      </c>
      <c r="L36" s="44">
        <f t="shared" si="0"/>
        <v>-4.219806817399185</v>
      </c>
      <c r="M36" s="11">
        <f t="shared" si="1"/>
        <v>2.1747654628208135</v>
      </c>
      <c r="O36" s="63"/>
      <c r="P36" s="63"/>
      <c r="S36" s="13"/>
    </row>
    <row r="37" spans="1:19">
      <c r="A37" s="8">
        <v>10</v>
      </c>
      <c r="B37" s="41">
        <v>1920</v>
      </c>
      <c r="C37" s="9" t="s">
        <v>43</v>
      </c>
      <c r="D37" s="42">
        <f>'App.2-BA_Fixed Asset Cont2020Tx'!G37</f>
        <v>59.497906898720004</v>
      </c>
      <c r="E37" s="42">
        <v>7.8</v>
      </c>
      <c r="F37" s="43">
        <v>-3.0528642964799992</v>
      </c>
      <c r="G37" s="44">
        <f t="shared" si="2"/>
        <v>64.245042602240005</v>
      </c>
      <c r="H37" s="12"/>
      <c r="I37" s="42">
        <v>-32.731525458731191</v>
      </c>
      <c r="J37" s="42">
        <v>-8.5345532907000017</v>
      </c>
      <c r="K37" s="43">
        <v>3.0528642964799992</v>
      </c>
      <c r="L37" s="44">
        <f t="shared" si="0"/>
        <v>-38.213214452951192</v>
      </c>
      <c r="M37" s="11">
        <f t="shared" si="1"/>
        <v>26.031828149288813</v>
      </c>
      <c r="O37" s="63"/>
      <c r="P37" s="63"/>
      <c r="S37" s="13"/>
    </row>
    <row r="38" spans="1:19">
      <c r="A38" s="8"/>
      <c r="B38" s="45">
        <v>1925</v>
      </c>
      <c r="C38" s="9" t="s">
        <v>44</v>
      </c>
      <c r="D38" s="42">
        <f>'App.2-BA_Fixed Asset Cont2020Tx'!G38</f>
        <v>88.631562474660001</v>
      </c>
      <c r="E38" s="42">
        <v>9</v>
      </c>
      <c r="F38" s="43">
        <v>0</v>
      </c>
      <c r="G38" s="44">
        <f t="shared" si="2"/>
        <v>97.631562474660001</v>
      </c>
      <c r="H38" s="12"/>
      <c r="I38" s="42">
        <v>-80.834430901947059</v>
      </c>
      <c r="J38" s="42">
        <v>-3.6065175556599995</v>
      </c>
      <c r="K38" s="43">
        <v>0</v>
      </c>
      <c r="L38" s="44">
        <f t="shared" si="0"/>
        <v>-84.440948457607064</v>
      </c>
      <c r="M38" s="11">
        <f t="shared" si="1"/>
        <v>13.190614017052937</v>
      </c>
      <c r="O38" s="63"/>
      <c r="P38" s="63"/>
      <c r="S38" s="13"/>
    </row>
    <row r="39" spans="1:19">
      <c r="A39" s="8">
        <v>10</v>
      </c>
      <c r="B39" s="41">
        <v>1930</v>
      </c>
      <c r="C39" s="9" t="s">
        <v>45</v>
      </c>
      <c r="D39" s="42">
        <f>'App.2-BA_Fixed Asset Cont2020Tx'!G39</f>
        <v>73.021196086660041</v>
      </c>
      <c r="E39" s="42">
        <v>2.4</v>
      </c>
      <c r="F39" s="43">
        <v>-2.6130985024500011</v>
      </c>
      <c r="G39" s="44">
        <f t="shared" si="2"/>
        <v>72.808097584210046</v>
      </c>
      <c r="H39" s="12"/>
      <c r="I39" s="42">
        <v>-63.622144399473186</v>
      </c>
      <c r="J39" s="42">
        <v>-5.251647072689992</v>
      </c>
      <c r="K39" s="43">
        <v>2.5011502494299993</v>
      </c>
      <c r="L39" s="44">
        <f t="shared" si="0"/>
        <v>-66.372641222733179</v>
      </c>
      <c r="M39" s="11">
        <f t="shared" si="1"/>
        <v>6.4354563614768665</v>
      </c>
      <c r="O39" s="63"/>
      <c r="P39" s="63"/>
      <c r="S39" s="13"/>
    </row>
    <row r="40" spans="1:19">
      <c r="A40" s="8">
        <v>8</v>
      </c>
      <c r="B40" s="41">
        <v>1935</v>
      </c>
      <c r="C40" s="9" t="s">
        <v>46</v>
      </c>
      <c r="D40" s="42">
        <f>'App.2-BA_Fixed Asset Cont2020Tx'!G40</f>
        <v>0.24562746329999999</v>
      </c>
      <c r="E40" s="42">
        <v>0</v>
      </c>
      <c r="F40" s="43">
        <v>0</v>
      </c>
      <c r="G40" s="44">
        <f t="shared" si="2"/>
        <v>0.24562746329999999</v>
      </c>
      <c r="H40" s="12"/>
      <c r="I40" s="42">
        <v>0.30142982640167043</v>
      </c>
      <c r="J40" s="42">
        <v>-2.53510388E-2</v>
      </c>
      <c r="K40" s="43">
        <v>0</v>
      </c>
      <c r="L40" s="44">
        <f t="shared" si="0"/>
        <v>0.27607878760167043</v>
      </c>
      <c r="M40" s="11">
        <f t="shared" si="1"/>
        <v>0.52170625090167044</v>
      </c>
      <c r="O40" s="63"/>
      <c r="P40" s="63"/>
      <c r="S40" s="13"/>
    </row>
    <row r="41" spans="1:19">
      <c r="A41" s="8">
        <v>8</v>
      </c>
      <c r="B41" s="41">
        <v>1940</v>
      </c>
      <c r="C41" s="9" t="s">
        <v>47</v>
      </c>
      <c r="D41" s="42">
        <f>'App.2-BA_Fixed Asset Cont2020Tx'!G41</f>
        <v>9.9010094078200002</v>
      </c>
      <c r="E41" s="42">
        <v>1.4</v>
      </c>
      <c r="F41" s="43">
        <v>-3.1848411490399999</v>
      </c>
      <c r="G41" s="44">
        <f t="shared" si="2"/>
        <v>8.1161682587800001</v>
      </c>
      <c r="H41" s="12"/>
      <c r="I41" s="42">
        <v>-4.3938079464341309</v>
      </c>
      <c r="J41" s="42">
        <v>-1.1747857263999981</v>
      </c>
      <c r="K41" s="43">
        <v>3.1848411490399999</v>
      </c>
      <c r="L41" s="44">
        <f t="shared" si="0"/>
        <v>-2.3837525237941288</v>
      </c>
      <c r="M41" s="11">
        <f t="shared" si="1"/>
        <v>5.7324157349858709</v>
      </c>
      <c r="O41" s="63"/>
      <c r="P41" s="63"/>
      <c r="S41" s="13"/>
    </row>
    <row r="42" spans="1:19">
      <c r="A42" s="8">
        <v>8</v>
      </c>
      <c r="B42" s="41">
        <v>1945</v>
      </c>
      <c r="C42" s="9" t="s">
        <v>48</v>
      </c>
      <c r="D42" s="42">
        <f>'App.2-BA_Fixed Asset Cont2020Tx'!G42</f>
        <v>7.3813350749399982</v>
      </c>
      <c r="E42" s="42">
        <v>1.4</v>
      </c>
      <c r="F42" s="43">
        <v>-1.08605165672</v>
      </c>
      <c r="G42" s="44">
        <f t="shared" si="2"/>
        <v>7.6952834182199972</v>
      </c>
      <c r="H42" s="12"/>
      <c r="I42" s="42">
        <v>-3.830203913036172</v>
      </c>
      <c r="J42" s="42">
        <v>-1.2746535599999995</v>
      </c>
      <c r="K42" s="43">
        <v>1.08605165672</v>
      </c>
      <c r="L42" s="44">
        <f t="shared" si="0"/>
        <v>-4.0188058163161706</v>
      </c>
      <c r="M42" s="11">
        <f t="shared" si="1"/>
        <v>3.6764776019038266</v>
      </c>
      <c r="O42" s="63"/>
      <c r="P42" s="63"/>
      <c r="S42" s="13"/>
    </row>
    <row r="43" spans="1:19">
      <c r="A43" s="8">
        <v>8</v>
      </c>
      <c r="B43" s="41">
        <v>1950</v>
      </c>
      <c r="C43" s="9" t="s">
        <v>49</v>
      </c>
      <c r="D43" s="42">
        <f>'App.2-BA_Fixed Asset Cont2020Tx'!G43</f>
        <v>217.08162679044</v>
      </c>
      <c r="E43" s="42">
        <v>2.6</v>
      </c>
      <c r="F43" s="43">
        <v>-0.26142275889000005</v>
      </c>
      <c r="G43" s="44">
        <f t="shared" si="2"/>
        <v>219.42020403154999</v>
      </c>
      <c r="H43" s="12"/>
      <c r="I43" s="42">
        <v>-136.61749504094601</v>
      </c>
      <c r="J43" s="42">
        <v>-7.8915599039700126</v>
      </c>
      <c r="K43" s="43">
        <v>0.54440541297000011</v>
      </c>
      <c r="L43" s="44">
        <f t="shared" si="0"/>
        <v>-143.96464953194601</v>
      </c>
      <c r="M43" s="11">
        <f t="shared" si="1"/>
        <v>75.455554499603977</v>
      </c>
      <c r="O43" s="63"/>
      <c r="P43" s="63"/>
      <c r="S43" s="13"/>
    </row>
    <row r="44" spans="1:19">
      <c r="A44" s="8">
        <v>8</v>
      </c>
      <c r="B44" s="41">
        <v>1955</v>
      </c>
      <c r="C44" s="9" t="s">
        <v>50</v>
      </c>
      <c r="D44" s="42">
        <f>'App.2-BA_Fixed Asset Cont2020Tx'!G44</f>
        <v>529.83681448328673</v>
      </c>
      <c r="E44" s="42">
        <v>56.8</v>
      </c>
      <c r="F44" s="43">
        <v>-0.25581551000000002</v>
      </c>
      <c r="G44" s="44">
        <f t="shared" si="2"/>
        <v>586.38099897328664</v>
      </c>
      <c r="H44" s="12"/>
      <c r="I44" s="42">
        <v>-282.21746336439946</v>
      </c>
      <c r="J44" s="42">
        <v>-18.009185391939987</v>
      </c>
      <c r="K44" s="43">
        <v>0.25581551000000002</v>
      </c>
      <c r="L44" s="44">
        <f t="shared" si="0"/>
        <v>-299.97083324633945</v>
      </c>
      <c r="M44" s="11">
        <f t="shared" si="1"/>
        <v>286.41016572694718</v>
      </c>
      <c r="O44" s="63"/>
      <c r="P44" s="63"/>
      <c r="S44" s="13"/>
    </row>
    <row r="45" spans="1:19">
      <c r="A45" s="8">
        <v>8</v>
      </c>
      <c r="B45" s="41">
        <v>1960</v>
      </c>
      <c r="C45" s="9" t="s">
        <v>51</v>
      </c>
      <c r="D45" s="42">
        <f>'App.2-BA_Fixed Asset Cont2020Tx'!G45</f>
        <v>3.0067665859599995</v>
      </c>
      <c r="E45" s="42">
        <v>0.6</v>
      </c>
      <c r="F45" s="43">
        <v>-0.18287664335999998</v>
      </c>
      <c r="G45" s="44">
        <f t="shared" si="2"/>
        <v>3.4238899425999998</v>
      </c>
      <c r="H45" s="12"/>
      <c r="I45" s="42">
        <v>-2.8912753517045755</v>
      </c>
      <c r="J45" s="42">
        <v>-0.55865398687999945</v>
      </c>
      <c r="K45" s="43">
        <v>0.18287664335999998</v>
      </c>
      <c r="L45" s="44">
        <f t="shared" si="0"/>
        <v>-3.2670526952245753</v>
      </c>
      <c r="M45" s="11">
        <f t="shared" si="1"/>
        <v>0.15683724737542448</v>
      </c>
      <c r="O45" s="63"/>
      <c r="P45" s="63"/>
      <c r="S45" s="13"/>
    </row>
    <row r="46" spans="1:19" ht="25.5">
      <c r="A46" s="14">
        <v>47</v>
      </c>
      <c r="B46" s="41">
        <v>1970</v>
      </c>
      <c r="C46" s="9" t="s">
        <v>52</v>
      </c>
      <c r="D46" s="42">
        <f>'App.2-BA_Fixed Asset Cont2020Tx'!G46</f>
        <v>0</v>
      </c>
      <c r="E46" s="42">
        <v>0</v>
      </c>
      <c r="F46" s="43">
        <v>0</v>
      </c>
      <c r="G46" s="44">
        <f t="shared" si="2"/>
        <v>0</v>
      </c>
      <c r="H46" s="12"/>
      <c r="I46" s="42">
        <v>0</v>
      </c>
      <c r="J46" s="42">
        <v>0</v>
      </c>
      <c r="K46" s="43">
        <v>0</v>
      </c>
      <c r="L46" s="44">
        <f t="shared" si="0"/>
        <v>0</v>
      </c>
      <c r="M46" s="11">
        <f t="shared" si="1"/>
        <v>0</v>
      </c>
      <c r="O46" s="63"/>
      <c r="P46" s="63"/>
      <c r="S46" s="13"/>
    </row>
    <row r="47" spans="1:19" ht="25.5">
      <c r="A47" s="8">
        <v>47</v>
      </c>
      <c r="B47" s="41">
        <v>1975</v>
      </c>
      <c r="C47" s="9" t="s">
        <v>53</v>
      </c>
      <c r="D47" s="42">
        <f>'App.2-BA_Fixed Asset Cont2020Tx'!G47</f>
        <v>0</v>
      </c>
      <c r="E47" s="42">
        <v>0</v>
      </c>
      <c r="F47" s="43">
        <v>0</v>
      </c>
      <c r="G47" s="44">
        <f t="shared" si="2"/>
        <v>0</v>
      </c>
      <c r="H47" s="12"/>
      <c r="I47" s="42">
        <v>0</v>
      </c>
      <c r="J47" s="42">
        <v>0</v>
      </c>
      <c r="K47" s="43">
        <v>0</v>
      </c>
      <c r="L47" s="44">
        <f t="shared" si="0"/>
        <v>0</v>
      </c>
      <c r="M47" s="11">
        <f t="shared" si="1"/>
        <v>0</v>
      </c>
      <c r="O47" s="63"/>
      <c r="P47" s="63"/>
      <c r="S47" s="13"/>
    </row>
    <row r="48" spans="1:19">
      <c r="A48" s="8">
        <v>47</v>
      </c>
      <c r="B48" s="41">
        <v>1980</v>
      </c>
      <c r="C48" s="9" t="s">
        <v>54</v>
      </c>
      <c r="D48" s="42">
        <f>'App.2-BA_Fixed Asset Cont2020Tx'!G48</f>
        <v>457.15658431214001</v>
      </c>
      <c r="E48" s="42">
        <v>-0.1</v>
      </c>
      <c r="F48" s="43">
        <v>0</v>
      </c>
      <c r="G48" s="44">
        <f t="shared" si="2"/>
        <v>457.05658431213999</v>
      </c>
      <c r="H48" s="12"/>
      <c r="I48" s="42">
        <v>-465.2312197508092</v>
      </c>
      <c r="J48" s="42">
        <v>-22.359603022329988</v>
      </c>
      <c r="K48" s="43">
        <v>0</v>
      </c>
      <c r="L48" s="44">
        <f t="shared" si="0"/>
        <v>-487.59082277313917</v>
      </c>
      <c r="M48" s="11">
        <f t="shared" si="1"/>
        <v>-30.534238460999177</v>
      </c>
      <c r="O48" s="63"/>
      <c r="P48" s="63"/>
      <c r="S48" s="13"/>
    </row>
    <row r="49" spans="1:19">
      <c r="A49" s="8">
        <v>47</v>
      </c>
      <c r="B49" s="41">
        <v>1985</v>
      </c>
      <c r="C49" s="9" t="s">
        <v>55</v>
      </c>
      <c r="D49" s="42">
        <f>'App.2-BA_Fixed Asset Cont2020Tx'!G49</f>
        <v>0</v>
      </c>
      <c r="E49" s="42">
        <v>0</v>
      </c>
      <c r="F49" s="43">
        <v>0</v>
      </c>
      <c r="G49" s="44">
        <f t="shared" si="2"/>
        <v>0</v>
      </c>
      <c r="H49" s="12"/>
      <c r="I49" s="42">
        <v>0</v>
      </c>
      <c r="J49" s="42">
        <v>0</v>
      </c>
      <c r="K49" s="43">
        <v>0</v>
      </c>
      <c r="L49" s="44">
        <f t="shared" si="0"/>
        <v>0</v>
      </c>
      <c r="M49" s="11">
        <f t="shared" si="1"/>
        <v>0</v>
      </c>
      <c r="O49" s="63"/>
      <c r="P49" s="63"/>
      <c r="S49" s="13"/>
    </row>
    <row r="50" spans="1:19">
      <c r="A50" s="14">
        <v>47</v>
      </c>
      <c r="B50" s="41">
        <v>1990</v>
      </c>
      <c r="C50" s="15" t="s">
        <v>56</v>
      </c>
      <c r="D50" s="42">
        <f>'App.2-BA_Fixed Asset Cont2020Tx'!G50</f>
        <v>17.590733955099999</v>
      </c>
      <c r="E50" s="42">
        <v>2</v>
      </c>
      <c r="F50" s="43">
        <v>0</v>
      </c>
      <c r="G50" s="44">
        <f t="shared" si="2"/>
        <v>19.590733955099999</v>
      </c>
      <c r="H50" s="12"/>
      <c r="I50" s="42">
        <v>-9.8205821737404904</v>
      </c>
      <c r="J50" s="42">
        <v>-0.9589166572000003</v>
      </c>
      <c r="K50" s="43">
        <v>0</v>
      </c>
      <c r="L50" s="44">
        <f t="shared" si="0"/>
        <v>-10.77949883094049</v>
      </c>
      <c r="M50" s="11">
        <f t="shared" si="1"/>
        <v>8.8112351241595093</v>
      </c>
      <c r="O50" s="63"/>
      <c r="P50" s="63"/>
      <c r="S50" s="13"/>
    </row>
    <row r="51" spans="1:19">
      <c r="A51" s="8">
        <v>47</v>
      </c>
      <c r="B51" s="41">
        <v>1995</v>
      </c>
      <c r="C51" s="9" t="s">
        <v>57</v>
      </c>
      <c r="D51" s="42">
        <f>'App.2-BA_Fixed Asset Cont2020Tx'!G51</f>
        <v>0</v>
      </c>
      <c r="E51" s="42">
        <v>0</v>
      </c>
      <c r="F51" s="43">
        <v>0</v>
      </c>
      <c r="G51" s="44">
        <f t="shared" si="2"/>
        <v>0</v>
      </c>
      <c r="H51" s="12"/>
      <c r="I51" s="42">
        <v>0</v>
      </c>
      <c r="J51" s="42">
        <v>0</v>
      </c>
      <c r="K51" s="43">
        <v>0</v>
      </c>
      <c r="L51" s="44">
        <f t="shared" si="0"/>
        <v>0</v>
      </c>
      <c r="M51" s="11">
        <f t="shared" si="1"/>
        <v>0</v>
      </c>
      <c r="O51" s="63"/>
      <c r="P51" s="63"/>
      <c r="S51" s="13"/>
    </row>
    <row r="52" spans="1:19" ht="14.25">
      <c r="A52" s="8">
        <v>47</v>
      </c>
      <c r="B52" s="41">
        <v>2440</v>
      </c>
      <c r="C52" s="9" t="s">
        <v>58</v>
      </c>
      <c r="D52" s="42">
        <f>'App.2-BA_Fixed Asset Cont2020Tx'!G52</f>
        <v>0</v>
      </c>
      <c r="E52" s="42">
        <v>0</v>
      </c>
      <c r="F52" s="43">
        <v>0</v>
      </c>
      <c r="G52" s="44">
        <f t="shared" si="2"/>
        <v>0</v>
      </c>
      <c r="I52" s="42">
        <v>0</v>
      </c>
      <c r="J52" s="42">
        <v>0</v>
      </c>
      <c r="K52" s="43">
        <v>0</v>
      </c>
      <c r="L52" s="44"/>
      <c r="M52" s="11">
        <f t="shared" si="1"/>
        <v>0</v>
      </c>
      <c r="O52" s="63"/>
      <c r="P52" s="63"/>
      <c r="S52" s="13"/>
    </row>
    <row r="53" spans="1:19">
      <c r="A53" s="17"/>
      <c r="B53" s="17"/>
      <c r="C53" s="23"/>
      <c r="D53" s="23"/>
      <c r="E53" s="23"/>
      <c r="F53" s="46"/>
      <c r="G53" s="44"/>
      <c r="I53" s="23"/>
      <c r="J53" s="23"/>
      <c r="K53" s="46"/>
      <c r="L53" s="44">
        <f t="shared" ref="L53" si="3">I53+J53+K53</f>
        <v>0</v>
      </c>
      <c r="M53" s="11"/>
      <c r="O53" s="63"/>
      <c r="P53" s="63"/>
      <c r="S53" s="13"/>
    </row>
    <row r="54" spans="1:19">
      <c r="A54" s="17"/>
      <c r="B54" s="17"/>
      <c r="C54" s="19" t="s">
        <v>59</v>
      </c>
      <c r="D54" s="20">
        <f>SUM(D17:D53)</f>
        <v>19969.402962479649</v>
      </c>
      <c r="E54" s="20">
        <f>SUM(E17:E53)</f>
        <v>997.3471516850401</v>
      </c>
      <c r="F54" s="20">
        <f>SUM(F17:F53)</f>
        <v>-68.404070565037003</v>
      </c>
      <c r="G54" s="20">
        <f>SUM(G17:G53)</f>
        <v>20898.34604359966</v>
      </c>
      <c r="H54" s="19"/>
      <c r="I54" s="20">
        <f>SUM(I17:I53)</f>
        <v>-7348.5765099567325</v>
      </c>
      <c r="J54" s="20">
        <f>SUM(J17:J53)</f>
        <v>-430.59384059151893</v>
      </c>
      <c r="K54" s="20">
        <f>SUM(K17:K53)</f>
        <v>35.457054562703981</v>
      </c>
      <c r="L54" s="20">
        <f>SUM(L17:L53)</f>
        <v>-7743.7132959855498</v>
      </c>
      <c r="M54" s="20">
        <f>SUM(M17:M53)</f>
        <v>13154.632747614105</v>
      </c>
      <c r="O54" s="63"/>
      <c r="P54" s="63"/>
      <c r="S54" s="65"/>
    </row>
    <row r="55" spans="1:19" ht="38.25">
      <c r="A55" s="17"/>
      <c r="B55" s="17"/>
      <c r="C55" s="21" t="s">
        <v>60</v>
      </c>
      <c r="D55" s="11"/>
      <c r="E55" s="18"/>
      <c r="F55" s="18"/>
      <c r="G55" s="44">
        <f t="shared" ref="G55" si="4">D55+E55+F55</f>
        <v>0</v>
      </c>
      <c r="H55" s="13"/>
      <c r="I55" s="18"/>
      <c r="J55" s="18"/>
      <c r="K55" s="18"/>
      <c r="L55" s="44">
        <f t="shared" ref="L55:L56" si="5">I55+J55+K55</f>
        <v>0</v>
      </c>
      <c r="M55" s="11">
        <f t="shared" ref="M55" si="6">G55+L55</f>
        <v>0</v>
      </c>
      <c r="O55" s="63"/>
      <c r="P55" s="63"/>
      <c r="S55" s="13"/>
    </row>
    <row r="56" spans="1:19" ht="25.5">
      <c r="A56" s="17"/>
      <c r="B56" s="17"/>
      <c r="C56" s="22" t="s">
        <v>61</v>
      </c>
      <c r="D56" s="11">
        <v>0</v>
      </c>
      <c r="E56" s="18"/>
      <c r="F56" s="18"/>
      <c r="G56" s="44">
        <f t="shared" si="2"/>
        <v>0</v>
      </c>
      <c r="H56" s="13"/>
      <c r="I56" s="18">
        <v>0</v>
      </c>
      <c r="J56" s="18"/>
      <c r="K56" s="18"/>
      <c r="L56" s="44">
        <f t="shared" si="5"/>
        <v>0</v>
      </c>
      <c r="M56" s="11">
        <f>G56-L56</f>
        <v>0</v>
      </c>
      <c r="O56" s="63"/>
      <c r="S56" s="13"/>
    </row>
    <row r="57" spans="1:19">
      <c r="A57" s="17"/>
      <c r="B57" s="17"/>
      <c r="C57" s="19" t="s">
        <v>62</v>
      </c>
      <c r="D57" s="20">
        <f>SUM(D54:D56)</f>
        <v>19969.402962479649</v>
      </c>
      <c r="E57" s="20">
        <f t="shared" ref="E57:G57" si="7">SUM(E54:E56)</f>
        <v>997.3471516850401</v>
      </c>
      <c r="F57" s="20">
        <f t="shared" si="7"/>
        <v>-68.404070565037003</v>
      </c>
      <c r="G57" s="20">
        <f t="shared" si="7"/>
        <v>20898.34604359966</v>
      </c>
      <c r="H57" s="19"/>
      <c r="I57" s="20">
        <f t="shared" ref="I57:K57" si="8">SUM(I54:I56)</f>
        <v>-7348.5765099567325</v>
      </c>
      <c r="J57" s="20">
        <f t="shared" si="8"/>
        <v>-430.59384059151893</v>
      </c>
      <c r="K57" s="20">
        <f t="shared" si="8"/>
        <v>35.457054562703981</v>
      </c>
      <c r="L57" s="20">
        <f>SUM(L54:L56)</f>
        <v>-7743.7132959855498</v>
      </c>
      <c r="M57" s="20">
        <f t="shared" ref="M57" si="9">SUM(M54:M56)</f>
        <v>13154.632747614105</v>
      </c>
      <c r="O57" s="63"/>
    </row>
    <row r="58" spans="1:19" ht="14.25">
      <c r="A58" s="17"/>
      <c r="B58" s="17"/>
      <c r="C58" s="91" t="s">
        <v>63</v>
      </c>
      <c r="D58" s="92"/>
      <c r="E58" s="92"/>
      <c r="F58" s="92"/>
      <c r="G58" s="92"/>
      <c r="H58" s="92"/>
      <c r="I58" s="93"/>
      <c r="J58" s="18"/>
      <c r="K58" s="13"/>
      <c r="L58" s="47"/>
      <c r="M58" s="13"/>
    </row>
    <row r="59" spans="1:19">
      <c r="A59" s="17"/>
      <c r="B59" s="17"/>
      <c r="C59" s="88" t="s">
        <v>64</v>
      </c>
      <c r="D59" s="89"/>
      <c r="E59" s="89"/>
      <c r="F59" s="89"/>
      <c r="G59" s="89"/>
      <c r="H59" s="89"/>
      <c r="I59" s="90"/>
      <c r="J59" s="19">
        <f>J57+J58</f>
        <v>-430.59384059151893</v>
      </c>
      <c r="L59" s="47"/>
      <c r="M59" s="13"/>
    </row>
    <row r="60" spans="1:19">
      <c r="N60" s="13"/>
    </row>
    <row r="61" spans="1:19">
      <c r="I61" s="2" t="s">
        <v>65</v>
      </c>
    </row>
    <row r="62" spans="1:19">
      <c r="A62" s="17">
        <v>10</v>
      </c>
      <c r="B62" s="17"/>
      <c r="C62" s="23" t="s">
        <v>66</v>
      </c>
      <c r="D62" s="63"/>
      <c r="E62" s="63"/>
      <c r="F62" s="63"/>
      <c r="I62" s="2" t="s">
        <v>66</v>
      </c>
      <c r="K62" s="48"/>
    </row>
    <row r="63" spans="1:19">
      <c r="A63" s="17">
        <v>8</v>
      </c>
      <c r="B63" s="17"/>
      <c r="C63" s="23" t="s">
        <v>46</v>
      </c>
      <c r="I63" s="2" t="s">
        <v>46</v>
      </c>
      <c r="K63" s="49"/>
    </row>
    <row r="64" spans="1:19">
      <c r="I64" s="3" t="s">
        <v>67</v>
      </c>
      <c r="K64" s="50">
        <f>J59-K62-K63</f>
        <v>-430.59384059151893</v>
      </c>
    </row>
    <row r="65" spans="1:14">
      <c r="N65" s="24"/>
    </row>
    <row r="66" spans="1:14">
      <c r="D66" s="26"/>
      <c r="E66" s="26"/>
      <c r="F66" s="26"/>
      <c r="G66" s="26"/>
      <c r="H66" s="26"/>
      <c r="I66" s="63"/>
      <c r="J66" s="63"/>
      <c r="K66" s="63"/>
      <c r="L66" s="26"/>
      <c r="N66" s="24"/>
    </row>
    <row r="67" spans="1:14">
      <c r="A67" s="25" t="s">
        <v>68</v>
      </c>
      <c r="D67" s="26"/>
      <c r="E67" s="26"/>
      <c r="F67" s="26"/>
      <c r="G67" s="26"/>
      <c r="H67" s="26"/>
      <c r="I67" s="63"/>
      <c r="J67" s="63"/>
      <c r="K67" s="63"/>
      <c r="L67" s="26"/>
      <c r="N67" s="24"/>
    </row>
    <row r="68" spans="1:14">
      <c r="J68" s="66"/>
      <c r="K68" s="66"/>
    </row>
    <row r="69" spans="1:14">
      <c r="A69" s="1">
        <v>1</v>
      </c>
      <c r="B69" s="82" t="s">
        <v>69</v>
      </c>
      <c r="C69" s="82"/>
      <c r="D69" s="82"/>
      <c r="E69" s="82"/>
      <c r="F69" s="82"/>
      <c r="G69" s="82"/>
      <c r="H69" s="82"/>
      <c r="I69" s="82"/>
      <c r="J69" s="82"/>
      <c r="K69" s="82"/>
      <c r="L69" s="82"/>
      <c r="M69" s="82"/>
    </row>
    <row r="70" spans="1:14">
      <c r="B70" s="82"/>
      <c r="C70" s="82"/>
      <c r="D70" s="82"/>
      <c r="E70" s="82"/>
      <c r="F70" s="82"/>
      <c r="G70" s="82"/>
      <c r="H70" s="82"/>
      <c r="I70" s="82"/>
      <c r="J70" s="82"/>
      <c r="K70" s="82"/>
      <c r="L70" s="82"/>
      <c r="M70" s="82"/>
    </row>
    <row r="71" spans="1:14" ht="12.75" customHeight="1"/>
    <row r="72" spans="1:14">
      <c r="A72" s="1">
        <v>2</v>
      </c>
      <c r="B72" s="82" t="s">
        <v>70</v>
      </c>
      <c r="C72" s="82"/>
      <c r="D72" s="82"/>
      <c r="E72" s="82"/>
      <c r="F72" s="82"/>
      <c r="G72" s="82"/>
      <c r="H72" s="82"/>
      <c r="I72" s="82"/>
      <c r="J72" s="82"/>
      <c r="K72" s="82"/>
      <c r="L72" s="82"/>
      <c r="M72" s="82"/>
    </row>
    <row r="73" spans="1:14">
      <c r="B73" s="82"/>
      <c r="C73" s="82"/>
      <c r="D73" s="82"/>
      <c r="E73" s="82"/>
      <c r="F73" s="82"/>
      <c r="G73" s="82"/>
      <c r="H73" s="82"/>
      <c r="I73" s="82"/>
      <c r="J73" s="82"/>
      <c r="K73" s="82"/>
      <c r="L73" s="82"/>
      <c r="M73" s="82"/>
    </row>
    <row r="75" spans="1:14">
      <c r="A75" s="1">
        <v>3</v>
      </c>
      <c r="B75" s="83" t="s">
        <v>71</v>
      </c>
      <c r="C75" s="83"/>
      <c r="D75" s="83"/>
      <c r="E75" s="83"/>
      <c r="F75" s="83"/>
      <c r="G75" s="83"/>
      <c r="H75" s="83"/>
      <c r="I75" s="83"/>
      <c r="J75" s="83"/>
      <c r="K75" s="83"/>
      <c r="L75" s="83"/>
      <c r="M75" s="83"/>
    </row>
    <row r="77" spans="1:14">
      <c r="A77" s="1">
        <v>4</v>
      </c>
      <c r="B77" s="51" t="s">
        <v>72</v>
      </c>
    </row>
    <row r="79" spans="1:14">
      <c r="A79" s="1">
        <v>5</v>
      </c>
      <c r="B79" s="51" t="s">
        <v>73</v>
      </c>
      <c r="E79" s="2">
        <f>E60+E76</f>
        <v>0</v>
      </c>
    </row>
    <row r="81" spans="1:13">
      <c r="A81" s="1">
        <v>6</v>
      </c>
      <c r="B81" s="83" t="s">
        <v>74</v>
      </c>
      <c r="C81" s="83"/>
      <c r="D81" s="83"/>
      <c r="E81" s="83"/>
      <c r="F81" s="83"/>
      <c r="G81" s="83"/>
      <c r="H81" s="83"/>
      <c r="I81" s="83"/>
      <c r="J81" s="83"/>
      <c r="K81" s="83"/>
      <c r="L81" s="83"/>
      <c r="M81" s="83"/>
    </row>
    <row r="82" spans="1:13">
      <c r="B82" s="83"/>
      <c r="C82" s="83"/>
      <c r="D82" s="83"/>
      <c r="E82" s="83"/>
      <c r="F82" s="83"/>
      <c r="G82" s="83"/>
      <c r="H82" s="83"/>
      <c r="I82" s="83"/>
      <c r="J82" s="83"/>
      <c r="K82" s="83"/>
      <c r="L82" s="83"/>
      <c r="M82" s="83"/>
    </row>
    <row r="83" spans="1:13">
      <c r="B83" s="83"/>
      <c r="C83" s="83"/>
      <c r="D83" s="83"/>
      <c r="E83" s="83"/>
      <c r="F83" s="83"/>
      <c r="G83" s="83"/>
      <c r="H83" s="83"/>
      <c r="I83" s="83"/>
      <c r="J83" s="83"/>
      <c r="K83" s="83"/>
      <c r="L83" s="83"/>
      <c r="M83" s="83"/>
    </row>
    <row r="85" spans="1:13">
      <c r="B85" s="82"/>
      <c r="C85" s="82"/>
      <c r="D85" s="82"/>
      <c r="E85" s="82"/>
      <c r="F85" s="82"/>
      <c r="G85" s="82"/>
      <c r="H85" s="82"/>
      <c r="I85" s="82"/>
      <c r="J85" s="82"/>
      <c r="K85" s="82"/>
      <c r="L85" s="82"/>
      <c r="M85" s="82"/>
    </row>
    <row r="86" spans="1:13">
      <c r="B86" s="82"/>
      <c r="C86" s="82"/>
      <c r="D86" s="82"/>
      <c r="E86" s="82"/>
      <c r="F86" s="82"/>
      <c r="G86" s="82"/>
      <c r="H86" s="82"/>
      <c r="I86" s="82"/>
      <c r="J86" s="82"/>
      <c r="K86" s="82"/>
      <c r="L86" s="82"/>
      <c r="M86" s="82"/>
    </row>
  </sheetData>
  <mergeCells count="10">
    <mergeCell ref="B72:M73"/>
    <mergeCell ref="B75:M75"/>
    <mergeCell ref="B81:M83"/>
    <mergeCell ref="B85:M86"/>
    <mergeCell ref="A9:M9"/>
    <mergeCell ref="A10:M10"/>
    <mergeCell ref="D15:G15"/>
    <mergeCell ref="C58:I58"/>
    <mergeCell ref="C59:I59"/>
    <mergeCell ref="B69:M70"/>
  </mergeCells>
  <conditionalFormatting sqref="B17">
    <cfRule type="duplicateValues" dxfId="1" priority="2"/>
  </conditionalFormatting>
  <conditionalFormatting sqref="B1:B1048576">
    <cfRule type="duplicateValues" dxfId="0" priority="1"/>
  </conditionalFormatting>
  <dataValidations count="1">
    <dataValidation type="list" allowBlank="1" showErrorMessage="1" error="Use the following date format when inserting a date:_x000a__x000a_Eg:  &quot;January 1, 2013&quot;" prompt="Use the following format eg: January 1, 2013" sqref="F12" xr:uid="{7BE1DBC1-0A59-4297-BB68-53165AEE7F5C}">
      <formula1>"CGAAP, MIFRS,USGAAP, ASPE"</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4DA68-5782-463C-9F0C-4FB6003DFC3A}">
  <sheetPr>
    <tabColor rgb="FF00B0F0"/>
  </sheetPr>
  <dimension ref="A1:O86"/>
  <sheetViews>
    <sheetView showGridLines="0" topLeftCell="A8" zoomScaleNormal="100" zoomScaleSheetLayoutView="85" workbookViewId="0">
      <pane xSplit="3" ySplit="9" topLeftCell="D32" activePane="bottomRight" state="frozen"/>
      <selection pane="bottomRight" activeCell="F13" sqref="F13"/>
      <selection pane="bottomLeft" activeCell="E17" sqref="E17"/>
      <selection pane="topRight" activeCell="E17" sqref="E17"/>
    </sheetView>
  </sheetViews>
  <sheetFormatPr defaultColWidth="10.6640625" defaultRowHeight="12.75"/>
  <cols>
    <col min="1" max="1" width="8.83203125" style="1" customWidth="1"/>
    <col min="2" max="2" width="11.83203125" style="1" customWidth="1"/>
    <col min="3" max="3" width="44.1640625" style="2" customWidth="1"/>
    <col min="4" max="4" width="16.83203125" style="2" customWidth="1"/>
    <col min="5" max="5" width="15.1640625" style="2" customWidth="1"/>
    <col min="6" max="6" width="13.5" style="2" customWidth="1"/>
    <col min="7" max="7" width="15.83203125" style="2" customWidth="1"/>
    <col min="8" max="8" width="1.83203125" style="2" customWidth="1"/>
    <col min="9" max="9" width="16.83203125" style="2" customWidth="1"/>
    <col min="10" max="10" width="15.6640625" style="2" customWidth="1"/>
    <col min="11" max="11" width="13.83203125" style="2" customWidth="1"/>
    <col min="12" max="12" width="17" style="2" bestFit="1" customWidth="1"/>
    <col min="13" max="13" width="16.5" style="2" bestFit="1" customWidth="1"/>
    <col min="14" max="14" width="12.1640625" style="2" bestFit="1" customWidth="1"/>
    <col min="15" max="16384" width="10.6640625" style="2"/>
  </cols>
  <sheetData>
    <row r="1" spans="1:13">
      <c r="L1" s="3" t="s">
        <v>0</v>
      </c>
      <c r="M1" s="52" t="s">
        <v>1</v>
      </c>
    </row>
    <row r="2" spans="1:13">
      <c r="L2" s="3" t="s">
        <v>2</v>
      </c>
      <c r="M2" s="28" t="s">
        <v>3</v>
      </c>
    </row>
    <row r="3" spans="1:13">
      <c r="L3" s="3" t="s">
        <v>4</v>
      </c>
      <c r="M3" s="28">
        <v>4</v>
      </c>
    </row>
    <row r="4" spans="1:13">
      <c r="L4" s="3" t="s">
        <v>5</v>
      </c>
      <c r="M4" s="28">
        <v>4</v>
      </c>
    </row>
    <row r="5" spans="1:13">
      <c r="L5" s="3" t="s">
        <v>6</v>
      </c>
      <c r="M5" s="29"/>
    </row>
    <row r="6" spans="1:13">
      <c r="L6" s="3"/>
      <c r="M6" s="30"/>
    </row>
    <row r="7" spans="1:13">
      <c r="L7" s="3" t="s">
        <v>7</v>
      </c>
      <c r="M7" s="31">
        <v>43545</v>
      </c>
    </row>
    <row r="8" spans="1:13" ht="12" hidden="1" customHeight="1"/>
    <row r="9" spans="1:13" ht="18">
      <c r="A9" s="84" t="s">
        <v>8</v>
      </c>
      <c r="B9" s="84"/>
      <c r="C9" s="84"/>
      <c r="D9" s="84"/>
      <c r="E9" s="84"/>
      <c r="F9" s="84"/>
      <c r="G9" s="84"/>
      <c r="H9" s="84"/>
      <c r="I9" s="84"/>
      <c r="J9" s="84"/>
      <c r="K9" s="84"/>
      <c r="L9" s="84"/>
      <c r="M9" s="84"/>
    </row>
    <row r="10" spans="1:13" ht="21">
      <c r="A10" s="84" t="s">
        <v>9</v>
      </c>
      <c r="B10" s="84"/>
      <c r="C10" s="84"/>
      <c r="D10" s="84"/>
      <c r="E10" s="84"/>
      <c r="F10" s="84"/>
      <c r="G10" s="84"/>
      <c r="H10" s="84"/>
      <c r="I10" s="84"/>
      <c r="J10" s="84"/>
      <c r="K10" s="84"/>
      <c r="L10" s="84"/>
      <c r="M10" s="84"/>
    </row>
    <row r="12" spans="1:13" ht="15">
      <c r="E12" s="4" t="s">
        <v>10</v>
      </c>
      <c r="F12" s="53" t="s">
        <v>11</v>
      </c>
    </row>
    <row r="13" spans="1:13" ht="15">
      <c r="E13" s="4" t="s">
        <v>12</v>
      </c>
      <c r="F13" s="33">
        <v>2022</v>
      </c>
      <c r="G13" s="34"/>
    </row>
    <row r="15" spans="1:13">
      <c r="D15" s="85" t="s">
        <v>13</v>
      </c>
      <c r="E15" s="86"/>
      <c r="F15" s="86"/>
      <c r="G15" s="87"/>
      <c r="I15" s="5"/>
      <c r="J15" s="6" t="s">
        <v>14</v>
      </c>
      <c r="K15" s="6"/>
      <c r="L15" s="7"/>
    </row>
    <row r="16" spans="1:13" ht="27">
      <c r="A16" s="35" t="s">
        <v>15</v>
      </c>
      <c r="B16" s="35" t="s">
        <v>16</v>
      </c>
      <c r="C16" s="36" t="s">
        <v>17</v>
      </c>
      <c r="D16" s="35" t="s">
        <v>18</v>
      </c>
      <c r="E16" s="37" t="s">
        <v>19</v>
      </c>
      <c r="F16" s="37" t="s">
        <v>20</v>
      </c>
      <c r="G16" s="35" t="s">
        <v>21</v>
      </c>
      <c r="H16" s="10"/>
      <c r="I16" s="38" t="s">
        <v>18</v>
      </c>
      <c r="J16" s="39" t="s">
        <v>22</v>
      </c>
      <c r="K16" s="39" t="s">
        <v>20</v>
      </c>
      <c r="L16" s="40" t="s">
        <v>21</v>
      </c>
      <c r="M16" s="35" t="s">
        <v>23</v>
      </c>
    </row>
    <row r="17" spans="1:15">
      <c r="A17" s="8">
        <v>12</v>
      </c>
      <c r="B17" s="41">
        <v>1610</v>
      </c>
      <c r="C17" s="9" t="s">
        <v>24</v>
      </c>
      <c r="D17" s="54">
        <f>'App.2-BA_Fixed Asset Cont2021Tx'!G17</f>
        <v>448.35943859519989</v>
      </c>
      <c r="E17" s="54">
        <v>26.142713380650161</v>
      </c>
      <c r="F17" s="61">
        <v>0</v>
      </c>
      <c r="G17" s="56">
        <f>D17+E17+F17</f>
        <v>474.50215197585004</v>
      </c>
      <c r="H17" s="10"/>
      <c r="I17" s="54">
        <f>'App.2-BA_Fixed Asset Cont2021Tx'!L17</f>
        <v>-273.58635138509004</v>
      </c>
      <c r="J17" s="54">
        <v>-27.337170058676108</v>
      </c>
      <c r="K17" s="55">
        <v>0</v>
      </c>
      <c r="L17" s="56">
        <f t="shared" ref="L17:L51" si="0">I17+J17+K17</f>
        <v>-300.92352144376616</v>
      </c>
      <c r="M17" s="11">
        <f>G17+L17</f>
        <v>173.57863053208388</v>
      </c>
      <c r="O17" s="63"/>
    </row>
    <row r="18" spans="1:15" ht="25.5">
      <c r="A18" s="8">
        <v>12</v>
      </c>
      <c r="B18" s="41">
        <v>1611</v>
      </c>
      <c r="C18" s="9" t="s">
        <v>25</v>
      </c>
      <c r="D18" s="54">
        <f>'App.2-BA_Fixed Asset Cont2021Tx'!G18</f>
        <v>0</v>
      </c>
      <c r="E18" s="54">
        <v>0</v>
      </c>
      <c r="F18" s="61">
        <v>0</v>
      </c>
      <c r="G18" s="56">
        <f>D18+E18+F18</f>
        <v>0</v>
      </c>
      <c r="H18" s="12"/>
      <c r="I18" s="54">
        <f>'App.2-BA_Fixed Asset Cont2021Tx'!L18</f>
        <v>0</v>
      </c>
      <c r="J18" s="54">
        <v>0</v>
      </c>
      <c r="K18" s="55">
        <v>0</v>
      </c>
      <c r="L18" s="56">
        <f t="shared" si="0"/>
        <v>0</v>
      </c>
      <c r="M18" s="11">
        <f t="shared" ref="M18:M52" si="1">G18+L18</f>
        <v>0</v>
      </c>
      <c r="O18" s="63"/>
    </row>
    <row r="19" spans="1:15" ht="25.5">
      <c r="A19" s="8" t="s">
        <v>26</v>
      </c>
      <c r="B19" s="41">
        <v>1612</v>
      </c>
      <c r="C19" s="9" t="s">
        <v>27</v>
      </c>
      <c r="D19" s="54">
        <f>'App.2-BA_Fixed Asset Cont2021Tx'!G19</f>
        <v>0</v>
      </c>
      <c r="E19" s="54">
        <v>0</v>
      </c>
      <c r="F19" s="61">
        <v>0</v>
      </c>
      <c r="G19" s="56">
        <f>D19+E19+F19</f>
        <v>0</v>
      </c>
      <c r="H19" s="12"/>
      <c r="I19" s="54">
        <f>'App.2-BA_Fixed Asset Cont2021Tx'!L19</f>
        <v>0</v>
      </c>
      <c r="J19" s="54">
        <v>0</v>
      </c>
      <c r="K19" s="55">
        <v>0</v>
      </c>
      <c r="L19" s="56">
        <f t="shared" si="0"/>
        <v>0</v>
      </c>
      <c r="M19" s="11">
        <f t="shared" si="1"/>
        <v>0</v>
      </c>
      <c r="O19" s="63"/>
    </row>
    <row r="20" spans="1:15">
      <c r="A20" s="8"/>
      <c r="B20" s="41">
        <v>1665</v>
      </c>
      <c r="C20" s="9" t="s">
        <v>28</v>
      </c>
      <c r="D20" s="54">
        <f>'App.2-BA_Fixed Asset Cont2021Tx'!G20</f>
        <v>0</v>
      </c>
      <c r="E20" s="54">
        <v>0</v>
      </c>
      <c r="F20" s="61">
        <v>0</v>
      </c>
      <c r="G20" s="56">
        <f>D20+E20+F20</f>
        <v>0</v>
      </c>
      <c r="H20" s="12"/>
      <c r="I20" s="54">
        <f>'App.2-BA_Fixed Asset Cont2021Tx'!L20</f>
        <v>0</v>
      </c>
      <c r="J20" s="54">
        <v>0</v>
      </c>
      <c r="K20" s="55">
        <v>0</v>
      </c>
      <c r="L20" s="56">
        <f t="shared" si="0"/>
        <v>0</v>
      </c>
      <c r="M20" s="11">
        <f t="shared" si="1"/>
        <v>0</v>
      </c>
      <c r="O20" s="63"/>
    </row>
    <row r="21" spans="1:15">
      <c r="A21" s="8"/>
      <c r="B21" s="41">
        <v>1675</v>
      </c>
      <c r="C21" s="9" t="s">
        <v>29</v>
      </c>
      <c r="D21" s="54">
        <f>'App.2-BA_Fixed Asset Cont2021Tx'!G21</f>
        <v>0</v>
      </c>
      <c r="E21" s="54">
        <v>0</v>
      </c>
      <c r="F21" s="61">
        <v>0</v>
      </c>
      <c r="G21" s="56">
        <f t="shared" ref="G21:G56" si="2">D21+E21+F21</f>
        <v>0</v>
      </c>
      <c r="H21" s="12"/>
      <c r="I21" s="54">
        <f>'App.2-BA_Fixed Asset Cont2021Tx'!L21</f>
        <v>0</v>
      </c>
      <c r="J21" s="54">
        <v>0</v>
      </c>
      <c r="K21" s="55">
        <v>0</v>
      </c>
      <c r="L21" s="56">
        <f t="shared" si="0"/>
        <v>0</v>
      </c>
      <c r="M21" s="11">
        <f t="shared" si="1"/>
        <v>0</v>
      </c>
      <c r="O21" s="63"/>
    </row>
    <row r="22" spans="1:15">
      <c r="A22" s="8" t="s">
        <v>30</v>
      </c>
      <c r="B22" s="45">
        <v>1615</v>
      </c>
      <c r="C22" s="9" t="s">
        <v>31</v>
      </c>
      <c r="D22" s="54">
        <f>'App.2-BA_Fixed Asset Cont2021Tx'!G22</f>
        <v>0</v>
      </c>
      <c r="E22" s="54">
        <v>0</v>
      </c>
      <c r="F22" s="61">
        <v>0</v>
      </c>
      <c r="G22" s="56">
        <f t="shared" si="2"/>
        <v>0</v>
      </c>
      <c r="H22" s="12"/>
      <c r="I22" s="54">
        <f>'App.2-BA_Fixed Asset Cont2021Tx'!L22</f>
        <v>0</v>
      </c>
      <c r="J22" s="54">
        <v>0</v>
      </c>
      <c r="K22" s="55">
        <v>0</v>
      </c>
      <c r="L22" s="56">
        <f t="shared" si="0"/>
        <v>0</v>
      </c>
      <c r="M22" s="11">
        <f t="shared" si="1"/>
        <v>0</v>
      </c>
      <c r="N22" s="13"/>
      <c r="O22" s="63"/>
    </row>
    <row r="23" spans="1:15">
      <c r="A23" s="8">
        <v>1</v>
      </c>
      <c r="B23" s="45">
        <v>1620</v>
      </c>
      <c r="C23" s="9" t="s">
        <v>32</v>
      </c>
      <c r="D23" s="54">
        <f>'App.2-BA_Fixed Asset Cont2021Tx'!G23</f>
        <v>0</v>
      </c>
      <c r="E23" s="54">
        <v>0</v>
      </c>
      <c r="F23" s="61">
        <v>0</v>
      </c>
      <c r="G23" s="56">
        <f t="shared" si="2"/>
        <v>0</v>
      </c>
      <c r="H23" s="12"/>
      <c r="I23" s="54">
        <f>'App.2-BA_Fixed Asset Cont2021Tx'!L23</f>
        <v>0</v>
      </c>
      <c r="J23" s="54">
        <v>0</v>
      </c>
      <c r="K23" s="55">
        <v>0</v>
      </c>
      <c r="L23" s="56">
        <f t="shared" si="0"/>
        <v>0</v>
      </c>
      <c r="M23" s="11">
        <f t="shared" si="1"/>
        <v>0</v>
      </c>
      <c r="N23" s="13"/>
      <c r="O23" s="63"/>
    </row>
    <row r="24" spans="1:15">
      <c r="A24" s="8" t="s">
        <v>30</v>
      </c>
      <c r="B24" s="41">
        <v>1705</v>
      </c>
      <c r="C24" s="9" t="s">
        <v>31</v>
      </c>
      <c r="D24" s="54">
        <f>'App.2-BA_Fixed Asset Cont2021Tx'!G24</f>
        <v>263.15259564999997</v>
      </c>
      <c r="E24" s="54">
        <v>7.7964849024909952</v>
      </c>
      <c r="F24" s="61">
        <v>0</v>
      </c>
      <c r="G24" s="56">
        <f t="shared" si="2"/>
        <v>270.94908055249095</v>
      </c>
      <c r="H24" s="12"/>
      <c r="I24" s="54">
        <f>'App.2-BA_Fixed Asset Cont2021Tx'!L24</f>
        <v>-1.6191410000000017E-2</v>
      </c>
      <c r="J24" s="54">
        <v>-7.6362346652778135E-2</v>
      </c>
      <c r="K24" s="55">
        <v>0</v>
      </c>
      <c r="L24" s="56">
        <f t="shared" si="0"/>
        <v>-9.2553756652778152E-2</v>
      </c>
      <c r="M24" s="11">
        <f t="shared" si="1"/>
        <v>270.85652679583819</v>
      </c>
      <c r="O24" s="63"/>
    </row>
    <row r="25" spans="1:15">
      <c r="A25" s="8">
        <v>14.1</v>
      </c>
      <c r="B25" s="45">
        <v>1706</v>
      </c>
      <c r="C25" s="9" t="s">
        <v>33</v>
      </c>
      <c r="D25" s="54">
        <f>'App.2-BA_Fixed Asset Cont2021Tx'!G25</f>
        <v>263.91841885000002</v>
      </c>
      <c r="E25" s="54">
        <v>15.615886585426241</v>
      </c>
      <c r="F25" s="61">
        <v>0</v>
      </c>
      <c r="G25" s="56">
        <f t="shared" si="2"/>
        <v>279.53430543542629</v>
      </c>
      <c r="H25" s="12"/>
      <c r="I25" s="54">
        <f>'App.2-BA_Fixed Asset Cont2021Tx'!L25</f>
        <v>-68.838204019999978</v>
      </c>
      <c r="J25" s="54">
        <v>-2.6402873345974474</v>
      </c>
      <c r="K25" s="55">
        <v>0</v>
      </c>
      <c r="L25" s="56">
        <f t="shared" si="0"/>
        <v>-71.478491354597423</v>
      </c>
      <c r="M25" s="11">
        <f t="shared" si="1"/>
        <v>208.05581408082887</v>
      </c>
      <c r="O25" s="63"/>
    </row>
    <row r="26" spans="1:15">
      <c r="A26" s="8">
        <v>1</v>
      </c>
      <c r="B26" s="41">
        <v>1708</v>
      </c>
      <c r="C26" s="9" t="s">
        <v>32</v>
      </c>
      <c r="D26" s="54">
        <f>'App.2-BA_Fixed Asset Cont2021Tx'!G26</f>
        <v>697.50620819002302</v>
      </c>
      <c r="E26" s="54">
        <v>21.709089052596667</v>
      </c>
      <c r="F26" s="61">
        <v>-1.2416107478715148</v>
      </c>
      <c r="G26" s="56">
        <f t="shared" si="2"/>
        <v>717.97368649474822</v>
      </c>
      <c r="H26" s="12"/>
      <c r="I26" s="54">
        <f>'App.2-BA_Fixed Asset Cont2021Tx'!L26</f>
        <v>-282.98058065999999</v>
      </c>
      <c r="J26" s="54">
        <v>-12.419630590878509</v>
      </c>
      <c r="K26" s="55">
        <v>1.2416107478715148</v>
      </c>
      <c r="L26" s="56">
        <f t="shared" si="0"/>
        <v>-294.15860050300699</v>
      </c>
      <c r="M26" s="11">
        <f t="shared" si="1"/>
        <v>423.81508599174123</v>
      </c>
      <c r="O26" s="63"/>
    </row>
    <row r="27" spans="1:15">
      <c r="A27" s="8">
        <v>47</v>
      </c>
      <c r="B27" s="41">
        <v>1715</v>
      </c>
      <c r="C27" s="9" t="s">
        <v>34</v>
      </c>
      <c r="D27" s="54">
        <f>'App.2-BA_Fixed Asset Cont2021Tx'!G27</f>
        <v>11196.294751673388</v>
      </c>
      <c r="E27" s="54">
        <v>790.21952274927423</v>
      </c>
      <c r="F27" s="61">
        <v>-32.93879894158863</v>
      </c>
      <c r="G27" s="56">
        <f t="shared" si="2"/>
        <v>11953.575475481073</v>
      </c>
      <c r="H27" s="12"/>
      <c r="I27" s="54">
        <f>'App.2-BA_Fixed Asset Cont2021Tx'!L27</f>
        <v>-3868.3601677109518</v>
      </c>
      <c r="J27" s="54">
        <v>-244.94858498832957</v>
      </c>
      <c r="K27" s="55">
        <v>33.937360441821404</v>
      </c>
      <c r="L27" s="56">
        <f t="shared" si="0"/>
        <v>-4079.3713922574598</v>
      </c>
      <c r="M27" s="11">
        <f t="shared" si="1"/>
        <v>7874.2040832236135</v>
      </c>
      <c r="O27" s="63"/>
    </row>
    <row r="28" spans="1:15">
      <c r="A28" s="8">
        <v>47</v>
      </c>
      <c r="B28" s="41">
        <v>1720</v>
      </c>
      <c r="C28" s="9" t="s">
        <v>35</v>
      </c>
      <c r="D28" s="54">
        <f>'App.2-BA_Fixed Asset Cont2021Tx'!G28</f>
        <v>3053.8351591835026</v>
      </c>
      <c r="E28" s="54">
        <v>298.8024681183133</v>
      </c>
      <c r="F28" s="61">
        <v>-2.8970917450335349</v>
      </c>
      <c r="G28" s="56">
        <f t="shared" si="2"/>
        <v>3349.7405355567826</v>
      </c>
      <c r="H28" s="12"/>
      <c r="I28" s="54">
        <f>'App.2-BA_Fixed Asset Cont2021Tx'!L28</f>
        <v>-967.33144951192435</v>
      </c>
      <c r="J28" s="54">
        <v>-41.55575848912251</v>
      </c>
      <c r="K28" s="55">
        <v>2.8970917450335349</v>
      </c>
      <c r="L28" s="56">
        <f t="shared" si="0"/>
        <v>-1005.9901162560133</v>
      </c>
      <c r="M28" s="11">
        <f t="shared" si="1"/>
        <v>2343.7504193007694</v>
      </c>
      <c r="O28" s="63"/>
    </row>
    <row r="29" spans="1:15">
      <c r="A29" s="8">
        <v>47</v>
      </c>
      <c r="B29" s="41">
        <v>1730</v>
      </c>
      <c r="C29" s="9" t="s">
        <v>36</v>
      </c>
      <c r="D29" s="54">
        <f>'App.2-BA_Fixed Asset Cont2021Tx'!G29</f>
        <v>2184.0941738431125</v>
      </c>
      <c r="E29" s="54">
        <v>120.9369988873427</v>
      </c>
      <c r="F29" s="61">
        <v>-1.2416107478715148</v>
      </c>
      <c r="G29" s="56">
        <f t="shared" si="2"/>
        <v>2303.7895619825836</v>
      </c>
      <c r="H29" s="12"/>
      <c r="I29" s="54">
        <f>'App.2-BA_Fixed Asset Cont2021Tx'!L29</f>
        <v>-646.67269905950184</v>
      </c>
      <c r="J29" s="54">
        <v>-31.674146645613462</v>
      </c>
      <c r="K29" s="55">
        <v>1.2416107478715148</v>
      </c>
      <c r="L29" s="56">
        <f t="shared" si="0"/>
        <v>-677.10523495724385</v>
      </c>
      <c r="M29" s="11">
        <f t="shared" si="1"/>
        <v>1626.6843270253398</v>
      </c>
      <c r="O29" s="63"/>
    </row>
    <row r="30" spans="1:15">
      <c r="A30" s="8">
        <v>47</v>
      </c>
      <c r="B30" s="41">
        <v>1735</v>
      </c>
      <c r="C30" s="9" t="s">
        <v>37</v>
      </c>
      <c r="D30" s="54">
        <f>'App.2-BA_Fixed Asset Cont2021Tx'!G30</f>
        <v>313.64027276000002</v>
      </c>
      <c r="E30" s="54">
        <v>10.88483520922982</v>
      </c>
      <c r="F30" s="61">
        <v>0</v>
      </c>
      <c r="G30" s="56">
        <f t="shared" si="2"/>
        <v>324.52510796922985</v>
      </c>
      <c r="H30" s="12"/>
      <c r="I30" s="54">
        <f>'App.2-BA_Fixed Asset Cont2021Tx'!L30</f>
        <v>-146.08056447999999</v>
      </c>
      <c r="J30" s="54">
        <v>-5.3562562332345145</v>
      </c>
      <c r="K30" s="55">
        <v>0</v>
      </c>
      <c r="L30" s="56">
        <f t="shared" si="0"/>
        <v>-151.43682071323451</v>
      </c>
      <c r="M30" s="11">
        <f t="shared" si="1"/>
        <v>173.08828725599534</v>
      </c>
      <c r="O30" s="63"/>
    </row>
    <row r="31" spans="1:15">
      <c r="A31" s="8">
        <v>47</v>
      </c>
      <c r="B31" s="41">
        <v>1740</v>
      </c>
      <c r="C31" s="9" t="s">
        <v>38</v>
      </c>
      <c r="D31" s="54">
        <f>'App.2-BA_Fixed Asset Cont2021Tx'!G31</f>
        <v>188.50341599000004</v>
      </c>
      <c r="E31" s="54">
        <v>14.125181191187089</v>
      </c>
      <c r="F31" s="61">
        <v>-2.0693512464525248</v>
      </c>
      <c r="G31" s="56">
        <f t="shared" si="2"/>
        <v>200.55924593473461</v>
      </c>
      <c r="H31" s="12"/>
      <c r="I31" s="54">
        <f>'App.2-BA_Fixed Asset Cont2021Tx'!L31</f>
        <v>-33.695314880000005</v>
      </c>
      <c r="J31" s="54">
        <v>-3.546163835829752</v>
      </c>
      <c r="K31" s="55">
        <v>2.0693512464525248</v>
      </c>
      <c r="L31" s="56">
        <f t="shared" si="0"/>
        <v>-35.17212746937723</v>
      </c>
      <c r="M31" s="11">
        <f t="shared" si="1"/>
        <v>165.38711846535739</v>
      </c>
      <c r="O31" s="63"/>
    </row>
    <row r="32" spans="1:15">
      <c r="A32" s="8">
        <v>17</v>
      </c>
      <c r="B32" s="41">
        <v>1745</v>
      </c>
      <c r="C32" s="9" t="s">
        <v>39</v>
      </c>
      <c r="D32" s="54">
        <f>'App.2-BA_Fixed Asset Cont2021Tx'!G32</f>
        <v>372.12366107000003</v>
      </c>
      <c r="E32" s="54">
        <v>4.8417688304979158</v>
      </c>
      <c r="F32" s="61">
        <v>0</v>
      </c>
      <c r="G32" s="56">
        <f t="shared" si="2"/>
        <v>376.96542990049795</v>
      </c>
      <c r="H32" s="12"/>
      <c r="I32" s="54">
        <f>'App.2-BA_Fixed Asset Cont2021Tx'!L32</f>
        <v>-192.3189912</v>
      </c>
      <c r="J32" s="54">
        <v>-5.8249725447783316</v>
      </c>
      <c r="K32" s="55">
        <v>0</v>
      </c>
      <c r="L32" s="56">
        <f t="shared" si="0"/>
        <v>-198.14396374477832</v>
      </c>
      <c r="M32" s="11">
        <f t="shared" si="1"/>
        <v>178.82146615571963</v>
      </c>
      <c r="O32" s="63"/>
    </row>
    <row r="33" spans="1:15">
      <c r="A33" s="8" t="s">
        <v>30</v>
      </c>
      <c r="B33" s="41">
        <v>1905</v>
      </c>
      <c r="C33" s="9" t="s">
        <v>31</v>
      </c>
      <c r="D33" s="54">
        <f>'App.2-BA_Fixed Asset Cont2021Tx'!G33</f>
        <v>18.413537052279999</v>
      </c>
      <c r="E33" s="54">
        <v>0</v>
      </c>
      <c r="F33" s="61">
        <v>0</v>
      </c>
      <c r="G33" s="56">
        <f t="shared" si="2"/>
        <v>18.413537052279999</v>
      </c>
      <c r="H33" s="12"/>
      <c r="I33" s="54">
        <f>'App.2-BA_Fixed Asset Cont2021Tx'!L33</f>
        <v>-0.57500820000000008</v>
      </c>
      <c r="J33" s="54">
        <v>-0.16362228057441597</v>
      </c>
      <c r="K33" s="55">
        <v>0</v>
      </c>
      <c r="L33" s="56">
        <f t="shared" si="0"/>
        <v>-0.73863048057441605</v>
      </c>
      <c r="M33" s="11">
        <f t="shared" si="1"/>
        <v>17.674906571705584</v>
      </c>
      <c r="O33" s="63"/>
    </row>
    <row r="34" spans="1:15">
      <c r="A34" s="8">
        <v>47</v>
      </c>
      <c r="B34" s="41">
        <v>1908</v>
      </c>
      <c r="C34" s="9" t="s">
        <v>40</v>
      </c>
      <c r="D34" s="54">
        <f>'App.2-BA_Fixed Asset Cont2021Tx'!G34</f>
        <v>329.24271053964998</v>
      </c>
      <c r="E34" s="54">
        <v>3.9744762676357142</v>
      </c>
      <c r="F34" s="61">
        <v>0</v>
      </c>
      <c r="G34" s="56">
        <f t="shared" si="2"/>
        <v>333.21718680728571</v>
      </c>
      <c r="H34" s="12"/>
      <c r="I34" s="54">
        <f>'App.2-BA_Fixed Asset Cont2021Tx'!L34</f>
        <v>-103.53697466293433</v>
      </c>
      <c r="J34" s="54">
        <v>-4.6656234459209838</v>
      </c>
      <c r="K34" s="55">
        <v>0</v>
      </c>
      <c r="L34" s="56">
        <f t="shared" si="0"/>
        <v>-108.20259810885531</v>
      </c>
      <c r="M34" s="11">
        <f t="shared" si="1"/>
        <v>225.0145886984304</v>
      </c>
      <c r="O34" s="63"/>
    </row>
    <row r="35" spans="1:15">
      <c r="A35" s="8">
        <v>13</v>
      </c>
      <c r="B35" s="41">
        <v>1910</v>
      </c>
      <c r="C35" s="9" t="s">
        <v>41</v>
      </c>
      <c r="D35" s="54">
        <f>'App.2-BA_Fixed Asset Cont2021Tx'!G35</f>
        <v>26.252934906189996</v>
      </c>
      <c r="E35" s="54">
        <v>0</v>
      </c>
      <c r="F35" s="61">
        <v>0</v>
      </c>
      <c r="G35" s="56">
        <f t="shared" si="2"/>
        <v>26.252934906189996</v>
      </c>
      <c r="H35" s="12"/>
      <c r="I35" s="54">
        <f>'App.2-BA_Fixed Asset Cont2021Tx'!L35</f>
        <v>-14.77485122435815</v>
      </c>
      <c r="J35" s="54">
        <v>-1.4508339366075107</v>
      </c>
      <c r="K35" s="55">
        <v>0</v>
      </c>
      <c r="L35" s="56">
        <f t="shared" si="0"/>
        <v>-16.225685160965661</v>
      </c>
      <c r="M35" s="11">
        <f t="shared" si="1"/>
        <v>10.027249745224335</v>
      </c>
      <c r="O35" s="63"/>
    </row>
    <row r="36" spans="1:15">
      <c r="A36" s="8">
        <v>8</v>
      </c>
      <c r="B36" s="41">
        <v>1915</v>
      </c>
      <c r="C36" s="9" t="s">
        <v>42</v>
      </c>
      <c r="D36" s="54">
        <f>'App.2-BA_Fixed Asset Cont2021Tx'!G36</f>
        <v>6.3945722802199985</v>
      </c>
      <c r="E36" s="54">
        <v>0.36162894403134122</v>
      </c>
      <c r="F36" s="61">
        <v>-1.7061947519400003</v>
      </c>
      <c r="G36" s="56">
        <f t="shared" si="2"/>
        <v>5.05000647231134</v>
      </c>
      <c r="H36" s="12"/>
      <c r="I36" s="54">
        <f>'App.2-BA_Fixed Asset Cont2021Tx'!L36</f>
        <v>-4.219806817399185</v>
      </c>
      <c r="J36" s="54">
        <v>-0.54325970491450692</v>
      </c>
      <c r="K36" s="55">
        <v>1.7061947519400003</v>
      </c>
      <c r="L36" s="56">
        <f t="shared" si="0"/>
        <v>-3.0568717703736921</v>
      </c>
      <c r="M36" s="11">
        <f t="shared" si="1"/>
        <v>1.993134701937648</v>
      </c>
      <c r="O36" s="63"/>
    </row>
    <row r="37" spans="1:15">
      <c r="A37" s="8">
        <v>10</v>
      </c>
      <c r="B37" s="41">
        <v>1920</v>
      </c>
      <c r="C37" s="9" t="s">
        <v>43</v>
      </c>
      <c r="D37" s="54">
        <f>'App.2-BA_Fixed Asset Cont2021Tx'!G37</f>
        <v>64.245042602240005</v>
      </c>
      <c r="E37" s="54">
        <v>7.1227211696818635</v>
      </c>
      <c r="F37" s="61">
        <v>-4.3396904476799989</v>
      </c>
      <c r="G37" s="56">
        <f t="shared" si="2"/>
        <v>67.028073324241873</v>
      </c>
      <c r="H37" s="12"/>
      <c r="I37" s="54">
        <f>'App.2-BA_Fixed Asset Cont2021Tx'!L37</f>
        <v>-38.213214452951192</v>
      </c>
      <c r="J37" s="54">
        <v>-10.181830917113167</v>
      </c>
      <c r="K37" s="55">
        <v>4.3396904476799989</v>
      </c>
      <c r="L37" s="56">
        <f t="shared" si="0"/>
        <v>-44.05535492238436</v>
      </c>
      <c r="M37" s="11">
        <f t="shared" si="1"/>
        <v>22.972718401857513</v>
      </c>
      <c r="O37" s="63"/>
    </row>
    <row r="38" spans="1:15">
      <c r="A38" s="8"/>
      <c r="B38" s="45">
        <v>1925</v>
      </c>
      <c r="C38" s="9" t="s">
        <v>44</v>
      </c>
      <c r="D38" s="54">
        <f>'App.2-BA_Fixed Asset Cont2021Tx'!G38</f>
        <v>97.631562474660001</v>
      </c>
      <c r="E38" s="54">
        <v>0.28029146278397987</v>
      </c>
      <c r="F38" s="61">
        <v>0</v>
      </c>
      <c r="G38" s="56">
        <f t="shared" si="2"/>
        <v>97.911853937443979</v>
      </c>
      <c r="H38" s="12"/>
      <c r="I38" s="54">
        <f>'App.2-BA_Fixed Asset Cont2021Tx'!L38</f>
        <v>-84.440948457607064</v>
      </c>
      <c r="J38" s="54">
        <v>-4.0869051156261218</v>
      </c>
      <c r="K38" s="55">
        <v>0</v>
      </c>
      <c r="L38" s="56">
        <f t="shared" si="0"/>
        <v>-88.527853573233187</v>
      </c>
      <c r="M38" s="11">
        <f t="shared" si="1"/>
        <v>9.3840003642107916</v>
      </c>
      <c r="O38" s="63"/>
    </row>
    <row r="39" spans="1:15">
      <c r="A39" s="8">
        <v>10</v>
      </c>
      <c r="B39" s="41">
        <v>1930</v>
      </c>
      <c r="C39" s="9" t="s">
        <v>45</v>
      </c>
      <c r="D39" s="54">
        <f>'App.2-BA_Fixed Asset Cont2021Tx'!G39</f>
        <v>72.808097584210046</v>
      </c>
      <c r="E39" s="54">
        <v>8.8003027054424461</v>
      </c>
      <c r="F39" s="61">
        <v>-3.3100126931700009</v>
      </c>
      <c r="G39" s="56">
        <f t="shared" si="2"/>
        <v>78.298387596482499</v>
      </c>
      <c r="H39" s="12"/>
      <c r="I39" s="54">
        <f>'App.2-BA_Fixed Asset Cont2021Tx'!L39</f>
        <v>-66.372641222733179</v>
      </c>
      <c r="J39" s="54">
        <v>-6.2605840821880392</v>
      </c>
      <c r="K39" s="55">
        <v>3.3100126931700009</v>
      </c>
      <c r="L39" s="56">
        <f t="shared" si="0"/>
        <v>-69.323212611751217</v>
      </c>
      <c r="M39" s="11">
        <f t="shared" si="1"/>
        <v>8.9751749847312823</v>
      </c>
      <c r="O39" s="63"/>
    </row>
    <row r="40" spans="1:15">
      <c r="A40" s="8">
        <v>8</v>
      </c>
      <c r="B40" s="41">
        <v>1935</v>
      </c>
      <c r="C40" s="9" t="s">
        <v>46</v>
      </c>
      <c r="D40" s="54">
        <f>'App.2-BA_Fixed Asset Cont2021Tx'!G40</f>
        <v>0.24562746329999999</v>
      </c>
      <c r="E40" s="54">
        <v>1.7148341657987669</v>
      </c>
      <c r="F40" s="61">
        <v>-1.8796049999999998E-2</v>
      </c>
      <c r="G40" s="56">
        <f t="shared" si="2"/>
        <v>1.9416655790987669</v>
      </c>
      <c r="H40" s="12"/>
      <c r="I40" s="54">
        <f>'App.2-BA_Fixed Asset Cont2021Tx'!L40</f>
        <v>0.27607878760167043</v>
      </c>
      <c r="J40" s="54">
        <v>-0.32047981045086971</v>
      </c>
      <c r="K40" s="55">
        <v>1.8796049999999998E-2</v>
      </c>
      <c r="L40" s="56">
        <f t="shared" si="0"/>
        <v>-2.560497284919928E-2</v>
      </c>
      <c r="M40" s="11">
        <f t="shared" si="1"/>
        <v>1.9160606062495675</v>
      </c>
      <c r="O40" s="63"/>
    </row>
    <row r="41" spans="1:15">
      <c r="A41" s="8">
        <v>8</v>
      </c>
      <c r="B41" s="41">
        <v>1940</v>
      </c>
      <c r="C41" s="9" t="s">
        <v>47</v>
      </c>
      <c r="D41" s="54">
        <f>'App.2-BA_Fixed Asset Cont2021Tx'!G41</f>
        <v>8.1161682587800001</v>
      </c>
      <c r="E41" s="54">
        <v>0.18083285930438808</v>
      </c>
      <c r="F41" s="61">
        <v>-0.86857120854000203</v>
      </c>
      <c r="G41" s="56">
        <f t="shared" si="2"/>
        <v>7.428429909544386</v>
      </c>
      <c r="H41" s="12"/>
      <c r="I41" s="54">
        <f>'App.2-BA_Fixed Asset Cont2021Tx'!L41</f>
        <v>-2.3837525237941288</v>
      </c>
      <c r="J41" s="54">
        <v>-0.88736584171269894</v>
      </c>
      <c r="K41" s="55">
        <v>0.86857120854000203</v>
      </c>
      <c r="L41" s="56">
        <f t="shared" si="0"/>
        <v>-2.402547156966826</v>
      </c>
      <c r="M41" s="11">
        <f t="shared" si="1"/>
        <v>5.0258827525775605</v>
      </c>
      <c r="O41" s="63"/>
    </row>
    <row r="42" spans="1:15">
      <c r="A42" s="8">
        <v>8</v>
      </c>
      <c r="B42" s="41">
        <v>1945</v>
      </c>
      <c r="C42" s="9" t="s">
        <v>48</v>
      </c>
      <c r="D42" s="54">
        <f>'App.2-BA_Fixed Asset Cont2021Tx'!G42</f>
        <v>7.6952834182199972</v>
      </c>
      <c r="E42" s="54">
        <v>1.5393815091812149</v>
      </c>
      <c r="F42" s="61">
        <v>-1.594643840999999</v>
      </c>
      <c r="G42" s="56">
        <f t="shared" si="2"/>
        <v>7.6400210864012132</v>
      </c>
      <c r="H42" s="12"/>
      <c r="I42" s="54">
        <f>'App.2-BA_Fixed Asset Cont2021Tx'!L42</f>
        <v>-4.0188058163161706</v>
      </c>
      <c r="J42" s="54">
        <v>-1.280989181996093</v>
      </c>
      <c r="K42" s="55">
        <v>1.594643840999999</v>
      </c>
      <c r="L42" s="56">
        <f t="shared" si="0"/>
        <v>-3.7051511573122644</v>
      </c>
      <c r="M42" s="11">
        <f t="shared" si="1"/>
        <v>3.9348699290889488</v>
      </c>
      <c r="O42" s="63"/>
    </row>
    <row r="43" spans="1:15">
      <c r="A43" s="8">
        <v>8</v>
      </c>
      <c r="B43" s="41">
        <v>1950</v>
      </c>
      <c r="C43" s="9" t="s">
        <v>49</v>
      </c>
      <c r="D43" s="54">
        <f>'App.2-BA_Fixed Asset Cont2021Tx'!G43</f>
        <v>219.42020403154999</v>
      </c>
      <c r="E43" s="54">
        <v>0</v>
      </c>
      <c r="F43" s="61">
        <v>-6.9408913769999997E-2</v>
      </c>
      <c r="G43" s="56">
        <f t="shared" si="2"/>
        <v>219.35079511778</v>
      </c>
      <c r="H43" s="12"/>
      <c r="I43" s="54">
        <f>'App.2-BA_Fixed Asset Cont2021Tx'!L43</f>
        <v>-143.96464953194601</v>
      </c>
      <c r="J43" s="54">
        <v>-10.250346850418618</v>
      </c>
      <c r="K43" s="55">
        <v>6.9408913769999997E-2</v>
      </c>
      <c r="L43" s="56">
        <f t="shared" si="0"/>
        <v>-154.14558746859464</v>
      </c>
      <c r="M43" s="11">
        <f t="shared" si="1"/>
        <v>65.205207649185354</v>
      </c>
      <c r="O43" s="63"/>
    </row>
    <row r="44" spans="1:15">
      <c r="A44" s="8">
        <v>8</v>
      </c>
      <c r="B44" s="41">
        <v>1955</v>
      </c>
      <c r="C44" s="9" t="s">
        <v>50</v>
      </c>
      <c r="D44" s="54">
        <f>'App.2-BA_Fixed Asset Cont2021Tx'!G44</f>
        <v>586.38099897328664</v>
      </c>
      <c r="E44" s="54">
        <v>21.343053135602506</v>
      </c>
      <c r="F44" s="61">
        <v>0</v>
      </c>
      <c r="G44" s="56">
        <f t="shared" si="2"/>
        <v>607.72405210888917</v>
      </c>
      <c r="H44" s="12"/>
      <c r="I44" s="54">
        <f>'App.2-BA_Fixed Asset Cont2021Tx'!L44</f>
        <v>-299.97083324633945</v>
      </c>
      <c r="J44" s="54">
        <v>-17.288268533957371</v>
      </c>
      <c r="K44" s="55">
        <v>0</v>
      </c>
      <c r="L44" s="56">
        <f t="shared" si="0"/>
        <v>-317.25910178029682</v>
      </c>
      <c r="M44" s="11">
        <f t="shared" si="1"/>
        <v>290.46495032859235</v>
      </c>
      <c r="O44" s="63"/>
    </row>
    <row r="45" spans="1:15">
      <c r="A45" s="8">
        <v>8</v>
      </c>
      <c r="B45" s="41">
        <v>1960</v>
      </c>
      <c r="C45" s="9" t="s">
        <v>51</v>
      </c>
      <c r="D45" s="54">
        <f>'App.2-BA_Fixed Asset Cont2021Tx'!G45</f>
        <v>3.4238899425999998</v>
      </c>
      <c r="E45" s="54">
        <v>1.6478218636991757</v>
      </c>
      <c r="F45" s="61">
        <v>-0.46442800466999995</v>
      </c>
      <c r="G45" s="56">
        <f t="shared" si="2"/>
        <v>4.6072838016291753</v>
      </c>
      <c r="H45" s="12"/>
      <c r="I45" s="54">
        <f>'App.2-BA_Fixed Asset Cont2021Tx'!L45</f>
        <v>-3.2670526952245753</v>
      </c>
      <c r="J45" s="54">
        <v>-0.80616021102056712</v>
      </c>
      <c r="K45" s="55">
        <v>0.46442800466999995</v>
      </c>
      <c r="L45" s="56">
        <f t="shared" si="0"/>
        <v>-3.608784901575143</v>
      </c>
      <c r="M45" s="11">
        <f t="shared" si="1"/>
        <v>0.9984989000540323</v>
      </c>
      <c r="O45" s="63"/>
    </row>
    <row r="46" spans="1:15" ht="25.5">
      <c r="A46" s="14">
        <v>47</v>
      </c>
      <c r="B46" s="41">
        <v>1970</v>
      </c>
      <c r="C46" s="9" t="s">
        <v>52</v>
      </c>
      <c r="D46" s="54">
        <f>'App.2-BA_Fixed Asset Cont2021Tx'!G46</f>
        <v>0</v>
      </c>
      <c r="E46" s="54">
        <v>0</v>
      </c>
      <c r="F46" s="61">
        <v>0</v>
      </c>
      <c r="G46" s="56">
        <f t="shared" si="2"/>
        <v>0</v>
      </c>
      <c r="H46" s="12"/>
      <c r="I46" s="54">
        <f>'App.2-BA_Fixed Asset Cont2021Tx'!L46</f>
        <v>0</v>
      </c>
      <c r="J46" s="54">
        <v>0</v>
      </c>
      <c r="K46" s="55">
        <v>0</v>
      </c>
      <c r="L46" s="56">
        <f t="shared" si="0"/>
        <v>0</v>
      </c>
      <c r="M46" s="11">
        <f t="shared" si="1"/>
        <v>0</v>
      </c>
      <c r="O46" s="63"/>
    </row>
    <row r="47" spans="1:15" ht="25.5">
      <c r="A47" s="8">
        <v>47</v>
      </c>
      <c r="B47" s="41">
        <v>1975</v>
      </c>
      <c r="C47" s="9" t="s">
        <v>53</v>
      </c>
      <c r="D47" s="54">
        <f>'App.2-BA_Fixed Asset Cont2021Tx'!G47</f>
        <v>0</v>
      </c>
      <c r="E47" s="54">
        <v>0</v>
      </c>
      <c r="F47" s="61">
        <v>0</v>
      </c>
      <c r="G47" s="56">
        <f t="shared" si="2"/>
        <v>0</v>
      </c>
      <c r="H47" s="12"/>
      <c r="I47" s="54">
        <f>'App.2-BA_Fixed Asset Cont2021Tx'!L47</f>
        <v>0</v>
      </c>
      <c r="J47" s="54">
        <v>0</v>
      </c>
      <c r="K47" s="55">
        <v>0</v>
      </c>
      <c r="L47" s="56">
        <f t="shared" si="0"/>
        <v>0</v>
      </c>
      <c r="M47" s="11">
        <f t="shared" si="1"/>
        <v>0</v>
      </c>
      <c r="O47" s="63"/>
    </row>
    <row r="48" spans="1:15">
      <c r="A48" s="8">
        <v>47</v>
      </c>
      <c r="B48" s="41">
        <v>1980</v>
      </c>
      <c r="C48" s="9" t="s">
        <v>54</v>
      </c>
      <c r="D48" s="54">
        <f>'App.2-BA_Fixed Asset Cont2021Tx'!G48</f>
        <v>457.05658431213999</v>
      </c>
      <c r="E48" s="54">
        <v>23.580360042269252</v>
      </c>
      <c r="F48" s="61">
        <v>0</v>
      </c>
      <c r="G48" s="56">
        <f t="shared" si="2"/>
        <v>480.63694435440925</v>
      </c>
      <c r="H48" s="12"/>
      <c r="I48" s="54">
        <f>'App.2-BA_Fixed Asset Cont2021Tx'!L48</f>
        <v>-487.59082277313917</v>
      </c>
      <c r="J48" s="54">
        <v>-26.590517629112465</v>
      </c>
      <c r="K48" s="55">
        <v>0</v>
      </c>
      <c r="L48" s="56">
        <f t="shared" si="0"/>
        <v>-514.18134040225164</v>
      </c>
      <c r="M48" s="11">
        <f t="shared" si="1"/>
        <v>-33.544396047842383</v>
      </c>
      <c r="O48" s="63"/>
    </row>
    <row r="49" spans="1:15">
      <c r="A49" s="8">
        <v>47</v>
      </c>
      <c r="B49" s="41">
        <v>1985</v>
      </c>
      <c r="C49" s="9" t="s">
        <v>55</v>
      </c>
      <c r="D49" s="54">
        <f>'App.2-BA_Fixed Asset Cont2021Tx'!G49</f>
        <v>0</v>
      </c>
      <c r="E49" s="54">
        <v>0</v>
      </c>
      <c r="F49" s="61">
        <v>0</v>
      </c>
      <c r="G49" s="56">
        <f t="shared" si="2"/>
        <v>0</v>
      </c>
      <c r="H49" s="12"/>
      <c r="I49" s="54">
        <f>'App.2-BA_Fixed Asset Cont2021Tx'!L49</f>
        <v>0</v>
      </c>
      <c r="J49" s="54">
        <v>0</v>
      </c>
      <c r="K49" s="55">
        <v>0</v>
      </c>
      <c r="L49" s="56">
        <f t="shared" si="0"/>
        <v>0</v>
      </c>
      <c r="M49" s="11">
        <f t="shared" si="1"/>
        <v>0</v>
      </c>
      <c r="O49" s="63"/>
    </row>
    <row r="50" spans="1:15">
      <c r="A50" s="14">
        <v>47</v>
      </c>
      <c r="B50" s="41">
        <v>1990</v>
      </c>
      <c r="C50" s="15" t="s">
        <v>56</v>
      </c>
      <c r="D50" s="54">
        <f>'App.2-BA_Fixed Asset Cont2021Tx'!G50</f>
        <v>19.590733955099999</v>
      </c>
      <c r="E50" s="54">
        <v>0</v>
      </c>
      <c r="F50" s="61">
        <v>-5.8174199999999994E-3</v>
      </c>
      <c r="G50" s="56">
        <f t="shared" si="2"/>
        <v>19.5849165351</v>
      </c>
      <c r="H50" s="12"/>
      <c r="I50" s="54">
        <f>'App.2-BA_Fixed Asset Cont2021Tx'!L50</f>
        <v>-10.77949883094049</v>
      </c>
      <c r="J50" s="54">
        <v>-1.0191772873218765</v>
      </c>
      <c r="K50" s="55">
        <v>5.8174199999999994E-3</v>
      </c>
      <c r="L50" s="56">
        <f t="shared" si="0"/>
        <v>-11.792858698262368</v>
      </c>
      <c r="M50" s="11">
        <f t="shared" si="1"/>
        <v>7.7920578368376319</v>
      </c>
      <c r="O50" s="63"/>
    </row>
    <row r="51" spans="1:15">
      <c r="A51" s="8">
        <v>47</v>
      </c>
      <c r="B51" s="41">
        <v>1995</v>
      </c>
      <c r="C51" s="9" t="s">
        <v>57</v>
      </c>
      <c r="D51" s="54">
        <f>'App.2-BA_Fixed Asset Cont2021Tx'!G51</f>
        <v>0</v>
      </c>
      <c r="E51" s="54">
        <v>0</v>
      </c>
      <c r="F51" s="61">
        <v>0</v>
      </c>
      <c r="G51" s="56">
        <f t="shared" si="2"/>
        <v>0</v>
      </c>
      <c r="H51" s="12"/>
      <c r="I51" s="54">
        <f>'App.2-BA_Fixed Asset Cont2021Tx'!L51</f>
        <v>0</v>
      </c>
      <c r="J51" s="54">
        <v>0</v>
      </c>
      <c r="K51" s="55">
        <v>0</v>
      </c>
      <c r="L51" s="56">
        <f t="shared" si="0"/>
        <v>0</v>
      </c>
      <c r="M51" s="11">
        <f t="shared" si="1"/>
        <v>0</v>
      </c>
      <c r="O51" s="63"/>
    </row>
    <row r="52" spans="1:15" ht="14.25">
      <c r="A52" s="8">
        <v>47</v>
      </c>
      <c r="B52" s="41">
        <v>2440</v>
      </c>
      <c r="C52" s="9" t="s">
        <v>58</v>
      </c>
      <c r="D52" s="54">
        <f>'App.2-BA_Fixed Asset Cont2021Tx'!G52</f>
        <v>0</v>
      </c>
      <c r="E52" s="54">
        <v>0</v>
      </c>
      <c r="F52" s="61">
        <v>0</v>
      </c>
      <c r="G52" s="56">
        <f t="shared" si="2"/>
        <v>0</v>
      </c>
      <c r="I52" s="54">
        <f>'App.2-BA_Fixed Asset Cont2021Tx'!L52</f>
        <v>0</v>
      </c>
      <c r="J52" s="54">
        <v>0</v>
      </c>
      <c r="K52" s="55">
        <v>0</v>
      </c>
      <c r="L52" s="56"/>
      <c r="M52" s="11">
        <f t="shared" si="1"/>
        <v>0</v>
      </c>
      <c r="O52" s="63"/>
    </row>
    <row r="53" spans="1:15">
      <c r="A53" s="17"/>
      <c r="B53" s="17"/>
      <c r="C53" s="23"/>
      <c r="D53" s="23"/>
      <c r="E53" s="23"/>
      <c r="F53" s="62"/>
      <c r="G53" s="56"/>
      <c r="I53" s="23"/>
      <c r="J53" s="23"/>
      <c r="K53" s="46"/>
      <c r="L53" s="56">
        <f t="shared" ref="L53" si="3">I53+J53+K53</f>
        <v>0</v>
      </c>
      <c r="M53" s="11"/>
      <c r="O53" s="63"/>
    </row>
    <row r="54" spans="1:15">
      <c r="A54" s="17"/>
      <c r="B54" s="17"/>
      <c r="C54" s="19" t="s">
        <v>59</v>
      </c>
      <c r="D54" s="20">
        <f>SUM(D17:D53)</f>
        <v>20898.34604359966</v>
      </c>
      <c r="E54" s="20">
        <f>SUM(E17:E53)</f>
        <v>1381.6206530324393</v>
      </c>
      <c r="F54" s="20">
        <f>SUM(F17:F53)</f>
        <v>-52.766026759587717</v>
      </c>
      <c r="G54" s="20">
        <f>SUM(G17:G53)</f>
        <v>22227.200669872516</v>
      </c>
      <c r="H54" s="20"/>
      <c r="I54" s="20">
        <f>SUM(I17:I53)</f>
        <v>-7743.7132959855498</v>
      </c>
      <c r="J54" s="20">
        <f>SUM(J17:J53)</f>
        <v>-461.17529789664837</v>
      </c>
      <c r="K54" s="20">
        <f>SUM(K17:K53)</f>
        <v>53.764588259820492</v>
      </c>
      <c r="L54" s="20">
        <f>SUM(L17:L53)</f>
        <v>-8151.1240056223769</v>
      </c>
      <c r="M54" s="20">
        <f>SUM(M17:M53)</f>
        <v>14076.076664250126</v>
      </c>
      <c r="O54" s="63"/>
    </row>
    <row r="55" spans="1:15" ht="38.25">
      <c r="A55" s="17"/>
      <c r="B55" s="17"/>
      <c r="C55" s="21" t="s">
        <v>60</v>
      </c>
      <c r="D55" s="11"/>
      <c r="E55" s="18"/>
      <c r="F55" s="62"/>
      <c r="G55" s="56">
        <f t="shared" ref="G55" si="4">D55+E55+F55</f>
        <v>0</v>
      </c>
      <c r="H55" s="13"/>
      <c r="I55" s="18"/>
      <c r="J55" s="18"/>
      <c r="K55" s="18"/>
      <c r="L55" s="56">
        <f t="shared" ref="L55:L56" si="5">I55+J55+K55</f>
        <v>0</v>
      </c>
      <c r="M55" s="11">
        <f t="shared" ref="M55" si="6">G55+L55</f>
        <v>0</v>
      </c>
      <c r="O55" s="63"/>
    </row>
    <row r="56" spans="1:15" ht="25.5">
      <c r="A56" s="17"/>
      <c r="B56" s="17"/>
      <c r="C56" s="22" t="s">
        <v>61</v>
      </c>
      <c r="D56" s="11">
        <v>0</v>
      </c>
      <c r="E56" s="18"/>
      <c r="F56" s="62"/>
      <c r="G56" s="56">
        <f t="shared" si="2"/>
        <v>0</v>
      </c>
      <c r="H56" s="13"/>
      <c r="I56" s="18">
        <v>0</v>
      </c>
      <c r="J56" s="18"/>
      <c r="K56" s="18"/>
      <c r="L56" s="56">
        <f t="shared" si="5"/>
        <v>0</v>
      </c>
      <c r="M56" s="11">
        <f>G56-L56</f>
        <v>0</v>
      </c>
      <c r="O56" s="63"/>
    </row>
    <row r="57" spans="1:15">
      <c r="A57" s="17"/>
      <c r="B57" s="17"/>
      <c r="C57" s="19" t="s">
        <v>62</v>
      </c>
      <c r="D57" s="20">
        <f>SUM(D54:D56)</f>
        <v>20898.34604359966</v>
      </c>
      <c r="E57" s="20">
        <f t="shared" ref="E57:G57" si="7">SUM(E54:E56)</f>
        <v>1381.6206530324393</v>
      </c>
      <c r="F57" s="20">
        <f t="shared" si="7"/>
        <v>-52.766026759587717</v>
      </c>
      <c r="G57" s="20">
        <f t="shared" si="7"/>
        <v>22227.200669872516</v>
      </c>
      <c r="H57" s="20"/>
      <c r="I57" s="20">
        <f t="shared" ref="I57:M57" si="8">SUM(I54:I56)</f>
        <v>-7743.7132959855498</v>
      </c>
      <c r="J57" s="20">
        <f t="shared" si="8"/>
        <v>-461.17529789664837</v>
      </c>
      <c r="K57" s="20">
        <f t="shared" si="8"/>
        <v>53.764588259820492</v>
      </c>
      <c r="L57" s="20">
        <f t="shared" si="8"/>
        <v>-8151.1240056223769</v>
      </c>
      <c r="M57" s="20">
        <f t="shared" si="8"/>
        <v>14076.076664250126</v>
      </c>
      <c r="O57" s="63"/>
    </row>
    <row r="58" spans="1:15" ht="14.25">
      <c r="A58" s="17"/>
      <c r="B58" s="17"/>
      <c r="C58" s="91" t="s">
        <v>63</v>
      </c>
      <c r="D58" s="92"/>
      <c r="E58" s="92"/>
      <c r="F58" s="92"/>
      <c r="G58" s="92"/>
      <c r="H58" s="92"/>
      <c r="I58" s="93"/>
      <c r="J58" s="18"/>
      <c r="K58" s="13"/>
      <c r="L58" s="13"/>
      <c r="M58" s="13"/>
      <c r="O58" s="63"/>
    </row>
    <row r="59" spans="1:15">
      <c r="A59" s="17"/>
      <c r="B59" s="17"/>
      <c r="C59" s="88" t="s">
        <v>64</v>
      </c>
      <c r="D59" s="89"/>
      <c r="E59" s="89"/>
      <c r="F59" s="89"/>
      <c r="G59" s="89"/>
      <c r="H59" s="89"/>
      <c r="I59" s="90"/>
      <c r="J59" s="19">
        <f>J57+J58</f>
        <v>-461.17529789664837</v>
      </c>
      <c r="M59" s="13"/>
      <c r="O59" s="63"/>
    </row>
    <row r="60" spans="1:15">
      <c r="N60" s="13"/>
      <c r="O60" s="63"/>
    </row>
    <row r="61" spans="1:15">
      <c r="I61" s="2" t="s">
        <v>65</v>
      </c>
    </row>
    <row r="62" spans="1:15">
      <c r="A62" s="17">
        <v>10</v>
      </c>
      <c r="B62" s="17"/>
      <c r="C62" s="23" t="s">
        <v>66</v>
      </c>
      <c r="I62" s="2" t="s">
        <v>66</v>
      </c>
      <c r="K62" s="58"/>
    </row>
    <row r="63" spans="1:15">
      <c r="A63" s="17">
        <v>8</v>
      </c>
      <c r="B63" s="17"/>
      <c r="C63" s="23" t="s">
        <v>46</v>
      </c>
      <c r="I63" s="2" t="s">
        <v>46</v>
      </c>
      <c r="K63" s="59"/>
    </row>
    <row r="64" spans="1:15">
      <c r="I64" s="3" t="s">
        <v>67</v>
      </c>
      <c r="K64" s="60">
        <f>J59-K62-K63</f>
        <v>-461.17529789664837</v>
      </c>
    </row>
    <row r="65" spans="1:15">
      <c r="N65" s="24"/>
    </row>
    <row r="66" spans="1:15">
      <c r="D66" s="26"/>
      <c r="E66" s="26"/>
      <c r="F66" s="26"/>
      <c r="G66" s="26"/>
      <c r="H66" s="26"/>
      <c r="I66" s="26"/>
      <c r="J66" s="26"/>
      <c r="K66" s="26"/>
      <c r="L66" s="26"/>
      <c r="N66" s="24"/>
    </row>
    <row r="67" spans="1:15">
      <c r="A67" s="25" t="s">
        <v>68</v>
      </c>
      <c r="D67" s="26"/>
      <c r="E67" s="26"/>
      <c r="F67" s="26"/>
      <c r="G67" s="26"/>
      <c r="H67" s="26"/>
      <c r="I67" s="26"/>
      <c r="J67" s="26"/>
      <c r="K67" s="26"/>
      <c r="L67" s="26"/>
      <c r="N67" s="24"/>
    </row>
    <row r="69" spans="1:15">
      <c r="A69" s="1">
        <v>1</v>
      </c>
      <c r="B69" s="82" t="s">
        <v>69</v>
      </c>
      <c r="C69" s="82"/>
      <c r="D69" s="82"/>
      <c r="E69" s="82"/>
      <c r="F69" s="82"/>
      <c r="G69" s="82"/>
      <c r="H69" s="82"/>
      <c r="I69" s="82"/>
      <c r="J69" s="82"/>
      <c r="K69" s="82"/>
      <c r="L69" s="82"/>
      <c r="M69" s="82"/>
    </row>
    <row r="70" spans="1:15">
      <c r="B70" s="82"/>
      <c r="C70" s="82"/>
      <c r="D70" s="82"/>
      <c r="E70" s="82"/>
      <c r="F70" s="82"/>
      <c r="G70" s="82"/>
      <c r="H70" s="82"/>
      <c r="I70" s="82"/>
      <c r="J70" s="82"/>
      <c r="K70" s="82"/>
      <c r="L70" s="82"/>
      <c r="M70" s="82"/>
      <c r="O70" s="63"/>
    </row>
    <row r="71" spans="1:15" ht="12.75" customHeight="1">
      <c r="O71" s="63"/>
    </row>
    <row r="72" spans="1:15">
      <c r="A72" s="1">
        <v>2</v>
      </c>
      <c r="B72" s="82" t="s">
        <v>70</v>
      </c>
      <c r="C72" s="82"/>
      <c r="D72" s="82"/>
      <c r="E72" s="82"/>
      <c r="F72" s="82"/>
      <c r="G72" s="82"/>
      <c r="H72" s="82"/>
      <c r="I72" s="82"/>
      <c r="J72" s="82"/>
      <c r="K72" s="82"/>
      <c r="L72" s="82"/>
      <c r="M72" s="82"/>
    </row>
    <row r="73" spans="1:15" ht="12.6" customHeight="1">
      <c r="B73" s="82"/>
      <c r="C73" s="82"/>
      <c r="D73" s="82"/>
      <c r="E73" s="82"/>
      <c r="F73" s="82"/>
      <c r="G73" s="82"/>
      <c r="H73" s="82"/>
      <c r="I73" s="82"/>
      <c r="J73" s="82"/>
      <c r="K73" s="82"/>
      <c r="L73" s="82"/>
      <c r="M73" s="82"/>
    </row>
    <row r="75" spans="1:15">
      <c r="A75" s="1">
        <v>3</v>
      </c>
      <c r="B75" s="83" t="s">
        <v>71</v>
      </c>
      <c r="C75" s="83"/>
      <c r="D75" s="83"/>
      <c r="E75" s="83"/>
      <c r="F75" s="83"/>
      <c r="G75" s="83"/>
      <c r="H75" s="83"/>
      <c r="I75" s="83"/>
      <c r="J75" s="83"/>
      <c r="K75" s="83"/>
      <c r="L75" s="83"/>
      <c r="M75" s="83"/>
    </row>
    <row r="77" spans="1:15">
      <c r="A77" s="1">
        <v>4</v>
      </c>
      <c r="B77" s="51" t="s">
        <v>72</v>
      </c>
    </row>
    <row r="79" spans="1:15">
      <c r="A79" s="1">
        <v>5</v>
      </c>
      <c r="B79" s="51" t="s">
        <v>73</v>
      </c>
    </row>
    <row r="81" spans="1:13">
      <c r="A81" s="1">
        <v>6</v>
      </c>
      <c r="B81" s="83" t="s">
        <v>74</v>
      </c>
      <c r="C81" s="83"/>
      <c r="D81" s="83"/>
      <c r="E81" s="83"/>
      <c r="F81" s="83"/>
      <c r="G81" s="83"/>
      <c r="H81" s="83"/>
      <c r="I81" s="83"/>
      <c r="J81" s="83"/>
      <c r="K81" s="83"/>
      <c r="L81" s="83"/>
      <c r="M81" s="83"/>
    </row>
    <row r="82" spans="1:13">
      <c r="B82" s="83"/>
      <c r="C82" s="83"/>
      <c r="D82" s="83"/>
      <c r="E82" s="83"/>
      <c r="F82" s="83"/>
      <c r="G82" s="83"/>
      <c r="H82" s="83"/>
      <c r="I82" s="83"/>
      <c r="J82" s="83"/>
      <c r="K82" s="83"/>
      <c r="L82" s="83"/>
      <c r="M82" s="83"/>
    </row>
    <row r="83" spans="1:13">
      <c r="B83" s="83"/>
      <c r="C83" s="83"/>
      <c r="D83" s="83"/>
      <c r="E83" s="83"/>
      <c r="F83" s="83"/>
      <c r="G83" s="83"/>
      <c r="H83" s="83"/>
      <c r="I83" s="83"/>
      <c r="J83" s="83"/>
      <c r="K83" s="83"/>
      <c r="L83" s="83"/>
      <c r="M83" s="83"/>
    </row>
    <row r="85" spans="1:13">
      <c r="B85" s="82"/>
      <c r="C85" s="82"/>
      <c r="D85" s="82"/>
      <c r="E85" s="82"/>
      <c r="F85" s="82"/>
      <c r="G85" s="82"/>
      <c r="H85" s="82"/>
      <c r="I85" s="82"/>
      <c r="J85" s="82"/>
      <c r="K85" s="82"/>
      <c r="L85" s="82"/>
      <c r="M85" s="82"/>
    </row>
    <row r="86" spans="1:13">
      <c r="B86" s="82"/>
      <c r="C86" s="82"/>
      <c r="D86" s="82"/>
      <c r="E86" s="82"/>
      <c r="F86" s="82"/>
      <c r="G86" s="82"/>
      <c r="H86" s="82"/>
      <c r="I86" s="82"/>
      <c r="J86" s="82"/>
      <c r="K86" s="82"/>
      <c r="L86" s="82"/>
      <c r="M86" s="82"/>
    </row>
  </sheetData>
  <mergeCells count="10">
    <mergeCell ref="B72:M73"/>
    <mergeCell ref="B75:M75"/>
    <mergeCell ref="B81:M83"/>
    <mergeCell ref="B85:M86"/>
    <mergeCell ref="A9:M9"/>
    <mergeCell ref="A10:M10"/>
    <mergeCell ref="D15:G15"/>
    <mergeCell ref="C58:I58"/>
    <mergeCell ref="C59:I59"/>
    <mergeCell ref="B69:M70"/>
  </mergeCells>
  <dataValidations disablePrompts="1" count="1">
    <dataValidation type="list" allowBlank="1" showErrorMessage="1" error="Use the following date format when inserting a date:_x000a__x000a_Eg:  &quot;January 1, 2013&quot;" prompt="Use the following format eg: January 1, 2013" sqref="F12" xr:uid="{7BB665D1-81FE-47F3-B3D8-861ACCE52F69}">
      <formula1>"CGAAP, MIFRS,USGAAP, ASPE"</formula1>
    </dataValidation>
  </dataValidations>
  <pageMargins left="0.7" right="0.7" top="0.75" bottom="0.75" header="0.3" footer="0.3"/>
  <pageSetup scale="5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F1095-1551-4EE6-AAB6-E52187DD1F73}">
  <sheetPr>
    <tabColor rgb="FF00B0F0"/>
  </sheetPr>
  <dimension ref="A1:N86"/>
  <sheetViews>
    <sheetView showGridLines="0" topLeftCell="A8" zoomScaleNormal="100" zoomScaleSheetLayoutView="85" workbookViewId="0">
      <pane xSplit="3" ySplit="9" topLeftCell="D32" activePane="bottomRight" state="frozen"/>
      <selection pane="bottomRight" activeCell="F13" sqref="F13"/>
      <selection pane="bottomLeft" activeCell="E17" sqref="E17"/>
      <selection pane="topRight" activeCell="E17" sqref="E17"/>
    </sheetView>
  </sheetViews>
  <sheetFormatPr defaultColWidth="10.6640625" defaultRowHeight="12.75"/>
  <cols>
    <col min="1" max="1" width="8.83203125" style="1" customWidth="1"/>
    <col min="2" max="2" width="11.83203125" style="1" customWidth="1"/>
    <col min="3" max="3" width="44.1640625" style="2" customWidth="1"/>
    <col min="4" max="4" width="16.83203125" style="2" customWidth="1"/>
    <col min="5" max="5" width="15.1640625" style="2" customWidth="1"/>
    <col min="6" max="6" width="13.5" style="2" customWidth="1"/>
    <col min="7" max="7" width="15.83203125" style="2" customWidth="1"/>
    <col min="8" max="8" width="1.83203125" style="2" customWidth="1"/>
    <col min="9" max="9" width="16.83203125" style="2" customWidth="1"/>
    <col min="10" max="10" width="15.6640625" style="2" customWidth="1"/>
    <col min="11" max="11" width="13.83203125" style="2" customWidth="1"/>
    <col min="12" max="12" width="17" style="2" bestFit="1" customWidth="1"/>
    <col min="13" max="13" width="16.5" style="2" bestFit="1" customWidth="1"/>
    <col min="14" max="14" width="12.1640625" style="2" bestFit="1" customWidth="1"/>
    <col min="15" max="16384" width="10.6640625" style="2"/>
  </cols>
  <sheetData>
    <row r="1" spans="1:13">
      <c r="L1" s="3" t="s">
        <v>0</v>
      </c>
      <c r="M1" s="52" t="s">
        <v>1</v>
      </c>
    </row>
    <row r="2" spans="1:13">
      <c r="L2" s="3" t="s">
        <v>2</v>
      </c>
      <c r="M2" s="28" t="s">
        <v>3</v>
      </c>
    </row>
    <row r="3" spans="1:13">
      <c r="L3" s="3" t="s">
        <v>4</v>
      </c>
      <c r="M3" s="28">
        <v>4</v>
      </c>
    </row>
    <row r="4" spans="1:13">
      <c r="L4" s="3" t="s">
        <v>5</v>
      </c>
      <c r="M4" s="28">
        <v>4</v>
      </c>
    </row>
    <row r="5" spans="1:13">
      <c r="L5" s="3" t="s">
        <v>6</v>
      </c>
      <c r="M5" s="29"/>
    </row>
    <row r="6" spans="1:13">
      <c r="L6" s="3"/>
      <c r="M6" s="30"/>
    </row>
    <row r="7" spans="1:13">
      <c r="L7" s="3" t="s">
        <v>7</v>
      </c>
      <c r="M7" s="31">
        <v>43545</v>
      </c>
    </row>
    <row r="8" spans="1:13" ht="12" hidden="1" customHeight="1"/>
    <row r="9" spans="1:13" ht="18">
      <c r="A9" s="84" t="s">
        <v>8</v>
      </c>
      <c r="B9" s="84"/>
      <c r="C9" s="84"/>
      <c r="D9" s="84"/>
      <c r="E9" s="84"/>
      <c r="F9" s="84"/>
      <c r="G9" s="84"/>
      <c r="H9" s="84"/>
      <c r="I9" s="84"/>
      <c r="J9" s="84"/>
      <c r="K9" s="84"/>
      <c r="L9" s="84"/>
      <c r="M9" s="84"/>
    </row>
    <row r="10" spans="1:13" ht="21">
      <c r="A10" s="84" t="s">
        <v>9</v>
      </c>
      <c r="B10" s="84"/>
      <c r="C10" s="84"/>
      <c r="D10" s="84"/>
      <c r="E10" s="84"/>
      <c r="F10" s="84"/>
      <c r="G10" s="84"/>
      <c r="H10" s="84"/>
      <c r="I10" s="84"/>
      <c r="J10" s="84"/>
      <c r="K10" s="84"/>
      <c r="L10" s="84"/>
      <c r="M10" s="84"/>
    </row>
    <row r="12" spans="1:13" ht="15">
      <c r="E12" s="4" t="s">
        <v>10</v>
      </c>
      <c r="F12" s="53" t="s">
        <v>11</v>
      </c>
    </row>
    <row r="13" spans="1:13" ht="15">
      <c r="E13" s="4" t="s">
        <v>12</v>
      </c>
      <c r="F13" s="33">
        <v>2023</v>
      </c>
      <c r="G13" s="34"/>
    </row>
    <row r="15" spans="1:13">
      <c r="D15" s="85" t="s">
        <v>13</v>
      </c>
      <c r="E15" s="86"/>
      <c r="F15" s="86"/>
      <c r="G15" s="87"/>
      <c r="I15" s="5"/>
      <c r="J15" s="6" t="s">
        <v>14</v>
      </c>
      <c r="K15" s="6"/>
      <c r="L15" s="7"/>
    </row>
    <row r="16" spans="1:13" ht="27">
      <c r="A16" s="35" t="s">
        <v>15</v>
      </c>
      <c r="B16" s="35" t="s">
        <v>16</v>
      </c>
      <c r="C16" s="36" t="s">
        <v>17</v>
      </c>
      <c r="D16" s="35" t="s">
        <v>18</v>
      </c>
      <c r="E16" s="37" t="s">
        <v>19</v>
      </c>
      <c r="F16" s="37" t="s">
        <v>20</v>
      </c>
      <c r="G16" s="35" t="s">
        <v>21</v>
      </c>
      <c r="H16" s="10"/>
      <c r="I16" s="38" t="s">
        <v>18</v>
      </c>
      <c r="J16" s="39" t="s">
        <v>22</v>
      </c>
      <c r="K16" s="39" t="s">
        <v>20</v>
      </c>
      <c r="L16" s="40" t="s">
        <v>21</v>
      </c>
      <c r="M16" s="35" t="s">
        <v>23</v>
      </c>
    </row>
    <row r="17" spans="1:14">
      <c r="A17" s="8">
        <v>12</v>
      </c>
      <c r="B17" s="41">
        <v>1610</v>
      </c>
      <c r="C17" s="9" t="s">
        <v>24</v>
      </c>
      <c r="D17" s="54">
        <f>+'App.2-BA_Fixed Asset Cont2022Tx'!G17</f>
        <v>474.50215197585004</v>
      </c>
      <c r="E17" s="54">
        <v>20.906052779704282</v>
      </c>
      <c r="F17" s="55">
        <v>0</v>
      </c>
      <c r="G17" s="56">
        <f>D17+E17+F17</f>
        <v>495.40820475555432</v>
      </c>
      <c r="H17" s="10"/>
      <c r="I17" s="54">
        <f>+'App.2-BA_Fixed Asset Cont2022Tx'!L17</f>
        <v>-300.92352144376616</v>
      </c>
      <c r="J17" s="54">
        <v>-27.222903317234799</v>
      </c>
      <c r="K17" s="55">
        <v>0</v>
      </c>
      <c r="L17" s="56">
        <f t="shared" ref="L17:L51" si="0">I17+J17+K17</f>
        <v>-328.14642476100096</v>
      </c>
      <c r="M17" s="11">
        <f>G17+L17</f>
        <v>167.26177999455336</v>
      </c>
    </row>
    <row r="18" spans="1:14" ht="25.5">
      <c r="A18" s="8">
        <v>12</v>
      </c>
      <c r="B18" s="41">
        <v>1611</v>
      </c>
      <c r="C18" s="9" t="s">
        <v>25</v>
      </c>
      <c r="D18" s="54">
        <f>+'App.2-BA_Fixed Asset Cont2022Tx'!G18</f>
        <v>0</v>
      </c>
      <c r="E18" s="54">
        <v>0</v>
      </c>
      <c r="F18" s="55">
        <v>0</v>
      </c>
      <c r="G18" s="56">
        <f>D18+E18+F18</f>
        <v>0</v>
      </c>
      <c r="H18" s="12"/>
      <c r="I18" s="54">
        <f>+'App.2-BA_Fixed Asset Cont2022Tx'!L18</f>
        <v>0</v>
      </c>
      <c r="J18" s="54">
        <v>0</v>
      </c>
      <c r="K18" s="55">
        <v>0</v>
      </c>
      <c r="L18" s="56">
        <f t="shared" si="0"/>
        <v>0</v>
      </c>
      <c r="M18" s="11">
        <f t="shared" ref="M18:M52" si="1">G18+L18</f>
        <v>0</v>
      </c>
    </row>
    <row r="19" spans="1:14" ht="25.5">
      <c r="A19" s="8" t="s">
        <v>26</v>
      </c>
      <c r="B19" s="41">
        <v>1612</v>
      </c>
      <c r="C19" s="9" t="s">
        <v>27</v>
      </c>
      <c r="D19" s="54">
        <f>+'App.2-BA_Fixed Asset Cont2022Tx'!G19</f>
        <v>0</v>
      </c>
      <c r="E19" s="54">
        <v>0</v>
      </c>
      <c r="F19" s="55">
        <v>0</v>
      </c>
      <c r="G19" s="56">
        <f>D19+E19+F19</f>
        <v>0</v>
      </c>
      <c r="H19" s="12"/>
      <c r="I19" s="54">
        <f>+'App.2-BA_Fixed Asset Cont2022Tx'!L19</f>
        <v>0</v>
      </c>
      <c r="J19" s="54">
        <v>0</v>
      </c>
      <c r="K19" s="55">
        <v>0</v>
      </c>
      <c r="L19" s="56">
        <f t="shared" si="0"/>
        <v>0</v>
      </c>
      <c r="M19" s="11">
        <f t="shared" si="1"/>
        <v>0</v>
      </c>
    </row>
    <row r="20" spans="1:14">
      <c r="A20" s="8"/>
      <c r="B20" s="41">
        <v>1665</v>
      </c>
      <c r="C20" s="9" t="s">
        <v>28</v>
      </c>
      <c r="D20" s="54">
        <f>+'App.2-BA_Fixed Asset Cont2022Tx'!G20</f>
        <v>0</v>
      </c>
      <c r="E20" s="54">
        <v>0</v>
      </c>
      <c r="F20" s="55">
        <v>0</v>
      </c>
      <c r="G20" s="56">
        <f>D20+E20+F20</f>
        <v>0</v>
      </c>
      <c r="H20" s="12"/>
      <c r="I20" s="54">
        <f>+'App.2-BA_Fixed Asset Cont2022Tx'!L20</f>
        <v>0</v>
      </c>
      <c r="J20" s="54">
        <v>0</v>
      </c>
      <c r="K20" s="55">
        <v>0</v>
      </c>
      <c r="L20" s="56">
        <f t="shared" si="0"/>
        <v>0</v>
      </c>
      <c r="M20" s="11">
        <f t="shared" si="1"/>
        <v>0</v>
      </c>
    </row>
    <row r="21" spans="1:14">
      <c r="A21" s="8"/>
      <c r="B21" s="41">
        <v>1675</v>
      </c>
      <c r="C21" s="9" t="s">
        <v>29</v>
      </c>
      <c r="D21" s="54">
        <f>+'App.2-BA_Fixed Asset Cont2022Tx'!G21</f>
        <v>0</v>
      </c>
      <c r="E21" s="54">
        <v>0</v>
      </c>
      <c r="F21" s="55">
        <v>0</v>
      </c>
      <c r="G21" s="56">
        <f t="shared" ref="G21:G56" si="2">D21+E21+F21</f>
        <v>0</v>
      </c>
      <c r="H21" s="12"/>
      <c r="I21" s="54">
        <f>+'App.2-BA_Fixed Asset Cont2022Tx'!L21</f>
        <v>0</v>
      </c>
      <c r="J21" s="54">
        <v>0</v>
      </c>
      <c r="K21" s="55">
        <v>0</v>
      </c>
      <c r="L21" s="56">
        <f t="shared" si="0"/>
        <v>0</v>
      </c>
      <c r="M21" s="11">
        <f t="shared" si="1"/>
        <v>0</v>
      </c>
    </row>
    <row r="22" spans="1:14">
      <c r="A22" s="8" t="s">
        <v>30</v>
      </c>
      <c r="B22" s="45">
        <v>1615</v>
      </c>
      <c r="C22" s="9" t="s">
        <v>31</v>
      </c>
      <c r="D22" s="54">
        <f>+'App.2-BA_Fixed Asset Cont2022Tx'!G22</f>
        <v>0</v>
      </c>
      <c r="E22" s="54">
        <v>0</v>
      </c>
      <c r="F22" s="55">
        <v>0</v>
      </c>
      <c r="G22" s="56">
        <f t="shared" si="2"/>
        <v>0</v>
      </c>
      <c r="H22" s="12"/>
      <c r="I22" s="54">
        <f>+'App.2-BA_Fixed Asset Cont2022Tx'!L22</f>
        <v>0</v>
      </c>
      <c r="J22" s="54">
        <v>0</v>
      </c>
      <c r="K22" s="55">
        <v>0</v>
      </c>
      <c r="L22" s="56">
        <f t="shared" si="0"/>
        <v>0</v>
      </c>
      <c r="M22" s="11">
        <f t="shared" si="1"/>
        <v>0</v>
      </c>
      <c r="N22" s="13"/>
    </row>
    <row r="23" spans="1:14">
      <c r="A23" s="8">
        <v>1</v>
      </c>
      <c r="B23" s="45">
        <v>1620</v>
      </c>
      <c r="C23" s="9" t="s">
        <v>32</v>
      </c>
      <c r="D23" s="54">
        <f>+'App.2-BA_Fixed Asset Cont2022Tx'!G23</f>
        <v>0</v>
      </c>
      <c r="E23" s="54">
        <v>0</v>
      </c>
      <c r="F23" s="55">
        <v>0</v>
      </c>
      <c r="G23" s="56">
        <f t="shared" si="2"/>
        <v>0</v>
      </c>
      <c r="H23" s="12"/>
      <c r="I23" s="54">
        <f>+'App.2-BA_Fixed Asset Cont2022Tx'!L23</f>
        <v>0</v>
      </c>
      <c r="J23" s="54">
        <v>0</v>
      </c>
      <c r="K23" s="55">
        <v>0</v>
      </c>
      <c r="L23" s="56">
        <f t="shared" si="0"/>
        <v>0</v>
      </c>
      <c r="M23" s="11">
        <f t="shared" si="1"/>
        <v>0</v>
      </c>
      <c r="N23" s="13"/>
    </row>
    <row r="24" spans="1:14">
      <c r="A24" s="8" t="s">
        <v>30</v>
      </c>
      <c r="B24" s="41">
        <v>1705</v>
      </c>
      <c r="C24" s="9" t="s">
        <v>31</v>
      </c>
      <c r="D24" s="54">
        <f>+'App.2-BA_Fixed Asset Cont2022Tx'!G24</f>
        <v>270.94908055249095</v>
      </c>
      <c r="E24" s="54">
        <v>1.665294418043626</v>
      </c>
      <c r="F24" s="55">
        <v>0</v>
      </c>
      <c r="G24" s="56">
        <f t="shared" si="2"/>
        <v>272.61437497053458</v>
      </c>
      <c r="H24" s="12"/>
      <c r="I24" s="54">
        <f>+'App.2-BA_Fixed Asset Cont2022Tx'!L24</f>
        <v>-9.2553756652778152E-2</v>
      </c>
      <c r="J24" s="54">
        <v>-0.11611227975207998</v>
      </c>
      <c r="K24" s="55">
        <v>0</v>
      </c>
      <c r="L24" s="56">
        <f t="shared" si="0"/>
        <v>-0.20866603640485815</v>
      </c>
      <c r="M24" s="11">
        <f t="shared" si="1"/>
        <v>272.40570893412973</v>
      </c>
    </row>
    <row r="25" spans="1:14">
      <c r="A25" s="8">
        <v>14.1</v>
      </c>
      <c r="B25" s="45">
        <v>1706</v>
      </c>
      <c r="C25" s="9" t="s">
        <v>33</v>
      </c>
      <c r="D25" s="54">
        <f>+'App.2-BA_Fixed Asset Cont2022Tx'!G25</f>
        <v>279.53430543542629</v>
      </c>
      <c r="E25" s="54">
        <v>6.8196016520901175</v>
      </c>
      <c r="F25" s="55">
        <v>0</v>
      </c>
      <c r="G25" s="56">
        <f t="shared" si="2"/>
        <v>286.3539070875164</v>
      </c>
      <c r="H25" s="12"/>
      <c r="I25" s="54">
        <f>+'App.2-BA_Fixed Asset Cont2022Tx'!L25</f>
        <v>-71.478491354597423</v>
      </c>
      <c r="J25" s="54">
        <v>-2.6201089511600721</v>
      </c>
      <c r="K25" s="55">
        <v>0</v>
      </c>
      <c r="L25" s="56">
        <f t="shared" si="0"/>
        <v>-74.0986003057575</v>
      </c>
      <c r="M25" s="11">
        <f t="shared" si="1"/>
        <v>212.25530678175892</v>
      </c>
    </row>
    <row r="26" spans="1:14">
      <c r="A26" s="8">
        <v>1</v>
      </c>
      <c r="B26" s="41">
        <v>1708</v>
      </c>
      <c r="C26" s="9" t="s">
        <v>32</v>
      </c>
      <c r="D26" s="54">
        <f>+'App.2-BA_Fixed Asset Cont2022Tx'!G26</f>
        <v>717.97368649474822</v>
      </c>
      <c r="E26" s="54">
        <v>19.035790672292393</v>
      </c>
      <c r="F26" s="55">
        <v>-1.5707100169487478</v>
      </c>
      <c r="G26" s="56">
        <f t="shared" si="2"/>
        <v>735.43876715009185</v>
      </c>
      <c r="H26" s="12"/>
      <c r="I26" s="54">
        <f>+'App.2-BA_Fixed Asset Cont2022Tx'!L26</f>
        <v>-294.15860050300699</v>
      </c>
      <c r="J26" s="54">
        <v>-12.7731893035903</v>
      </c>
      <c r="K26" s="55">
        <v>1.5707100169487478</v>
      </c>
      <c r="L26" s="56">
        <f t="shared" si="0"/>
        <v>-305.36107978964856</v>
      </c>
      <c r="M26" s="11">
        <f t="shared" si="1"/>
        <v>430.07768736044329</v>
      </c>
    </row>
    <row r="27" spans="1:14">
      <c r="A27" s="8">
        <v>47</v>
      </c>
      <c r="B27" s="41">
        <v>1715</v>
      </c>
      <c r="C27" s="9" t="s">
        <v>34</v>
      </c>
      <c r="D27" s="54">
        <f>+'App.2-BA_Fixed Asset Cont2022Tx'!G27</f>
        <v>11953.575475481073</v>
      </c>
      <c r="E27" s="54">
        <v>825.84116628385948</v>
      </c>
      <c r="F27" s="55">
        <v>-41.914207733028341</v>
      </c>
      <c r="G27" s="56">
        <f t="shared" si="2"/>
        <v>12737.502434031903</v>
      </c>
      <c r="H27" s="12"/>
      <c r="I27" s="54">
        <f>+'App.2-BA_Fixed Asset Cont2022Tx'!L27</f>
        <v>-4079.3713922574598</v>
      </c>
      <c r="J27" s="54">
        <v>-240.52212124830089</v>
      </c>
      <c r="K27" s="55">
        <v>42.932740463265773</v>
      </c>
      <c r="L27" s="56">
        <f t="shared" si="0"/>
        <v>-4276.960773042495</v>
      </c>
      <c r="M27" s="11">
        <f t="shared" si="1"/>
        <v>8460.5416609894091</v>
      </c>
    </row>
    <row r="28" spans="1:14">
      <c r="A28" s="8">
        <v>47</v>
      </c>
      <c r="B28" s="41">
        <v>1720</v>
      </c>
      <c r="C28" s="9" t="s">
        <v>35</v>
      </c>
      <c r="D28" s="54">
        <f>+'App.2-BA_Fixed Asset Cont2022Tx'!G28</f>
        <v>3349.7405355567826</v>
      </c>
      <c r="E28" s="54">
        <v>212.00470423430997</v>
      </c>
      <c r="F28" s="55">
        <v>-3.6649900395470789</v>
      </c>
      <c r="G28" s="56">
        <f t="shared" si="2"/>
        <v>3558.0802497515456</v>
      </c>
      <c r="H28" s="12"/>
      <c r="I28" s="54">
        <f>+'App.2-BA_Fixed Asset Cont2022Tx'!L28</f>
        <v>-1005.9901162560133</v>
      </c>
      <c r="J28" s="54">
        <v>-43.319714970846533</v>
      </c>
      <c r="K28" s="55">
        <v>3.6649900395470789</v>
      </c>
      <c r="L28" s="56">
        <f t="shared" si="0"/>
        <v>-1045.6448411873127</v>
      </c>
      <c r="M28" s="11">
        <f t="shared" si="1"/>
        <v>2512.4354085642326</v>
      </c>
    </row>
    <row r="29" spans="1:14">
      <c r="A29" s="8">
        <v>47</v>
      </c>
      <c r="B29" s="41">
        <v>1730</v>
      </c>
      <c r="C29" s="9" t="s">
        <v>36</v>
      </c>
      <c r="D29" s="54">
        <f>+'App.2-BA_Fixed Asset Cont2022Tx'!G29</f>
        <v>2303.7895619825836</v>
      </c>
      <c r="E29" s="54">
        <v>86.997301072060225</v>
      </c>
      <c r="F29" s="55">
        <v>-1.5707100169487478</v>
      </c>
      <c r="G29" s="56">
        <f t="shared" si="2"/>
        <v>2389.2161530376948</v>
      </c>
      <c r="H29" s="12"/>
      <c r="I29" s="54">
        <f>+'App.2-BA_Fixed Asset Cont2022Tx'!L29</f>
        <v>-677.10523495724385</v>
      </c>
      <c r="J29" s="54">
        <v>-30.002865622158147</v>
      </c>
      <c r="K29" s="55">
        <v>1.5707100169487478</v>
      </c>
      <c r="L29" s="56">
        <f t="shared" si="0"/>
        <v>-705.53739056245331</v>
      </c>
      <c r="M29" s="11">
        <f t="shared" si="1"/>
        <v>1683.6787624752415</v>
      </c>
    </row>
    <row r="30" spans="1:14">
      <c r="A30" s="8">
        <v>47</v>
      </c>
      <c r="B30" s="41">
        <v>1735</v>
      </c>
      <c r="C30" s="9" t="s">
        <v>37</v>
      </c>
      <c r="D30" s="54">
        <f>+'App.2-BA_Fixed Asset Cont2022Tx'!G30</f>
        <v>324.52510796922985</v>
      </c>
      <c r="E30" s="54">
        <v>2.1298875656188132</v>
      </c>
      <c r="F30" s="55">
        <v>0</v>
      </c>
      <c r="G30" s="56">
        <f t="shared" si="2"/>
        <v>326.65499553484864</v>
      </c>
      <c r="H30" s="12"/>
      <c r="I30" s="54">
        <f>+'App.2-BA_Fixed Asset Cont2022Tx'!L30</f>
        <v>-151.43682071323451</v>
      </c>
      <c r="J30" s="54">
        <v>-4.8086057898894889</v>
      </c>
      <c r="K30" s="55">
        <v>0</v>
      </c>
      <c r="L30" s="56">
        <f t="shared" si="0"/>
        <v>-156.24542650312401</v>
      </c>
      <c r="M30" s="11">
        <f t="shared" si="1"/>
        <v>170.40956903172463</v>
      </c>
    </row>
    <row r="31" spans="1:14">
      <c r="A31" s="8">
        <v>47</v>
      </c>
      <c r="B31" s="41">
        <v>1740</v>
      </c>
      <c r="C31" s="9" t="s">
        <v>38</v>
      </c>
      <c r="D31" s="54">
        <f>+'App.2-BA_Fixed Asset Cont2022Tx'!G31</f>
        <v>200.55924593473461</v>
      </c>
      <c r="E31" s="54">
        <v>2.6791702001343967</v>
      </c>
      <c r="F31" s="55">
        <v>-2.6178500282479131</v>
      </c>
      <c r="G31" s="56">
        <f t="shared" si="2"/>
        <v>200.62056610662108</v>
      </c>
      <c r="H31" s="12"/>
      <c r="I31" s="54">
        <f>+'App.2-BA_Fixed Asset Cont2022Tx'!L31</f>
        <v>-35.17212746937723</v>
      </c>
      <c r="J31" s="54">
        <v>-3.5775502184747636</v>
      </c>
      <c r="K31" s="55">
        <v>2.6178500282479131</v>
      </c>
      <c r="L31" s="56">
        <f t="shared" si="0"/>
        <v>-36.131827659604077</v>
      </c>
      <c r="M31" s="11">
        <f t="shared" si="1"/>
        <v>164.488738447017</v>
      </c>
    </row>
    <row r="32" spans="1:14">
      <c r="A32" s="8">
        <v>17</v>
      </c>
      <c r="B32" s="41">
        <v>1745</v>
      </c>
      <c r="C32" s="9" t="s">
        <v>39</v>
      </c>
      <c r="D32" s="54">
        <f>+'App.2-BA_Fixed Asset Cont2022Tx'!G32</f>
        <v>376.96542990049795</v>
      </c>
      <c r="E32" s="54">
        <v>3.0510297499421495</v>
      </c>
      <c r="F32" s="55">
        <v>0</v>
      </c>
      <c r="G32" s="56">
        <f t="shared" si="2"/>
        <v>380.01645965044008</v>
      </c>
      <c r="H32" s="12"/>
      <c r="I32" s="54">
        <f>+'App.2-BA_Fixed Asset Cont2022Tx'!L32</f>
        <v>-198.14396374477832</v>
      </c>
      <c r="J32" s="54">
        <v>-4.8892737624844838</v>
      </c>
      <c r="K32" s="55">
        <v>0</v>
      </c>
      <c r="L32" s="56">
        <f t="shared" si="0"/>
        <v>-203.03323750726281</v>
      </c>
      <c r="M32" s="11">
        <f t="shared" si="1"/>
        <v>176.98322214317727</v>
      </c>
    </row>
    <row r="33" spans="1:13">
      <c r="A33" s="8" t="s">
        <v>30</v>
      </c>
      <c r="B33" s="41">
        <v>1905</v>
      </c>
      <c r="C33" s="9" t="s">
        <v>31</v>
      </c>
      <c r="D33" s="54">
        <f>+'App.2-BA_Fixed Asset Cont2022Tx'!G33</f>
        <v>18.413537052279999</v>
      </c>
      <c r="E33" s="54">
        <v>0</v>
      </c>
      <c r="F33" s="55">
        <v>0</v>
      </c>
      <c r="G33" s="56">
        <f t="shared" si="2"/>
        <v>18.413537052279999</v>
      </c>
      <c r="H33" s="12"/>
      <c r="I33" s="54">
        <f>+'App.2-BA_Fixed Asset Cont2022Tx'!L33</f>
        <v>-0.73863048057441605</v>
      </c>
      <c r="J33" s="54">
        <v>-0.15398331624700234</v>
      </c>
      <c r="K33" s="55">
        <v>0</v>
      </c>
      <c r="L33" s="56">
        <f t="shared" si="0"/>
        <v>-0.89261379682141839</v>
      </c>
      <c r="M33" s="11">
        <f t="shared" si="1"/>
        <v>17.52092325545858</v>
      </c>
    </row>
    <row r="34" spans="1:13">
      <c r="A34" s="8">
        <v>47</v>
      </c>
      <c r="B34" s="41">
        <v>1908</v>
      </c>
      <c r="C34" s="9" t="s">
        <v>40</v>
      </c>
      <c r="D34" s="54">
        <f>+'App.2-BA_Fixed Asset Cont2022Tx'!G34</f>
        <v>333.21718680728571</v>
      </c>
      <c r="E34" s="54">
        <v>3.3863966723487975</v>
      </c>
      <c r="F34" s="55">
        <v>0</v>
      </c>
      <c r="G34" s="56">
        <f t="shared" si="2"/>
        <v>336.60358347963449</v>
      </c>
      <c r="H34" s="12"/>
      <c r="I34" s="54">
        <f>+'App.2-BA_Fixed Asset Cont2022Tx'!L34</f>
        <v>-108.20259810885531</v>
      </c>
      <c r="J34" s="54">
        <v>-4.5129605620964446</v>
      </c>
      <c r="K34" s="55">
        <v>0</v>
      </c>
      <c r="L34" s="56">
        <f t="shared" si="0"/>
        <v>-112.71555867095175</v>
      </c>
      <c r="M34" s="11">
        <f t="shared" si="1"/>
        <v>223.88802480868276</v>
      </c>
    </row>
    <row r="35" spans="1:13">
      <c r="A35" s="8">
        <v>13</v>
      </c>
      <c r="B35" s="41">
        <v>1910</v>
      </c>
      <c r="C35" s="9" t="s">
        <v>41</v>
      </c>
      <c r="D35" s="54">
        <f>+'App.2-BA_Fixed Asset Cont2022Tx'!G35</f>
        <v>26.252934906189996</v>
      </c>
      <c r="E35" s="54">
        <v>0</v>
      </c>
      <c r="F35" s="55">
        <v>0</v>
      </c>
      <c r="G35" s="56">
        <f t="shared" si="2"/>
        <v>26.252934906189996</v>
      </c>
      <c r="H35" s="12"/>
      <c r="I35" s="54">
        <f>+'App.2-BA_Fixed Asset Cont2022Tx'!L35</f>
        <v>-16.225685160965661</v>
      </c>
      <c r="J35" s="54">
        <v>-1.0477572593173312</v>
      </c>
      <c r="K35" s="55">
        <v>0</v>
      </c>
      <c r="L35" s="56">
        <f t="shared" si="0"/>
        <v>-17.273442420282993</v>
      </c>
      <c r="M35" s="11">
        <f t="shared" si="1"/>
        <v>8.9794924859070022</v>
      </c>
    </row>
    <row r="36" spans="1:13">
      <c r="A36" s="8">
        <v>8</v>
      </c>
      <c r="B36" s="41">
        <v>1915</v>
      </c>
      <c r="C36" s="9" t="s">
        <v>42</v>
      </c>
      <c r="D36" s="54">
        <f>+'App.2-BA_Fixed Asset Cont2022Tx'!G36</f>
        <v>5.05000647231134</v>
      </c>
      <c r="E36" s="54">
        <v>0.25488844476219813</v>
      </c>
      <c r="F36" s="55">
        <v>-0.38021834403000249</v>
      </c>
      <c r="G36" s="56">
        <f t="shared" si="2"/>
        <v>4.9246765730435351</v>
      </c>
      <c r="H36" s="12"/>
      <c r="I36" s="54">
        <f>+'App.2-BA_Fixed Asset Cont2022Tx'!L36</f>
        <v>-3.0568717703736921</v>
      </c>
      <c r="J36" s="54">
        <v>-0.43187902805964429</v>
      </c>
      <c r="K36" s="55">
        <v>0.38021834403000249</v>
      </c>
      <c r="L36" s="56">
        <f t="shared" si="0"/>
        <v>-3.1085324544033339</v>
      </c>
      <c r="M36" s="11">
        <f t="shared" si="1"/>
        <v>1.8161441186402012</v>
      </c>
    </row>
    <row r="37" spans="1:13">
      <c r="A37" s="8">
        <v>10</v>
      </c>
      <c r="B37" s="41">
        <v>1920</v>
      </c>
      <c r="C37" s="9" t="s">
        <v>43</v>
      </c>
      <c r="D37" s="54">
        <f>+'App.2-BA_Fixed Asset Cont2022Tx'!G37</f>
        <v>67.028073324241873</v>
      </c>
      <c r="E37" s="54">
        <v>5.8261666346662402</v>
      </c>
      <c r="F37" s="55">
        <v>-6.4689945138000029</v>
      </c>
      <c r="G37" s="56">
        <f t="shared" si="2"/>
        <v>66.385245445108112</v>
      </c>
      <c r="H37" s="12"/>
      <c r="I37" s="54">
        <f>+'App.2-BA_Fixed Asset Cont2022Tx'!L37</f>
        <v>-44.05535492238436</v>
      </c>
      <c r="J37" s="54">
        <v>-9.6939247510556452</v>
      </c>
      <c r="K37" s="55">
        <v>6.4689945138000029</v>
      </c>
      <c r="L37" s="56">
        <f t="shared" si="0"/>
        <v>-47.280285159640002</v>
      </c>
      <c r="M37" s="11">
        <f t="shared" si="1"/>
        <v>19.10496028546811</v>
      </c>
    </row>
    <row r="38" spans="1:13">
      <c r="A38" s="8"/>
      <c r="B38" s="45">
        <v>1925</v>
      </c>
      <c r="C38" s="9" t="s">
        <v>44</v>
      </c>
      <c r="D38" s="54">
        <f>+'App.2-BA_Fixed Asset Cont2022Tx'!G38</f>
        <v>97.911853937443979</v>
      </c>
      <c r="E38" s="54">
        <v>6.8836276823309026</v>
      </c>
      <c r="F38" s="55">
        <v>0</v>
      </c>
      <c r="G38" s="56">
        <f t="shared" si="2"/>
        <v>104.79548161977488</v>
      </c>
      <c r="H38" s="12"/>
      <c r="I38" s="54">
        <f>+'App.2-BA_Fixed Asset Cont2022Tx'!L38</f>
        <v>-88.527853573233187</v>
      </c>
      <c r="J38" s="54">
        <v>-3.9123843524090285</v>
      </c>
      <c r="K38" s="55">
        <v>0</v>
      </c>
      <c r="L38" s="56">
        <f t="shared" si="0"/>
        <v>-92.440237925642222</v>
      </c>
      <c r="M38" s="11">
        <f t="shared" si="1"/>
        <v>12.355243694132653</v>
      </c>
    </row>
    <row r="39" spans="1:13">
      <c r="A39" s="8">
        <v>10</v>
      </c>
      <c r="B39" s="41">
        <v>1930</v>
      </c>
      <c r="C39" s="9" t="s">
        <v>45</v>
      </c>
      <c r="D39" s="54">
        <f>+'App.2-BA_Fixed Asset Cont2022Tx'!G39</f>
        <v>78.298387596482499</v>
      </c>
      <c r="E39" s="54">
        <v>17.350212954776868</v>
      </c>
      <c r="F39" s="55">
        <v>-1.2275177939100026</v>
      </c>
      <c r="G39" s="56">
        <f t="shared" si="2"/>
        <v>94.421082757349367</v>
      </c>
      <c r="H39" s="12"/>
      <c r="I39" s="54">
        <f>+'App.2-BA_Fixed Asset Cont2022Tx'!L39</f>
        <v>-69.323212611751217</v>
      </c>
      <c r="J39" s="54">
        <v>-7.9566207269193789</v>
      </c>
      <c r="K39" s="55">
        <v>1.2275177939100026</v>
      </c>
      <c r="L39" s="56">
        <f t="shared" si="0"/>
        <v>-76.052315544760603</v>
      </c>
      <c r="M39" s="11">
        <f t="shared" si="1"/>
        <v>18.368767212588764</v>
      </c>
    </row>
    <row r="40" spans="1:13">
      <c r="A40" s="8">
        <v>8</v>
      </c>
      <c r="B40" s="41">
        <v>1935</v>
      </c>
      <c r="C40" s="9" t="s">
        <v>46</v>
      </c>
      <c r="D40" s="54">
        <f>+'App.2-BA_Fixed Asset Cont2022Tx'!G40</f>
        <v>1.9416655790987669</v>
      </c>
      <c r="E40" s="54">
        <v>2.4158862286489575</v>
      </c>
      <c r="F40" s="55">
        <v>-0.11317317731999998</v>
      </c>
      <c r="G40" s="56">
        <f t="shared" si="2"/>
        <v>4.2443786304277245</v>
      </c>
      <c r="H40" s="12"/>
      <c r="I40" s="54">
        <f>+'App.2-BA_Fixed Asset Cont2022Tx'!L40</f>
        <v>-2.560497284919928E-2</v>
      </c>
      <c r="J40" s="54">
        <v>-0.56543533000537605</v>
      </c>
      <c r="K40" s="55">
        <v>0.11317317731999998</v>
      </c>
      <c r="L40" s="56">
        <f t="shared" si="0"/>
        <v>-0.47786712553457533</v>
      </c>
      <c r="M40" s="11">
        <f t="shared" si="1"/>
        <v>3.766511504893149</v>
      </c>
    </row>
    <row r="41" spans="1:13">
      <c r="A41" s="8">
        <v>8</v>
      </c>
      <c r="B41" s="41">
        <v>1940</v>
      </c>
      <c r="C41" s="9" t="s">
        <v>47</v>
      </c>
      <c r="D41" s="54">
        <f>+'App.2-BA_Fixed Asset Cont2022Tx'!G41</f>
        <v>7.428429909544386</v>
      </c>
      <c r="E41" s="54">
        <v>0.14535484398421047</v>
      </c>
      <c r="F41" s="55">
        <v>-1.1262237367499934</v>
      </c>
      <c r="G41" s="56">
        <f t="shared" si="2"/>
        <v>6.4475610167786037</v>
      </c>
      <c r="H41" s="12"/>
      <c r="I41" s="54">
        <f>+'App.2-BA_Fixed Asset Cont2022Tx'!L41</f>
        <v>-2.402547156966826</v>
      </c>
      <c r="J41" s="54">
        <v>-0.74352378390286922</v>
      </c>
      <c r="K41" s="55">
        <v>1.1262237367499934</v>
      </c>
      <c r="L41" s="56">
        <f t="shared" si="0"/>
        <v>-2.0198472041197015</v>
      </c>
      <c r="M41" s="11">
        <f t="shared" si="1"/>
        <v>4.4277138126589026</v>
      </c>
    </row>
    <row r="42" spans="1:13">
      <c r="A42" s="8">
        <v>8</v>
      </c>
      <c r="B42" s="41">
        <v>1945</v>
      </c>
      <c r="C42" s="9" t="s">
        <v>48</v>
      </c>
      <c r="D42" s="54">
        <f>+'App.2-BA_Fixed Asset Cont2022Tx'!G42</f>
        <v>7.6400210864012132</v>
      </c>
      <c r="E42" s="54">
        <v>1.2373667040378669</v>
      </c>
      <c r="F42" s="55">
        <v>-1.4250553713899987</v>
      </c>
      <c r="G42" s="56">
        <f t="shared" si="2"/>
        <v>7.4523324190490818</v>
      </c>
      <c r="H42" s="12"/>
      <c r="I42" s="54">
        <f>+'App.2-BA_Fixed Asset Cont2022Tx'!L42</f>
        <v>-3.7051511573122644</v>
      </c>
      <c r="J42" s="54">
        <v>-1.2934031391776062</v>
      </c>
      <c r="K42" s="55">
        <v>1.4250553713899987</v>
      </c>
      <c r="L42" s="56">
        <f t="shared" si="0"/>
        <v>-3.5734989250998717</v>
      </c>
      <c r="M42" s="11">
        <f t="shared" si="1"/>
        <v>3.8788334939492102</v>
      </c>
    </row>
    <row r="43" spans="1:13">
      <c r="A43" s="8">
        <v>8</v>
      </c>
      <c r="B43" s="41">
        <v>1950</v>
      </c>
      <c r="C43" s="9" t="s">
        <v>49</v>
      </c>
      <c r="D43" s="54">
        <f>+'App.2-BA_Fixed Asset Cont2022Tx'!G43</f>
        <v>219.35079511778</v>
      </c>
      <c r="E43" s="54">
        <v>0</v>
      </c>
      <c r="F43" s="55">
        <v>0</v>
      </c>
      <c r="G43" s="56">
        <f t="shared" si="2"/>
        <v>219.35079511778</v>
      </c>
      <c r="H43" s="12"/>
      <c r="I43" s="54">
        <f>+'App.2-BA_Fixed Asset Cont2022Tx'!L43</f>
        <v>-154.14558746859464</v>
      </c>
      <c r="J43" s="54">
        <v>-8.2378115247527397</v>
      </c>
      <c r="K43" s="55">
        <v>0</v>
      </c>
      <c r="L43" s="56">
        <f t="shared" si="0"/>
        <v>-162.38339899334738</v>
      </c>
      <c r="M43" s="11">
        <f t="shared" si="1"/>
        <v>56.967396124432611</v>
      </c>
    </row>
    <row r="44" spans="1:13">
      <c r="A44" s="8">
        <v>8</v>
      </c>
      <c r="B44" s="41">
        <v>1955</v>
      </c>
      <c r="C44" s="9" t="s">
        <v>50</v>
      </c>
      <c r="D44" s="54">
        <f>+'App.2-BA_Fixed Asset Cont2022Tx'!G44</f>
        <v>607.72405210888917</v>
      </c>
      <c r="E44" s="54">
        <v>58.221717973922125</v>
      </c>
      <c r="F44" s="55">
        <v>0</v>
      </c>
      <c r="G44" s="56">
        <f t="shared" si="2"/>
        <v>665.94577008281135</v>
      </c>
      <c r="H44" s="12"/>
      <c r="I44" s="54">
        <f>+'App.2-BA_Fixed Asset Cont2022Tx'!L44</f>
        <v>-317.25910178029682</v>
      </c>
      <c r="J44" s="54">
        <v>-24.405104258237738</v>
      </c>
      <c r="K44" s="55">
        <v>0</v>
      </c>
      <c r="L44" s="56">
        <f t="shared" si="0"/>
        <v>-341.66420603853453</v>
      </c>
      <c r="M44" s="11">
        <f t="shared" si="1"/>
        <v>324.28156404427682</v>
      </c>
    </row>
    <row r="45" spans="1:13">
      <c r="A45" s="8">
        <v>8</v>
      </c>
      <c r="B45" s="41">
        <v>1960</v>
      </c>
      <c r="C45" s="9" t="s">
        <v>51</v>
      </c>
      <c r="D45" s="54">
        <f>+'App.2-BA_Fixed Asset Cont2022Tx'!G45</f>
        <v>4.6072838016291753</v>
      </c>
      <c r="E45" s="54">
        <v>1.3245318955477714</v>
      </c>
      <c r="F45" s="55">
        <v>-0.36265081859999976</v>
      </c>
      <c r="G45" s="56">
        <f t="shared" si="2"/>
        <v>5.569164878576947</v>
      </c>
      <c r="H45" s="12"/>
      <c r="I45" s="54">
        <f>+'App.2-BA_Fixed Asset Cont2022Tx'!L45</f>
        <v>-3.608784901575143</v>
      </c>
      <c r="J45" s="54">
        <v>-1.0148316997513378</v>
      </c>
      <c r="K45" s="55">
        <v>0.36265081859999976</v>
      </c>
      <c r="L45" s="56">
        <f t="shared" si="0"/>
        <v>-4.2609657827264806</v>
      </c>
      <c r="M45" s="11">
        <f t="shared" si="1"/>
        <v>1.3081990958504663</v>
      </c>
    </row>
    <row r="46" spans="1:13" ht="25.5">
      <c r="A46" s="14">
        <v>47</v>
      </c>
      <c r="B46" s="41">
        <v>1970</v>
      </c>
      <c r="C46" s="9" t="s">
        <v>52</v>
      </c>
      <c r="D46" s="54">
        <f>+'App.2-BA_Fixed Asset Cont2022Tx'!G46</f>
        <v>0</v>
      </c>
      <c r="E46" s="54">
        <v>0</v>
      </c>
      <c r="F46" s="55">
        <v>0</v>
      </c>
      <c r="G46" s="56">
        <f t="shared" si="2"/>
        <v>0</v>
      </c>
      <c r="H46" s="12"/>
      <c r="I46" s="54">
        <f>+'App.2-BA_Fixed Asset Cont2022Tx'!L46</f>
        <v>0</v>
      </c>
      <c r="J46" s="54">
        <v>0</v>
      </c>
      <c r="K46" s="55">
        <v>0</v>
      </c>
      <c r="L46" s="56">
        <f t="shared" si="0"/>
        <v>0</v>
      </c>
      <c r="M46" s="11">
        <f t="shared" si="1"/>
        <v>0</v>
      </c>
    </row>
    <row r="47" spans="1:13" ht="25.5">
      <c r="A47" s="8">
        <v>47</v>
      </c>
      <c r="B47" s="41">
        <v>1975</v>
      </c>
      <c r="C47" s="9" t="s">
        <v>53</v>
      </c>
      <c r="D47" s="54">
        <f>+'App.2-BA_Fixed Asset Cont2022Tx'!G47</f>
        <v>0</v>
      </c>
      <c r="E47" s="54">
        <v>0</v>
      </c>
      <c r="F47" s="55">
        <v>0</v>
      </c>
      <c r="G47" s="56">
        <f t="shared" si="2"/>
        <v>0</v>
      </c>
      <c r="H47" s="12"/>
      <c r="I47" s="54">
        <f>+'App.2-BA_Fixed Asset Cont2022Tx'!L47</f>
        <v>0</v>
      </c>
      <c r="J47" s="54">
        <v>0</v>
      </c>
      <c r="K47" s="55">
        <v>0</v>
      </c>
      <c r="L47" s="56">
        <f t="shared" si="0"/>
        <v>0</v>
      </c>
      <c r="M47" s="11">
        <f t="shared" si="1"/>
        <v>0</v>
      </c>
    </row>
    <row r="48" spans="1:13">
      <c r="A48" s="8">
        <v>47</v>
      </c>
      <c r="B48" s="41">
        <v>1980</v>
      </c>
      <c r="C48" s="9" t="s">
        <v>54</v>
      </c>
      <c r="D48" s="54">
        <f>+'App.2-BA_Fixed Asset Cont2022Tx'!G48</f>
        <v>480.63694435440925</v>
      </c>
      <c r="E48" s="54">
        <v>55.887642494286702</v>
      </c>
      <c r="F48" s="55">
        <v>0</v>
      </c>
      <c r="G48" s="56">
        <f t="shared" si="2"/>
        <v>536.524586848696</v>
      </c>
      <c r="H48" s="12"/>
      <c r="I48" s="54">
        <f>+'App.2-BA_Fixed Asset Cont2022Tx'!L48</f>
        <v>-514.18134040225164</v>
      </c>
      <c r="J48" s="54">
        <v>-46.472282367541183</v>
      </c>
      <c r="K48" s="55">
        <v>0</v>
      </c>
      <c r="L48" s="56">
        <f t="shared" si="0"/>
        <v>-560.65362276979283</v>
      </c>
      <c r="M48" s="11">
        <f t="shared" si="1"/>
        <v>-24.129035921096829</v>
      </c>
    </row>
    <row r="49" spans="1:14">
      <c r="A49" s="8">
        <v>47</v>
      </c>
      <c r="B49" s="41">
        <v>1985</v>
      </c>
      <c r="C49" s="9" t="s">
        <v>55</v>
      </c>
      <c r="D49" s="54">
        <f>+'App.2-BA_Fixed Asset Cont2022Tx'!G49</f>
        <v>0</v>
      </c>
      <c r="E49" s="54">
        <v>0</v>
      </c>
      <c r="F49" s="55">
        <v>0</v>
      </c>
      <c r="G49" s="56">
        <f t="shared" si="2"/>
        <v>0</v>
      </c>
      <c r="H49" s="12"/>
      <c r="I49" s="54">
        <f>+'App.2-BA_Fixed Asset Cont2022Tx'!L49</f>
        <v>0</v>
      </c>
      <c r="J49" s="54">
        <v>0</v>
      </c>
      <c r="K49" s="55">
        <v>0</v>
      </c>
      <c r="L49" s="56">
        <f t="shared" si="0"/>
        <v>0</v>
      </c>
      <c r="M49" s="11">
        <f t="shared" si="1"/>
        <v>0</v>
      </c>
    </row>
    <row r="50" spans="1:14">
      <c r="A50" s="14">
        <v>47</v>
      </c>
      <c r="B50" s="41">
        <v>1990</v>
      </c>
      <c r="C50" s="15" t="s">
        <v>56</v>
      </c>
      <c r="D50" s="54">
        <f>+'App.2-BA_Fixed Asset Cont2022Tx'!G50</f>
        <v>19.5849165351</v>
      </c>
      <c r="E50" s="54">
        <v>0</v>
      </c>
      <c r="F50" s="55">
        <v>-4.649599759770001</v>
      </c>
      <c r="G50" s="56">
        <f t="shared" si="2"/>
        <v>14.935316775329998</v>
      </c>
      <c r="H50" s="12"/>
      <c r="I50" s="54">
        <f>+'App.2-BA_Fixed Asset Cont2022Tx'!L50</f>
        <v>-11.792858698262368</v>
      </c>
      <c r="J50" s="54">
        <v>-0.76890232162931926</v>
      </c>
      <c r="K50" s="55">
        <v>4.649599759770001</v>
      </c>
      <c r="L50" s="56">
        <f t="shared" si="0"/>
        <v>-7.9121612601216862</v>
      </c>
      <c r="M50" s="11">
        <f t="shared" si="1"/>
        <v>7.0231555152083116</v>
      </c>
    </row>
    <row r="51" spans="1:14">
      <c r="A51" s="8">
        <v>47</v>
      </c>
      <c r="B51" s="41">
        <v>1995</v>
      </c>
      <c r="C51" s="9" t="s">
        <v>57</v>
      </c>
      <c r="D51" s="54">
        <f>+'App.2-BA_Fixed Asset Cont2022Tx'!G51</f>
        <v>0</v>
      </c>
      <c r="E51" s="54">
        <v>0</v>
      </c>
      <c r="F51" s="55">
        <v>0</v>
      </c>
      <c r="G51" s="56">
        <f t="shared" si="2"/>
        <v>0</v>
      </c>
      <c r="H51" s="12"/>
      <c r="I51" s="54">
        <f>+'App.2-BA_Fixed Asset Cont2022Tx'!L51</f>
        <v>0</v>
      </c>
      <c r="J51" s="54">
        <v>0</v>
      </c>
      <c r="K51" s="55">
        <v>0</v>
      </c>
      <c r="L51" s="56">
        <f t="shared" si="0"/>
        <v>0</v>
      </c>
      <c r="M51" s="11">
        <f t="shared" si="1"/>
        <v>0</v>
      </c>
    </row>
    <row r="52" spans="1:14" ht="14.25">
      <c r="A52" s="8">
        <v>47</v>
      </c>
      <c r="B52" s="41">
        <v>2440</v>
      </c>
      <c r="C52" s="9" t="s">
        <v>58</v>
      </c>
      <c r="D52" s="54">
        <f>+'App.2-BA_Fixed Asset Cont2022Tx'!G52</f>
        <v>0</v>
      </c>
      <c r="E52" s="54">
        <v>0</v>
      </c>
      <c r="F52" s="55">
        <v>0</v>
      </c>
      <c r="G52" s="56">
        <f t="shared" si="2"/>
        <v>0</v>
      </c>
      <c r="I52" s="54">
        <f>+'App.2-BA_Fixed Asset Cont2022Tx'!L52</f>
        <v>0</v>
      </c>
      <c r="J52" s="54">
        <v>0</v>
      </c>
      <c r="K52" s="55">
        <v>0</v>
      </c>
      <c r="L52" s="56"/>
      <c r="M52" s="11">
        <f t="shared" si="1"/>
        <v>0</v>
      </c>
    </row>
    <row r="53" spans="1:14">
      <c r="A53" s="17"/>
      <c r="B53" s="17"/>
      <c r="C53" s="23"/>
      <c r="D53" s="23"/>
      <c r="E53" s="23"/>
      <c r="F53" s="46"/>
      <c r="G53" s="56"/>
      <c r="I53" s="23"/>
      <c r="J53" s="23"/>
      <c r="K53" s="46"/>
      <c r="L53" s="56">
        <f t="shared" ref="L53" si="3">I53+J53+K53</f>
        <v>0</v>
      </c>
      <c r="M53" s="11"/>
    </row>
    <row r="54" spans="1:14">
      <c r="A54" s="17"/>
      <c r="B54" s="17"/>
      <c r="C54" s="19" t="s">
        <v>59</v>
      </c>
      <c r="D54" s="20">
        <f>SUM(D17:D53)</f>
        <v>22227.200669872516</v>
      </c>
      <c r="E54" s="20">
        <f>SUM(E17:E53)</f>
        <v>1334.0637911573683</v>
      </c>
      <c r="F54" s="20">
        <f>SUM(F17:F53)</f>
        <v>-67.09190135029084</v>
      </c>
      <c r="G54" s="20">
        <f>SUM(G17:G53)</f>
        <v>23494.17255967958</v>
      </c>
      <c r="H54" s="20"/>
      <c r="I54" s="20">
        <f>SUM(I17:I53)</f>
        <v>-8151.1240056223769</v>
      </c>
      <c r="J54" s="20">
        <f>SUM(J17:J53)</f>
        <v>-481.06324988499409</v>
      </c>
      <c r="K54" s="20">
        <f>SUM(K17:K53)</f>
        <v>68.110434080528265</v>
      </c>
      <c r="L54" s="20">
        <f>SUM(L17:L53)</f>
        <v>-8564.076821426841</v>
      </c>
      <c r="M54" s="20">
        <f>SUM(M17:M53)</f>
        <v>14930.095738252738</v>
      </c>
    </row>
    <row r="55" spans="1:14" ht="38.25">
      <c r="A55" s="17"/>
      <c r="B55" s="17"/>
      <c r="C55" s="21" t="s">
        <v>60</v>
      </c>
      <c r="D55" s="11"/>
      <c r="E55" s="18"/>
      <c r="F55" s="18"/>
      <c r="G55" s="56">
        <f t="shared" ref="G55" si="4">D55+E55+F55</f>
        <v>0</v>
      </c>
      <c r="H55" s="13"/>
      <c r="I55" s="18"/>
      <c r="J55" s="18"/>
      <c r="K55" s="18"/>
      <c r="L55" s="56">
        <f t="shared" ref="L55:L56" si="5">I55+J55+K55</f>
        <v>0</v>
      </c>
      <c r="M55" s="11">
        <f t="shared" ref="M55" si="6">G55+L55</f>
        <v>0</v>
      </c>
    </row>
    <row r="56" spans="1:14" ht="25.5">
      <c r="A56" s="17"/>
      <c r="B56" s="17"/>
      <c r="C56" s="22" t="s">
        <v>61</v>
      </c>
      <c r="D56" s="11">
        <f>'App.2-BA_Fixed Asset Cont2022Tx'!G56</f>
        <v>0</v>
      </c>
      <c r="E56" s="18"/>
      <c r="F56" s="18"/>
      <c r="G56" s="56">
        <f t="shared" si="2"/>
        <v>0</v>
      </c>
      <c r="H56" s="13"/>
      <c r="I56" s="18">
        <f>+'App.2-BA_Fixed Asset Cont2022Tx'!L56</f>
        <v>0</v>
      </c>
      <c r="J56" s="18"/>
      <c r="K56" s="18"/>
      <c r="L56" s="56">
        <f t="shared" si="5"/>
        <v>0</v>
      </c>
      <c r="M56" s="11">
        <f>G56-L56</f>
        <v>0</v>
      </c>
    </row>
    <row r="57" spans="1:14">
      <c r="A57" s="17"/>
      <c r="B57" s="17"/>
      <c r="C57" s="19" t="s">
        <v>62</v>
      </c>
      <c r="D57" s="20">
        <f>SUM(D54:D56)</f>
        <v>22227.200669872516</v>
      </c>
      <c r="E57" s="20">
        <f t="shared" ref="E57:G57" si="7">SUM(E54:E56)</f>
        <v>1334.0637911573683</v>
      </c>
      <c r="F57" s="20">
        <f t="shared" si="7"/>
        <v>-67.09190135029084</v>
      </c>
      <c r="G57" s="20">
        <f t="shared" si="7"/>
        <v>23494.17255967958</v>
      </c>
      <c r="H57" s="20"/>
      <c r="I57" s="20">
        <f t="shared" ref="I57:M57" si="8">SUM(I54:I56)</f>
        <v>-8151.1240056223769</v>
      </c>
      <c r="J57" s="20">
        <f t="shared" si="8"/>
        <v>-481.06324988499409</v>
      </c>
      <c r="K57" s="20">
        <f t="shared" si="8"/>
        <v>68.110434080528265</v>
      </c>
      <c r="L57" s="20">
        <f t="shared" si="8"/>
        <v>-8564.076821426841</v>
      </c>
      <c r="M57" s="20">
        <f t="shared" si="8"/>
        <v>14930.095738252738</v>
      </c>
    </row>
    <row r="58" spans="1:14" ht="14.25">
      <c r="A58" s="17"/>
      <c r="B58" s="17"/>
      <c r="C58" s="91" t="s">
        <v>63</v>
      </c>
      <c r="D58" s="92"/>
      <c r="E58" s="92"/>
      <c r="F58" s="92"/>
      <c r="G58" s="92"/>
      <c r="H58" s="92"/>
      <c r="I58" s="93"/>
      <c r="J58" s="18"/>
      <c r="K58" s="13"/>
      <c r="L58" s="57"/>
      <c r="M58" s="13"/>
    </row>
    <row r="59" spans="1:14">
      <c r="A59" s="17"/>
      <c r="B59" s="17"/>
      <c r="C59" s="88" t="s">
        <v>64</v>
      </c>
      <c r="D59" s="89"/>
      <c r="E59" s="89"/>
      <c r="F59" s="89"/>
      <c r="G59" s="89"/>
      <c r="H59" s="89"/>
      <c r="I59" s="90"/>
      <c r="J59" s="19">
        <f>J57+J58</f>
        <v>-481.06324988499409</v>
      </c>
      <c r="L59" s="13"/>
      <c r="M59" s="13"/>
    </row>
    <row r="60" spans="1:14">
      <c r="N60" s="13"/>
    </row>
    <row r="61" spans="1:14">
      <c r="I61" s="2" t="s">
        <v>65</v>
      </c>
    </row>
    <row r="62" spans="1:14">
      <c r="A62" s="17">
        <v>10</v>
      </c>
      <c r="B62" s="17"/>
      <c r="C62" s="23" t="s">
        <v>66</v>
      </c>
      <c r="I62" s="2" t="s">
        <v>66</v>
      </c>
      <c r="K62" s="58"/>
    </row>
    <row r="63" spans="1:14">
      <c r="A63" s="17">
        <v>8</v>
      </c>
      <c r="B63" s="17"/>
      <c r="C63" s="23" t="s">
        <v>46</v>
      </c>
      <c r="I63" s="2" t="s">
        <v>46</v>
      </c>
      <c r="K63" s="59"/>
    </row>
    <row r="64" spans="1:14">
      <c r="I64" s="3" t="s">
        <v>67</v>
      </c>
      <c r="K64" s="60">
        <f>J59-K62-K63</f>
        <v>-481.06324988499409</v>
      </c>
    </row>
    <row r="65" spans="1:14">
      <c r="N65" s="24"/>
    </row>
    <row r="66" spans="1:14">
      <c r="D66" s="26"/>
      <c r="E66" s="26"/>
      <c r="F66" s="26"/>
      <c r="G66" s="26"/>
      <c r="H66" s="26"/>
      <c r="I66" s="26"/>
      <c r="J66" s="26"/>
      <c r="K66" s="26"/>
      <c r="L66" s="26"/>
      <c r="N66" s="24"/>
    </row>
    <row r="67" spans="1:14">
      <c r="A67" s="25" t="s">
        <v>68</v>
      </c>
      <c r="D67" s="26"/>
      <c r="E67" s="26"/>
      <c r="F67" s="26"/>
      <c r="G67" s="26"/>
      <c r="H67" s="26"/>
      <c r="I67" s="26"/>
      <c r="J67" s="26"/>
      <c r="K67" s="26"/>
      <c r="L67" s="26"/>
      <c r="N67" s="24"/>
    </row>
    <row r="69" spans="1:14">
      <c r="A69" s="1">
        <v>1</v>
      </c>
      <c r="B69" s="82" t="s">
        <v>69</v>
      </c>
      <c r="C69" s="82"/>
      <c r="D69" s="82"/>
      <c r="E69" s="82"/>
      <c r="F69" s="82"/>
      <c r="G69" s="82"/>
      <c r="H69" s="82"/>
      <c r="I69" s="82"/>
      <c r="J69" s="82"/>
      <c r="K69" s="82"/>
      <c r="L69" s="82"/>
      <c r="M69" s="82"/>
    </row>
    <row r="70" spans="1:14">
      <c r="B70" s="82"/>
      <c r="C70" s="82"/>
      <c r="D70" s="82"/>
      <c r="E70" s="82"/>
      <c r="F70" s="82"/>
      <c r="G70" s="82"/>
      <c r="H70" s="82"/>
      <c r="I70" s="82"/>
      <c r="J70" s="82"/>
      <c r="K70" s="82"/>
      <c r="L70" s="82"/>
      <c r="M70" s="82"/>
    </row>
    <row r="71" spans="1:14" ht="12.75" customHeight="1"/>
    <row r="72" spans="1:14">
      <c r="A72" s="1">
        <v>2</v>
      </c>
      <c r="B72" s="82" t="s">
        <v>70</v>
      </c>
      <c r="C72" s="82"/>
      <c r="D72" s="82"/>
      <c r="E72" s="82"/>
      <c r="F72" s="82"/>
      <c r="G72" s="82"/>
      <c r="H72" s="82"/>
      <c r="I72" s="82"/>
      <c r="J72" s="82"/>
      <c r="K72" s="82"/>
      <c r="L72" s="82"/>
      <c r="M72" s="82"/>
    </row>
    <row r="73" spans="1:14" ht="12.6" customHeight="1">
      <c r="B73" s="82"/>
      <c r="C73" s="82"/>
      <c r="D73" s="82"/>
      <c r="E73" s="82"/>
      <c r="F73" s="82"/>
      <c r="G73" s="82"/>
      <c r="H73" s="82"/>
      <c r="I73" s="82"/>
      <c r="J73" s="82"/>
      <c r="K73" s="82"/>
      <c r="L73" s="82"/>
      <c r="M73" s="82"/>
    </row>
    <row r="75" spans="1:14">
      <c r="A75" s="1">
        <v>3</v>
      </c>
      <c r="B75" s="83" t="s">
        <v>71</v>
      </c>
      <c r="C75" s="83"/>
      <c r="D75" s="83"/>
      <c r="E75" s="83"/>
      <c r="F75" s="83"/>
      <c r="G75" s="83"/>
      <c r="H75" s="83"/>
      <c r="I75" s="83"/>
      <c r="J75" s="83"/>
      <c r="K75" s="83"/>
      <c r="L75" s="83"/>
      <c r="M75" s="83"/>
    </row>
    <row r="77" spans="1:14">
      <c r="A77" s="1">
        <v>4</v>
      </c>
      <c r="B77" s="51" t="s">
        <v>72</v>
      </c>
    </row>
    <row r="79" spans="1:14">
      <c r="A79" s="1">
        <v>5</v>
      </c>
      <c r="B79" s="51" t="s">
        <v>73</v>
      </c>
    </row>
    <row r="81" spans="1:13">
      <c r="A81" s="1">
        <v>6</v>
      </c>
      <c r="B81" s="83" t="s">
        <v>74</v>
      </c>
      <c r="C81" s="83"/>
      <c r="D81" s="83"/>
      <c r="E81" s="83"/>
      <c r="F81" s="83"/>
      <c r="G81" s="83"/>
      <c r="H81" s="83"/>
      <c r="I81" s="83"/>
      <c r="J81" s="83"/>
      <c r="K81" s="83"/>
      <c r="L81" s="83"/>
      <c r="M81" s="83"/>
    </row>
    <row r="82" spans="1:13">
      <c r="B82" s="83"/>
      <c r="C82" s="83"/>
      <c r="D82" s="83"/>
      <c r="E82" s="83"/>
      <c r="F82" s="83"/>
      <c r="G82" s="83"/>
      <c r="H82" s="83"/>
      <c r="I82" s="83"/>
      <c r="J82" s="83"/>
      <c r="K82" s="83"/>
      <c r="L82" s="83"/>
      <c r="M82" s="83"/>
    </row>
    <row r="83" spans="1:13">
      <c r="B83" s="83"/>
      <c r="C83" s="83"/>
      <c r="D83" s="83"/>
      <c r="E83" s="83"/>
      <c r="F83" s="83"/>
      <c r="G83" s="83"/>
      <c r="H83" s="83"/>
      <c r="I83" s="83"/>
      <c r="J83" s="83"/>
      <c r="K83" s="83"/>
      <c r="L83" s="83"/>
      <c r="M83" s="83"/>
    </row>
    <row r="85" spans="1:13">
      <c r="B85" s="82"/>
      <c r="C85" s="82"/>
      <c r="D85" s="82"/>
      <c r="E85" s="82"/>
      <c r="F85" s="82"/>
      <c r="G85" s="82"/>
      <c r="H85" s="82"/>
      <c r="I85" s="82"/>
      <c r="J85" s="82"/>
      <c r="K85" s="82"/>
      <c r="L85" s="82"/>
      <c r="M85" s="82"/>
    </row>
    <row r="86" spans="1:13">
      <c r="B86" s="82"/>
      <c r="C86" s="82"/>
      <c r="D86" s="82"/>
      <c r="E86" s="82"/>
      <c r="F86" s="82"/>
      <c r="G86" s="82"/>
      <c r="H86" s="82"/>
      <c r="I86" s="82"/>
      <c r="J86" s="82"/>
      <c r="K86" s="82"/>
      <c r="L86" s="82"/>
      <c r="M86" s="82"/>
    </row>
  </sheetData>
  <mergeCells count="10">
    <mergeCell ref="B72:M73"/>
    <mergeCell ref="B75:M75"/>
    <mergeCell ref="B81:M83"/>
    <mergeCell ref="B85:M86"/>
    <mergeCell ref="A9:M9"/>
    <mergeCell ref="A10:M10"/>
    <mergeCell ref="D15:G15"/>
    <mergeCell ref="C58:I58"/>
    <mergeCell ref="C59:I59"/>
    <mergeCell ref="B69:M70"/>
  </mergeCells>
  <dataValidations disablePrompts="1" count="1">
    <dataValidation type="list" allowBlank="1" showErrorMessage="1" error="Use the following date format when inserting a date:_x000a__x000a_Eg:  &quot;January 1, 2013&quot;" prompt="Use the following format eg: January 1, 2013" sqref="F12" xr:uid="{22F681F0-1155-471D-8C21-E7D92B16DBE2}">
      <formula1>"CGAAP, MIFRS,USGAAP, ASPE"</formula1>
    </dataValidation>
  </dataValidations>
  <pageMargins left="0.7" right="0.7" top="0.75" bottom="0.75" header="0.3" footer="0.3"/>
  <pageSetup scale="50"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EBAD9-F7A3-4EE9-9A9B-83290929AA27}">
  <sheetPr>
    <tabColor rgb="FF00B0F0"/>
  </sheetPr>
  <dimension ref="A1:N86"/>
  <sheetViews>
    <sheetView showGridLines="0" topLeftCell="A8" zoomScaleNormal="100" zoomScaleSheetLayoutView="85" workbookViewId="0">
      <pane xSplit="3" ySplit="9" topLeftCell="D17" activePane="bottomRight" state="frozen"/>
      <selection pane="bottomRight" activeCell="F13" sqref="F13"/>
      <selection pane="bottomLeft" activeCell="E17" sqref="E17"/>
      <selection pane="topRight" activeCell="E17" sqref="E17"/>
    </sheetView>
  </sheetViews>
  <sheetFormatPr defaultColWidth="10.6640625" defaultRowHeight="12.75"/>
  <cols>
    <col min="1" max="1" width="8.83203125" style="1" customWidth="1"/>
    <col min="2" max="2" width="11.83203125" style="1" customWidth="1"/>
    <col min="3" max="3" width="44.1640625" style="2" customWidth="1"/>
    <col min="4" max="4" width="16.83203125" style="2" customWidth="1"/>
    <col min="5" max="5" width="15.1640625" style="2" customWidth="1"/>
    <col min="6" max="6" width="13.5" style="2" customWidth="1"/>
    <col min="7" max="7" width="15.83203125" style="2" customWidth="1"/>
    <col min="8" max="8" width="1.83203125" style="2" customWidth="1"/>
    <col min="9" max="9" width="16.83203125" style="2" customWidth="1"/>
    <col min="10" max="10" width="15.6640625" style="2" customWidth="1"/>
    <col min="11" max="11" width="13.83203125" style="2" customWidth="1"/>
    <col min="12" max="12" width="17" style="2" bestFit="1" customWidth="1"/>
    <col min="13" max="13" width="16.5" style="2" bestFit="1" customWidth="1"/>
    <col min="14" max="14" width="12.1640625" style="2" bestFit="1" customWidth="1"/>
    <col min="15" max="16384" width="10.6640625" style="2"/>
  </cols>
  <sheetData>
    <row r="1" spans="1:13">
      <c r="L1" s="3" t="s">
        <v>0</v>
      </c>
      <c r="M1" s="52" t="s">
        <v>1</v>
      </c>
    </row>
    <row r="2" spans="1:13">
      <c r="L2" s="3" t="s">
        <v>2</v>
      </c>
      <c r="M2" s="28" t="s">
        <v>3</v>
      </c>
    </row>
    <row r="3" spans="1:13">
      <c r="L3" s="3" t="s">
        <v>4</v>
      </c>
      <c r="M3" s="28">
        <v>4</v>
      </c>
    </row>
    <row r="4" spans="1:13">
      <c r="L4" s="3" t="s">
        <v>5</v>
      </c>
      <c r="M4" s="28">
        <v>4</v>
      </c>
    </row>
    <row r="5" spans="1:13">
      <c r="L5" s="3" t="s">
        <v>6</v>
      </c>
      <c r="M5" s="29"/>
    </row>
    <row r="6" spans="1:13">
      <c r="L6" s="3"/>
      <c r="M6" s="30"/>
    </row>
    <row r="7" spans="1:13">
      <c r="L7" s="3" t="s">
        <v>7</v>
      </c>
      <c r="M7" s="31">
        <v>43545</v>
      </c>
    </row>
    <row r="8" spans="1:13" ht="12" hidden="1" customHeight="1"/>
    <row r="9" spans="1:13" ht="18">
      <c r="A9" s="84" t="s">
        <v>8</v>
      </c>
      <c r="B9" s="84"/>
      <c r="C9" s="84"/>
      <c r="D9" s="84"/>
      <c r="E9" s="84"/>
      <c r="F9" s="84"/>
      <c r="G9" s="84"/>
      <c r="H9" s="84"/>
      <c r="I9" s="84"/>
      <c r="J9" s="84"/>
      <c r="K9" s="84"/>
      <c r="L9" s="84"/>
      <c r="M9" s="84"/>
    </row>
    <row r="10" spans="1:13" ht="21">
      <c r="A10" s="84" t="s">
        <v>9</v>
      </c>
      <c r="B10" s="84"/>
      <c r="C10" s="84"/>
      <c r="D10" s="84"/>
      <c r="E10" s="84"/>
      <c r="F10" s="84"/>
      <c r="G10" s="84"/>
      <c r="H10" s="84"/>
      <c r="I10" s="84"/>
      <c r="J10" s="84"/>
      <c r="K10" s="84"/>
      <c r="L10" s="84"/>
      <c r="M10" s="84"/>
    </row>
    <row r="12" spans="1:13" ht="15">
      <c r="E12" s="4" t="s">
        <v>10</v>
      </c>
      <c r="F12" s="53" t="s">
        <v>11</v>
      </c>
    </row>
    <row r="13" spans="1:13" ht="15">
      <c r="E13" s="4" t="s">
        <v>12</v>
      </c>
      <c r="F13" s="33">
        <v>2024</v>
      </c>
      <c r="G13" s="34"/>
    </row>
    <row r="15" spans="1:13">
      <c r="D15" s="85" t="s">
        <v>13</v>
      </c>
      <c r="E15" s="86"/>
      <c r="F15" s="86"/>
      <c r="G15" s="87"/>
      <c r="I15" s="5"/>
      <c r="J15" s="6" t="s">
        <v>14</v>
      </c>
      <c r="K15" s="6"/>
      <c r="L15" s="7"/>
    </row>
    <row r="16" spans="1:13" ht="27">
      <c r="A16" s="35" t="s">
        <v>15</v>
      </c>
      <c r="B16" s="35" t="s">
        <v>16</v>
      </c>
      <c r="C16" s="36" t="s">
        <v>17</v>
      </c>
      <c r="D16" s="35" t="s">
        <v>18</v>
      </c>
      <c r="E16" s="37" t="s">
        <v>19</v>
      </c>
      <c r="F16" s="37" t="s">
        <v>20</v>
      </c>
      <c r="G16" s="35" t="s">
        <v>21</v>
      </c>
      <c r="H16" s="10"/>
      <c r="I16" s="38" t="s">
        <v>18</v>
      </c>
      <c r="J16" s="39" t="s">
        <v>22</v>
      </c>
      <c r="K16" s="39" t="s">
        <v>20</v>
      </c>
      <c r="L16" s="40" t="s">
        <v>21</v>
      </c>
      <c r="M16" s="35" t="s">
        <v>23</v>
      </c>
    </row>
    <row r="17" spans="1:14">
      <c r="A17" s="8">
        <v>12</v>
      </c>
      <c r="B17" s="41">
        <v>1610</v>
      </c>
      <c r="C17" s="9" t="s">
        <v>24</v>
      </c>
      <c r="D17" s="54">
        <f>+'App.2-BA_Fixed Asset Cont2023Tx'!G17</f>
        <v>495.40820475555432</v>
      </c>
      <c r="E17" s="54">
        <v>18.46759207956492</v>
      </c>
      <c r="F17" s="55">
        <v>0</v>
      </c>
      <c r="G17" s="56">
        <f>D17+E17+F17</f>
        <v>513.87579683511922</v>
      </c>
      <c r="H17" s="10"/>
      <c r="I17" s="54">
        <f>+'App.2-BA_Fixed Asset Cont2023Tx'!L17</f>
        <v>-328.14642476100096</v>
      </c>
      <c r="J17" s="54">
        <v>-27.319790395812703</v>
      </c>
      <c r="K17" s="55">
        <v>0</v>
      </c>
      <c r="L17" s="56">
        <f t="shared" ref="L17:L51" si="0">I17+J17+K17</f>
        <v>-355.46621515681363</v>
      </c>
      <c r="M17" s="11">
        <f>G17+L17</f>
        <v>158.40958167830559</v>
      </c>
    </row>
    <row r="18" spans="1:14" ht="25.5">
      <c r="A18" s="8">
        <v>12</v>
      </c>
      <c r="B18" s="41">
        <v>1611</v>
      </c>
      <c r="C18" s="9" t="s">
        <v>25</v>
      </c>
      <c r="D18" s="54">
        <f>+'App.2-BA_Fixed Asset Cont2023Tx'!G18</f>
        <v>0</v>
      </c>
      <c r="E18" s="54">
        <v>0</v>
      </c>
      <c r="F18" s="55">
        <v>0</v>
      </c>
      <c r="G18" s="56">
        <f>D18+E18+F18</f>
        <v>0</v>
      </c>
      <c r="H18" s="12"/>
      <c r="I18" s="54">
        <f>+'App.2-BA_Fixed Asset Cont2023Tx'!L18</f>
        <v>0</v>
      </c>
      <c r="J18" s="54">
        <v>0</v>
      </c>
      <c r="K18" s="55">
        <v>0</v>
      </c>
      <c r="L18" s="56">
        <f t="shared" si="0"/>
        <v>0</v>
      </c>
      <c r="M18" s="11">
        <f t="shared" ref="M18:M52" si="1">G18+L18</f>
        <v>0</v>
      </c>
    </row>
    <row r="19" spans="1:14" ht="25.5">
      <c r="A19" s="8" t="s">
        <v>26</v>
      </c>
      <c r="B19" s="41">
        <v>1612</v>
      </c>
      <c r="C19" s="9" t="s">
        <v>27</v>
      </c>
      <c r="D19" s="54">
        <f>+'App.2-BA_Fixed Asset Cont2023Tx'!G19</f>
        <v>0</v>
      </c>
      <c r="E19" s="54">
        <v>0</v>
      </c>
      <c r="F19" s="55">
        <v>0</v>
      </c>
      <c r="G19" s="56">
        <f>D19+E19+F19</f>
        <v>0</v>
      </c>
      <c r="H19" s="12"/>
      <c r="I19" s="54">
        <f>+'App.2-BA_Fixed Asset Cont2023Tx'!L19</f>
        <v>0</v>
      </c>
      <c r="J19" s="54">
        <v>0</v>
      </c>
      <c r="K19" s="55">
        <v>0</v>
      </c>
      <c r="L19" s="56">
        <f t="shared" si="0"/>
        <v>0</v>
      </c>
      <c r="M19" s="11">
        <f t="shared" si="1"/>
        <v>0</v>
      </c>
    </row>
    <row r="20" spans="1:14">
      <c r="A20" s="8"/>
      <c r="B20" s="41">
        <v>1665</v>
      </c>
      <c r="C20" s="9" t="s">
        <v>28</v>
      </c>
      <c r="D20" s="54">
        <f>+'App.2-BA_Fixed Asset Cont2023Tx'!G20</f>
        <v>0</v>
      </c>
      <c r="E20" s="54">
        <v>0</v>
      </c>
      <c r="F20" s="55">
        <v>0</v>
      </c>
      <c r="G20" s="56">
        <f>D20+E20+F20</f>
        <v>0</v>
      </c>
      <c r="H20" s="12"/>
      <c r="I20" s="54">
        <f>+'App.2-BA_Fixed Asset Cont2023Tx'!L20</f>
        <v>0</v>
      </c>
      <c r="J20" s="54">
        <v>0</v>
      </c>
      <c r="K20" s="55">
        <v>0</v>
      </c>
      <c r="L20" s="56">
        <f t="shared" si="0"/>
        <v>0</v>
      </c>
      <c r="M20" s="11">
        <f t="shared" si="1"/>
        <v>0</v>
      </c>
    </row>
    <row r="21" spans="1:14">
      <c r="A21" s="8"/>
      <c r="B21" s="41">
        <v>1675</v>
      </c>
      <c r="C21" s="9" t="s">
        <v>29</v>
      </c>
      <c r="D21" s="54">
        <f>+'App.2-BA_Fixed Asset Cont2023Tx'!G21</f>
        <v>0</v>
      </c>
      <c r="E21" s="54">
        <v>0</v>
      </c>
      <c r="F21" s="55">
        <v>0</v>
      </c>
      <c r="G21" s="56">
        <f t="shared" ref="G21:G56" si="2">D21+E21+F21</f>
        <v>0</v>
      </c>
      <c r="H21" s="12"/>
      <c r="I21" s="54">
        <f>+'App.2-BA_Fixed Asset Cont2023Tx'!L21</f>
        <v>0</v>
      </c>
      <c r="J21" s="54">
        <v>0</v>
      </c>
      <c r="K21" s="55">
        <v>0</v>
      </c>
      <c r="L21" s="56">
        <f t="shared" si="0"/>
        <v>0</v>
      </c>
      <c r="M21" s="11">
        <f t="shared" si="1"/>
        <v>0</v>
      </c>
    </row>
    <row r="22" spans="1:14">
      <c r="A22" s="8" t="s">
        <v>30</v>
      </c>
      <c r="B22" s="45">
        <v>1615</v>
      </c>
      <c r="C22" s="9" t="s">
        <v>31</v>
      </c>
      <c r="D22" s="54">
        <f>+'App.2-BA_Fixed Asset Cont2023Tx'!G22</f>
        <v>0</v>
      </c>
      <c r="E22" s="54">
        <v>0</v>
      </c>
      <c r="F22" s="55">
        <v>0</v>
      </c>
      <c r="G22" s="56">
        <f t="shared" si="2"/>
        <v>0</v>
      </c>
      <c r="H22" s="12"/>
      <c r="I22" s="54">
        <f>+'App.2-BA_Fixed Asset Cont2023Tx'!L22</f>
        <v>0</v>
      </c>
      <c r="J22" s="54">
        <v>0</v>
      </c>
      <c r="K22" s="55">
        <v>0</v>
      </c>
      <c r="L22" s="56">
        <f t="shared" si="0"/>
        <v>0</v>
      </c>
      <c r="M22" s="11">
        <f t="shared" si="1"/>
        <v>0</v>
      </c>
      <c r="N22" s="13"/>
    </row>
    <row r="23" spans="1:14">
      <c r="A23" s="8">
        <v>1</v>
      </c>
      <c r="B23" s="45">
        <v>1620</v>
      </c>
      <c r="C23" s="9" t="s">
        <v>32</v>
      </c>
      <c r="D23" s="54">
        <f>+'App.2-BA_Fixed Asset Cont2023Tx'!G23</f>
        <v>0</v>
      </c>
      <c r="E23" s="54">
        <v>0</v>
      </c>
      <c r="F23" s="55">
        <v>0</v>
      </c>
      <c r="G23" s="56">
        <f t="shared" si="2"/>
        <v>0</v>
      </c>
      <c r="H23" s="12"/>
      <c r="I23" s="54">
        <f>+'App.2-BA_Fixed Asset Cont2023Tx'!L23</f>
        <v>0</v>
      </c>
      <c r="J23" s="54">
        <v>0</v>
      </c>
      <c r="K23" s="55">
        <v>0</v>
      </c>
      <c r="L23" s="56">
        <f t="shared" si="0"/>
        <v>0</v>
      </c>
      <c r="M23" s="11">
        <f t="shared" si="1"/>
        <v>0</v>
      </c>
      <c r="N23" s="13"/>
    </row>
    <row r="24" spans="1:14">
      <c r="A24" s="8" t="s">
        <v>30</v>
      </c>
      <c r="B24" s="41">
        <v>1705</v>
      </c>
      <c r="C24" s="9" t="s">
        <v>31</v>
      </c>
      <c r="D24" s="54">
        <f>+'App.2-BA_Fixed Asset Cont2023Tx'!G24</f>
        <v>272.61437497053458</v>
      </c>
      <c r="E24" s="54">
        <v>0.82814898493923594</v>
      </c>
      <c r="F24" s="55">
        <v>0</v>
      </c>
      <c r="G24" s="56">
        <f t="shared" si="2"/>
        <v>273.4425239554738</v>
      </c>
      <c r="H24" s="12"/>
      <c r="I24" s="54">
        <f>+'App.2-BA_Fixed Asset Cont2023Tx'!L24</f>
        <v>-0.20866603640485815</v>
      </c>
      <c r="J24" s="54">
        <v>-0.12752388926785038</v>
      </c>
      <c r="K24" s="55">
        <v>0</v>
      </c>
      <c r="L24" s="56">
        <f t="shared" si="0"/>
        <v>-0.33618992567270856</v>
      </c>
      <c r="M24" s="11">
        <f t="shared" si="1"/>
        <v>273.10633402980108</v>
      </c>
    </row>
    <row r="25" spans="1:14">
      <c r="A25" s="8">
        <v>14.1</v>
      </c>
      <c r="B25" s="45">
        <v>1706</v>
      </c>
      <c r="C25" s="9" t="s">
        <v>33</v>
      </c>
      <c r="D25" s="54">
        <f>+'App.2-BA_Fixed Asset Cont2023Tx'!G25</f>
        <v>286.3539070875164</v>
      </c>
      <c r="E25" s="54">
        <v>8.2877657302998919</v>
      </c>
      <c r="F25" s="55">
        <v>0</v>
      </c>
      <c r="G25" s="56">
        <f t="shared" si="2"/>
        <v>294.6416728178163</v>
      </c>
      <c r="H25" s="12"/>
      <c r="I25" s="54">
        <f>+'App.2-BA_Fixed Asset Cont2023Tx'!L25</f>
        <v>-74.0986003057575</v>
      </c>
      <c r="J25" s="54">
        <v>-2.6892500341992474</v>
      </c>
      <c r="K25" s="55">
        <v>0</v>
      </c>
      <c r="L25" s="56">
        <f t="shared" si="0"/>
        <v>-76.787850339956748</v>
      </c>
      <c r="M25" s="11">
        <f t="shared" si="1"/>
        <v>217.85382247785955</v>
      </c>
    </row>
    <row r="26" spans="1:14">
      <c r="A26" s="8">
        <v>1</v>
      </c>
      <c r="B26" s="41">
        <v>1708</v>
      </c>
      <c r="C26" s="9" t="s">
        <v>32</v>
      </c>
      <c r="D26" s="54">
        <f>+'App.2-BA_Fixed Asset Cont2023Tx'!G26</f>
        <v>735.43876715009185</v>
      </c>
      <c r="E26" s="54">
        <v>36.193834055544912</v>
      </c>
      <c r="F26" s="55">
        <v>-1.5802957617149824</v>
      </c>
      <c r="G26" s="56">
        <f t="shared" si="2"/>
        <v>770.0523054439218</v>
      </c>
      <c r="H26" s="12"/>
      <c r="I26" s="54">
        <f>+'App.2-BA_Fixed Asset Cont2023Tx'!L26</f>
        <v>-305.36107978964856</v>
      </c>
      <c r="J26" s="54">
        <v>-13.244880022627957</v>
      </c>
      <c r="K26" s="55">
        <v>1.5802957617149824</v>
      </c>
      <c r="L26" s="56">
        <f t="shared" si="0"/>
        <v>-317.02566405056155</v>
      </c>
      <c r="M26" s="11">
        <f t="shared" si="1"/>
        <v>453.02664139336025</v>
      </c>
    </row>
    <row r="27" spans="1:14">
      <c r="A27" s="8">
        <v>47</v>
      </c>
      <c r="B27" s="41">
        <v>1715</v>
      </c>
      <c r="C27" s="9" t="s">
        <v>34</v>
      </c>
      <c r="D27" s="54">
        <f>+'App.2-BA_Fixed Asset Cont2023Tx'!G27</f>
        <v>12737.502434031903</v>
      </c>
      <c r="E27" s="54">
        <v>756.72200123356754</v>
      </c>
      <c r="F27" s="55">
        <v>-42.155847435367335</v>
      </c>
      <c r="G27" s="56">
        <f t="shared" si="2"/>
        <v>13452.068587830103</v>
      </c>
      <c r="H27" s="12"/>
      <c r="I27" s="54">
        <f>+'App.2-BA_Fixed Asset Cont2023Tx'!L27</f>
        <v>-4276.960773042495</v>
      </c>
      <c r="J27" s="54">
        <v>-254.93111802013911</v>
      </c>
      <c r="K27" s="55">
        <v>43.194750820209514</v>
      </c>
      <c r="L27" s="56">
        <f t="shared" si="0"/>
        <v>-4488.6971402424251</v>
      </c>
      <c r="M27" s="11">
        <f t="shared" si="1"/>
        <v>8963.3714475876768</v>
      </c>
    </row>
    <row r="28" spans="1:14">
      <c r="A28" s="8">
        <v>47</v>
      </c>
      <c r="B28" s="41">
        <v>1720</v>
      </c>
      <c r="C28" s="9" t="s">
        <v>35</v>
      </c>
      <c r="D28" s="54">
        <f>+'App.2-BA_Fixed Asset Cont2023Tx'!G28</f>
        <v>3558.0802497515456</v>
      </c>
      <c r="E28" s="54">
        <v>249.88847947351988</v>
      </c>
      <c r="F28" s="55">
        <v>-3.6873567773349594</v>
      </c>
      <c r="G28" s="56">
        <f t="shared" si="2"/>
        <v>3804.2813724477305</v>
      </c>
      <c r="H28" s="12"/>
      <c r="I28" s="54">
        <f>+'App.2-BA_Fixed Asset Cont2023Tx'!L28</f>
        <v>-1045.6448411873127</v>
      </c>
      <c r="J28" s="54">
        <v>-46.133727297141327</v>
      </c>
      <c r="K28" s="55">
        <v>3.6873567773349594</v>
      </c>
      <c r="L28" s="56">
        <f t="shared" si="0"/>
        <v>-1088.0912117071191</v>
      </c>
      <c r="M28" s="11">
        <f t="shared" si="1"/>
        <v>2716.1901607406116</v>
      </c>
    </row>
    <row r="29" spans="1:14">
      <c r="A29" s="8">
        <v>47</v>
      </c>
      <c r="B29" s="41">
        <v>1730</v>
      </c>
      <c r="C29" s="9" t="s">
        <v>36</v>
      </c>
      <c r="D29" s="54">
        <f>+'App.2-BA_Fixed Asset Cont2023Tx'!G29</f>
        <v>2389.2161530376948</v>
      </c>
      <c r="E29" s="54">
        <v>52.770370448304391</v>
      </c>
      <c r="F29" s="55">
        <v>-1.5802957617149824</v>
      </c>
      <c r="G29" s="56">
        <f t="shared" si="2"/>
        <v>2440.4062277242838</v>
      </c>
      <c r="H29" s="12"/>
      <c r="I29" s="54">
        <f>+'App.2-BA_Fixed Asset Cont2023Tx'!L29</f>
        <v>-705.53739056245331</v>
      </c>
      <c r="J29" s="54">
        <v>-30.893095068563408</v>
      </c>
      <c r="K29" s="55">
        <v>1.5802957617149824</v>
      </c>
      <c r="L29" s="56">
        <f t="shared" si="0"/>
        <v>-734.85018986930174</v>
      </c>
      <c r="M29" s="11">
        <f t="shared" si="1"/>
        <v>1705.5560378549822</v>
      </c>
    </row>
    <row r="30" spans="1:14">
      <c r="A30" s="8">
        <v>47</v>
      </c>
      <c r="B30" s="41">
        <v>1735</v>
      </c>
      <c r="C30" s="9" t="s">
        <v>37</v>
      </c>
      <c r="D30" s="54">
        <f>+'App.2-BA_Fixed Asset Cont2023Tx'!G30</f>
        <v>326.65499553484864</v>
      </c>
      <c r="E30" s="54">
        <v>3.5419189654463188</v>
      </c>
      <c r="F30" s="55">
        <v>0</v>
      </c>
      <c r="G30" s="56">
        <f t="shared" si="2"/>
        <v>330.19691450029495</v>
      </c>
      <c r="H30" s="12"/>
      <c r="I30" s="54">
        <f>+'App.2-BA_Fixed Asset Cont2023Tx'!L30</f>
        <v>-156.24542650312401</v>
      </c>
      <c r="J30" s="54">
        <v>-4.850033016030812</v>
      </c>
      <c r="K30" s="55">
        <v>0</v>
      </c>
      <c r="L30" s="56">
        <f t="shared" si="0"/>
        <v>-161.09545951915482</v>
      </c>
      <c r="M30" s="11">
        <f t="shared" si="1"/>
        <v>169.10145498114014</v>
      </c>
    </row>
    <row r="31" spans="1:14">
      <c r="A31" s="8">
        <v>47</v>
      </c>
      <c r="B31" s="41">
        <v>1740</v>
      </c>
      <c r="C31" s="9" t="s">
        <v>38</v>
      </c>
      <c r="D31" s="54">
        <f>+'App.2-BA_Fixed Asset Cont2023Tx'!G31</f>
        <v>200.62056610662108</v>
      </c>
      <c r="E31" s="54">
        <v>3.9627176141318392</v>
      </c>
      <c r="F31" s="55">
        <v>-2.6338262695249708</v>
      </c>
      <c r="G31" s="56">
        <f t="shared" si="2"/>
        <v>201.94945745122794</v>
      </c>
      <c r="H31" s="12"/>
      <c r="I31" s="54">
        <f>+'App.2-BA_Fixed Asset Cont2023Tx'!L31</f>
        <v>-36.131827659604077</v>
      </c>
      <c r="J31" s="54">
        <v>-3.5897302479945883</v>
      </c>
      <c r="K31" s="55">
        <v>2.6338262695249708</v>
      </c>
      <c r="L31" s="56">
        <f t="shared" si="0"/>
        <v>-37.087731638073691</v>
      </c>
      <c r="M31" s="11">
        <f t="shared" si="1"/>
        <v>164.86172581315424</v>
      </c>
    </row>
    <row r="32" spans="1:14">
      <c r="A32" s="8">
        <v>17</v>
      </c>
      <c r="B32" s="41">
        <v>1745</v>
      </c>
      <c r="C32" s="9" t="s">
        <v>39</v>
      </c>
      <c r="D32" s="54">
        <f>+'App.2-BA_Fixed Asset Cont2023Tx'!G32</f>
        <v>380.01645965044008</v>
      </c>
      <c r="E32" s="54">
        <v>1.0615836428797953</v>
      </c>
      <c r="F32" s="55">
        <v>0</v>
      </c>
      <c r="G32" s="56">
        <f t="shared" si="2"/>
        <v>381.07804329331987</v>
      </c>
      <c r="H32" s="12"/>
      <c r="I32" s="54">
        <f>+'App.2-BA_Fixed Asset Cont2023Tx'!L32</f>
        <v>-203.03323750726281</v>
      </c>
      <c r="J32" s="54">
        <v>-4.9201357369513197</v>
      </c>
      <c r="K32" s="55">
        <v>0</v>
      </c>
      <c r="L32" s="56">
        <f t="shared" si="0"/>
        <v>-207.95337324421413</v>
      </c>
      <c r="M32" s="11">
        <f t="shared" si="1"/>
        <v>173.12467004910573</v>
      </c>
    </row>
    <row r="33" spans="1:13">
      <c r="A33" s="8" t="s">
        <v>30</v>
      </c>
      <c r="B33" s="41">
        <v>1905</v>
      </c>
      <c r="C33" s="9" t="s">
        <v>31</v>
      </c>
      <c r="D33" s="54">
        <f>+'App.2-BA_Fixed Asset Cont2023Tx'!G33</f>
        <v>18.413537052279999</v>
      </c>
      <c r="E33" s="54">
        <v>0</v>
      </c>
      <c r="F33" s="55">
        <v>0</v>
      </c>
      <c r="G33" s="56">
        <f t="shared" si="2"/>
        <v>18.413537052279999</v>
      </c>
      <c r="H33" s="12"/>
      <c r="I33" s="54">
        <f>+'App.2-BA_Fixed Asset Cont2023Tx'!L33</f>
        <v>-0.89261379682141839</v>
      </c>
      <c r="J33" s="54">
        <v>-0.15398331624700234</v>
      </c>
      <c r="K33" s="55">
        <v>0</v>
      </c>
      <c r="L33" s="56">
        <f t="shared" si="0"/>
        <v>-1.0465971130684206</v>
      </c>
      <c r="M33" s="11">
        <f t="shared" si="1"/>
        <v>17.366939939211576</v>
      </c>
    </row>
    <row r="34" spans="1:13">
      <c r="A34" s="8">
        <v>47</v>
      </c>
      <c r="B34" s="41">
        <v>1908</v>
      </c>
      <c r="C34" s="9" t="s">
        <v>40</v>
      </c>
      <c r="D34" s="54">
        <f>+'App.2-BA_Fixed Asset Cont2023Tx'!G34</f>
        <v>336.60358347963449</v>
      </c>
      <c r="E34" s="54">
        <v>14.863192972447525</v>
      </c>
      <c r="F34" s="55">
        <v>0</v>
      </c>
      <c r="G34" s="56">
        <f t="shared" si="2"/>
        <v>351.466776452082</v>
      </c>
      <c r="H34" s="12"/>
      <c r="I34" s="54">
        <f>+'App.2-BA_Fixed Asset Cont2023Tx'!L34</f>
        <v>-112.71555867095175</v>
      </c>
      <c r="J34" s="54">
        <v>-4.6718638078033985</v>
      </c>
      <c r="K34" s="55">
        <v>0</v>
      </c>
      <c r="L34" s="56">
        <f t="shared" si="0"/>
        <v>-117.38742247875516</v>
      </c>
      <c r="M34" s="11">
        <f t="shared" si="1"/>
        <v>234.07935397332685</v>
      </c>
    </row>
    <row r="35" spans="1:13">
      <c r="A35" s="8">
        <v>13</v>
      </c>
      <c r="B35" s="41">
        <v>1910</v>
      </c>
      <c r="C35" s="9" t="s">
        <v>41</v>
      </c>
      <c r="D35" s="54">
        <f>+'App.2-BA_Fixed Asset Cont2023Tx'!G35</f>
        <v>26.252934906189996</v>
      </c>
      <c r="E35" s="54">
        <v>0</v>
      </c>
      <c r="F35" s="55">
        <v>0</v>
      </c>
      <c r="G35" s="56">
        <f t="shared" si="2"/>
        <v>26.252934906189996</v>
      </c>
      <c r="H35" s="12"/>
      <c r="I35" s="54">
        <f>+'App.2-BA_Fixed Asset Cont2023Tx'!L35</f>
        <v>-17.273442420282993</v>
      </c>
      <c r="J35" s="54">
        <v>-1.0477572593173312</v>
      </c>
      <c r="K35" s="55">
        <v>0</v>
      </c>
      <c r="L35" s="56">
        <f t="shared" si="0"/>
        <v>-18.321199679600326</v>
      </c>
      <c r="M35" s="11">
        <f t="shared" si="1"/>
        <v>7.9317352265896695</v>
      </c>
    </row>
    <row r="36" spans="1:13">
      <c r="A36" s="8">
        <v>8</v>
      </c>
      <c r="B36" s="41">
        <v>1915</v>
      </c>
      <c r="C36" s="9" t="s">
        <v>42</v>
      </c>
      <c r="D36" s="54">
        <f>+'App.2-BA_Fixed Asset Cont2023Tx'!G36</f>
        <v>4.9246765730435351</v>
      </c>
      <c r="E36" s="54">
        <v>-2.9498121881536502E-2</v>
      </c>
      <c r="F36" s="55">
        <v>-0.35521352496000097</v>
      </c>
      <c r="G36" s="56">
        <f t="shared" si="2"/>
        <v>4.5399649262019981</v>
      </c>
      <c r="H36" s="12"/>
      <c r="I36" s="54">
        <f>+'App.2-BA_Fixed Asset Cont2023Tx'!L36</f>
        <v>-3.1085324544033339</v>
      </c>
      <c r="J36" s="54">
        <v>-0.39095942765876746</v>
      </c>
      <c r="K36" s="55">
        <v>0.35521352496000097</v>
      </c>
      <c r="L36" s="56">
        <f t="shared" si="0"/>
        <v>-3.1442783571021007</v>
      </c>
      <c r="M36" s="11">
        <f t="shared" si="1"/>
        <v>1.3956865690998974</v>
      </c>
    </row>
    <row r="37" spans="1:13">
      <c r="A37" s="8">
        <v>10</v>
      </c>
      <c r="B37" s="41">
        <v>1920</v>
      </c>
      <c r="C37" s="9" t="s">
        <v>43</v>
      </c>
      <c r="D37" s="54">
        <f>+'App.2-BA_Fixed Asset Cont2023Tx'!G37</f>
        <v>66.385245445108112</v>
      </c>
      <c r="E37" s="54">
        <v>4.0241153150896514</v>
      </c>
      <c r="F37" s="55">
        <v>-7.7140263078900233</v>
      </c>
      <c r="G37" s="56">
        <f t="shared" si="2"/>
        <v>62.695334452307733</v>
      </c>
      <c r="H37" s="12"/>
      <c r="I37" s="54">
        <f>+'App.2-BA_Fixed Asset Cont2023Tx'!L37</f>
        <v>-47.280285159640002</v>
      </c>
      <c r="J37" s="54">
        <v>-9.354780544739361</v>
      </c>
      <c r="K37" s="55">
        <v>7.7140263078900233</v>
      </c>
      <c r="L37" s="56">
        <f t="shared" si="0"/>
        <v>-48.921039396489341</v>
      </c>
      <c r="M37" s="11">
        <f t="shared" si="1"/>
        <v>13.774295055818392</v>
      </c>
    </row>
    <row r="38" spans="1:13">
      <c r="A38" s="8"/>
      <c r="B38" s="45">
        <v>1925</v>
      </c>
      <c r="C38" s="9" t="s">
        <v>44</v>
      </c>
      <c r="D38" s="54">
        <f>+'App.2-BA_Fixed Asset Cont2023Tx'!G38</f>
        <v>104.79548161977488</v>
      </c>
      <c r="E38" s="54">
        <v>0.38967516545518832</v>
      </c>
      <c r="F38" s="55">
        <v>0</v>
      </c>
      <c r="G38" s="56">
        <f t="shared" si="2"/>
        <v>105.18515678523006</v>
      </c>
      <c r="H38" s="12"/>
      <c r="I38" s="54">
        <f>+'App.2-BA_Fixed Asset Cont2023Tx'!L38</f>
        <v>-92.440237925642222</v>
      </c>
      <c r="J38" s="54">
        <v>-4.5014857750678692</v>
      </c>
      <c r="K38" s="55">
        <v>0</v>
      </c>
      <c r="L38" s="56">
        <f t="shared" si="0"/>
        <v>-96.941723700710085</v>
      </c>
      <c r="M38" s="11">
        <f t="shared" si="1"/>
        <v>8.2434330845199781</v>
      </c>
    </row>
    <row r="39" spans="1:13">
      <c r="A39" s="8">
        <v>10</v>
      </c>
      <c r="B39" s="41">
        <v>1930</v>
      </c>
      <c r="C39" s="9" t="s">
        <v>45</v>
      </c>
      <c r="D39" s="54">
        <f>+'App.2-BA_Fixed Asset Cont2023Tx'!G39</f>
        <v>94.421082757349367</v>
      </c>
      <c r="E39" s="54">
        <v>17.573644434911557</v>
      </c>
      <c r="F39" s="55">
        <v>-0.51733361493000163</v>
      </c>
      <c r="G39" s="56">
        <f t="shared" si="2"/>
        <v>111.47739357733093</v>
      </c>
      <c r="H39" s="12"/>
      <c r="I39" s="54">
        <f>+'App.2-BA_Fixed Asset Cont2023Tx'!L39</f>
        <v>-76.052315544760603</v>
      </c>
      <c r="J39" s="54">
        <v>-10.390878777197383</v>
      </c>
      <c r="K39" s="55">
        <v>0.51733361493000163</v>
      </c>
      <c r="L39" s="56">
        <f t="shared" si="0"/>
        <v>-85.925860707027994</v>
      </c>
      <c r="M39" s="11">
        <f t="shared" si="1"/>
        <v>25.551532870302935</v>
      </c>
    </row>
    <row r="40" spans="1:13">
      <c r="A40" s="8">
        <v>8</v>
      </c>
      <c r="B40" s="41">
        <v>1935</v>
      </c>
      <c r="C40" s="9" t="s">
        <v>46</v>
      </c>
      <c r="D40" s="54">
        <f>+'App.2-BA_Fixed Asset Cont2023Tx'!G40</f>
        <v>4.2443786304277245</v>
      </c>
      <c r="E40" s="54">
        <v>2.4577716859229062</v>
      </c>
      <c r="F40" s="55">
        <v>-0.10367061452999998</v>
      </c>
      <c r="G40" s="56">
        <f t="shared" si="2"/>
        <v>6.5984797018206303</v>
      </c>
      <c r="H40" s="12"/>
      <c r="I40" s="54">
        <f>+'App.2-BA_Fixed Asset Cont2023Tx'!L40</f>
        <v>-0.47786712553457533</v>
      </c>
      <c r="J40" s="54">
        <v>-0.85692050856575752</v>
      </c>
      <c r="K40" s="55">
        <v>0.10367061452999998</v>
      </c>
      <c r="L40" s="56">
        <f t="shared" si="0"/>
        <v>-1.2311170195703329</v>
      </c>
      <c r="M40" s="11">
        <f t="shared" si="1"/>
        <v>5.3673626822502971</v>
      </c>
    </row>
    <row r="41" spans="1:13">
      <c r="A41" s="8">
        <v>8</v>
      </c>
      <c r="B41" s="41">
        <v>1940</v>
      </c>
      <c r="C41" s="9" t="s">
        <v>47</v>
      </c>
      <c r="D41" s="54">
        <f>+'App.2-BA_Fixed Asset Cont2023Tx'!G41</f>
        <v>6.4475610167786037</v>
      </c>
      <c r="E41" s="54">
        <v>0.14958439229655002</v>
      </c>
      <c r="F41" s="55">
        <v>-0.96764541488999667</v>
      </c>
      <c r="G41" s="56">
        <f t="shared" si="2"/>
        <v>5.6294999941851565</v>
      </c>
      <c r="H41" s="12"/>
      <c r="I41" s="54">
        <f>+'App.2-BA_Fixed Asset Cont2023Tx'!L41</f>
        <v>-2.0198472041197015</v>
      </c>
      <c r="J41" s="54">
        <v>-0.60618772961960732</v>
      </c>
      <c r="K41" s="55">
        <v>0.96764541488999667</v>
      </c>
      <c r="L41" s="56">
        <f t="shared" si="0"/>
        <v>-1.6583895188493121</v>
      </c>
      <c r="M41" s="11">
        <f t="shared" si="1"/>
        <v>3.9711104753358444</v>
      </c>
    </row>
    <row r="42" spans="1:13">
      <c r="A42" s="8">
        <v>8</v>
      </c>
      <c r="B42" s="41">
        <v>1945</v>
      </c>
      <c r="C42" s="9" t="s">
        <v>48</v>
      </c>
      <c r="D42" s="54">
        <f>+'App.2-BA_Fixed Asset Cont2023Tx'!G42</f>
        <v>7.4523324190490818</v>
      </c>
      <c r="E42" s="54">
        <v>1.273371711585995</v>
      </c>
      <c r="F42" s="55">
        <v>-1.3342265073900019</v>
      </c>
      <c r="G42" s="56">
        <f t="shared" si="2"/>
        <v>7.3914776232450743</v>
      </c>
      <c r="H42" s="12"/>
      <c r="I42" s="54">
        <f>+'App.2-BA_Fixed Asset Cont2023Tx'!L42</f>
        <v>-3.5734989250998717</v>
      </c>
      <c r="J42" s="54">
        <v>-1.2681569819373384</v>
      </c>
      <c r="K42" s="55">
        <v>1.3342265073900019</v>
      </c>
      <c r="L42" s="56">
        <f t="shared" si="0"/>
        <v>-3.5074293996472079</v>
      </c>
      <c r="M42" s="11">
        <f t="shared" si="1"/>
        <v>3.8840482235978664</v>
      </c>
    </row>
    <row r="43" spans="1:13">
      <c r="A43" s="8">
        <v>8</v>
      </c>
      <c r="B43" s="41">
        <v>1950</v>
      </c>
      <c r="C43" s="9" t="s">
        <v>49</v>
      </c>
      <c r="D43" s="54">
        <f>+'App.2-BA_Fixed Asset Cont2023Tx'!G43</f>
        <v>219.35079511778</v>
      </c>
      <c r="E43" s="54">
        <v>0</v>
      </c>
      <c r="F43" s="55">
        <v>0</v>
      </c>
      <c r="G43" s="56">
        <f t="shared" si="2"/>
        <v>219.35079511778</v>
      </c>
      <c r="H43" s="12"/>
      <c r="I43" s="54">
        <f>+'App.2-BA_Fixed Asset Cont2023Tx'!L43</f>
        <v>-162.38339899334738</v>
      </c>
      <c r="J43" s="54">
        <v>-6.6718220622139839</v>
      </c>
      <c r="K43" s="55">
        <v>0</v>
      </c>
      <c r="L43" s="56">
        <f t="shared" si="0"/>
        <v>-169.05522105556136</v>
      </c>
      <c r="M43" s="11">
        <f t="shared" si="1"/>
        <v>50.295574062218634</v>
      </c>
    </row>
    <row r="44" spans="1:13">
      <c r="A44" s="8">
        <v>8</v>
      </c>
      <c r="B44" s="41">
        <v>1955</v>
      </c>
      <c r="C44" s="9" t="s">
        <v>50</v>
      </c>
      <c r="D44" s="54">
        <f>+'App.2-BA_Fixed Asset Cont2023Tx'!G44</f>
        <v>665.94577008281135</v>
      </c>
      <c r="E44" s="54">
        <v>68.877036703132589</v>
      </c>
      <c r="F44" s="55">
        <v>0</v>
      </c>
      <c r="G44" s="56">
        <f t="shared" si="2"/>
        <v>734.82280678594395</v>
      </c>
      <c r="H44" s="12"/>
      <c r="I44" s="54">
        <f>+'App.2-BA_Fixed Asset Cont2023Tx'!L44</f>
        <v>-341.66420603853453</v>
      </c>
      <c r="J44" s="54">
        <v>-26.962050361224243</v>
      </c>
      <c r="K44" s="55">
        <v>0</v>
      </c>
      <c r="L44" s="56">
        <f t="shared" si="0"/>
        <v>-368.62625639975874</v>
      </c>
      <c r="M44" s="11">
        <f t="shared" si="1"/>
        <v>366.19655038618521</v>
      </c>
    </row>
    <row r="45" spans="1:13">
      <c r="A45" s="8">
        <v>8</v>
      </c>
      <c r="B45" s="41">
        <v>1960</v>
      </c>
      <c r="C45" s="9" t="s">
        <v>51</v>
      </c>
      <c r="D45" s="54">
        <f>+'App.2-BA_Fixed Asset Cont2023Tx'!G45</f>
        <v>5.569164878576947</v>
      </c>
      <c r="E45" s="54">
        <v>1.3630732436714192</v>
      </c>
      <c r="F45" s="55">
        <v>-0.70794354456000064</v>
      </c>
      <c r="G45" s="56">
        <f t="shared" si="2"/>
        <v>6.2242945776883651</v>
      </c>
      <c r="H45" s="12"/>
      <c r="I45" s="54">
        <f>+'App.2-BA_Fixed Asset Cont2023Tx'!L45</f>
        <v>-4.2609657827264806</v>
      </c>
      <c r="J45" s="54">
        <v>-1.1777124709338329</v>
      </c>
      <c r="K45" s="55">
        <v>0.70794354456000064</v>
      </c>
      <c r="L45" s="56">
        <f t="shared" si="0"/>
        <v>-4.7307347091003127</v>
      </c>
      <c r="M45" s="11">
        <f t="shared" si="1"/>
        <v>1.4935598685880525</v>
      </c>
    </row>
    <row r="46" spans="1:13" ht="25.5">
      <c r="A46" s="14">
        <v>47</v>
      </c>
      <c r="B46" s="41">
        <v>1970</v>
      </c>
      <c r="C46" s="9" t="s">
        <v>52</v>
      </c>
      <c r="D46" s="54">
        <f>+'App.2-BA_Fixed Asset Cont2023Tx'!G46</f>
        <v>0</v>
      </c>
      <c r="E46" s="54">
        <v>0</v>
      </c>
      <c r="F46" s="55">
        <v>0</v>
      </c>
      <c r="G46" s="56">
        <f t="shared" si="2"/>
        <v>0</v>
      </c>
      <c r="H46" s="12"/>
      <c r="I46" s="54">
        <f>+'App.2-BA_Fixed Asset Cont2023Tx'!L46</f>
        <v>0</v>
      </c>
      <c r="J46" s="54">
        <v>0</v>
      </c>
      <c r="K46" s="55">
        <v>0</v>
      </c>
      <c r="L46" s="56">
        <f t="shared" si="0"/>
        <v>0</v>
      </c>
      <c r="M46" s="11">
        <f t="shared" si="1"/>
        <v>0</v>
      </c>
    </row>
    <row r="47" spans="1:13" ht="25.5">
      <c r="A47" s="8">
        <v>47</v>
      </c>
      <c r="B47" s="41">
        <v>1975</v>
      </c>
      <c r="C47" s="9" t="s">
        <v>53</v>
      </c>
      <c r="D47" s="54">
        <f>+'App.2-BA_Fixed Asset Cont2023Tx'!G47</f>
        <v>0</v>
      </c>
      <c r="E47" s="54">
        <v>0</v>
      </c>
      <c r="F47" s="55">
        <v>0</v>
      </c>
      <c r="G47" s="56">
        <f t="shared" si="2"/>
        <v>0</v>
      </c>
      <c r="H47" s="12"/>
      <c r="I47" s="54">
        <f>+'App.2-BA_Fixed Asset Cont2023Tx'!L47</f>
        <v>0</v>
      </c>
      <c r="J47" s="54">
        <v>0</v>
      </c>
      <c r="K47" s="55">
        <v>0</v>
      </c>
      <c r="L47" s="56">
        <f t="shared" si="0"/>
        <v>0</v>
      </c>
      <c r="M47" s="11">
        <f t="shared" si="1"/>
        <v>0</v>
      </c>
    </row>
    <row r="48" spans="1:13">
      <c r="A48" s="8">
        <v>47</v>
      </c>
      <c r="B48" s="41">
        <v>1980</v>
      </c>
      <c r="C48" s="9" t="s">
        <v>54</v>
      </c>
      <c r="D48" s="54">
        <f>+'App.2-BA_Fixed Asset Cont2023Tx'!G48</f>
        <v>536.524586848696</v>
      </c>
      <c r="E48" s="54">
        <v>21.49417518603477</v>
      </c>
      <c r="F48" s="55">
        <v>0</v>
      </c>
      <c r="G48" s="56">
        <f t="shared" si="2"/>
        <v>558.0187620347308</v>
      </c>
      <c r="H48" s="12"/>
      <c r="I48" s="54">
        <f>+'App.2-BA_Fixed Asset Cont2023Tx'!L48</f>
        <v>-560.65362276979283</v>
      </c>
      <c r="J48" s="54">
        <v>-49.453320018089109</v>
      </c>
      <c r="K48" s="55">
        <v>0</v>
      </c>
      <c r="L48" s="56">
        <f t="shared" si="0"/>
        <v>-610.10694278788196</v>
      </c>
      <c r="M48" s="11">
        <f t="shared" si="1"/>
        <v>-52.088180753151164</v>
      </c>
    </row>
    <row r="49" spans="1:14">
      <c r="A49" s="8">
        <v>47</v>
      </c>
      <c r="B49" s="41">
        <v>1985</v>
      </c>
      <c r="C49" s="9" t="s">
        <v>55</v>
      </c>
      <c r="D49" s="54">
        <f>+'App.2-BA_Fixed Asset Cont2023Tx'!G49</f>
        <v>0</v>
      </c>
      <c r="E49" s="54">
        <v>0</v>
      </c>
      <c r="F49" s="55">
        <v>0</v>
      </c>
      <c r="G49" s="56">
        <f t="shared" si="2"/>
        <v>0</v>
      </c>
      <c r="H49" s="12"/>
      <c r="I49" s="54">
        <f>+'App.2-BA_Fixed Asset Cont2023Tx'!L49</f>
        <v>0</v>
      </c>
      <c r="J49" s="54">
        <v>0</v>
      </c>
      <c r="K49" s="55">
        <v>0</v>
      </c>
      <c r="L49" s="56">
        <f t="shared" si="0"/>
        <v>0</v>
      </c>
      <c r="M49" s="11">
        <f t="shared" si="1"/>
        <v>0</v>
      </c>
    </row>
    <row r="50" spans="1:14">
      <c r="A50" s="14">
        <v>47</v>
      </c>
      <c r="B50" s="41">
        <v>1990</v>
      </c>
      <c r="C50" s="15" t="s">
        <v>56</v>
      </c>
      <c r="D50" s="54">
        <f>+'App.2-BA_Fixed Asset Cont2023Tx'!G50</f>
        <v>14.935316775329998</v>
      </c>
      <c r="E50" s="54">
        <v>0</v>
      </c>
      <c r="F50" s="55">
        <v>-1.9965236715899994</v>
      </c>
      <c r="G50" s="56">
        <f t="shared" si="2"/>
        <v>12.938793103739998</v>
      </c>
      <c r="H50" s="12"/>
      <c r="I50" s="54">
        <f>+'App.2-BA_Fixed Asset Cont2023Tx'!L50</f>
        <v>-7.9121612601216862</v>
      </c>
      <c r="J50" s="54">
        <v>-0.67142542367687541</v>
      </c>
      <c r="K50" s="55">
        <v>1.9965236715899994</v>
      </c>
      <c r="L50" s="56">
        <f t="shared" si="0"/>
        <v>-6.5870630122085618</v>
      </c>
      <c r="M50" s="11">
        <f t="shared" si="1"/>
        <v>6.3517300915314365</v>
      </c>
    </row>
    <row r="51" spans="1:14">
      <c r="A51" s="8">
        <v>47</v>
      </c>
      <c r="B51" s="41">
        <v>1995</v>
      </c>
      <c r="C51" s="9" t="s">
        <v>57</v>
      </c>
      <c r="D51" s="54">
        <f>+'App.2-BA_Fixed Asset Cont2023Tx'!G51</f>
        <v>0</v>
      </c>
      <c r="E51" s="54">
        <v>0</v>
      </c>
      <c r="F51" s="55">
        <v>0</v>
      </c>
      <c r="G51" s="56">
        <f t="shared" si="2"/>
        <v>0</v>
      </c>
      <c r="H51" s="12"/>
      <c r="I51" s="54">
        <f>+'App.2-BA_Fixed Asset Cont2023Tx'!L51</f>
        <v>0</v>
      </c>
      <c r="J51" s="54">
        <v>0</v>
      </c>
      <c r="K51" s="55">
        <v>0</v>
      </c>
      <c r="L51" s="56">
        <f t="shared" si="0"/>
        <v>0</v>
      </c>
      <c r="M51" s="11">
        <f t="shared" si="1"/>
        <v>0</v>
      </c>
    </row>
    <row r="52" spans="1:14" ht="14.25">
      <c r="A52" s="8">
        <v>47</v>
      </c>
      <c r="B52" s="41">
        <v>2440</v>
      </c>
      <c r="C52" s="9" t="s">
        <v>58</v>
      </c>
      <c r="D52" s="54">
        <f>+'App.2-BA_Fixed Asset Cont2023Tx'!G52</f>
        <v>0</v>
      </c>
      <c r="E52" s="54">
        <v>0</v>
      </c>
      <c r="F52" s="55">
        <v>0</v>
      </c>
      <c r="G52" s="56">
        <f t="shared" si="2"/>
        <v>0</v>
      </c>
      <c r="I52" s="54">
        <f>+'App.2-BA_Fixed Asset Cont2023Tx'!L52</f>
        <v>0</v>
      </c>
      <c r="J52" s="54">
        <v>0</v>
      </c>
      <c r="K52" s="55">
        <v>0</v>
      </c>
      <c r="L52" s="56"/>
      <c r="M52" s="11">
        <f t="shared" si="1"/>
        <v>0</v>
      </c>
    </row>
    <row r="53" spans="1:14">
      <c r="A53" s="17"/>
      <c r="B53" s="17"/>
      <c r="C53" s="23"/>
      <c r="D53" s="23"/>
      <c r="E53" s="23"/>
      <c r="F53" s="46"/>
      <c r="G53" s="56"/>
      <c r="I53" s="23"/>
      <c r="J53" s="23"/>
      <c r="K53" s="46"/>
      <c r="L53" s="56">
        <f t="shared" ref="L53" si="3">I53+J53+K53</f>
        <v>0</v>
      </c>
      <c r="M53" s="11"/>
    </row>
    <row r="54" spans="1:14">
      <c r="A54" s="17"/>
      <c r="B54" s="17"/>
      <c r="C54" s="19" t="s">
        <v>59</v>
      </c>
      <c r="D54" s="20">
        <f>SUM(D17:D53)</f>
        <v>23494.17255967958</v>
      </c>
      <c r="E54" s="20">
        <f>SUM(E17:E53)</f>
        <v>1264.1605549168648</v>
      </c>
      <c r="F54" s="20">
        <f>SUM(F17:F53)</f>
        <v>-65.334205206397272</v>
      </c>
      <c r="G54" s="20">
        <f>SUM(G17:G53)</f>
        <v>24692.998909390059</v>
      </c>
      <c r="H54" s="20"/>
      <c r="I54" s="20">
        <f>SUM(I17:I53)</f>
        <v>-8564.076821426841</v>
      </c>
      <c r="J54" s="20">
        <f>SUM(J17:J53)</f>
        <v>-506.87858819301999</v>
      </c>
      <c r="K54" s="20">
        <f>SUM(K17:K53)</f>
        <v>66.373108591239443</v>
      </c>
      <c r="L54" s="20">
        <f>SUM(L17:L53)</f>
        <v>-9004.5823010286258</v>
      </c>
      <c r="M54" s="20">
        <f>SUM(M17:M53)</f>
        <v>15688.416608361424</v>
      </c>
    </row>
    <row r="55" spans="1:14" ht="38.25">
      <c r="A55" s="17"/>
      <c r="B55" s="17"/>
      <c r="C55" s="21" t="s">
        <v>60</v>
      </c>
      <c r="D55" s="11"/>
      <c r="E55" s="18"/>
      <c r="F55" s="18"/>
      <c r="G55" s="56">
        <f t="shared" ref="G55" si="4">D55+E55+F55</f>
        <v>0</v>
      </c>
      <c r="H55" s="13"/>
      <c r="I55" s="18"/>
      <c r="J55" s="18"/>
      <c r="K55" s="18"/>
      <c r="L55" s="56">
        <f t="shared" ref="L55:L56" si="5">I55+J55+K55</f>
        <v>0</v>
      </c>
      <c r="M55" s="11">
        <f t="shared" ref="M55" si="6">G55+L55</f>
        <v>0</v>
      </c>
    </row>
    <row r="56" spans="1:14" ht="25.5">
      <c r="A56" s="17"/>
      <c r="B56" s="17"/>
      <c r="C56" s="22" t="s">
        <v>61</v>
      </c>
      <c r="D56" s="11">
        <f>'App.2-BA_Fixed Asset Cont2023Tx'!G56</f>
        <v>0</v>
      </c>
      <c r="E56" s="18"/>
      <c r="F56" s="18"/>
      <c r="G56" s="56">
        <f t="shared" si="2"/>
        <v>0</v>
      </c>
      <c r="H56" s="13"/>
      <c r="I56" s="18">
        <f>+'App.2-BA_Fixed Asset Cont2023Tx'!L56</f>
        <v>0</v>
      </c>
      <c r="J56" s="18"/>
      <c r="K56" s="18"/>
      <c r="L56" s="56">
        <f t="shared" si="5"/>
        <v>0</v>
      </c>
      <c r="M56" s="11">
        <f>G56-L56</f>
        <v>0</v>
      </c>
    </row>
    <row r="57" spans="1:14">
      <c r="A57" s="17"/>
      <c r="B57" s="17"/>
      <c r="C57" s="19" t="s">
        <v>62</v>
      </c>
      <c r="D57" s="20">
        <f>SUM(D54:D56)</f>
        <v>23494.17255967958</v>
      </c>
      <c r="E57" s="20">
        <f t="shared" ref="E57:G57" si="7">SUM(E54:E56)</f>
        <v>1264.1605549168648</v>
      </c>
      <c r="F57" s="20">
        <f t="shared" si="7"/>
        <v>-65.334205206397272</v>
      </c>
      <c r="G57" s="20">
        <f t="shared" si="7"/>
        <v>24692.998909390059</v>
      </c>
      <c r="H57" s="20"/>
      <c r="I57" s="20">
        <f t="shared" ref="I57:M57" si="8">SUM(I54:I56)</f>
        <v>-8564.076821426841</v>
      </c>
      <c r="J57" s="20">
        <f t="shared" si="8"/>
        <v>-506.87858819301999</v>
      </c>
      <c r="K57" s="20">
        <f t="shared" si="8"/>
        <v>66.373108591239443</v>
      </c>
      <c r="L57" s="20">
        <f t="shared" si="8"/>
        <v>-9004.5823010286258</v>
      </c>
      <c r="M57" s="20">
        <f t="shared" si="8"/>
        <v>15688.416608361424</v>
      </c>
    </row>
    <row r="58" spans="1:14" ht="14.25">
      <c r="A58" s="17"/>
      <c r="B58" s="17"/>
      <c r="C58" s="91" t="s">
        <v>63</v>
      </c>
      <c r="D58" s="92"/>
      <c r="E58" s="92"/>
      <c r="F58" s="92"/>
      <c r="G58" s="92"/>
      <c r="H58" s="92"/>
      <c r="I58" s="93"/>
      <c r="J58" s="18"/>
      <c r="K58" s="13"/>
      <c r="L58" s="57"/>
      <c r="M58" s="13"/>
    </row>
    <row r="59" spans="1:14">
      <c r="A59" s="17"/>
      <c r="B59" s="17"/>
      <c r="C59" s="88" t="s">
        <v>64</v>
      </c>
      <c r="D59" s="89"/>
      <c r="E59" s="89"/>
      <c r="F59" s="89"/>
      <c r="G59" s="89"/>
      <c r="H59" s="89"/>
      <c r="I59" s="90"/>
      <c r="J59" s="19">
        <f>J57+J58</f>
        <v>-506.87858819301999</v>
      </c>
      <c r="L59" s="13"/>
      <c r="M59" s="13"/>
    </row>
    <row r="60" spans="1:14">
      <c r="N60" s="13"/>
    </row>
    <row r="61" spans="1:14">
      <c r="I61" s="2" t="s">
        <v>65</v>
      </c>
    </row>
    <row r="62" spans="1:14">
      <c r="A62" s="17">
        <v>10</v>
      </c>
      <c r="B62" s="17"/>
      <c r="C62" s="23" t="s">
        <v>66</v>
      </c>
      <c r="I62" s="2" t="s">
        <v>66</v>
      </c>
      <c r="K62" s="58"/>
    </row>
    <row r="63" spans="1:14">
      <c r="A63" s="17">
        <v>8</v>
      </c>
      <c r="B63" s="17"/>
      <c r="C63" s="23" t="s">
        <v>46</v>
      </c>
      <c r="I63" s="2" t="s">
        <v>46</v>
      </c>
      <c r="K63" s="59"/>
    </row>
    <row r="64" spans="1:14">
      <c r="I64" s="3" t="s">
        <v>67</v>
      </c>
      <c r="K64" s="60">
        <f>J59-K62-K63</f>
        <v>-506.87858819301999</v>
      </c>
    </row>
    <row r="65" spans="1:14">
      <c r="N65" s="24"/>
    </row>
    <row r="66" spans="1:14">
      <c r="D66" s="26"/>
      <c r="E66" s="26"/>
      <c r="F66" s="26"/>
      <c r="G66" s="26"/>
      <c r="H66" s="26"/>
      <c r="I66" s="26"/>
      <c r="J66" s="26"/>
      <c r="K66" s="26"/>
      <c r="L66" s="26"/>
      <c r="N66" s="24"/>
    </row>
    <row r="67" spans="1:14">
      <c r="A67" s="25" t="s">
        <v>68</v>
      </c>
      <c r="D67" s="26"/>
      <c r="E67" s="26"/>
      <c r="F67" s="26"/>
      <c r="G67" s="26"/>
      <c r="H67" s="26"/>
      <c r="I67" s="26"/>
      <c r="J67" s="26"/>
      <c r="K67" s="26"/>
      <c r="L67" s="26"/>
      <c r="N67" s="24"/>
    </row>
    <row r="69" spans="1:14">
      <c r="A69" s="1">
        <v>1</v>
      </c>
      <c r="B69" s="82" t="s">
        <v>69</v>
      </c>
      <c r="C69" s="82"/>
      <c r="D69" s="82"/>
      <c r="E69" s="82"/>
      <c r="F69" s="82"/>
      <c r="G69" s="82"/>
      <c r="H69" s="82"/>
      <c r="I69" s="82"/>
      <c r="J69" s="82"/>
      <c r="K69" s="82"/>
      <c r="L69" s="82"/>
      <c r="M69" s="82"/>
    </row>
    <row r="70" spans="1:14">
      <c r="B70" s="82"/>
      <c r="C70" s="82"/>
      <c r="D70" s="82"/>
      <c r="E70" s="82"/>
      <c r="F70" s="82"/>
      <c r="G70" s="82"/>
      <c r="H70" s="82"/>
      <c r="I70" s="82"/>
      <c r="J70" s="82"/>
      <c r="K70" s="82"/>
      <c r="L70" s="82"/>
      <c r="M70" s="82"/>
    </row>
    <row r="71" spans="1:14" ht="12.75" customHeight="1"/>
    <row r="72" spans="1:14">
      <c r="A72" s="1">
        <v>2</v>
      </c>
      <c r="B72" s="82" t="s">
        <v>70</v>
      </c>
      <c r="C72" s="82"/>
      <c r="D72" s="82"/>
      <c r="E72" s="82"/>
      <c r="F72" s="82"/>
      <c r="G72" s="82"/>
      <c r="H72" s="82"/>
      <c r="I72" s="82"/>
      <c r="J72" s="82"/>
      <c r="K72" s="82"/>
      <c r="L72" s="82"/>
      <c r="M72" s="82"/>
    </row>
    <row r="73" spans="1:14" ht="12.6" customHeight="1">
      <c r="B73" s="82"/>
      <c r="C73" s="82"/>
      <c r="D73" s="82"/>
      <c r="E73" s="82"/>
      <c r="F73" s="82"/>
      <c r="G73" s="82"/>
      <c r="H73" s="82"/>
      <c r="I73" s="82"/>
      <c r="J73" s="82"/>
      <c r="K73" s="82"/>
      <c r="L73" s="82"/>
      <c r="M73" s="82"/>
    </row>
    <row r="75" spans="1:14">
      <c r="A75" s="1">
        <v>3</v>
      </c>
      <c r="B75" s="83" t="s">
        <v>71</v>
      </c>
      <c r="C75" s="83"/>
      <c r="D75" s="83"/>
      <c r="E75" s="83"/>
      <c r="F75" s="83"/>
      <c r="G75" s="83"/>
      <c r="H75" s="83"/>
      <c r="I75" s="83"/>
      <c r="J75" s="83"/>
      <c r="K75" s="83"/>
      <c r="L75" s="83"/>
      <c r="M75" s="83"/>
    </row>
    <row r="77" spans="1:14">
      <c r="A77" s="1">
        <v>4</v>
      </c>
      <c r="B77" s="51" t="s">
        <v>72</v>
      </c>
    </row>
    <row r="79" spans="1:14">
      <c r="A79" s="1">
        <v>5</v>
      </c>
      <c r="B79" s="51" t="s">
        <v>73</v>
      </c>
    </row>
    <row r="81" spans="1:13">
      <c r="A81" s="1">
        <v>6</v>
      </c>
      <c r="B81" s="83" t="s">
        <v>74</v>
      </c>
      <c r="C81" s="83"/>
      <c r="D81" s="83"/>
      <c r="E81" s="83"/>
      <c r="F81" s="83"/>
      <c r="G81" s="83"/>
      <c r="H81" s="83"/>
      <c r="I81" s="83"/>
      <c r="J81" s="83"/>
      <c r="K81" s="83"/>
      <c r="L81" s="83"/>
      <c r="M81" s="83"/>
    </row>
    <row r="82" spans="1:13">
      <c r="B82" s="83"/>
      <c r="C82" s="83"/>
      <c r="D82" s="83"/>
      <c r="E82" s="83"/>
      <c r="F82" s="83"/>
      <c r="G82" s="83"/>
      <c r="H82" s="83"/>
      <c r="I82" s="83"/>
      <c r="J82" s="83"/>
      <c r="K82" s="83"/>
      <c r="L82" s="83"/>
      <c r="M82" s="83"/>
    </row>
    <row r="83" spans="1:13">
      <c r="B83" s="83"/>
      <c r="C83" s="83"/>
      <c r="D83" s="83"/>
      <c r="E83" s="83"/>
      <c r="F83" s="83"/>
      <c r="G83" s="83"/>
      <c r="H83" s="83"/>
      <c r="I83" s="83"/>
      <c r="J83" s="83"/>
      <c r="K83" s="83"/>
      <c r="L83" s="83"/>
      <c r="M83" s="83"/>
    </row>
    <row r="85" spans="1:13">
      <c r="B85" s="82"/>
      <c r="C85" s="82"/>
      <c r="D85" s="82"/>
      <c r="E85" s="82"/>
      <c r="F85" s="82"/>
      <c r="G85" s="82"/>
      <c r="H85" s="82"/>
      <c r="I85" s="82"/>
      <c r="J85" s="82"/>
      <c r="K85" s="82"/>
      <c r="L85" s="82"/>
      <c r="M85" s="82"/>
    </row>
    <row r="86" spans="1:13">
      <c r="B86" s="82"/>
      <c r="C86" s="82"/>
      <c r="D86" s="82"/>
      <c r="E86" s="82"/>
      <c r="F86" s="82"/>
      <c r="G86" s="82"/>
      <c r="H86" s="82"/>
      <c r="I86" s="82"/>
      <c r="J86" s="82"/>
      <c r="K86" s="82"/>
      <c r="L86" s="82"/>
      <c r="M86" s="82"/>
    </row>
  </sheetData>
  <mergeCells count="10">
    <mergeCell ref="B72:M73"/>
    <mergeCell ref="B75:M75"/>
    <mergeCell ref="B81:M83"/>
    <mergeCell ref="B85:M86"/>
    <mergeCell ref="A9:M9"/>
    <mergeCell ref="A10:M10"/>
    <mergeCell ref="D15:G15"/>
    <mergeCell ref="C58:I58"/>
    <mergeCell ref="C59:I59"/>
    <mergeCell ref="B69:M70"/>
  </mergeCells>
  <dataValidations count="1">
    <dataValidation type="list" allowBlank="1" showErrorMessage="1" error="Use the following date format when inserting a date:_x000a__x000a_Eg:  &quot;January 1, 2013&quot;" prompt="Use the following format eg: January 1, 2013" sqref="F12" xr:uid="{3F4CDD35-F950-4435-B429-364D23CDB334}">
      <formula1>"CGAAP, MIFRS,USGAAP, ASPE"</formula1>
    </dataValidation>
  </dataValidations>
  <pageMargins left="0.7" right="0.7" top="0.75" bottom="0.75" header="0.3" footer="0.3"/>
  <pageSetup scale="5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F6A5E-1794-4090-85BD-2B6432642211}">
  <sheetPr>
    <tabColor rgb="FF00B0F0"/>
  </sheetPr>
  <dimension ref="A1:N86"/>
  <sheetViews>
    <sheetView showGridLines="0" topLeftCell="A8" zoomScaleNormal="100" zoomScaleSheetLayoutView="85" workbookViewId="0">
      <pane xSplit="3" ySplit="9" topLeftCell="D31" activePane="bottomRight" state="frozen"/>
      <selection pane="bottomRight" activeCell="F13" sqref="F13"/>
      <selection pane="bottomLeft" activeCell="E17" sqref="E17"/>
      <selection pane="topRight" activeCell="E17" sqref="E17"/>
    </sheetView>
  </sheetViews>
  <sheetFormatPr defaultColWidth="10.6640625" defaultRowHeight="12.75"/>
  <cols>
    <col min="1" max="1" width="8.83203125" style="1" customWidth="1"/>
    <col min="2" max="2" width="11.83203125" style="1" customWidth="1"/>
    <col min="3" max="3" width="44.1640625" style="2" customWidth="1"/>
    <col min="4" max="4" width="16.83203125" style="2" customWidth="1"/>
    <col min="5" max="5" width="15.1640625" style="2" customWidth="1"/>
    <col min="6" max="6" width="13.5" style="2" customWidth="1"/>
    <col min="7" max="7" width="15.83203125" style="2" customWidth="1"/>
    <col min="8" max="8" width="1.83203125" style="2" customWidth="1"/>
    <col min="9" max="9" width="16.83203125" style="2" customWidth="1"/>
    <col min="10" max="10" width="15.6640625" style="2" customWidth="1"/>
    <col min="11" max="11" width="13.83203125" style="2" customWidth="1"/>
    <col min="12" max="12" width="17" style="2" bestFit="1" customWidth="1"/>
    <col min="13" max="13" width="16.5" style="2" bestFit="1" customWidth="1"/>
    <col min="14" max="14" width="12.1640625" style="2" bestFit="1" customWidth="1"/>
    <col min="15" max="16384" width="10.6640625" style="2"/>
  </cols>
  <sheetData>
    <row r="1" spans="1:13">
      <c r="L1" s="3" t="s">
        <v>0</v>
      </c>
      <c r="M1" s="52" t="s">
        <v>1</v>
      </c>
    </row>
    <row r="2" spans="1:13">
      <c r="L2" s="3" t="s">
        <v>2</v>
      </c>
      <c r="M2" s="28" t="s">
        <v>3</v>
      </c>
    </row>
    <row r="3" spans="1:13">
      <c r="L3" s="3" t="s">
        <v>4</v>
      </c>
      <c r="M3" s="28">
        <v>4</v>
      </c>
    </row>
    <row r="4" spans="1:13">
      <c r="L4" s="3" t="s">
        <v>5</v>
      </c>
      <c r="M4" s="28">
        <v>4</v>
      </c>
    </row>
    <row r="5" spans="1:13">
      <c r="L5" s="3" t="s">
        <v>6</v>
      </c>
      <c r="M5" s="29"/>
    </row>
    <row r="6" spans="1:13">
      <c r="L6" s="3"/>
      <c r="M6" s="30"/>
    </row>
    <row r="7" spans="1:13">
      <c r="L7" s="3" t="s">
        <v>7</v>
      </c>
      <c r="M7" s="31">
        <v>43545</v>
      </c>
    </row>
    <row r="8" spans="1:13" ht="12" hidden="1" customHeight="1"/>
    <row r="9" spans="1:13" ht="18">
      <c r="A9" s="84" t="s">
        <v>8</v>
      </c>
      <c r="B9" s="84"/>
      <c r="C9" s="84"/>
      <c r="D9" s="84"/>
      <c r="E9" s="84"/>
      <c r="F9" s="84"/>
      <c r="G9" s="84"/>
      <c r="H9" s="84"/>
      <c r="I9" s="84"/>
      <c r="J9" s="84"/>
      <c r="K9" s="84"/>
      <c r="L9" s="84"/>
      <c r="M9" s="84"/>
    </row>
    <row r="10" spans="1:13" ht="21">
      <c r="A10" s="84" t="s">
        <v>9</v>
      </c>
      <c r="B10" s="84"/>
      <c r="C10" s="84"/>
      <c r="D10" s="84"/>
      <c r="E10" s="84"/>
      <c r="F10" s="84"/>
      <c r="G10" s="84"/>
      <c r="H10" s="84"/>
      <c r="I10" s="84"/>
      <c r="J10" s="84"/>
      <c r="K10" s="84"/>
      <c r="L10" s="84"/>
      <c r="M10" s="84"/>
    </row>
    <row r="12" spans="1:13" ht="15">
      <c r="E12" s="4" t="s">
        <v>10</v>
      </c>
      <c r="F12" s="53" t="s">
        <v>11</v>
      </c>
    </row>
    <row r="13" spans="1:13" ht="15">
      <c r="E13" s="4" t="s">
        <v>12</v>
      </c>
      <c r="F13" s="33">
        <v>2025</v>
      </c>
      <c r="G13" s="34"/>
    </row>
    <row r="15" spans="1:13">
      <c r="D15" s="85" t="s">
        <v>13</v>
      </c>
      <c r="E15" s="86"/>
      <c r="F15" s="86"/>
      <c r="G15" s="87"/>
      <c r="I15" s="5"/>
      <c r="J15" s="6" t="s">
        <v>14</v>
      </c>
      <c r="K15" s="6"/>
      <c r="L15" s="7"/>
    </row>
    <row r="16" spans="1:13" ht="27">
      <c r="A16" s="35" t="s">
        <v>15</v>
      </c>
      <c r="B16" s="35" t="s">
        <v>16</v>
      </c>
      <c r="C16" s="36" t="s">
        <v>17</v>
      </c>
      <c r="D16" s="35" t="s">
        <v>18</v>
      </c>
      <c r="E16" s="37" t="s">
        <v>19</v>
      </c>
      <c r="F16" s="37" t="s">
        <v>20</v>
      </c>
      <c r="G16" s="35" t="s">
        <v>21</v>
      </c>
      <c r="H16" s="10"/>
      <c r="I16" s="38" t="s">
        <v>18</v>
      </c>
      <c r="J16" s="39" t="s">
        <v>22</v>
      </c>
      <c r="K16" s="39" t="s">
        <v>20</v>
      </c>
      <c r="L16" s="40" t="s">
        <v>21</v>
      </c>
      <c r="M16" s="35" t="s">
        <v>23</v>
      </c>
    </row>
    <row r="17" spans="1:14">
      <c r="A17" s="8">
        <v>12</v>
      </c>
      <c r="B17" s="41">
        <v>1610</v>
      </c>
      <c r="C17" s="9" t="s">
        <v>24</v>
      </c>
      <c r="D17" s="54">
        <f>+'App.2-BA_Fixed Asset Cont2024Tx'!G17</f>
        <v>513.87579683511922</v>
      </c>
      <c r="E17" s="54">
        <v>44.151871504834915</v>
      </c>
      <c r="F17" s="55">
        <v>0</v>
      </c>
      <c r="G17" s="56">
        <f>D17+E17+F17</f>
        <v>558.02766833995418</v>
      </c>
      <c r="H17" s="10"/>
      <c r="I17" s="54">
        <f>+'App.2-BA_Fixed Asset Cont2024Tx'!L17</f>
        <v>-355.46621515681363</v>
      </c>
      <c r="J17" s="54">
        <v>-29.238682959424764</v>
      </c>
      <c r="K17" s="55">
        <v>0</v>
      </c>
      <c r="L17" s="56">
        <f t="shared" ref="L17:L51" si="0">I17+J17+K17</f>
        <v>-384.70489811623838</v>
      </c>
      <c r="M17" s="11">
        <f>G17+L17</f>
        <v>173.32277022371579</v>
      </c>
    </row>
    <row r="18" spans="1:14" ht="25.5">
      <c r="A18" s="8">
        <v>12</v>
      </c>
      <c r="B18" s="41">
        <v>1611</v>
      </c>
      <c r="C18" s="9" t="s">
        <v>25</v>
      </c>
      <c r="D18" s="54">
        <f>+'App.2-BA_Fixed Asset Cont2024Tx'!G18</f>
        <v>0</v>
      </c>
      <c r="E18" s="54">
        <v>0</v>
      </c>
      <c r="F18" s="55">
        <v>0</v>
      </c>
      <c r="G18" s="56">
        <f>D18+E18+F18</f>
        <v>0</v>
      </c>
      <c r="H18" s="12"/>
      <c r="I18" s="54">
        <f>+'App.2-BA_Fixed Asset Cont2024Tx'!L18</f>
        <v>0</v>
      </c>
      <c r="J18" s="54">
        <v>0</v>
      </c>
      <c r="K18" s="55">
        <v>0</v>
      </c>
      <c r="L18" s="56">
        <f t="shared" si="0"/>
        <v>0</v>
      </c>
      <c r="M18" s="11">
        <f t="shared" ref="M18:M52" si="1">G18+L18</f>
        <v>0</v>
      </c>
    </row>
    <row r="19" spans="1:14" ht="25.5">
      <c r="A19" s="8" t="s">
        <v>26</v>
      </c>
      <c r="B19" s="41">
        <v>1612</v>
      </c>
      <c r="C19" s="9" t="s">
        <v>27</v>
      </c>
      <c r="D19" s="54">
        <f>+'App.2-BA_Fixed Asset Cont2024Tx'!G19</f>
        <v>0</v>
      </c>
      <c r="E19" s="54">
        <v>0</v>
      </c>
      <c r="F19" s="55">
        <v>0</v>
      </c>
      <c r="G19" s="56">
        <f>D19+E19+F19</f>
        <v>0</v>
      </c>
      <c r="H19" s="12"/>
      <c r="I19" s="54">
        <f>+'App.2-BA_Fixed Asset Cont2024Tx'!L19</f>
        <v>0</v>
      </c>
      <c r="J19" s="54">
        <v>0</v>
      </c>
      <c r="K19" s="55">
        <v>0</v>
      </c>
      <c r="L19" s="56">
        <f t="shared" si="0"/>
        <v>0</v>
      </c>
      <c r="M19" s="11">
        <f t="shared" si="1"/>
        <v>0</v>
      </c>
    </row>
    <row r="20" spans="1:14">
      <c r="A20" s="8"/>
      <c r="B20" s="41">
        <v>1665</v>
      </c>
      <c r="C20" s="9" t="s">
        <v>28</v>
      </c>
      <c r="D20" s="54">
        <f>+'App.2-BA_Fixed Asset Cont2024Tx'!G20</f>
        <v>0</v>
      </c>
      <c r="E20" s="54">
        <v>0</v>
      </c>
      <c r="F20" s="55">
        <v>0</v>
      </c>
      <c r="G20" s="56">
        <f>D20+E20+F20</f>
        <v>0</v>
      </c>
      <c r="H20" s="12"/>
      <c r="I20" s="54">
        <f>+'App.2-BA_Fixed Asset Cont2024Tx'!L20</f>
        <v>0</v>
      </c>
      <c r="J20" s="54">
        <v>0</v>
      </c>
      <c r="K20" s="55">
        <v>0</v>
      </c>
      <c r="L20" s="56">
        <f t="shared" si="0"/>
        <v>0</v>
      </c>
      <c r="M20" s="11">
        <f t="shared" si="1"/>
        <v>0</v>
      </c>
    </row>
    <row r="21" spans="1:14">
      <c r="A21" s="8"/>
      <c r="B21" s="41">
        <v>1675</v>
      </c>
      <c r="C21" s="9" t="s">
        <v>29</v>
      </c>
      <c r="D21" s="54">
        <f>+'App.2-BA_Fixed Asset Cont2024Tx'!G21</f>
        <v>0</v>
      </c>
      <c r="E21" s="54">
        <v>0</v>
      </c>
      <c r="F21" s="55">
        <v>0</v>
      </c>
      <c r="G21" s="56">
        <f t="shared" ref="G21:G56" si="2">D21+E21+F21</f>
        <v>0</v>
      </c>
      <c r="H21" s="12"/>
      <c r="I21" s="54">
        <f>+'App.2-BA_Fixed Asset Cont2024Tx'!L21</f>
        <v>0</v>
      </c>
      <c r="J21" s="54">
        <v>0</v>
      </c>
      <c r="K21" s="55">
        <v>0</v>
      </c>
      <c r="L21" s="56">
        <f t="shared" si="0"/>
        <v>0</v>
      </c>
      <c r="M21" s="11">
        <f t="shared" si="1"/>
        <v>0</v>
      </c>
    </row>
    <row r="22" spans="1:14">
      <c r="A22" s="8" t="s">
        <v>30</v>
      </c>
      <c r="B22" s="45">
        <v>1615</v>
      </c>
      <c r="C22" s="9" t="s">
        <v>31</v>
      </c>
      <c r="D22" s="54">
        <f>+'App.2-BA_Fixed Asset Cont2024Tx'!G22</f>
        <v>0</v>
      </c>
      <c r="E22" s="54">
        <v>0</v>
      </c>
      <c r="F22" s="55">
        <v>0</v>
      </c>
      <c r="G22" s="56">
        <f t="shared" si="2"/>
        <v>0</v>
      </c>
      <c r="H22" s="12"/>
      <c r="I22" s="54">
        <f>+'App.2-BA_Fixed Asset Cont2024Tx'!L22</f>
        <v>0</v>
      </c>
      <c r="J22" s="54">
        <v>0</v>
      </c>
      <c r="K22" s="55">
        <v>0</v>
      </c>
      <c r="L22" s="56">
        <f t="shared" si="0"/>
        <v>0</v>
      </c>
      <c r="M22" s="11">
        <f t="shared" si="1"/>
        <v>0</v>
      </c>
      <c r="N22" s="13"/>
    </row>
    <row r="23" spans="1:14">
      <c r="A23" s="8">
        <v>1</v>
      </c>
      <c r="B23" s="45">
        <v>1620</v>
      </c>
      <c r="C23" s="9" t="s">
        <v>32</v>
      </c>
      <c r="D23" s="54">
        <f>+'App.2-BA_Fixed Asset Cont2024Tx'!G23</f>
        <v>0</v>
      </c>
      <c r="E23" s="54">
        <v>0</v>
      </c>
      <c r="F23" s="55">
        <v>0</v>
      </c>
      <c r="G23" s="56">
        <f t="shared" si="2"/>
        <v>0</v>
      </c>
      <c r="H23" s="12"/>
      <c r="I23" s="54">
        <f>+'App.2-BA_Fixed Asset Cont2024Tx'!L23</f>
        <v>0</v>
      </c>
      <c r="J23" s="54">
        <v>0</v>
      </c>
      <c r="K23" s="55">
        <v>0</v>
      </c>
      <c r="L23" s="56">
        <f t="shared" si="0"/>
        <v>0</v>
      </c>
      <c r="M23" s="11">
        <f t="shared" si="1"/>
        <v>0</v>
      </c>
      <c r="N23" s="13"/>
    </row>
    <row r="24" spans="1:14">
      <c r="A24" s="8" t="s">
        <v>30</v>
      </c>
      <c r="B24" s="41">
        <v>1705</v>
      </c>
      <c r="C24" s="9" t="s">
        <v>31</v>
      </c>
      <c r="D24" s="54">
        <f>+'App.2-BA_Fixed Asset Cont2024Tx'!G24</f>
        <v>273.4425239554738</v>
      </c>
      <c r="E24" s="54">
        <v>3.8072468160218658</v>
      </c>
      <c r="F24" s="55">
        <v>0</v>
      </c>
      <c r="G24" s="56">
        <f t="shared" si="2"/>
        <v>277.24977077149566</v>
      </c>
      <c r="H24" s="12"/>
      <c r="I24" s="54">
        <f>+'App.2-BA_Fixed Asset Cont2024Tx'!L24</f>
        <v>-0.33618992567270856</v>
      </c>
      <c r="J24" s="54">
        <v>-0.14873845815212094</v>
      </c>
      <c r="K24" s="55">
        <v>0</v>
      </c>
      <c r="L24" s="56">
        <f t="shared" si="0"/>
        <v>-0.4849283838248295</v>
      </c>
      <c r="M24" s="11">
        <f t="shared" si="1"/>
        <v>276.76484238767085</v>
      </c>
    </row>
    <row r="25" spans="1:14">
      <c r="A25" s="8">
        <v>14.1</v>
      </c>
      <c r="B25" s="45">
        <v>1706</v>
      </c>
      <c r="C25" s="9" t="s">
        <v>33</v>
      </c>
      <c r="D25" s="54">
        <f>+'App.2-BA_Fixed Asset Cont2024Tx'!G25</f>
        <v>294.6416728178163</v>
      </c>
      <c r="E25" s="54">
        <v>10.57671393579243</v>
      </c>
      <c r="F25" s="55">
        <v>0</v>
      </c>
      <c r="G25" s="56">
        <f t="shared" si="2"/>
        <v>305.21838675360874</v>
      </c>
      <c r="H25" s="12"/>
      <c r="I25" s="54">
        <f>+'App.2-BA_Fixed Asset Cont2024Tx'!L25</f>
        <v>-76.787850339956748</v>
      </c>
      <c r="J25" s="54">
        <v>-2.7755860927639247</v>
      </c>
      <c r="K25" s="55">
        <v>0</v>
      </c>
      <c r="L25" s="56">
        <f t="shared" si="0"/>
        <v>-79.563436432720678</v>
      </c>
      <c r="M25" s="11">
        <f t="shared" si="1"/>
        <v>225.65495032088808</v>
      </c>
    </row>
    <row r="26" spans="1:14">
      <c r="A26" s="8">
        <v>1</v>
      </c>
      <c r="B26" s="41">
        <v>1708</v>
      </c>
      <c r="C26" s="9" t="s">
        <v>32</v>
      </c>
      <c r="D26" s="54">
        <f>+'App.2-BA_Fixed Asset Cont2024Tx'!G26</f>
        <v>770.0523054439218</v>
      </c>
      <c r="E26" s="54">
        <v>24.022880135986757</v>
      </c>
      <c r="F26" s="55">
        <v>-1.6066993088432366</v>
      </c>
      <c r="G26" s="56">
        <f t="shared" si="2"/>
        <v>792.46848627106533</v>
      </c>
      <c r="H26" s="12"/>
      <c r="I26" s="54">
        <f>+'App.2-BA_Fixed Asset Cont2024Tx'!L26</f>
        <v>-317.02566405056155</v>
      </c>
      <c r="J26" s="54">
        <v>-13.761414250329754</v>
      </c>
      <c r="K26" s="55">
        <v>1.6066993088432366</v>
      </c>
      <c r="L26" s="56">
        <f t="shared" si="0"/>
        <v>-329.18037899204808</v>
      </c>
      <c r="M26" s="11">
        <f t="shared" si="1"/>
        <v>463.28810727901725</v>
      </c>
    </row>
    <row r="27" spans="1:14">
      <c r="A27" s="8">
        <v>47</v>
      </c>
      <c r="B27" s="41">
        <v>1715</v>
      </c>
      <c r="C27" s="9" t="s">
        <v>34</v>
      </c>
      <c r="D27" s="54">
        <f>+'App.2-BA_Fixed Asset Cont2024Tx'!G27</f>
        <v>13452.068587830103</v>
      </c>
      <c r="E27" s="54">
        <v>891.72063088339564</v>
      </c>
      <c r="F27" s="55">
        <v>-42.856766322509451</v>
      </c>
      <c r="G27" s="56">
        <f t="shared" si="2"/>
        <v>14300.932452390989</v>
      </c>
      <c r="H27" s="12"/>
      <c r="I27" s="54">
        <f>+'App.2-BA_Fixed Asset Cont2024Tx'!L27</f>
        <v>-4488.6971402424251</v>
      </c>
      <c r="J27" s="54">
        <v>-269.96498813074891</v>
      </c>
      <c r="K27" s="55">
        <v>43.916447775048468</v>
      </c>
      <c r="L27" s="56">
        <f t="shared" si="0"/>
        <v>-4714.7456805981255</v>
      </c>
      <c r="M27" s="11">
        <f t="shared" si="1"/>
        <v>9586.1867717928635</v>
      </c>
    </row>
    <row r="28" spans="1:14">
      <c r="A28" s="8">
        <v>47</v>
      </c>
      <c r="B28" s="41">
        <v>1720</v>
      </c>
      <c r="C28" s="9" t="s">
        <v>35</v>
      </c>
      <c r="D28" s="54">
        <f>+'App.2-BA_Fixed Asset Cont2024Tx'!G28</f>
        <v>3804.2813724477305</v>
      </c>
      <c r="E28" s="54">
        <v>324.72495637590794</v>
      </c>
      <c r="F28" s="55">
        <v>-3.7489650539675528</v>
      </c>
      <c r="G28" s="56">
        <f t="shared" si="2"/>
        <v>4125.2573637696714</v>
      </c>
      <c r="H28" s="12"/>
      <c r="I28" s="54">
        <f>+'App.2-BA_Fixed Asset Cont2024Tx'!L28</f>
        <v>-1088.0912117071191</v>
      </c>
      <c r="J28" s="54">
        <v>-49.645058426278645</v>
      </c>
      <c r="K28" s="55">
        <v>3.7489650539675528</v>
      </c>
      <c r="L28" s="56">
        <f t="shared" si="0"/>
        <v>-1133.9873050794301</v>
      </c>
      <c r="M28" s="11">
        <f t="shared" si="1"/>
        <v>2991.2700586902411</v>
      </c>
    </row>
    <row r="29" spans="1:14">
      <c r="A29" s="8">
        <v>47</v>
      </c>
      <c r="B29" s="41">
        <v>1730</v>
      </c>
      <c r="C29" s="9" t="s">
        <v>36</v>
      </c>
      <c r="D29" s="54">
        <f>+'App.2-BA_Fixed Asset Cont2024Tx'!G29</f>
        <v>2440.4062277242838</v>
      </c>
      <c r="E29" s="54">
        <v>78.583723419508516</v>
      </c>
      <c r="F29" s="55">
        <v>-1.6066993088432366</v>
      </c>
      <c r="G29" s="56">
        <f t="shared" si="2"/>
        <v>2517.3832518349491</v>
      </c>
      <c r="H29" s="12"/>
      <c r="I29" s="54">
        <f>+'App.2-BA_Fixed Asset Cont2024Tx'!L29</f>
        <v>-734.85018986930174</v>
      </c>
      <c r="J29" s="54">
        <v>-31.728264956440572</v>
      </c>
      <c r="K29" s="55">
        <v>1.6066993088432366</v>
      </c>
      <c r="L29" s="56">
        <f t="shared" si="0"/>
        <v>-764.97175551689918</v>
      </c>
      <c r="M29" s="11">
        <f t="shared" si="1"/>
        <v>1752.41149631805</v>
      </c>
    </row>
    <row r="30" spans="1:14">
      <c r="A30" s="8">
        <v>47</v>
      </c>
      <c r="B30" s="41">
        <v>1735</v>
      </c>
      <c r="C30" s="9" t="s">
        <v>37</v>
      </c>
      <c r="D30" s="54">
        <f>+'App.2-BA_Fixed Asset Cont2024Tx'!G30</f>
        <v>330.19691450029495</v>
      </c>
      <c r="E30" s="54">
        <v>50.947176021145715</v>
      </c>
      <c r="F30" s="55">
        <v>0</v>
      </c>
      <c r="G30" s="56">
        <f t="shared" si="2"/>
        <v>381.14409052144066</v>
      </c>
      <c r="H30" s="12"/>
      <c r="I30" s="54">
        <f>+'App.2-BA_Fixed Asset Cont2024Tx'!L30</f>
        <v>-161.09545951915482</v>
      </c>
      <c r="J30" s="54">
        <v>-5.2480247401634852</v>
      </c>
      <c r="K30" s="55">
        <v>0</v>
      </c>
      <c r="L30" s="56">
        <f t="shared" si="0"/>
        <v>-166.3434842593183</v>
      </c>
      <c r="M30" s="11">
        <f t="shared" si="1"/>
        <v>214.80060626212236</v>
      </c>
    </row>
    <row r="31" spans="1:14">
      <c r="A31" s="8">
        <v>47</v>
      </c>
      <c r="B31" s="41">
        <v>1740</v>
      </c>
      <c r="C31" s="9" t="s">
        <v>38</v>
      </c>
      <c r="D31" s="54">
        <f>+'App.2-BA_Fixed Asset Cont2024Tx'!G31</f>
        <v>201.94945745122794</v>
      </c>
      <c r="E31" s="54">
        <v>71.038758371159574</v>
      </c>
      <c r="F31" s="55">
        <v>-2.6778321814053947</v>
      </c>
      <c r="G31" s="56">
        <f t="shared" si="2"/>
        <v>270.31038364098214</v>
      </c>
      <c r="H31" s="12"/>
      <c r="I31" s="54">
        <f>+'App.2-BA_Fixed Asset Cont2024Tx'!L31</f>
        <v>-37.087731638073691</v>
      </c>
      <c r="J31" s="54">
        <v>-4.2003021104265521</v>
      </c>
      <c r="K31" s="55">
        <v>2.6778321814053947</v>
      </c>
      <c r="L31" s="56">
        <f t="shared" si="0"/>
        <v>-38.610201567094848</v>
      </c>
      <c r="M31" s="11">
        <f t="shared" si="1"/>
        <v>231.70018207388728</v>
      </c>
    </row>
    <row r="32" spans="1:14">
      <c r="A32" s="8">
        <v>17</v>
      </c>
      <c r="B32" s="41">
        <v>1745</v>
      </c>
      <c r="C32" s="9" t="s">
        <v>39</v>
      </c>
      <c r="D32" s="54">
        <f>+'App.2-BA_Fixed Asset Cont2024Tx'!G32</f>
        <v>381.07804329331987</v>
      </c>
      <c r="E32" s="54">
        <v>3.6299685534330153</v>
      </c>
      <c r="F32" s="55">
        <v>0</v>
      </c>
      <c r="G32" s="56">
        <f t="shared" si="2"/>
        <v>384.70801184675287</v>
      </c>
      <c r="H32" s="12"/>
      <c r="I32" s="54">
        <f>+'App.2-BA_Fixed Asset Cont2024Tx'!L32</f>
        <v>-207.95337324421413</v>
      </c>
      <c r="J32" s="54">
        <v>-4.9553421982114889</v>
      </c>
      <c r="K32" s="55">
        <v>0</v>
      </c>
      <c r="L32" s="56">
        <f t="shared" si="0"/>
        <v>-212.90871544242563</v>
      </c>
      <c r="M32" s="11">
        <f t="shared" si="1"/>
        <v>171.79929640432724</v>
      </c>
    </row>
    <row r="33" spans="1:13">
      <c r="A33" s="8" t="s">
        <v>30</v>
      </c>
      <c r="B33" s="41">
        <v>1905</v>
      </c>
      <c r="C33" s="9" t="s">
        <v>31</v>
      </c>
      <c r="D33" s="54">
        <f>+'App.2-BA_Fixed Asset Cont2024Tx'!G33</f>
        <v>18.413537052279999</v>
      </c>
      <c r="E33" s="54">
        <v>0</v>
      </c>
      <c r="F33" s="55">
        <v>0</v>
      </c>
      <c r="G33" s="56">
        <f t="shared" si="2"/>
        <v>18.413537052279999</v>
      </c>
      <c r="H33" s="12"/>
      <c r="I33" s="54">
        <f>+'App.2-BA_Fixed Asset Cont2024Tx'!L33</f>
        <v>-1.0465971130684206</v>
      </c>
      <c r="J33" s="54">
        <v>-0.15398331624700234</v>
      </c>
      <c r="K33" s="55">
        <v>0</v>
      </c>
      <c r="L33" s="56">
        <f t="shared" si="0"/>
        <v>-1.200580429315423</v>
      </c>
      <c r="M33" s="11">
        <f t="shared" si="1"/>
        <v>17.212956622964576</v>
      </c>
    </row>
    <row r="34" spans="1:13">
      <c r="A34" s="8">
        <v>47</v>
      </c>
      <c r="B34" s="41">
        <v>1908</v>
      </c>
      <c r="C34" s="9" t="s">
        <v>40</v>
      </c>
      <c r="D34" s="54">
        <f>+'App.2-BA_Fixed Asset Cont2024Tx'!G34</f>
        <v>351.466776452082</v>
      </c>
      <c r="E34" s="54">
        <v>4.8166395376057833</v>
      </c>
      <c r="F34" s="55">
        <v>0</v>
      </c>
      <c r="G34" s="56">
        <f t="shared" si="2"/>
        <v>356.2834159896878</v>
      </c>
      <c r="H34" s="12"/>
      <c r="I34" s="54">
        <f>+'App.2-BA_Fixed Asset Cont2024Tx'!L34</f>
        <v>-117.38742247875516</v>
      </c>
      <c r="J34" s="54">
        <v>-4.8432204970048121</v>
      </c>
      <c r="K34" s="55">
        <v>0</v>
      </c>
      <c r="L34" s="56">
        <f t="shared" si="0"/>
        <v>-122.23064297575996</v>
      </c>
      <c r="M34" s="11">
        <f t="shared" si="1"/>
        <v>234.05277301392783</v>
      </c>
    </row>
    <row r="35" spans="1:13">
      <c r="A35" s="8">
        <v>13</v>
      </c>
      <c r="B35" s="41">
        <v>1910</v>
      </c>
      <c r="C35" s="9" t="s">
        <v>41</v>
      </c>
      <c r="D35" s="54">
        <f>+'App.2-BA_Fixed Asset Cont2024Tx'!G35</f>
        <v>26.252934906189996</v>
      </c>
      <c r="E35" s="54">
        <v>0</v>
      </c>
      <c r="F35" s="55">
        <v>0</v>
      </c>
      <c r="G35" s="56">
        <f t="shared" si="2"/>
        <v>26.252934906189996</v>
      </c>
      <c r="H35" s="12"/>
      <c r="I35" s="54">
        <f>+'App.2-BA_Fixed Asset Cont2024Tx'!L35</f>
        <v>-18.321199679600326</v>
      </c>
      <c r="J35" s="54">
        <v>-1.0477572593173312</v>
      </c>
      <c r="K35" s="55">
        <v>0</v>
      </c>
      <c r="L35" s="56">
        <f t="shared" si="0"/>
        <v>-19.368956938917659</v>
      </c>
      <c r="M35" s="11">
        <f t="shared" si="1"/>
        <v>6.8839779672723367</v>
      </c>
    </row>
    <row r="36" spans="1:13">
      <c r="A36" s="8">
        <v>8</v>
      </c>
      <c r="B36" s="41">
        <v>1915</v>
      </c>
      <c r="C36" s="9" t="s">
        <v>42</v>
      </c>
      <c r="D36" s="54">
        <f>+'App.2-BA_Fixed Asset Cont2024Tx'!G36</f>
        <v>4.5399649262019981</v>
      </c>
      <c r="E36" s="54">
        <v>0.34272698767230808</v>
      </c>
      <c r="F36" s="55">
        <v>-0.7218555075899965</v>
      </c>
      <c r="G36" s="56">
        <f t="shared" si="2"/>
        <v>4.16083640628431</v>
      </c>
      <c r="H36" s="12"/>
      <c r="I36" s="54">
        <f>+'App.2-BA_Fixed Asset Cont2024Tx'!L36</f>
        <v>-3.1442783571021007</v>
      </c>
      <c r="J36" s="54">
        <v>-0.33258174901598664</v>
      </c>
      <c r="K36" s="55">
        <v>0.7218555075899965</v>
      </c>
      <c r="L36" s="56">
        <f t="shared" si="0"/>
        <v>-2.7550045985280911</v>
      </c>
      <c r="M36" s="11">
        <f t="shared" si="1"/>
        <v>1.4058318077562189</v>
      </c>
    </row>
    <row r="37" spans="1:13">
      <c r="A37" s="8">
        <v>10</v>
      </c>
      <c r="B37" s="41">
        <v>1920</v>
      </c>
      <c r="C37" s="9" t="s">
        <v>43</v>
      </c>
      <c r="D37" s="54">
        <f>+'App.2-BA_Fixed Asset Cont2024Tx'!G37</f>
        <v>62.695334452307733</v>
      </c>
      <c r="E37" s="54">
        <v>5.2011147706006717</v>
      </c>
      <c r="F37" s="55">
        <v>-12.770897444549989</v>
      </c>
      <c r="G37" s="56">
        <f t="shared" si="2"/>
        <v>55.125551778358414</v>
      </c>
      <c r="H37" s="12"/>
      <c r="I37" s="54">
        <f>+'App.2-BA_Fixed Asset Cont2024Tx'!L37</f>
        <v>-48.921039396489341</v>
      </c>
      <c r="J37" s="54">
        <v>-8.0682997597481059</v>
      </c>
      <c r="K37" s="55">
        <v>12.770897444549989</v>
      </c>
      <c r="L37" s="56">
        <f t="shared" si="0"/>
        <v>-44.218441711687461</v>
      </c>
      <c r="M37" s="11">
        <f t="shared" si="1"/>
        <v>10.907110066670953</v>
      </c>
    </row>
    <row r="38" spans="1:13">
      <c r="A38" s="8"/>
      <c r="B38" s="45">
        <v>1925</v>
      </c>
      <c r="C38" s="9" t="s">
        <v>44</v>
      </c>
      <c r="D38" s="54">
        <f>+'App.2-BA_Fixed Asset Cont2024Tx'!G38</f>
        <v>105.18515678523006</v>
      </c>
      <c r="E38" s="54">
        <v>0.5780676751276006</v>
      </c>
      <c r="F38" s="55">
        <v>0</v>
      </c>
      <c r="G38" s="56">
        <f t="shared" si="2"/>
        <v>105.76322446035766</v>
      </c>
      <c r="H38" s="12"/>
      <c r="I38" s="54">
        <f>+'App.2-BA_Fixed Asset Cont2024Tx'!L38</f>
        <v>-96.941723700710085</v>
      </c>
      <c r="J38" s="54">
        <v>-4.5666461453931015</v>
      </c>
      <c r="K38" s="55">
        <v>0</v>
      </c>
      <c r="L38" s="56">
        <f t="shared" si="0"/>
        <v>-101.50836984610319</v>
      </c>
      <c r="M38" s="11">
        <f t="shared" si="1"/>
        <v>4.2548546142544694</v>
      </c>
    </row>
    <row r="39" spans="1:13">
      <c r="A39" s="8">
        <v>10</v>
      </c>
      <c r="B39" s="41">
        <v>1930</v>
      </c>
      <c r="C39" s="9" t="s">
        <v>45</v>
      </c>
      <c r="D39" s="54">
        <f>+'App.2-BA_Fixed Asset Cont2024Tx'!G39</f>
        <v>111.47739357733093</v>
      </c>
      <c r="E39" s="54">
        <v>17.988097967423563</v>
      </c>
      <c r="F39" s="55">
        <v>-0.57954430385999467</v>
      </c>
      <c r="G39" s="56">
        <f t="shared" si="2"/>
        <v>128.8859472408945</v>
      </c>
      <c r="H39" s="12"/>
      <c r="I39" s="54">
        <f>+'App.2-BA_Fixed Asset Cont2024Tx'!L39</f>
        <v>-85.925860707027994</v>
      </c>
      <c r="J39" s="54">
        <v>-12.285323004382271</v>
      </c>
      <c r="K39" s="55">
        <v>0.57954430385999467</v>
      </c>
      <c r="L39" s="56">
        <f t="shared" si="0"/>
        <v>-97.631639407550267</v>
      </c>
      <c r="M39" s="11">
        <f t="shared" si="1"/>
        <v>31.254307833344228</v>
      </c>
    </row>
    <row r="40" spans="1:13">
      <c r="A40" s="8">
        <v>8</v>
      </c>
      <c r="B40" s="41">
        <v>1935</v>
      </c>
      <c r="C40" s="9" t="s">
        <v>46</v>
      </c>
      <c r="D40" s="54">
        <f>+'App.2-BA_Fixed Asset Cont2024Tx'!G40</f>
        <v>6.5984797018206303</v>
      </c>
      <c r="E40" s="54">
        <v>2.5965484931042528</v>
      </c>
      <c r="F40" s="55">
        <v>0</v>
      </c>
      <c r="G40" s="56">
        <f t="shared" si="2"/>
        <v>9.195028194924884</v>
      </c>
      <c r="H40" s="12"/>
      <c r="I40" s="54">
        <f>+'App.2-BA_Fixed Asset Cont2024Tx'!L40</f>
        <v>-1.2311170195703329</v>
      </c>
      <c r="J40" s="54">
        <v>-1.1652210742183637</v>
      </c>
      <c r="K40" s="55">
        <v>0</v>
      </c>
      <c r="L40" s="56">
        <f t="shared" si="0"/>
        <v>-2.3963380937886969</v>
      </c>
      <c r="M40" s="11">
        <f t="shared" si="1"/>
        <v>6.7986901011361871</v>
      </c>
    </row>
    <row r="41" spans="1:13">
      <c r="A41" s="8">
        <v>8</v>
      </c>
      <c r="B41" s="41">
        <v>1940</v>
      </c>
      <c r="C41" s="9" t="s">
        <v>47</v>
      </c>
      <c r="D41" s="54">
        <f>+'App.2-BA_Fixed Asset Cont2024Tx'!G41</f>
        <v>5.6294999941851565</v>
      </c>
      <c r="E41" s="54">
        <v>0.17079624588655298</v>
      </c>
      <c r="F41" s="55">
        <v>-1.1888523681300012</v>
      </c>
      <c r="G41" s="56">
        <f t="shared" si="2"/>
        <v>4.6114438719417086</v>
      </c>
      <c r="H41" s="12"/>
      <c r="I41" s="54">
        <f>+'App.2-BA_Fixed Asset Cont2024Tx'!L41</f>
        <v>-1.6583895188493121</v>
      </c>
      <c r="J41" s="54">
        <v>-0.45755335294322663</v>
      </c>
      <c r="K41" s="55">
        <v>1.1888523681300012</v>
      </c>
      <c r="L41" s="56">
        <f t="shared" si="0"/>
        <v>-0.92709050366253742</v>
      </c>
      <c r="M41" s="11">
        <f t="shared" si="1"/>
        <v>3.6843533682791714</v>
      </c>
    </row>
    <row r="42" spans="1:13">
      <c r="A42" s="8">
        <v>8</v>
      </c>
      <c r="B42" s="41">
        <v>1945</v>
      </c>
      <c r="C42" s="9" t="s">
        <v>48</v>
      </c>
      <c r="D42" s="54">
        <f>+'App.2-BA_Fixed Asset Cont2024Tx'!G42</f>
        <v>7.3914776232450743</v>
      </c>
      <c r="E42" s="54">
        <v>1.4539425177852496</v>
      </c>
      <c r="F42" s="55">
        <v>-1.6198878376799952</v>
      </c>
      <c r="G42" s="56">
        <f t="shared" si="2"/>
        <v>7.2255323033503291</v>
      </c>
      <c r="H42" s="12"/>
      <c r="I42" s="54">
        <f>+'App.2-BA_Fixed Asset Cont2024Tx'!L42</f>
        <v>-3.5074293996472079</v>
      </c>
      <c r="J42" s="54">
        <v>-1.2420924302225622</v>
      </c>
      <c r="K42" s="55">
        <v>1.6198878376799952</v>
      </c>
      <c r="L42" s="56">
        <f t="shared" si="0"/>
        <v>-3.1296339921897749</v>
      </c>
      <c r="M42" s="11">
        <f t="shared" si="1"/>
        <v>4.0958983111605543</v>
      </c>
    </row>
    <row r="43" spans="1:13">
      <c r="A43" s="8">
        <v>8</v>
      </c>
      <c r="B43" s="41">
        <v>1950</v>
      </c>
      <c r="C43" s="9" t="s">
        <v>49</v>
      </c>
      <c r="D43" s="54">
        <f>+'App.2-BA_Fixed Asset Cont2024Tx'!G43</f>
        <v>219.35079511778</v>
      </c>
      <c r="E43" s="54">
        <v>0</v>
      </c>
      <c r="F43" s="55">
        <v>-0.22060881359999998</v>
      </c>
      <c r="G43" s="56">
        <f t="shared" si="2"/>
        <v>219.13018630418</v>
      </c>
      <c r="H43" s="12"/>
      <c r="I43" s="54">
        <f>+'App.2-BA_Fixed Asset Cont2024Tx'!L43</f>
        <v>-169.05522105556136</v>
      </c>
      <c r="J43" s="54">
        <v>-5.4322695542422741</v>
      </c>
      <c r="K43" s="55">
        <v>0.22060881359999998</v>
      </c>
      <c r="L43" s="56">
        <f t="shared" si="0"/>
        <v>-174.26688179620365</v>
      </c>
      <c r="M43" s="11">
        <f t="shared" si="1"/>
        <v>44.863304507976352</v>
      </c>
    </row>
    <row r="44" spans="1:13">
      <c r="A44" s="8">
        <v>8</v>
      </c>
      <c r="B44" s="41">
        <v>1955</v>
      </c>
      <c r="C44" s="9" t="s">
        <v>50</v>
      </c>
      <c r="D44" s="54">
        <f>+'App.2-BA_Fixed Asset Cont2024Tx'!G44</f>
        <v>734.82280678594395</v>
      </c>
      <c r="E44" s="54">
        <v>79.707501556740965</v>
      </c>
      <c r="F44" s="55">
        <v>0</v>
      </c>
      <c r="G44" s="56">
        <f t="shared" si="2"/>
        <v>814.53030834268498</v>
      </c>
      <c r="H44" s="12"/>
      <c r="I44" s="54">
        <f>+'App.2-BA_Fixed Asset Cont2024Tx'!L44</f>
        <v>-368.62625639975874</v>
      </c>
      <c r="J44" s="54">
        <v>-29.951242954282918</v>
      </c>
      <c r="K44" s="55">
        <v>0</v>
      </c>
      <c r="L44" s="56">
        <f t="shared" si="0"/>
        <v>-398.57749935404166</v>
      </c>
      <c r="M44" s="11">
        <f t="shared" si="1"/>
        <v>415.95280898864331</v>
      </c>
    </row>
    <row r="45" spans="1:13">
      <c r="A45" s="8">
        <v>8</v>
      </c>
      <c r="B45" s="41">
        <v>1960</v>
      </c>
      <c r="C45" s="9" t="s">
        <v>51</v>
      </c>
      <c r="D45" s="54">
        <f>+'App.2-BA_Fixed Asset Cont2024Tx'!G45</f>
        <v>6.2242945776883651</v>
      </c>
      <c r="E45" s="54">
        <v>1.5563641989195316</v>
      </c>
      <c r="F45" s="55">
        <v>-1.2236748148799987</v>
      </c>
      <c r="G45" s="56">
        <f t="shared" si="2"/>
        <v>6.556983961727898</v>
      </c>
      <c r="H45" s="12"/>
      <c r="I45" s="54">
        <f>+'App.2-BA_Fixed Asset Cont2024Tx'!L45</f>
        <v>-4.7307347091003127</v>
      </c>
      <c r="J45" s="54">
        <v>-1.2793863753567416</v>
      </c>
      <c r="K45" s="55">
        <v>1.2236748148799987</v>
      </c>
      <c r="L45" s="56">
        <f t="shared" si="0"/>
        <v>-4.7864462695770555</v>
      </c>
      <c r="M45" s="11">
        <f t="shared" si="1"/>
        <v>1.7705376921508424</v>
      </c>
    </row>
    <row r="46" spans="1:13" ht="25.5">
      <c r="A46" s="14">
        <v>47</v>
      </c>
      <c r="B46" s="41">
        <v>1970</v>
      </c>
      <c r="C46" s="9" t="s">
        <v>52</v>
      </c>
      <c r="D46" s="54">
        <f>+'App.2-BA_Fixed Asset Cont2024Tx'!G46</f>
        <v>0</v>
      </c>
      <c r="E46" s="54">
        <v>0</v>
      </c>
      <c r="F46" s="55">
        <v>0</v>
      </c>
      <c r="G46" s="56">
        <f t="shared" si="2"/>
        <v>0</v>
      </c>
      <c r="H46" s="12"/>
      <c r="I46" s="54">
        <f>+'App.2-BA_Fixed Asset Cont2024Tx'!L46</f>
        <v>0</v>
      </c>
      <c r="J46" s="54">
        <v>0</v>
      </c>
      <c r="K46" s="55">
        <v>0</v>
      </c>
      <c r="L46" s="56">
        <f t="shared" si="0"/>
        <v>0</v>
      </c>
      <c r="M46" s="11">
        <f t="shared" si="1"/>
        <v>0</v>
      </c>
    </row>
    <row r="47" spans="1:13" ht="25.5">
      <c r="A47" s="8">
        <v>47</v>
      </c>
      <c r="B47" s="41">
        <v>1975</v>
      </c>
      <c r="C47" s="9" t="s">
        <v>53</v>
      </c>
      <c r="D47" s="54">
        <f>+'App.2-BA_Fixed Asset Cont2024Tx'!G47</f>
        <v>0</v>
      </c>
      <c r="E47" s="54">
        <v>0</v>
      </c>
      <c r="F47" s="55">
        <v>0</v>
      </c>
      <c r="G47" s="56">
        <f t="shared" si="2"/>
        <v>0</v>
      </c>
      <c r="H47" s="12"/>
      <c r="I47" s="54">
        <f>+'App.2-BA_Fixed Asset Cont2024Tx'!L47</f>
        <v>0</v>
      </c>
      <c r="J47" s="54">
        <v>0</v>
      </c>
      <c r="K47" s="55">
        <v>0</v>
      </c>
      <c r="L47" s="56">
        <f t="shared" si="0"/>
        <v>0</v>
      </c>
      <c r="M47" s="11">
        <f t="shared" si="1"/>
        <v>0</v>
      </c>
    </row>
    <row r="48" spans="1:13">
      <c r="A48" s="8">
        <v>47</v>
      </c>
      <c r="B48" s="41">
        <v>1980</v>
      </c>
      <c r="C48" s="9" t="s">
        <v>54</v>
      </c>
      <c r="D48" s="54">
        <f>+'App.2-BA_Fixed Asset Cont2024Tx'!G48</f>
        <v>558.0187620347308</v>
      </c>
      <c r="E48" s="54">
        <v>14.187944696606966</v>
      </c>
      <c r="F48" s="55">
        <v>0</v>
      </c>
      <c r="G48" s="56">
        <f t="shared" si="2"/>
        <v>572.20670673133782</v>
      </c>
      <c r="H48" s="12"/>
      <c r="I48" s="54">
        <f>+'App.2-BA_Fixed Asset Cont2024Tx'!L48</f>
        <v>-610.10694278788196</v>
      </c>
      <c r="J48" s="54">
        <v>-50.827929015527666</v>
      </c>
      <c r="K48" s="55">
        <v>0</v>
      </c>
      <c r="L48" s="56">
        <f t="shared" si="0"/>
        <v>-660.93487180340958</v>
      </c>
      <c r="M48" s="11">
        <f t="shared" si="1"/>
        <v>-88.728165072071761</v>
      </c>
    </row>
    <row r="49" spans="1:14">
      <c r="A49" s="8">
        <v>47</v>
      </c>
      <c r="B49" s="41">
        <v>1985</v>
      </c>
      <c r="C49" s="9" t="s">
        <v>55</v>
      </c>
      <c r="D49" s="54">
        <f>+'App.2-BA_Fixed Asset Cont2024Tx'!G49</f>
        <v>0</v>
      </c>
      <c r="E49" s="54">
        <v>0</v>
      </c>
      <c r="F49" s="55">
        <v>0</v>
      </c>
      <c r="G49" s="56">
        <f t="shared" si="2"/>
        <v>0</v>
      </c>
      <c r="H49" s="12"/>
      <c r="I49" s="54">
        <f>+'App.2-BA_Fixed Asset Cont2024Tx'!L49</f>
        <v>0</v>
      </c>
      <c r="J49" s="54">
        <v>0</v>
      </c>
      <c r="K49" s="55">
        <v>0</v>
      </c>
      <c r="L49" s="56">
        <f t="shared" si="0"/>
        <v>0</v>
      </c>
      <c r="M49" s="11">
        <f t="shared" si="1"/>
        <v>0</v>
      </c>
    </row>
    <row r="50" spans="1:14">
      <c r="A50" s="14">
        <v>47</v>
      </c>
      <c r="B50" s="41">
        <v>1990</v>
      </c>
      <c r="C50" s="15" t="s">
        <v>56</v>
      </c>
      <c r="D50" s="54">
        <f>+'App.2-BA_Fixed Asset Cont2024Tx'!G50</f>
        <v>12.938793103739998</v>
      </c>
      <c r="E50" s="54">
        <v>0</v>
      </c>
      <c r="F50" s="55">
        <v>-9.1340292329999059E-2</v>
      </c>
      <c r="G50" s="56">
        <f t="shared" si="2"/>
        <v>12.847452811409999</v>
      </c>
      <c r="H50" s="12"/>
      <c r="I50" s="54">
        <f>+'App.2-BA_Fixed Asset Cont2024Tx'!L50</f>
        <v>-6.5870630122085618</v>
      </c>
      <c r="J50" s="54">
        <v>-0.55638890479330894</v>
      </c>
      <c r="K50" s="55">
        <v>9.1340292329999059E-2</v>
      </c>
      <c r="L50" s="56">
        <f t="shared" si="0"/>
        <v>-7.0521116246718716</v>
      </c>
      <c r="M50" s="11">
        <f t="shared" si="1"/>
        <v>5.7953411867381277</v>
      </c>
    </row>
    <row r="51" spans="1:14">
      <c r="A51" s="8">
        <v>47</v>
      </c>
      <c r="B51" s="41">
        <v>1995</v>
      </c>
      <c r="C51" s="9" t="s">
        <v>57</v>
      </c>
      <c r="D51" s="54">
        <f>+'App.2-BA_Fixed Asset Cont2024Tx'!G51</f>
        <v>0</v>
      </c>
      <c r="E51" s="54">
        <v>0</v>
      </c>
      <c r="F51" s="55">
        <v>0</v>
      </c>
      <c r="G51" s="56">
        <f t="shared" si="2"/>
        <v>0</v>
      </c>
      <c r="H51" s="12"/>
      <c r="I51" s="54">
        <f>+'App.2-BA_Fixed Asset Cont2024Tx'!L51</f>
        <v>0</v>
      </c>
      <c r="J51" s="54">
        <v>0</v>
      </c>
      <c r="K51" s="55">
        <v>0</v>
      </c>
      <c r="L51" s="56">
        <f t="shared" si="0"/>
        <v>0</v>
      </c>
      <c r="M51" s="11">
        <f t="shared" si="1"/>
        <v>0</v>
      </c>
    </row>
    <row r="52" spans="1:14" ht="14.25">
      <c r="A52" s="8">
        <v>47</v>
      </c>
      <c r="B52" s="41">
        <v>2440</v>
      </c>
      <c r="C52" s="9" t="s">
        <v>58</v>
      </c>
      <c r="D52" s="54">
        <f>+'App.2-BA_Fixed Asset Cont2024Tx'!G52</f>
        <v>0</v>
      </c>
      <c r="E52" s="54">
        <v>0</v>
      </c>
      <c r="F52" s="55">
        <v>0</v>
      </c>
      <c r="G52" s="56">
        <f t="shared" si="2"/>
        <v>0</v>
      </c>
      <c r="I52" s="54">
        <f>+'App.2-BA_Fixed Asset Cont2024Tx'!L52</f>
        <v>0</v>
      </c>
      <c r="J52" s="54">
        <v>0</v>
      </c>
      <c r="K52" s="55">
        <v>0</v>
      </c>
      <c r="L52" s="56"/>
      <c r="M52" s="11">
        <f t="shared" si="1"/>
        <v>0</v>
      </c>
    </row>
    <row r="53" spans="1:14">
      <c r="A53" s="17"/>
      <c r="B53" s="17"/>
      <c r="C53" s="23"/>
      <c r="D53" s="23"/>
      <c r="E53" s="23"/>
      <c r="F53" s="46"/>
      <c r="G53" s="56"/>
      <c r="I53" s="23"/>
      <c r="J53" s="23"/>
      <c r="K53" s="46"/>
      <c r="L53" s="56">
        <f t="shared" ref="L53" si="3">I53+J53+K53</f>
        <v>0</v>
      </c>
      <c r="M53" s="11"/>
    </row>
    <row r="54" spans="1:14">
      <c r="A54" s="17"/>
      <c r="B54" s="17"/>
      <c r="C54" s="19" t="s">
        <v>59</v>
      </c>
      <c r="D54" s="20">
        <f>SUM(D17:D53)</f>
        <v>24692.998909390059</v>
      </c>
      <c r="E54" s="20">
        <f>SUM(E17:E53)</f>
        <v>1631.8036706646596</v>
      </c>
      <c r="F54" s="20">
        <f>SUM(F17:F53)</f>
        <v>-70.913623558188846</v>
      </c>
      <c r="G54" s="20">
        <f>SUM(G17:G53)</f>
        <v>26253.888956496521</v>
      </c>
      <c r="H54" s="20"/>
      <c r="I54" s="20">
        <f>SUM(I17:I53)</f>
        <v>-9004.5823010286258</v>
      </c>
      <c r="J54" s="20">
        <f>SUM(J17:J53)</f>
        <v>-533.87629771563593</v>
      </c>
      <c r="K54" s="20">
        <f>SUM(K17:K53)</f>
        <v>71.97330501072787</v>
      </c>
      <c r="L54" s="20">
        <f>SUM(L17:L53)</f>
        <v>-9466.4852937335363</v>
      </c>
      <c r="M54" s="20">
        <f>SUM(M17:M53)</f>
        <v>16787.40366276299</v>
      </c>
    </row>
    <row r="55" spans="1:14" ht="38.25">
      <c r="A55" s="17"/>
      <c r="B55" s="17"/>
      <c r="C55" s="21" t="s">
        <v>60</v>
      </c>
      <c r="D55" s="11"/>
      <c r="E55" s="18"/>
      <c r="F55" s="18"/>
      <c r="G55" s="56">
        <f t="shared" ref="G55" si="4">D55+E55+F55</f>
        <v>0</v>
      </c>
      <c r="H55" s="13"/>
      <c r="I55" s="18"/>
      <c r="J55" s="18"/>
      <c r="K55" s="18"/>
      <c r="L55" s="56">
        <f t="shared" ref="L55:L56" si="5">I55+J55+K55</f>
        <v>0</v>
      </c>
      <c r="M55" s="11">
        <f t="shared" ref="M55" si="6">G55+L55</f>
        <v>0</v>
      </c>
    </row>
    <row r="56" spans="1:14" ht="25.5">
      <c r="A56" s="17"/>
      <c r="B56" s="17"/>
      <c r="C56" s="22" t="s">
        <v>61</v>
      </c>
      <c r="D56" s="11">
        <f>'App.2-BA_Fixed Asset Cont2024Tx'!G56</f>
        <v>0</v>
      </c>
      <c r="E56" s="18"/>
      <c r="F56" s="18"/>
      <c r="G56" s="56">
        <f t="shared" si="2"/>
        <v>0</v>
      </c>
      <c r="H56" s="13"/>
      <c r="I56" s="18">
        <f>+'App.2-BA_Fixed Asset Cont2024Tx'!L56</f>
        <v>0</v>
      </c>
      <c r="J56" s="18"/>
      <c r="K56" s="18"/>
      <c r="L56" s="56">
        <f t="shared" si="5"/>
        <v>0</v>
      </c>
      <c r="M56" s="11">
        <f>G56-L56</f>
        <v>0</v>
      </c>
    </row>
    <row r="57" spans="1:14">
      <c r="A57" s="17"/>
      <c r="B57" s="17"/>
      <c r="C57" s="19" t="s">
        <v>62</v>
      </c>
      <c r="D57" s="20">
        <f>SUM(D54:D56)</f>
        <v>24692.998909390059</v>
      </c>
      <c r="E57" s="20">
        <f t="shared" ref="E57:G57" si="7">SUM(E54:E56)</f>
        <v>1631.8036706646596</v>
      </c>
      <c r="F57" s="20">
        <f t="shared" si="7"/>
        <v>-70.913623558188846</v>
      </c>
      <c r="G57" s="20">
        <f t="shared" si="7"/>
        <v>26253.888956496521</v>
      </c>
      <c r="H57" s="20"/>
      <c r="I57" s="20">
        <f t="shared" ref="I57:M57" si="8">SUM(I54:I56)</f>
        <v>-9004.5823010286258</v>
      </c>
      <c r="J57" s="20">
        <f t="shared" si="8"/>
        <v>-533.87629771563593</v>
      </c>
      <c r="K57" s="20">
        <f t="shared" si="8"/>
        <v>71.97330501072787</v>
      </c>
      <c r="L57" s="20">
        <f t="shared" si="8"/>
        <v>-9466.4852937335363</v>
      </c>
      <c r="M57" s="20">
        <f t="shared" si="8"/>
        <v>16787.40366276299</v>
      </c>
    </row>
    <row r="58" spans="1:14" ht="14.25">
      <c r="A58" s="17"/>
      <c r="B58" s="17"/>
      <c r="C58" s="91" t="s">
        <v>63</v>
      </c>
      <c r="D58" s="92"/>
      <c r="E58" s="92"/>
      <c r="F58" s="92"/>
      <c r="G58" s="92"/>
      <c r="H58" s="92"/>
      <c r="I58" s="93"/>
      <c r="J58" s="18"/>
      <c r="K58" s="13"/>
      <c r="L58" s="13"/>
      <c r="M58" s="13"/>
    </row>
    <row r="59" spans="1:14">
      <c r="A59" s="17"/>
      <c r="B59" s="17"/>
      <c r="C59" s="88" t="s">
        <v>64</v>
      </c>
      <c r="D59" s="89"/>
      <c r="E59" s="89"/>
      <c r="F59" s="89"/>
      <c r="G59" s="89"/>
      <c r="H59" s="89"/>
      <c r="I59" s="90"/>
      <c r="J59" s="19">
        <f>J57+J58</f>
        <v>-533.87629771563593</v>
      </c>
      <c r="L59" s="57"/>
      <c r="M59" s="13"/>
    </row>
    <row r="60" spans="1:14">
      <c r="N60" s="13"/>
    </row>
    <row r="61" spans="1:14">
      <c r="I61" s="2" t="s">
        <v>65</v>
      </c>
    </row>
    <row r="62" spans="1:14">
      <c r="A62" s="17">
        <v>10</v>
      </c>
      <c r="B62" s="17"/>
      <c r="C62" s="23" t="s">
        <v>66</v>
      </c>
      <c r="I62" s="2" t="s">
        <v>66</v>
      </c>
      <c r="K62" s="58"/>
    </row>
    <row r="63" spans="1:14">
      <c r="A63" s="17">
        <v>8</v>
      </c>
      <c r="B63" s="17"/>
      <c r="C63" s="23" t="s">
        <v>46</v>
      </c>
      <c r="I63" s="2" t="s">
        <v>46</v>
      </c>
      <c r="K63" s="59"/>
    </row>
    <row r="64" spans="1:14">
      <c r="I64" s="3" t="s">
        <v>67</v>
      </c>
      <c r="K64" s="60">
        <f>J59-K62-K63</f>
        <v>-533.87629771563593</v>
      </c>
    </row>
    <row r="65" spans="1:14">
      <c r="N65" s="24"/>
    </row>
    <row r="66" spans="1:14">
      <c r="D66" s="26"/>
      <c r="E66" s="26"/>
      <c r="F66" s="26"/>
      <c r="G66" s="26"/>
      <c r="H66" s="26"/>
      <c r="I66" s="26"/>
      <c r="J66" s="26"/>
      <c r="K66" s="26"/>
      <c r="L66" s="26"/>
      <c r="N66" s="24"/>
    </row>
    <row r="67" spans="1:14">
      <c r="A67" s="25" t="s">
        <v>68</v>
      </c>
      <c r="D67" s="26"/>
      <c r="E67" s="26"/>
      <c r="F67" s="26"/>
      <c r="G67" s="26"/>
      <c r="H67" s="26"/>
      <c r="I67" s="26"/>
      <c r="J67" s="26"/>
      <c r="K67" s="26"/>
      <c r="L67" s="26"/>
      <c r="N67" s="24"/>
    </row>
    <row r="69" spans="1:14">
      <c r="A69" s="1">
        <v>1</v>
      </c>
      <c r="B69" s="82" t="s">
        <v>69</v>
      </c>
      <c r="C69" s="82"/>
      <c r="D69" s="82"/>
      <c r="E69" s="82"/>
      <c r="F69" s="82"/>
      <c r="G69" s="82"/>
      <c r="H69" s="82"/>
      <c r="I69" s="82"/>
      <c r="J69" s="82"/>
      <c r="K69" s="82"/>
      <c r="L69" s="82"/>
      <c r="M69" s="82"/>
    </row>
    <row r="70" spans="1:14">
      <c r="B70" s="82"/>
      <c r="C70" s="82"/>
      <c r="D70" s="82"/>
      <c r="E70" s="82"/>
      <c r="F70" s="82"/>
      <c r="G70" s="82"/>
      <c r="H70" s="82"/>
      <c r="I70" s="82"/>
      <c r="J70" s="82"/>
      <c r="K70" s="82"/>
      <c r="L70" s="82"/>
      <c r="M70" s="82"/>
    </row>
    <row r="71" spans="1:14" ht="12.75" customHeight="1"/>
    <row r="72" spans="1:14">
      <c r="A72" s="1">
        <v>2</v>
      </c>
      <c r="B72" s="82" t="s">
        <v>70</v>
      </c>
      <c r="C72" s="82"/>
      <c r="D72" s="82"/>
      <c r="E72" s="82"/>
      <c r="F72" s="82"/>
      <c r="G72" s="82"/>
      <c r="H72" s="82"/>
      <c r="I72" s="82"/>
      <c r="J72" s="82"/>
      <c r="K72" s="82"/>
      <c r="L72" s="82"/>
      <c r="M72" s="82"/>
    </row>
    <row r="73" spans="1:14" ht="12.6" customHeight="1">
      <c r="B73" s="82"/>
      <c r="C73" s="82"/>
      <c r="D73" s="82"/>
      <c r="E73" s="82"/>
      <c r="F73" s="82"/>
      <c r="G73" s="82"/>
      <c r="H73" s="82"/>
      <c r="I73" s="82"/>
      <c r="J73" s="82"/>
      <c r="K73" s="82"/>
      <c r="L73" s="82"/>
      <c r="M73" s="82"/>
    </row>
    <row r="75" spans="1:14">
      <c r="A75" s="1">
        <v>3</v>
      </c>
      <c r="B75" s="83" t="s">
        <v>71</v>
      </c>
      <c r="C75" s="83"/>
      <c r="D75" s="83"/>
      <c r="E75" s="83"/>
      <c r="F75" s="83"/>
      <c r="G75" s="83"/>
      <c r="H75" s="83"/>
      <c r="I75" s="83"/>
      <c r="J75" s="83"/>
      <c r="K75" s="83"/>
      <c r="L75" s="83"/>
      <c r="M75" s="83"/>
    </row>
    <row r="77" spans="1:14">
      <c r="A77" s="1">
        <v>4</v>
      </c>
      <c r="B77" s="51" t="s">
        <v>72</v>
      </c>
    </row>
    <row r="79" spans="1:14">
      <c r="A79" s="1">
        <v>5</v>
      </c>
      <c r="B79" s="51" t="s">
        <v>73</v>
      </c>
    </row>
    <row r="81" spans="1:13">
      <c r="A81" s="1">
        <v>6</v>
      </c>
      <c r="B81" s="83" t="s">
        <v>74</v>
      </c>
      <c r="C81" s="83"/>
      <c r="D81" s="83"/>
      <c r="E81" s="83"/>
      <c r="F81" s="83"/>
      <c r="G81" s="83"/>
      <c r="H81" s="83"/>
      <c r="I81" s="83"/>
      <c r="J81" s="83"/>
      <c r="K81" s="83"/>
      <c r="L81" s="83"/>
      <c r="M81" s="83"/>
    </row>
    <row r="82" spans="1:13">
      <c r="B82" s="83"/>
      <c r="C82" s="83"/>
      <c r="D82" s="83"/>
      <c r="E82" s="83"/>
      <c r="F82" s="83"/>
      <c r="G82" s="83"/>
      <c r="H82" s="83"/>
      <c r="I82" s="83"/>
      <c r="J82" s="83"/>
      <c r="K82" s="83"/>
      <c r="L82" s="83"/>
      <c r="M82" s="83"/>
    </row>
    <row r="83" spans="1:13">
      <c r="B83" s="83"/>
      <c r="C83" s="83"/>
      <c r="D83" s="83"/>
      <c r="E83" s="83"/>
      <c r="F83" s="83"/>
      <c r="G83" s="83"/>
      <c r="H83" s="83"/>
      <c r="I83" s="83"/>
      <c r="J83" s="83"/>
      <c r="K83" s="83"/>
      <c r="L83" s="83"/>
      <c r="M83" s="83"/>
    </row>
    <row r="85" spans="1:13">
      <c r="B85" s="82"/>
      <c r="C85" s="82"/>
      <c r="D85" s="82"/>
      <c r="E85" s="82"/>
      <c r="F85" s="82"/>
      <c r="G85" s="82"/>
      <c r="H85" s="82"/>
      <c r="I85" s="82"/>
      <c r="J85" s="82"/>
      <c r="K85" s="82"/>
      <c r="L85" s="82"/>
      <c r="M85" s="82"/>
    </row>
    <row r="86" spans="1:13">
      <c r="B86" s="82"/>
      <c r="C86" s="82"/>
      <c r="D86" s="82"/>
      <c r="E86" s="82"/>
      <c r="F86" s="82"/>
      <c r="G86" s="82"/>
      <c r="H86" s="82"/>
      <c r="I86" s="82"/>
      <c r="J86" s="82"/>
      <c r="K86" s="82"/>
      <c r="L86" s="82"/>
      <c r="M86" s="82"/>
    </row>
  </sheetData>
  <mergeCells count="10">
    <mergeCell ref="B72:M73"/>
    <mergeCell ref="B75:M75"/>
    <mergeCell ref="B81:M83"/>
    <mergeCell ref="B85:M86"/>
    <mergeCell ref="A9:M9"/>
    <mergeCell ref="A10:M10"/>
    <mergeCell ref="D15:G15"/>
    <mergeCell ref="C58:I58"/>
    <mergeCell ref="C59:I59"/>
    <mergeCell ref="B69:M70"/>
  </mergeCells>
  <dataValidations count="1">
    <dataValidation type="list" allowBlank="1" showErrorMessage="1" error="Use the following date format when inserting a date:_x000a__x000a_Eg:  &quot;January 1, 2013&quot;" prompt="Use the following format eg: January 1, 2013" sqref="F12" xr:uid="{CCC97E4A-7654-478D-B17F-CFF9882A0657}">
      <formula1>"CGAAP, MIFRS,USGAAP, ASPE"</formula1>
    </dataValidation>
  </dataValidations>
  <pageMargins left="0.7" right="0.7" top="0.75" bottom="0.75" header="0.3" footer="0.3"/>
  <pageSetup scale="50"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28A55-AA37-45BE-8FA8-DE9204B1B80D}">
  <sheetPr>
    <tabColor rgb="FF00B0F0"/>
  </sheetPr>
  <dimension ref="A1:N86"/>
  <sheetViews>
    <sheetView showGridLines="0" topLeftCell="A8" zoomScaleNormal="100" zoomScaleSheetLayoutView="85" workbookViewId="0">
      <pane xSplit="3" ySplit="9" topLeftCell="D44" activePane="bottomRight" state="frozen"/>
      <selection pane="bottomRight" activeCell="F13" sqref="F13"/>
      <selection pane="bottomLeft" activeCell="E17" sqref="E17"/>
      <selection pane="topRight" activeCell="E17" sqref="E17"/>
    </sheetView>
  </sheetViews>
  <sheetFormatPr defaultColWidth="10.6640625" defaultRowHeight="12.75"/>
  <cols>
    <col min="1" max="1" width="8.83203125" style="1" customWidth="1"/>
    <col min="2" max="2" width="11.83203125" style="1" customWidth="1"/>
    <col min="3" max="3" width="44.1640625" style="2" customWidth="1"/>
    <col min="4" max="4" width="16.83203125" style="2" customWidth="1"/>
    <col min="5" max="5" width="15.1640625" style="2" customWidth="1"/>
    <col min="6" max="6" width="13.5" style="2" customWidth="1"/>
    <col min="7" max="7" width="15.83203125" style="2" customWidth="1"/>
    <col min="8" max="8" width="1.83203125" style="2" customWidth="1"/>
    <col min="9" max="9" width="16.83203125" style="2" customWidth="1"/>
    <col min="10" max="10" width="15.6640625" style="2" customWidth="1"/>
    <col min="11" max="11" width="13.83203125" style="2" customWidth="1"/>
    <col min="12" max="12" width="17" style="2" bestFit="1" customWidth="1"/>
    <col min="13" max="13" width="16.5" style="2" bestFit="1" customWidth="1"/>
    <col min="14" max="14" width="12.1640625" style="2" bestFit="1" customWidth="1"/>
    <col min="15" max="16384" width="10.6640625" style="2"/>
  </cols>
  <sheetData>
    <row r="1" spans="1:13">
      <c r="L1" s="3" t="s">
        <v>0</v>
      </c>
      <c r="M1" s="52" t="s">
        <v>1</v>
      </c>
    </row>
    <row r="2" spans="1:13">
      <c r="L2" s="3" t="s">
        <v>2</v>
      </c>
      <c r="M2" s="28" t="s">
        <v>3</v>
      </c>
    </row>
    <row r="3" spans="1:13">
      <c r="L3" s="3" t="s">
        <v>4</v>
      </c>
      <c r="M3" s="28">
        <v>4</v>
      </c>
    </row>
    <row r="4" spans="1:13">
      <c r="L4" s="3" t="s">
        <v>5</v>
      </c>
      <c r="M4" s="28">
        <v>4</v>
      </c>
    </row>
    <row r="5" spans="1:13">
      <c r="L5" s="3" t="s">
        <v>6</v>
      </c>
      <c r="M5" s="29"/>
    </row>
    <row r="6" spans="1:13">
      <c r="L6" s="3"/>
      <c r="M6" s="30"/>
    </row>
    <row r="7" spans="1:13">
      <c r="L7" s="3" t="s">
        <v>7</v>
      </c>
      <c r="M7" s="31">
        <v>43545</v>
      </c>
    </row>
    <row r="8" spans="1:13" ht="12" hidden="1" customHeight="1"/>
    <row r="9" spans="1:13" ht="18">
      <c r="A9" s="84" t="s">
        <v>8</v>
      </c>
      <c r="B9" s="84"/>
      <c r="C9" s="84"/>
      <c r="D9" s="84"/>
      <c r="E9" s="84"/>
      <c r="F9" s="84"/>
      <c r="G9" s="84"/>
      <c r="H9" s="84"/>
      <c r="I9" s="84"/>
      <c r="J9" s="84"/>
      <c r="K9" s="84"/>
      <c r="L9" s="84"/>
      <c r="M9" s="84"/>
    </row>
    <row r="10" spans="1:13" ht="21">
      <c r="A10" s="84" t="s">
        <v>9</v>
      </c>
      <c r="B10" s="84"/>
      <c r="C10" s="84"/>
      <c r="D10" s="84"/>
      <c r="E10" s="84"/>
      <c r="F10" s="84"/>
      <c r="G10" s="84"/>
      <c r="H10" s="84"/>
      <c r="I10" s="84"/>
      <c r="J10" s="84"/>
      <c r="K10" s="84"/>
      <c r="L10" s="84"/>
      <c r="M10" s="84"/>
    </row>
    <row r="12" spans="1:13" ht="15">
      <c r="E12" s="4" t="s">
        <v>10</v>
      </c>
      <c r="F12" s="53" t="s">
        <v>11</v>
      </c>
    </row>
    <row r="13" spans="1:13" ht="15">
      <c r="E13" s="4" t="s">
        <v>12</v>
      </c>
      <c r="F13" s="33">
        <v>2026</v>
      </c>
      <c r="G13" s="34"/>
    </row>
    <row r="15" spans="1:13">
      <c r="D15" s="85" t="s">
        <v>13</v>
      </c>
      <c r="E15" s="86"/>
      <c r="F15" s="86"/>
      <c r="G15" s="87"/>
      <c r="I15" s="5"/>
      <c r="J15" s="6" t="s">
        <v>14</v>
      </c>
      <c r="K15" s="6"/>
      <c r="L15" s="7"/>
    </row>
    <row r="16" spans="1:13" ht="27">
      <c r="A16" s="35" t="s">
        <v>15</v>
      </c>
      <c r="B16" s="35" t="s">
        <v>16</v>
      </c>
      <c r="C16" s="36" t="s">
        <v>17</v>
      </c>
      <c r="D16" s="35" t="s">
        <v>18</v>
      </c>
      <c r="E16" s="37" t="s">
        <v>19</v>
      </c>
      <c r="F16" s="37" t="s">
        <v>20</v>
      </c>
      <c r="G16" s="35" t="s">
        <v>21</v>
      </c>
      <c r="H16" s="10"/>
      <c r="I16" s="38" t="s">
        <v>18</v>
      </c>
      <c r="J16" s="39" t="s">
        <v>22</v>
      </c>
      <c r="K16" s="39" t="s">
        <v>20</v>
      </c>
      <c r="L16" s="40" t="s">
        <v>21</v>
      </c>
      <c r="M16" s="35" t="s">
        <v>23</v>
      </c>
    </row>
    <row r="17" spans="1:14">
      <c r="A17" s="8">
        <v>12</v>
      </c>
      <c r="B17" s="41">
        <v>1610</v>
      </c>
      <c r="C17" s="9" t="s">
        <v>24</v>
      </c>
      <c r="D17" s="54">
        <f>+'App.2-BA_Fixed Asset Cont2025Tx'!G17</f>
        <v>558.02766833995418</v>
      </c>
      <c r="E17" s="54">
        <v>22.827309177330935</v>
      </c>
      <c r="F17" s="55">
        <v>0</v>
      </c>
      <c r="G17" s="56">
        <f>D17+E17+F17</f>
        <v>580.85497751728508</v>
      </c>
      <c r="H17" s="10"/>
      <c r="I17" s="54">
        <f>+'App.2-BA_Fixed Asset Cont2025Tx'!L17</f>
        <v>-384.70489811623838</v>
      </c>
      <c r="J17" s="54">
        <v>-31.487350879438281</v>
      </c>
      <c r="K17" s="55">
        <v>0</v>
      </c>
      <c r="L17" s="56">
        <f t="shared" ref="L17:L51" si="0">I17+J17+K17</f>
        <v>-416.19224899567666</v>
      </c>
      <c r="M17" s="11">
        <f>G17+L17</f>
        <v>164.66272852160841</v>
      </c>
    </row>
    <row r="18" spans="1:14" ht="25.5">
      <c r="A18" s="8">
        <v>12</v>
      </c>
      <c r="B18" s="41">
        <v>1611</v>
      </c>
      <c r="C18" s="9" t="s">
        <v>25</v>
      </c>
      <c r="D18" s="54">
        <f>+'App.2-BA_Fixed Asset Cont2025Tx'!G18</f>
        <v>0</v>
      </c>
      <c r="E18" s="54">
        <v>0</v>
      </c>
      <c r="F18" s="55">
        <v>0</v>
      </c>
      <c r="G18" s="56">
        <f>D18+E18+F18</f>
        <v>0</v>
      </c>
      <c r="H18" s="12"/>
      <c r="I18" s="54">
        <f>+'App.2-BA_Fixed Asset Cont2025Tx'!L18</f>
        <v>0</v>
      </c>
      <c r="J18" s="54">
        <v>0</v>
      </c>
      <c r="K18" s="55">
        <v>0</v>
      </c>
      <c r="L18" s="56">
        <f t="shared" si="0"/>
        <v>0</v>
      </c>
      <c r="M18" s="11">
        <f t="shared" ref="M18:M52" si="1">G18+L18</f>
        <v>0</v>
      </c>
    </row>
    <row r="19" spans="1:14" ht="25.5">
      <c r="A19" s="8" t="s">
        <v>26</v>
      </c>
      <c r="B19" s="41">
        <v>1612</v>
      </c>
      <c r="C19" s="9" t="s">
        <v>27</v>
      </c>
      <c r="D19" s="54">
        <f>+'App.2-BA_Fixed Asset Cont2025Tx'!G19</f>
        <v>0</v>
      </c>
      <c r="E19" s="54">
        <v>0</v>
      </c>
      <c r="F19" s="55">
        <v>0</v>
      </c>
      <c r="G19" s="56">
        <f>D19+E19+F19</f>
        <v>0</v>
      </c>
      <c r="H19" s="12"/>
      <c r="I19" s="54">
        <f>+'App.2-BA_Fixed Asset Cont2025Tx'!L19</f>
        <v>0</v>
      </c>
      <c r="J19" s="54">
        <v>0</v>
      </c>
      <c r="K19" s="55">
        <v>0</v>
      </c>
      <c r="L19" s="56">
        <f t="shared" si="0"/>
        <v>0</v>
      </c>
      <c r="M19" s="11">
        <f t="shared" si="1"/>
        <v>0</v>
      </c>
    </row>
    <row r="20" spans="1:14">
      <c r="A20" s="8"/>
      <c r="B20" s="41">
        <v>1665</v>
      </c>
      <c r="C20" s="9" t="s">
        <v>28</v>
      </c>
      <c r="D20" s="54">
        <f>+'App.2-BA_Fixed Asset Cont2025Tx'!G20</f>
        <v>0</v>
      </c>
      <c r="E20" s="54">
        <v>0</v>
      </c>
      <c r="F20" s="55">
        <v>0</v>
      </c>
      <c r="G20" s="56">
        <f>D20+E20+F20</f>
        <v>0</v>
      </c>
      <c r="H20" s="12"/>
      <c r="I20" s="54">
        <f>+'App.2-BA_Fixed Asset Cont2025Tx'!L20</f>
        <v>0</v>
      </c>
      <c r="J20" s="54">
        <v>0</v>
      </c>
      <c r="K20" s="55">
        <v>0</v>
      </c>
      <c r="L20" s="56">
        <f t="shared" si="0"/>
        <v>0</v>
      </c>
      <c r="M20" s="11">
        <f t="shared" si="1"/>
        <v>0</v>
      </c>
    </row>
    <row r="21" spans="1:14">
      <c r="A21" s="8"/>
      <c r="B21" s="41">
        <v>1675</v>
      </c>
      <c r="C21" s="9" t="s">
        <v>29</v>
      </c>
      <c r="D21" s="54">
        <f>+'App.2-BA_Fixed Asset Cont2025Tx'!G21</f>
        <v>0</v>
      </c>
      <c r="E21" s="54">
        <v>0</v>
      </c>
      <c r="F21" s="55">
        <v>0</v>
      </c>
      <c r="G21" s="56">
        <f t="shared" ref="G21:G56" si="2">D21+E21+F21</f>
        <v>0</v>
      </c>
      <c r="H21" s="12"/>
      <c r="I21" s="54">
        <f>+'App.2-BA_Fixed Asset Cont2025Tx'!L21</f>
        <v>0</v>
      </c>
      <c r="J21" s="54">
        <v>0</v>
      </c>
      <c r="K21" s="55">
        <v>0</v>
      </c>
      <c r="L21" s="56">
        <f t="shared" si="0"/>
        <v>0</v>
      </c>
      <c r="M21" s="11">
        <f t="shared" si="1"/>
        <v>0</v>
      </c>
    </row>
    <row r="22" spans="1:14">
      <c r="A22" s="8" t="s">
        <v>30</v>
      </c>
      <c r="B22" s="45">
        <v>1615</v>
      </c>
      <c r="C22" s="9" t="s">
        <v>31</v>
      </c>
      <c r="D22" s="54">
        <f>+'App.2-BA_Fixed Asset Cont2025Tx'!G22</f>
        <v>0</v>
      </c>
      <c r="E22" s="54">
        <v>0</v>
      </c>
      <c r="F22" s="55">
        <v>0</v>
      </c>
      <c r="G22" s="56">
        <f t="shared" si="2"/>
        <v>0</v>
      </c>
      <c r="H22" s="12"/>
      <c r="I22" s="54">
        <f>+'App.2-BA_Fixed Asset Cont2025Tx'!L22</f>
        <v>0</v>
      </c>
      <c r="J22" s="54">
        <v>0</v>
      </c>
      <c r="K22" s="55">
        <v>0</v>
      </c>
      <c r="L22" s="56">
        <f t="shared" si="0"/>
        <v>0</v>
      </c>
      <c r="M22" s="11">
        <f t="shared" si="1"/>
        <v>0</v>
      </c>
      <c r="N22" s="13"/>
    </row>
    <row r="23" spans="1:14">
      <c r="A23" s="8">
        <v>1</v>
      </c>
      <c r="B23" s="45">
        <v>1620</v>
      </c>
      <c r="C23" s="9" t="s">
        <v>32</v>
      </c>
      <c r="D23" s="54">
        <f>+'App.2-BA_Fixed Asset Cont2025Tx'!G23</f>
        <v>0</v>
      </c>
      <c r="E23" s="54">
        <v>0</v>
      </c>
      <c r="F23" s="55">
        <v>0</v>
      </c>
      <c r="G23" s="56">
        <f t="shared" si="2"/>
        <v>0</v>
      </c>
      <c r="H23" s="12"/>
      <c r="I23" s="54">
        <f>+'App.2-BA_Fixed Asset Cont2025Tx'!L23</f>
        <v>0</v>
      </c>
      <c r="J23" s="54">
        <v>0</v>
      </c>
      <c r="K23" s="55">
        <v>0</v>
      </c>
      <c r="L23" s="56">
        <f t="shared" si="0"/>
        <v>0</v>
      </c>
      <c r="M23" s="11">
        <f t="shared" si="1"/>
        <v>0</v>
      </c>
      <c r="N23" s="13"/>
    </row>
    <row r="24" spans="1:14">
      <c r="A24" s="8" t="s">
        <v>30</v>
      </c>
      <c r="B24" s="41">
        <v>1705</v>
      </c>
      <c r="C24" s="9" t="s">
        <v>31</v>
      </c>
      <c r="D24" s="54">
        <f>+'App.2-BA_Fixed Asset Cont2025Tx'!G24</f>
        <v>277.24977077149566</v>
      </c>
      <c r="E24" s="54">
        <v>2.0156335935085452</v>
      </c>
      <c r="F24" s="55">
        <v>0</v>
      </c>
      <c r="G24" s="56">
        <f t="shared" si="2"/>
        <v>279.2654043650042</v>
      </c>
      <c r="H24" s="12"/>
      <c r="I24" s="54">
        <f>+'App.2-BA_Fixed Asset Cont2025Tx'!L24</f>
        <v>-0.4849283838248295</v>
      </c>
      <c r="J24" s="54">
        <v>-0.17538772454858265</v>
      </c>
      <c r="K24" s="55">
        <v>0</v>
      </c>
      <c r="L24" s="56">
        <f t="shared" si="0"/>
        <v>-0.66031610837341215</v>
      </c>
      <c r="M24" s="11">
        <f t="shared" si="1"/>
        <v>278.60508825663078</v>
      </c>
    </row>
    <row r="25" spans="1:14">
      <c r="A25" s="8">
        <v>14.1</v>
      </c>
      <c r="B25" s="45">
        <v>1706</v>
      </c>
      <c r="C25" s="9" t="s">
        <v>33</v>
      </c>
      <c r="D25" s="54">
        <f>+'App.2-BA_Fixed Asset Cont2025Tx'!G25</f>
        <v>305.21838675360874</v>
      </c>
      <c r="E25" s="54">
        <v>9.9441786547990478</v>
      </c>
      <c r="F25" s="55">
        <v>0</v>
      </c>
      <c r="G25" s="56">
        <f t="shared" si="2"/>
        <v>315.16256540840777</v>
      </c>
      <c r="H25" s="12"/>
      <c r="I25" s="54">
        <f>+'App.2-BA_Fixed Asset Cont2025Tx'!L25</f>
        <v>-79.563436432720678</v>
      </c>
      <c r="J25" s="54">
        <v>-2.8695029680692774</v>
      </c>
      <c r="K25" s="55">
        <v>0</v>
      </c>
      <c r="L25" s="56">
        <f t="shared" si="0"/>
        <v>-82.432939400789962</v>
      </c>
      <c r="M25" s="11">
        <f t="shared" si="1"/>
        <v>232.72962600761781</v>
      </c>
    </row>
    <row r="26" spans="1:14">
      <c r="A26" s="8">
        <v>1</v>
      </c>
      <c r="B26" s="41">
        <v>1708</v>
      </c>
      <c r="C26" s="9" t="s">
        <v>32</v>
      </c>
      <c r="D26" s="54">
        <f>+'App.2-BA_Fixed Asset Cont2025Tx'!G26</f>
        <v>792.46848627106533</v>
      </c>
      <c r="E26" s="54">
        <v>24.856909775804553</v>
      </c>
      <c r="F26" s="55">
        <v>-1.6416369050033179</v>
      </c>
      <c r="G26" s="56">
        <f t="shared" si="2"/>
        <v>815.68375914186652</v>
      </c>
      <c r="H26" s="12"/>
      <c r="I26" s="54">
        <f>+'App.2-BA_Fixed Asset Cont2025Tx'!L26</f>
        <v>-329.18037899204808</v>
      </c>
      <c r="J26" s="54">
        <v>-14.174711177933066</v>
      </c>
      <c r="K26" s="55">
        <v>1.6416369050033179</v>
      </c>
      <c r="L26" s="56">
        <f t="shared" si="0"/>
        <v>-341.71345326497783</v>
      </c>
      <c r="M26" s="11">
        <f t="shared" si="1"/>
        <v>473.97030587688869</v>
      </c>
    </row>
    <row r="27" spans="1:14">
      <c r="A27" s="8">
        <v>47</v>
      </c>
      <c r="B27" s="41">
        <v>1715</v>
      </c>
      <c r="C27" s="9" t="s">
        <v>34</v>
      </c>
      <c r="D27" s="54">
        <f>+'App.2-BA_Fixed Asset Cont2025Tx'!G27</f>
        <v>14300.932452390989</v>
      </c>
      <c r="E27" s="54">
        <v>610.57439565902769</v>
      </c>
      <c r="F27" s="55">
        <v>-43.790533655167557</v>
      </c>
      <c r="G27" s="56">
        <f t="shared" si="2"/>
        <v>14867.716314394849</v>
      </c>
      <c r="H27" s="12"/>
      <c r="I27" s="54">
        <f>+'App.2-BA_Fixed Asset Cont2025Tx'!L27</f>
        <v>-4714.7456805981255</v>
      </c>
      <c r="J27" s="54">
        <v>-283.57547642196573</v>
      </c>
      <c r="K27" s="55">
        <v>44.87140873675736</v>
      </c>
      <c r="L27" s="56">
        <f t="shared" si="0"/>
        <v>-4953.449748283334</v>
      </c>
      <c r="M27" s="11">
        <f t="shared" si="1"/>
        <v>9914.2665661115152</v>
      </c>
    </row>
    <row r="28" spans="1:14">
      <c r="A28" s="8">
        <v>47</v>
      </c>
      <c r="B28" s="41">
        <v>1720</v>
      </c>
      <c r="C28" s="9" t="s">
        <v>35</v>
      </c>
      <c r="D28" s="54">
        <f>+'App.2-BA_Fixed Asset Cont2025Tx'!G28</f>
        <v>4125.2573637696714</v>
      </c>
      <c r="E28" s="54">
        <v>325.73262026532859</v>
      </c>
      <c r="F28" s="55">
        <v>-3.8304861116744093</v>
      </c>
      <c r="G28" s="56">
        <f t="shared" si="2"/>
        <v>4447.1594979233259</v>
      </c>
      <c r="H28" s="12"/>
      <c r="I28" s="54">
        <f>+'App.2-BA_Fixed Asset Cont2025Tx'!L28</f>
        <v>-1133.9873050794301</v>
      </c>
      <c r="J28" s="54">
        <v>-53.625046191003165</v>
      </c>
      <c r="K28" s="55">
        <v>3.8304861116744093</v>
      </c>
      <c r="L28" s="56">
        <f t="shared" si="0"/>
        <v>-1183.7818651587588</v>
      </c>
      <c r="M28" s="11">
        <f t="shared" si="1"/>
        <v>3263.3776327645674</v>
      </c>
    </row>
    <row r="29" spans="1:14">
      <c r="A29" s="8">
        <v>47</v>
      </c>
      <c r="B29" s="41">
        <v>1730</v>
      </c>
      <c r="C29" s="9" t="s">
        <v>36</v>
      </c>
      <c r="D29" s="54">
        <f>+'App.2-BA_Fixed Asset Cont2025Tx'!G29</f>
        <v>2517.3832518349491</v>
      </c>
      <c r="E29" s="54">
        <v>68.237165324628592</v>
      </c>
      <c r="F29" s="55">
        <v>-1.6416369050033179</v>
      </c>
      <c r="G29" s="56">
        <f t="shared" si="2"/>
        <v>2583.9787802545743</v>
      </c>
      <c r="H29" s="12"/>
      <c r="I29" s="54">
        <f>+'App.2-BA_Fixed Asset Cont2025Tx'!L29</f>
        <v>-764.97175551689918</v>
      </c>
      <c r="J29" s="54">
        <v>-32.663820756050583</v>
      </c>
      <c r="K29" s="55">
        <v>1.6416369050033179</v>
      </c>
      <c r="L29" s="56">
        <f t="shared" si="0"/>
        <v>-795.99393936794638</v>
      </c>
      <c r="M29" s="11">
        <f t="shared" si="1"/>
        <v>1787.9848408866278</v>
      </c>
    </row>
    <row r="30" spans="1:14">
      <c r="A30" s="8">
        <v>47</v>
      </c>
      <c r="B30" s="41">
        <v>1735</v>
      </c>
      <c r="C30" s="9" t="s">
        <v>37</v>
      </c>
      <c r="D30" s="54">
        <f>+'App.2-BA_Fixed Asset Cont2025Tx'!G30</f>
        <v>381.14409052144066</v>
      </c>
      <c r="E30" s="54">
        <v>7.3035250582136051</v>
      </c>
      <c r="F30" s="55">
        <v>0</v>
      </c>
      <c r="G30" s="56">
        <f t="shared" si="2"/>
        <v>388.44761557965427</v>
      </c>
      <c r="H30" s="12"/>
      <c r="I30" s="54">
        <f>+'App.2-BA_Fixed Asset Cont2025Tx'!L30</f>
        <v>-166.3434842593183</v>
      </c>
      <c r="J30" s="54">
        <v>-5.6734914681430162</v>
      </c>
      <c r="K30" s="55">
        <v>0</v>
      </c>
      <c r="L30" s="56">
        <f t="shared" si="0"/>
        <v>-172.01697572746133</v>
      </c>
      <c r="M30" s="11">
        <f t="shared" si="1"/>
        <v>216.43063985219294</v>
      </c>
    </row>
    <row r="31" spans="1:14">
      <c r="A31" s="8">
        <v>47</v>
      </c>
      <c r="B31" s="41">
        <v>1740</v>
      </c>
      <c r="C31" s="9" t="s">
        <v>38</v>
      </c>
      <c r="D31" s="54">
        <f>+'App.2-BA_Fixed Asset Cont2025Tx'!G31</f>
        <v>270.31038364098214</v>
      </c>
      <c r="E31" s="54">
        <v>7.4076623425045858</v>
      </c>
      <c r="F31" s="55">
        <v>-2.7360615083388637</v>
      </c>
      <c r="G31" s="56">
        <f t="shared" si="2"/>
        <v>274.98198447514784</v>
      </c>
      <c r="H31" s="12"/>
      <c r="I31" s="54">
        <f>+'App.2-BA_Fixed Asset Cont2025Tx'!L31</f>
        <v>-38.610201567094848</v>
      </c>
      <c r="J31" s="54">
        <v>-4.8401603798375943</v>
      </c>
      <c r="K31" s="55">
        <v>2.7360615083388637</v>
      </c>
      <c r="L31" s="56">
        <f t="shared" si="0"/>
        <v>-40.714300438593575</v>
      </c>
      <c r="M31" s="11">
        <f t="shared" si="1"/>
        <v>234.26768403655427</v>
      </c>
    </row>
    <row r="32" spans="1:14">
      <c r="A32" s="8">
        <v>17</v>
      </c>
      <c r="B32" s="41">
        <v>1745</v>
      </c>
      <c r="C32" s="9" t="s">
        <v>39</v>
      </c>
      <c r="D32" s="54">
        <f>+'App.2-BA_Fixed Asset Cont2025Tx'!G32</f>
        <v>384.70801184675287</v>
      </c>
      <c r="E32" s="54">
        <v>2.121412031783918</v>
      </c>
      <c r="F32" s="55">
        <v>0</v>
      </c>
      <c r="G32" s="56">
        <f t="shared" si="2"/>
        <v>386.82942387853677</v>
      </c>
      <c r="H32" s="12"/>
      <c r="I32" s="54">
        <f>+'App.2-BA_Fixed Asset Cont2025Tx'!L32</f>
        <v>-212.90871544242563</v>
      </c>
      <c r="J32" s="54">
        <v>-4.9985018497070133</v>
      </c>
      <c r="K32" s="55">
        <v>0</v>
      </c>
      <c r="L32" s="56">
        <f t="shared" si="0"/>
        <v>-217.90721729213266</v>
      </c>
      <c r="M32" s="11">
        <f t="shared" si="1"/>
        <v>168.92220658640412</v>
      </c>
    </row>
    <row r="33" spans="1:13">
      <c r="A33" s="8" t="s">
        <v>30</v>
      </c>
      <c r="B33" s="41">
        <v>1905</v>
      </c>
      <c r="C33" s="9" t="s">
        <v>31</v>
      </c>
      <c r="D33" s="54">
        <f>+'App.2-BA_Fixed Asset Cont2025Tx'!G33</f>
        <v>18.413537052279999</v>
      </c>
      <c r="E33" s="54">
        <v>0</v>
      </c>
      <c r="F33" s="55">
        <v>0</v>
      </c>
      <c r="G33" s="56">
        <f t="shared" si="2"/>
        <v>18.413537052279999</v>
      </c>
      <c r="H33" s="12"/>
      <c r="I33" s="54">
        <f>+'App.2-BA_Fixed Asset Cont2025Tx'!L33</f>
        <v>-1.200580429315423</v>
      </c>
      <c r="J33" s="54">
        <v>-0.15398331624700234</v>
      </c>
      <c r="K33" s="55">
        <v>0</v>
      </c>
      <c r="L33" s="56">
        <f t="shared" si="0"/>
        <v>-1.3545637455624253</v>
      </c>
      <c r="M33" s="11">
        <f t="shared" si="1"/>
        <v>17.058973306717572</v>
      </c>
    </row>
    <row r="34" spans="1:13">
      <c r="A34" s="8">
        <v>47</v>
      </c>
      <c r="B34" s="41">
        <v>1908</v>
      </c>
      <c r="C34" s="9" t="s">
        <v>40</v>
      </c>
      <c r="D34" s="54">
        <f>+'App.2-BA_Fixed Asset Cont2025Tx'!G34</f>
        <v>356.2834159896878</v>
      </c>
      <c r="E34" s="54">
        <v>6.5512134622440454</v>
      </c>
      <c r="F34" s="55">
        <v>0</v>
      </c>
      <c r="G34" s="56">
        <f t="shared" si="2"/>
        <v>362.83462945193185</v>
      </c>
      <c r="H34" s="12"/>
      <c r="I34" s="54">
        <f>+'App.2-BA_Fixed Asset Cont2025Tx'!L34</f>
        <v>-122.23064297575996</v>
      </c>
      <c r="J34" s="54">
        <v>-4.9422029274898032</v>
      </c>
      <c r="K34" s="55">
        <v>0</v>
      </c>
      <c r="L34" s="56">
        <f t="shared" si="0"/>
        <v>-127.17284590324977</v>
      </c>
      <c r="M34" s="11">
        <f t="shared" si="1"/>
        <v>235.66178354868208</v>
      </c>
    </row>
    <row r="35" spans="1:13">
      <c r="A35" s="8">
        <v>13</v>
      </c>
      <c r="B35" s="41">
        <v>1910</v>
      </c>
      <c r="C35" s="9" t="s">
        <v>41</v>
      </c>
      <c r="D35" s="54">
        <f>+'App.2-BA_Fixed Asset Cont2025Tx'!G35</f>
        <v>26.252934906189996</v>
      </c>
      <c r="E35" s="54">
        <v>0</v>
      </c>
      <c r="F35" s="55">
        <v>0</v>
      </c>
      <c r="G35" s="56">
        <f t="shared" si="2"/>
        <v>26.252934906189996</v>
      </c>
      <c r="H35" s="12"/>
      <c r="I35" s="54">
        <f>+'App.2-BA_Fixed Asset Cont2025Tx'!L35</f>
        <v>-19.368956938917659</v>
      </c>
      <c r="J35" s="54">
        <v>-1.0477572593173312</v>
      </c>
      <c r="K35" s="55">
        <v>0</v>
      </c>
      <c r="L35" s="56">
        <f t="shared" si="0"/>
        <v>-20.416714198234992</v>
      </c>
      <c r="M35" s="11">
        <f t="shared" si="1"/>
        <v>5.8362207079550039</v>
      </c>
    </row>
    <row r="36" spans="1:13">
      <c r="A36" s="8">
        <v>8</v>
      </c>
      <c r="B36" s="41">
        <v>1915</v>
      </c>
      <c r="C36" s="9" t="s">
        <v>42</v>
      </c>
      <c r="D36" s="54">
        <f>+'App.2-BA_Fixed Asset Cont2025Tx'!G36</f>
        <v>4.16083640628431</v>
      </c>
      <c r="E36" s="54">
        <v>-2.4212721026666266E-4</v>
      </c>
      <c r="F36" s="55">
        <v>-0.33610099823999934</v>
      </c>
      <c r="G36" s="56">
        <f t="shared" si="2"/>
        <v>3.8244932808340444</v>
      </c>
      <c r="H36" s="12"/>
      <c r="I36" s="54">
        <f>+'App.2-BA_Fixed Asset Cont2025Tx'!L36</f>
        <v>-2.7550045985280911</v>
      </c>
      <c r="J36" s="54">
        <v>-0.28615608651831703</v>
      </c>
      <c r="K36" s="55">
        <v>0.33610099823999934</v>
      </c>
      <c r="L36" s="56">
        <f t="shared" si="0"/>
        <v>-2.705059686806409</v>
      </c>
      <c r="M36" s="11">
        <f t="shared" si="1"/>
        <v>1.1194335940276354</v>
      </c>
    </row>
    <row r="37" spans="1:13">
      <c r="A37" s="8">
        <v>10</v>
      </c>
      <c r="B37" s="41">
        <v>1920</v>
      </c>
      <c r="C37" s="9" t="s">
        <v>43</v>
      </c>
      <c r="D37" s="54">
        <f>+'App.2-BA_Fixed Asset Cont2025Tx'!G37</f>
        <v>55.125551778358414</v>
      </c>
      <c r="E37" s="54">
        <v>5.2113599709213165</v>
      </c>
      <c r="F37" s="55">
        <v>-6.4358572761000108</v>
      </c>
      <c r="G37" s="56">
        <f t="shared" si="2"/>
        <v>53.90105447317972</v>
      </c>
      <c r="H37" s="12"/>
      <c r="I37" s="54">
        <f>+'App.2-BA_Fixed Asset Cont2025Tx'!L37</f>
        <v>-44.218441711687461</v>
      </c>
      <c r="J37" s="54">
        <v>-7.3092054183042521</v>
      </c>
      <c r="K37" s="55">
        <v>6.4358572761000108</v>
      </c>
      <c r="L37" s="56">
        <f t="shared" si="0"/>
        <v>-45.091789853891704</v>
      </c>
      <c r="M37" s="11">
        <f t="shared" si="1"/>
        <v>8.8092646192880153</v>
      </c>
    </row>
    <row r="38" spans="1:13">
      <c r="A38" s="8"/>
      <c r="B38" s="45">
        <v>1925</v>
      </c>
      <c r="C38" s="9" t="s">
        <v>44</v>
      </c>
      <c r="D38" s="54">
        <f>+'App.2-BA_Fixed Asset Cont2025Tx'!G38</f>
        <v>105.76322446035766</v>
      </c>
      <c r="E38" s="54">
        <v>0.31532257831170502</v>
      </c>
      <c r="F38" s="55">
        <v>0</v>
      </c>
      <c r="G38" s="56">
        <f t="shared" si="2"/>
        <v>106.07854703866937</v>
      </c>
      <c r="H38" s="12"/>
      <c r="I38" s="54">
        <f>+'App.2-BA_Fixed Asset Cont2025Tx'!L38</f>
        <v>-101.50836984610319</v>
      </c>
      <c r="J38" s="54">
        <v>-4.1022518507397105</v>
      </c>
      <c r="K38" s="55">
        <v>0</v>
      </c>
      <c r="L38" s="56">
        <f t="shared" si="0"/>
        <v>-105.6106216968429</v>
      </c>
      <c r="M38" s="11">
        <f t="shared" si="1"/>
        <v>0.46792534182647216</v>
      </c>
    </row>
    <row r="39" spans="1:13">
      <c r="A39" s="8">
        <v>10</v>
      </c>
      <c r="B39" s="41">
        <v>1930</v>
      </c>
      <c r="C39" s="9" t="s">
        <v>45</v>
      </c>
      <c r="D39" s="54">
        <f>+'App.2-BA_Fixed Asset Cont2025Tx'!G39</f>
        <v>128.8859472408945</v>
      </c>
      <c r="E39" s="54">
        <v>18.025534338299291</v>
      </c>
      <c r="F39" s="55">
        <v>-0.81658169028001859</v>
      </c>
      <c r="G39" s="56">
        <f t="shared" si="2"/>
        <v>146.09489988891374</v>
      </c>
      <c r="H39" s="12"/>
      <c r="I39" s="54">
        <f>+'App.2-BA_Fixed Asset Cont2025Tx'!L39</f>
        <v>-97.631639407550267</v>
      </c>
      <c r="J39" s="54">
        <v>-13.757129422062103</v>
      </c>
      <c r="K39" s="55">
        <v>0.81658169028001859</v>
      </c>
      <c r="L39" s="56">
        <f t="shared" si="0"/>
        <v>-110.57218713933236</v>
      </c>
      <c r="M39" s="11">
        <f t="shared" si="1"/>
        <v>35.522712749581387</v>
      </c>
    </row>
    <row r="40" spans="1:13">
      <c r="A40" s="8">
        <v>8</v>
      </c>
      <c r="B40" s="41">
        <v>1935</v>
      </c>
      <c r="C40" s="9" t="s">
        <v>46</v>
      </c>
      <c r="D40" s="54">
        <f>+'App.2-BA_Fixed Asset Cont2025Tx'!G40</f>
        <v>9.195028194924884</v>
      </c>
      <c r="E40" s="54">
        <v>2.59636231379982</v>
      </c>
      <c r="F40" s="55">
        <v>0</v>
      </c>
      <c r="G40" s="56">
        <f t="shared" si="2"/>
        <v>11.791390508724703</v>
      </c>
      <c r="H40" s="12"/>
      <c r="I40" s="54">
        <f>+'App.2-BA_Fixed Asset Cont2025Tx'!L40</f>
        <v>-2.3963380937886969</v>
      </c>
      <c r="J40" s="54">
        <v>-1.4897779996498681</v>
      </c>
      <c r="K40" s="55">
        <v>0</v>
      </c>
      <c r="L40" s="56">
        <f t="shared" si="0"/>
        <v>-3.8861160934385648</v>
      </c>
      <c r="M40" s="11">
        <f t="shared" si="1"/>
        <v>7.9052744152861383</v>
      </c>
    </row>
    <row r="41" spans="1:13">
      <c r="A41" s="8">
        <v>8</v>
      </c>
      <c r="B41" s="41">
        <v>1940</v>
      </c>
      <c r="C41" s="9" t="s">
        <v>47</v>
      </c>
      <c r="D41" s="54">
        <f>+'App.2-BA_Fixed Asset Cont2025Tx'!G41</f>
        <v>4.6114438719417086</v>
      </c>
      <c r="E41" s="54">
        <v>0.16992845040834265</v>
      </c>
      <c r="F41" s="55">
        <v>-1.5336115981200027</v>
      </c>
      <c r="G41" s="56">
        <f t="shared" si="2"/>
        <v>3.2477607242300479</v>
      </c>
      <c r="H41" s="12"/>
      <c r="I41" s="54">
        <f>+'App.2-BA_Fixed Asset Cont2025Tx'!L41</f>
        <v>-0.92709050366253742</v>
      </c>
      <c r="J41" s="54">
        <v>-0.26319378296647705</v>
      </c>
      <c r="K41" s="55">
        <v>1.5336115981200027</v>
      </c>
      <c r="L41" s="56">
        <f t="shared" si="0"/>
        <v>0.34332731149098827</v>
      </c>
      <c r="M41" s="11">
        <f t="shared" si="1"/>
        <v>3.591088035721036</v>
      </c>
    </row>
    <row r="42" spans="1:13">
      <c r="A42" s="8">
        <v>8</v>
      </c>
      <c r="B42" s="41">
        <v>1945</v>
      </c>
      <c r="C42" s="9" t="s">
        <v>48</v>
      </c>
      <c r="D42" s="54">
        <f>+'App.2-BA_Fixed Asset Cont2025Tx'!G42</f>
        <v>7.2255323033503291</v>
      </c>
      <c r="E42" s="54">
        <v>1.4465552082108351</v>
      </c>
      <c r="F42" s="55">
        <v>-3.6992746980000761E-2</v>
      </c>
      <c r="G42" s="56">
        <f t="shared" si="2"/>
        <v>8.6350947645811633</v>
      </c>
      <c r="H42" s="12"/>
      <c r="I42" s="54">
        <f>+'App.2-BA_Fixed Asset Cont2025Tx'!L42</f>
        <v>-3.1296339921897749</v>
      </c>
      <c r="J42" s="54">
        <v>-1.3714846718183404</v>
      </c>
      <c r="K42" s="55">
        <v>3.6992746980000761E-2</v>
      </c>
      <c r="L42" s="56">
        <f t="shared" si="0"/>
        <v>-4.464125917028114</v>
      </c>
      <c r="M42" s="11">
        <f t="shared" si="1"/>
        <v>4.1709688475530493</v>
      </c>
    </row>
    <row r="43" spans="1:13">
      <c r="A43" s="8">
        <v>8</v>
      </c>
      <c r="B43" s="41">
        <v>1950</v>
      </c>
      <c r="C43" s="9" t="s">
        <v>49</v>
      </c>
      <c r="D43" s="54">
        <f>+'App.2-BA_Fixed Asset Cont2025Tx'!G43</f>
        <v>219.13018630418</v>
      </c>
      <c r="E43" s="54">
        <v>0</v>
      </c>
      <c r="F43" s="55">
        <v>0</v>
      </c>
      <c r="G43" s="56">
        <f t="shared" si="2"/>
        <v>219.13018630418</v>
      </c>
      <c r="H43" s="12"/>
      <c r="I43" s="54">
        <f>+'App.2-BA_Fixed Asset Cont2025Tx'!L43</f>
        <v>-174.26688179620365</v>
      </c>
      <c r="J43" s="54">
        <v>-4.4510088640951917</v>
      </c>
      <c r="K43" s="55">
        <v>0</v>
      </c>
      <c r="L43" s="56">
        <f t="shared" si="0"/>
        <v>-178.71789066029885</v>
      </c>
      <c r="M43" s="11">
        <f t="shared" si="1"/>
        <v>40.412295643881151</v>
      </c>
    </row>
    <row r="44" spans="1:13">
      <c r="A44" s="8">
        <v>8</v>
      </c>
      <c r="B44" s="41">
        <v>1955</v>
      </c>
      <c r="C44" s="9" t="s">
        <v>50</v>
      </c>
      <c r="D44" s="54">
        <f>+'App.2-BA_Fixed Asset Cont2025Tx'!G44</f>
        <v>814.53030834268498</v>
      </c>
      <c r="E44" s="54">
        <v>82.003204511024094</v>
      </c>
      <c r="F44" s="55">
        <v>0</v>
      </c>
      <c r="G44" s="56">
        <f t="shared" si="2"/>
        <v>896.53351285370911</v>
      </c>
      <c r="H44" s="12"/>
      <c r="I44" s="54">
        <f>+'App.2-BA_Fixed Asset Cont2025Tx'!L44</f>
        <v>-398.57749935404166</v>
      </c>
      <c r="J44" s="54">
        <v>-33.204505039673087</v>
      </c>
      <c r="K44" s="55">
        <v>0</v>
      </c>
      <c r="L44" s="56">
        <f t="shared" si="0"/>
        <v>-431.78200439371477</v>
      </c>
      <c r="M44" s="11">
        <f t="shared" si="1"/>
        <v>464.75150845999434</v>
      </c>
    </row>
    <row r="45" spans="1:13">
      <c r="A45" s="8">
        <v>8</v>
      </c>
      <c r="B45" s="41">
        <v>1960</v>
      </c>
      <c r="C45" s="9" t="s">
        <v>51</v>
      </c>
      <c r="D45" s="54">
        <f>+'App.2-BA_Fixed Asset Cont2025Tx'!G45</f>
        <v>6.556983961727898</v>
      </c>
      <c r="E45" s="54">
        <v>1.5484564969249113</v>
      </c>
      <c r="F45" s="55">
        <v>-4.3759750230000227E-2</v>
      </c>
      <c r="G45" s="56">
        <f t="shared" si="2"/>
        <v>8.0616807084228093</v>
      </c>
      <c r="H45" s="12"/>
      <c r="I45" s="54">
        <f>+'App.2-BA_Fixed Asset Cont2025Tx'!L45</f>
        <v>-4.7864462695770555</v>
      </c>
      <c r="J45" s="54">
        <v>-1.4689864523142415</v>
      </c>
      <c r="K45" s="55">
        <v>4.3759750230000227E-2</v>
      </c>
      <c r="L45" s="56">
        <f t="shared" si="0"/>
        <v>-6.2116729716612964</v>
      </c>
      <c r="M45" s="11">
        <f t="shared" si="1"/>
        <v>1.8500077367615129</v>
      </c>
    </row>
    <row r="46" spans="1:13" ht="25.5">
      <c r="A46" s="14">
        <v>47</v>
      </c>
      <c r="B46" s="41">
        <v>1970</v>
      </c>
      <c r="C46" s="9" t="s">
        <v>52</v>
      </c>
      <c r="D46" s="54">
        <f>+'App.2-BA_Fixed Asset Cont2025Tx'!G46</f>
        <v>0</v>
      </c>
      <c r="E46" s="54">
        <v>0</v>
      </c>
      <c r="F46" s="55">
        <v>0</v>
      </c>
      <c r="G46" s="56">
        <f t="shared" si="2"/>
        <v>0</v>
      </c>
      <c r="H46" s="12"/>
      <c r="I46" s="54">
        <f>+'App.2-BA_Fixed Asset Cont2025Tx'!L46</f>
        <v>0</v>
      </c>
      <c r="J46" s="54">
        <v>0</v>
      </c>
      <c r="K46" s="55">
        <v>0</v>
      </c>
      <c r="L46" s="56">
        <f t="shared" si="0"/>
        <v>0</v>
      </c>
      <c r="M46" s="11">
        <f t="shared" si="1"/>
        <v>0</v>
      </c>
    </row>
    <row r="47" spans="1:13" ht="25.5">
      <c r="A47" s="8">
        <v>47</v>
      </c>
      <c r="B47" s="41">
        <v>1975</v>
      </c>
      <c r="C47" s="9" t="s">
        <v>53</v>
      </c>
      <c r="D47" s="54">
        <f>+'App.2-BA_Fixed Asset Cont2025Tx'!G47</f>
        <v>0</v>
      </c>
      <c r="E47" s="54">
        <v>0</v>
      </c>
      <c r="F47" s="55">
        <v>0</v>
      </c>
      <c r="G47" s="56">
        <f t="shared" si="2"/>
        <v>0</v>
      </c>
      <c r="H47" s="12"/>
      <c r="I47" s="54">
        <f>+'App.2-BA_Fixed Asset Cont2025Tx'!L47</f>
        <v>0</v>
      </c>
      <c r="J47" s="54">
        <v>0</v>
      </c>
      <c r="K47" s="55">
        <v>0</v>
      </c>
      <c r="L47" s="56">
        <f t="shared" si="0"/>
        <v>0</v>
      </c>
      <c r="M47" s="11">
        <f t="shared" si="1"/>
        <v>0</v>
      </c>
    </row>
    <row r="48" spans="1:13">
      <c r="A48" s="8">
        <v>47</v>
      </c>
      <c r="B48" s="41">
        <v>1980</v>
      </c>
      <c r="C48" s="9" t="s">
        <v>54</v>
      </c>
      <c r="D48" s="54">
        <f>+'App.2-BA_Fixed Asset Cont2025Tx'!G48</f>
        <v>572.20670673133782</v>
      </c>
      <c r="E48" s="54">
        <v>13.763666815154027</v>
      </c>
      <c r="F48" s="55">
        <v>0</v>
      </c>
      <c r="G48" s="56">
        <f t="shared" si="2"/>
        <v>585.97037354649183</v>
      </c>
      <c r="H48" s="12"/>
      <c r="I48" s="54">
        <f>+'App.2-BA_Fixed Asset Cont2025Tx'!L48</f>
        <v>-660.93487180340958</v>
      </c>
      <c r="J48" s="54">
        <v>-51.904729855930228</v>
      </c>
      <c r="K48" s="55">
        <v>0</v>
      </c>
      <c r="L48" s="56">
        <f t="shared" si="0"/>
        <v>-712.83960165933979</v>
      </c>
      <c r="M48" s="11">
        <f t="shared" si="1"/>
        <v>-126.86922811284796</v>
      </c>
    </row>
    <row r="49" spans="1:14">
      <c r="A49" s="8">
        <v>47</v>
      </c>
      <c r="B49" s="41">
        <v>1985</v>
      </c>
      <c r="C49" s="9" t="s">
        <v>55</v>
      </c>
      <c r="D49" s="54">
        <f>+'App.2-BA_Fixed Asset Cont2025Tx'!G49</f>
        <v>0</v>
      </c>
      <c r="E49" s="54">
        <v>0</v>
      </c>
      <c r="F49" s="55">
        <v>0</v>
      </c>
      <c r="G49" s="56">
        <f t="shared" si="2"/>
        <v>0</v>
      </c>
      <c r="H49" s="12"/>
      <c r="I49" s="54">
        <f>+'App.2-BA_Fixed Asset Cont2025Tx'!L49</f>
        <v>0</v>
      </c>
      <c r="J49" s="54">
        <v>0</v>
      </c>
      <c r="K49" s="55">
        <v>0</v>
      </c>
      <c r="L49" s="56">
        <f t="shared" si="0"/>
        <v>0</v>
      </c>
      <c r="M49" s="11">
        <f t="shared" si="1"/>
        <v>0</v>
      </c>
    </row>
    <row r="50" spans="1:14">
      <c r="A50" s="14">
        <v>47</v>
      </c>
      <c r="B50" s="41">
        <v>1990</v>
      </c>
      <c r="C50" s="15" t="s">
        <v>56</v>
      </c>
      <c r="D50" s="54">
        <f>+'App.2-BA_Fixed Asset Cont2025Tx'!G50</f>
        <v>12.847452811409999</v>
      </c>
      <c r="E50" s="54">
        <v>0</v>
      </c>
      <c r="F50" s="55">
        <v>0</v>
      </c>
      <c r="G50" s="56">
        <f t="shared" si="2"/>
        <v>12.847452811409999</v>
      </c>
      <c r="H50" s="12"/>
      <c r="I50" s="54">
        <f>+'App.2-BA_Fixed Asset Cont2025Tx'!L50</f>
        <v>-7.0521116246718716</v>
      </c>
      <c r="J50" s="54">
        <v>-0.55330913522670988</v>
      </c>
      <c r="K50" s="55">
        <v>0</v>
      </c>
      <c r="L50" s="56">
        <f t="shared" si="0"/>
        <v>-7.6054207598985819</v>
      </c>
      <c r="M50" s="11">
        <f t="shared" si="1"/>
        <v>5.2420320515114174</v>
      </c>
    </row>
    <row r="51" spans="1:14">
      <c r="A51" s="8">
        <v>47</v>
      </c>
      <c r="B51" s="41">
        <v>1995</v>
      </c>
      <c r="C51" s="9" t="s">
        <v>57</v>
      </c>
      <c r="D51" s="54">
        <f>+'App.2-BA_Fixed Asset Cont2025Tx'!G51</f>
        <v>0</v>
      </c>
      <c r="E51" s="54">
        <v>0</v>
      </c>
      <c r="F51" s="55">
        <v>0</v>
      </c>
      <c r="G51" s="56">
        <f t="shared" si="2"/>
        <v>0</v>
      </c>
      <c r="H51" s="12"/>
      <c r="I51" s="54">
        <f>+'App.2-BA_Fixed Asset Cont2025Tx'!L51</f>
        <v>0</v>
      </c>
      <c r="J51" s="54">
        <v>0</v>
      </c>
      <c r="K51" s="55">
        <v>0</v>
      </c>
      <c r="L51" s="56">
        <f t="shared" si="0"/>
        <v>0</v>
      </c>
      <c r="M51" s="11">
        <f t="shared" si="1"/>
        <v>0</v>
      </c>
    </row>
    <row r="52" spans="1:14" ht="14.25">
      <c r="A52" s="8">
        <v>47</v>
      </c>
      <c r="B52" s="41">
        <v>2440</v>
      </c>
      <c r="C52" s="9" t="s">
        <v>58</v>
      </c>
      <c r="D52" s="54">
        <f>+'App.2-BA_Fixed Asset Cont2025Tx'!G52</f>
        <v>0</v>
      </c>
      <c r="E52" s="54">
        <v>0</v>
      </c>
      <c r="F52" s="55">
        <v>0</v>
      </c>
      <c r="G52" s="56">
        <f t="shared" si="2"/>
        <v>0</v>
      </c>
      <c r="I52" s="54">
        <f>+'App.2-BA_Fixed Asset Cont2025Tx'!L52</f>
        <v>0</v>
      </c>
      <c r="J52" s="54">
        <v>0</v>
      </c>
      <c r="K52" s="55">
        <v>0</v>
      </c>
      <c r="L52" s="56"/>
      <c r="M52" s="11">
        <f t="shared" si="1"/>
        <v>0</v>
      </c>
    </row>
    <row r="53" spans="1:14">
      <c r="A53" s="17"/>
      <c r="B53" s="17"/>
      <c r="C53" s="23"/>
      <c r="D53" s="23"/>
      <c r="E53" s="23"/>
      <c r="F53" s="46"/>
      <c r="G53" s="56"/>
      <c r="I53" s="23"/>
      <c r="J53" s="23"/>
      <c r="K53" s="46"/>
      <c r="L53" s="56">
        <f t="shared" ref="L53" si="3">I53+J53+K53</f>
        <v>0</v>
      </c>
      <c r="M53" s="11"/>
    </row>
    <row r="54" spans="1:14">
      <c r="A54" s="17"/>
      <c r="B54" s="17"/>
      <c r="C54" s="19" t="s">
        <v>59</v>
      </c>
      <c r="D54" s="20">
        <f>SUM(D17:D53)</f>
        <v>26253.888956496521</v>
      </c>
      <c r="E54" s="20">
        <f>SUM(E17:E53)</f>
        <v>1212.6521739010184</v>
      </c>
      <c r="F54" s="20">
        <f>SUM(F17:F53)</f>
        <v>-62.843259145137495</v>
      </c>
      <c r="G54" s="20">
        <f>SUM(G17:G53)</f>
        <v>27403.697871252407</v>
      </c>
      <c r="H54" s="20"/>
      <c r="I54" s="20">
        <f>SUM(I17:I53)</f>
        <v>-9466.4852937335363</v>
      </c>
      <c r="J54" s="20">
        <f>SUM(J17:J53)</f>
        <v>-560.38913189904906</v>
      </c>
      <c r="K54" s="20">
        <f>SUM(K17:K53)</f>
        <v>63.924134226727297</v>
      </c>
      <c r="L54" s="20">
        <f>SUM(L17:L53)</f>
        <v>-9962.9502914058558</v>
      </c>
      <c r="M54" s="20">
        <f>SUM(M17:M53)</f>
        <v>17440.747579846549</v>
      </c>
    </row>
    <row r="55" spans="1:14" ht="38.25">
      <c r="A55" s="17"/>
      <c r="B55" s="17"/>
      <c r="C55" s="21" t="s">
        <v>60</v>
      </c>
      <c r="D55" s="11"/>
      <c r="E55" s="18"/>
      <c r="F55" s="18"/>
      <c r="G55" s="56">
        <f t="shared" ref="G55" si="4">D55+E55+F55</f>
        <v>0</v>
      </c>
      <c r="H55" s="13"/>
      <c r="I55" s="18"/>
      <c r="J55" s="18"/>
      <c r="K55" s="18"/>
      <c r="L55" s="56">
        <f t="shared" ref="L55:L56" si="5">I55+J55+K55</f>
        <v>0</v>
      </c>
      <c r="M55" s="11">
        <f t="shared" ref="M55" si="6">G55+L55</f>
        <v>0</v>
      </c>
    </row>
    <row r="56" spans="1:14" ht="25.5">
      <c r="A56" s="17"/>
      <c r="B56" s="17"/>
      <c r="C56" s="22" t="s">
        <v>61</v>
      </c>
      <c r="D56" s="11">
        <f>'App.2-BA_Fixed Asset Cont2025Tx'!G56</f>
        <v>0</v>
      </c>
      <c r="E56" s="18"/>
      <c r="F56" s="18"/>
      <c r="G56" s="56">
        <f t="shared" si="2"/>
        <v>0</v>
      </c>
      <c r="H56" s="13"/>
      <c r="I56" s="18">
        <f>+'App.2-BA_Fixed Asset Cont2025Tx'!L56</f>
        <v>0</v>
      </c>
      <c r="J56" s="18"/>
      <c r="K56" s="18"/>
      <c r="L56" s="56">
        <f t="shared" si="5"/>
        <v>0</v>
      </c>
      <c r="M56" s="11">
        <f>G56-L56</f>
        <v>0</v>
      </c>
    </row>
    <row r="57" spans="1:14">
      <c r="A57" s="17"/>
      <c r="B57" s="17"/>
      <c r="C57" s="19" t="s">
        <v>62</v>
      </c>
      <c r="D57" s="20">
        <f>SUM(D54:D56)</f>
        <v>26253.888956496521</v>
      </c>
      <c r="E57" s="20">
        <f t="shared" ref="E57:G57" si="7">SUM(E54:E56)</f>
        <v>1212.6521739010184</v>
      </c>
      <c r="F57" s="20">
        <f t="shared" si="7"/>
        <v>-62.843259145137495</v>
      </c>
      <c r="G57" s="20">
        <f t="shared" si="7"/>
        <v>27403.697871252407</v>
      </c>
      <c r="H57" s="20"/>
      <c r="I57" s="20">
        <f t="shared" ref="I57:M57" si="8">SUM(I54:I56)</f>
        <v>-9466.4852937335363</v>
      </c>
      <c r="J57" s="20">
        <f t="shared" si="8"/>
        <v>-560.38913189904906</v>
      </c>
      <c r="K57" s="20">
        <f t="shared" si="8"/>
        <v>63.924134226727297</v>
      </c>
      <c r="L57" s="20">
        <f t="shared" si="8"/>
        <v>-9962.9502914058558</v>
      </c>
      <c r="M57" s="20">
        <f t="shared" si="8"/>
        <v>17440.747579846549</v>
      </c>
    </row>
    <row r="58" spans="1:14" ht="14.25">
      <c r="A58" s="17"/>
      <c r="B58" s="17"/>
      <c r="C58" s="91" t="s">
        <v>63</v>
      </c>
      <c r="D58" s="92"/>
      <c r="E58" s="92"/>
      <c r="F58" s="92"/>
      <c r="G58" s="92"/>
      <c r="H58" s="92"/>
      <c r="I58" s="93"/>
      <c r="J58" s="18"/>
      <c r="K58" s="13"/>
      <c r="L58" s="57"/>
      <c r="M58" s="13"/>
    </row>
    <row r="59" spans="1:14">
      <c r="A59" s="17"/>
      <c r="B59" s="17"/>
      <c r="C59" s="88" t="s">
        <v>64</v>
      </c>
      <c r="D59" s="89"/>
      <c r="E59" s="89"/>
      <c r="F59" s="89"/>
      <c r="G59" s="89"/>
      <c r="H59" s="89"/>
      <c r="I59" s="90"/>
      <c r="J59" s="19">
        <f>J57+J58</f>
        <v>-560.38913189904906</v>
      </c>
      <c r="L59" s="57"/>
      <c r="M59" s="13"/>
    </row>
    <row r="60" spans="1:14">
      <c r="N60" s="13"/>
    </row>
    <row r="61" spans="1:14">
      <c r="I61" s="2" t="s">
        <v>65</v>
      </c>
    </row>
    <row r="62" spans="1:14">
      <c r="A62" s="17">
        <v>10</v>
      </c>
      <c r="B62" s="17"/>
      <c r="C62" s="23" t="s">
        <v>66</v>
      </c>
      <c r="I62" s="2" t="s">
        <v>66</v>
      </c>
      <c r="K62" s="58"/>
    </row>
    <row r="63" spans="1:14">
      <c r="A63" s="17">
        <v>8</v>
      </c>
      <c r="B63" s="17"/>
      <c r="C63" s="23" t="s">
        <v>46</v>
      </c>
      <c r="I63" s="2" t="s">
        <v>46</v>
      </c>
      <c r="K63" s="59"/>
    </row>
    <row r="64" spans="1:14">
      <c r="I64" s="3" t="s">
        <v>67</v>
      </c>
      <c r="K64" s="60">
        <f>J59-K62-K63</f>
        <v>-560.38913189904906</v>
      </c>
    </row>
    <row r="65" spans="1:14">
      <c r="N65" s="24"/>
    </row>
    <row r="66" spans="1:14">
      <c r="D66" s="26"/>
      <c r="E66" s="26"/>
      <c r="F66" s="26"/>
      <c r="G66" s="26"/>
      <c r="H66" s="26"/>
      <c r="I66" s="26"/>
      <c r="J66" s="26"/>
      <c r="K66" s="26"/>
      <c r="L66" s="26"/>
      <c r="N66" s="24"/>
    </row>
    <row r="67" spans="1:14">
      <c r="A67" s="25" t="s">
        <v>68</v>
      </c>
      <c r="D67" s="26"/>
      <c r="E67" s="26"/>
      <c r="F67" s="26"/>
      <c r="G67" s="26"/>
      <c r="H67" s="26"/>
      <c r="I67" s="26"/>
      <c r="J67" s="26"/>
      <c r="K67" s="26"/>
      <c r="L67" s="26"/>
      <c r="N67" s="24"/>
    </row>
    <row r="69" spans="1:14">
      <c r="A69" s="1">
        <v>1</v>
      </c>
      <c r="B69" s="82" t="s">
        <v>69</v>
      </c>
      <c r="C69" s="82"/>
      <c r="D69" s="82"/>
      <c r="E69" s="82"/>
      <c r="F69" s="82"/>
      <c r="G69" s="82"/>
      <c r="H69" s="82"/>
      <c r="I69" s="82"/>
      <c r="J69" s="82"/>
      <c r="K69" s="82"/>
      <c r="L69" s="82"/>
      <c r="M69" s="82"/>
    </row>
    <row r="70" spans="1:14">
      <c r="B70" s="82"/>
      <c r="C70" s="82"/>
      <c r="D70" s="82"/>
      <c r="E70" s="82"/>
      <c r="F70" s="82"/>
      <c r="G70" s="82"/>
      <c r="H70" s="82"/>
      <c r="I70" s="82"/>
      <c r="J70" s="82"/>
      <c r="K70" s="82"/>
      <c r="L70" s="82"/>
      <c r="M70" s="82"/>
    </row>
    <row r="71" spans="1:14" ht="12.75" customHeight="1"/>
    <row r="72" spans="1:14">
      <c r="A72" s="1">
        <v>2</v>
      </c>
      <c r="B72" s="82" t="s">
        <v>70</v>
      </c>
      <c r="C72" s="82"/>
      <c r="D72" s="82"/>
      <c r="E72" s="82"/>
      <c r="F72" s="82"/>
      <c r="G72" s="82"/>
      <c r="H72" s="82"/>
      <c r="I72" s="82"/>
      <c r="J72" s="82"/>
      <c r="K72" s="82"/>
      <c r="L72" s="82"/>
      <c r="M72" s="82"/>
    </row>
    <row r="73" spans="1:14" ht="12.6" customHeight="1">
      <c r="B73" s="82"/>
      <c r="C73" s="82"/>
      <c r="D73" s="82"/>
      <c r="E73" s="82"/>
      <c r="F73" s="82"/>
      <c r="G73" s="82"/>
      <c r="H73" s="82"/>
      <c r="I73" s="82"/>
      <c r="J73" s="82"/>
      <c r="K73" s="82"/>
      <c r="L73" s="82"/>
      <c r="M73" s="82"/>
    </row>
    <row r="75" spans="1:14">
      <c r="A75" s="1">
        <v>3</v>
      </c>
      <c r="B75" s="83" t="s">
        <v>71</v>
      </c>
      <c r="C75" s="83"/>
      <c r="D75" s="83"/>
      <c r="E75" s="83"/>
      <c r="F75" s="83"/>
      <c r="G75" s="83"/>
      <c r="H75" s="83"/>
      <c r="I75" s="83"/>
      <c r="J75" s="83"/>
      <c r="K75" s="83"/>
      <c r="L75" s="83"/>
      <c r="M75" s="83"/>
    </row>
    <row r="77" spans="1:14">
      <c r="A77" s="1">
        <v>4</v>
      </c>
      <c r="B77" s="51" t="s">
        <v>72</v>
      </c>
    </row>
    <row r="79" spans="1:14">
      <c r="A79" s="1">
        <v>5</v>
      </c>
      <c r="B79" s="51" t="s">
        <v>73</v>
      </c>
    </row>
    <row r="81" spans="1:13">
      <c r="A81" s="1">
        <v>6</v>
      </c>
      <c r="B81" s="83" t="s">
        <v>74</v>
      </c>
      <c r="C81" s="83"/>
      <c r="D81" s="83"/>
      <c r="E81" s="83"/>
      <c r="F81" s="83"/>
      <c r="G81" s="83"/>
      <c r="H81" s="83"/>
      <c r="I81" s="83"/>
      <c r="J81" s="83"/>
      <c r="K81" s="83"/>
      <c r="L81" s="83"/>
      <c r="M81" s="83"/>
    </row>
    <row r="82" spans="1:13">
      <c r="B82" s="83"/>
      <c r="C82" s="83"/>
      <c r="D82" s="83"/>
      <c r="E82" s="83"/>
      <c r="F82" s="83"/>
      <c r="G82" s="83"/>
      <c r="H82" s="83"/>
      <c r="I82" s="83"/>
      <c r="J82" s="83"/>
      <c r="K82" s="83"/>
      <c r="L82" s="83"/>
      <c r="M82" s="83"/>
    </row>
    <row r="83" spans="1:13">
      <c r="B83" s="83"/>
      <c r="C83" s="83"/>
      <c r="D83" s="83"/>
      <c r="E83" s="83"/>
      <c r="F83" s="83"/>
      <c r="G83" s="83"/>
      <c r="H83" s="83"/>
      <c r="I83" s="83"/>
      <c r="J83" s="83"/>
      <c r="K83" s="83"/>
      <c r="L83" s="83"/>
      <c r="M83" s="83"/>
    </row>
    <row r="85" spans="1:13">
      <c r="B85" s="82"/>
      <c r="C85" s="82"/>
      <c r="D85" s="82"/>
      <c r="E85" s="82"/>
      <c r="F85" s="82"/>
      <c r="G85" s="82"/>
      <c r="H85" s="82"/>
      <c r="I85" s="82"/>
      <c r="J85" s="82"/>
      <c r="K85" s="82"/>
      <c r="L85" s="82"/>
      <c r="M85" s="82"/>
    </row>
    <row r="86" spans="1:13">
      <c r="B86" s="82"/>
      <c r="C86" s="82"/>
      <c r="D86" s="82"/>
      <c r="E86" s="82"/>
      <c r="F86" s="82"/>
      <c r="G86" s="82"/>
      <c r="H86" s="82"/>
      <c r="I86" s="82"/>
      <c r="J86" s="82"/>
      <c r="K86" s="82"/>
      <c r="L86" s="82"/>
      <c r="M86" s="82"/>
    </row>
  </sheetData>
  <mergeCells count="10">
    <mergeCell ref="B72:M73"/>
    <mergeCell ref="B75:M75"/>
    <mergeCell ref="B81:M83"/>
    <mergeCell ref="B85:M86"/>
    <mergeCell ref="A9:M9"/>
    <mergeCell ref="A10:M10"/>
    <mergeCell ref="D15:G15"/>
    <mergeCell ref="C58:I58"/>
    <mergeCell ref="C59:I59"/>
    <mergeCell ref="B69:M70"/>
  </mergeCells>
  <dataValidations count="1">
    <dataValidation type="list" allowBlank="1" showErrorMessage="1" error="Use the following date format when inserting a date:_x000a__x000a_Eg:  &quot;January 1, 2013&quot;" prompt="Use the following format eg: January 1, 2013" sqref="F12" xr:uid="{51BDA7CF-E898-47AE-8D26-2A46D239CB52}">
      <formula1>"CGAAP, MIFRS,USGAAP, ASPE"</formula1>
    </dataValidation>
  </dataValidations>
  <pageMargins left="0.7" right="0.7" top="0.75" bottom="0.75" header="0.3" footer="0.3"/>
  <pageSetup scale="5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raftReady xmlns="a7ec2be4-d634-4ca7-883f-4ddf47f5da6f">No</DraftReady>
    <TSW xmlns="a7ec2be4-d634-4ca7-883f-4ddf47f5da6f" xsi:nil="true"/>
    <RAApproved xmlns="a7ec2be4-d634-4ca7-883f-4ddf47f5da6f">false</RAApproved>
    <RA xmlns="a7ec2be4-d634-4ca7-883f-4ddf47f5da6f">
      <UserInfo>
        <DisplayName/>
        <AccountId xsi:nil="true"/>
        <AccountType/>
      </UserInfo>
    </RA>
    <Witness xmlns="a7ec2be4-d634-4ca7-883f-4ddf47f5da6f">
      <UserInfo>
        <DisplayName/>
        <AccountId xsi:nil="true"/>
        <AccountType/>
      </UserInfo>
    </Witness>
    <RegDirectorApproved xmlns="a7ec2be4-d634-4ca7-883f-4ddf47f5da6f">false</RegDirectorApproved>
    <WitnessApproved xmlns="a7ec2be4-d634-4ca7-883f-4ddf47f5da6f">false</WitnessApproved>
    <Authors xmlns="a7ec2be4-d634-4ca7-883f-4ddf47f5da6f">
      <UserInfo>
        <DisplayName/>
        <AccountId xsi:nil="true"/>
        <AccountType/>
      </UserInfo>
    </Authors>
    <ResponseMethod xmlns="a7ec2be4-d634-4ca7-883f-4ddf47f5da6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0AAA6348AFC0749A3D9F3FF100AE7B1" ma:contentTypeVersion="16" ma:contentTypeDescription="Create a new document." ma:contentTypeScope="" ma:versionID="45c2d6364dd192ce17a2b4341080ecd7">
  <xsd:schema xmlns:xsd="http://www.w3.org/2001/XMLSchema" xmlns:xs="http://www.w3.org/2001/XMLSchema" xmlns:p="http://schemas.microsoft.com/office/2006/metadata/properties" xmlns:ns2="a7ec2be4-d634-4ca7-883f-4ddf47f5da6f" xmlns:ns3="00b55595-d4eb-41d0-b489-5e4082844449" targetNamespace="http://schemas.microsoft.com/office/2006/metadata/properties" ma:root="true" ma:fieldsID="8fcd4f404339ec163eae4deb3feb86d7" ns2:_="" ns3:_="">
    <xsd:import namespace="a7ec2be4-d634-4ca7-883f-4ddf47f5da6f"/>
    <xsd:import namespace="00b55595-d4eb-41d0-b489-5e408284444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ResponseMethod" minOccurs="0"/>
                <xsd:element ref="ns2:Witness" minOccurs="0"/>
                <xsd:element ref="ns2:Authors" minOccurs="0"/>
                <xsd:element ref="ns2:RA" minOccurs="0"/>
                <xsd:element ref="ns2:DraftReady" minOccurs="0"/>
                <xsd:element ref="ns2:TSW" minOccurs="0"/>
                <xsd:element ref="ns2:WitnessApproved" minOccurs="0"/>
                <xsd:element ref="ns2:RAApproved" minOccurs="0"/>
                <xsd:element ref="ns2:RegDirectorAppro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ec2be4-d634-4ca7-883f-4ddf47f5da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ResponseMethod" ma:index="14" nillable="true" ma:displayName="Response Method" ma:format="Dropdown" ma:internalName="ResponseMethod">
      <xsd:simpleType>
        <xsd:restriction base="dms:Choice">
          <xsd:enumeration value="Oral"/>
          <xsd:enumeration value="Written"/>
          <xsd:enumeration value="Not Applicable (not being submitted)"/>
        </xsd:restriction>
      </xsd:simpleType>
    </xsd:element>
    <xsd:element name="Witness" ma:index="15" nillable="true" ma:displayName="Witnesse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uthors" ma:index="16" nillable="true" ma:displayName="Authors" ma:format="Dropdown" ma:list="UserInfo" ma:SharePointGroup="0" ma:internalName="Autho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 ma:index="17"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18" nillable="true" ma:displayName="Draft Ready" ma:default="No" ma:format="Dropdown" ma:internalName="DraftReady">
      <xsd:simpleType>
        <xsd:restriction base="dms:Choice">
          <xsd:enumeration value="No"/>
          <xsd:enumeration value="Yes"/>
          <xsd:enumeration value="Almost"/>
        </xsd:restriction>
      </xsd:simpleType>
    </xsd:element>
    <xsd:element name="TSW" ma:index="19" nillable="true" ma:displayName="TSW" ma:format="Dropdown" ma:internalName="TSW">
      <xsd:simpleType>
        <xsd:restriction base="dms:Choice">
          <xsd:enumeration value="Ready"/>
          <xsd:enumeration value="No"/>
          <xsd:enumeration value="Reviewed"/>
        </xsd:restriction>
      </xsd:simpleType>
    </xsd:element>
    <xsd:element name="WitnessApproved" ma:index="20" nillable="true" ma:displayName="Witness Approved" ma:default="0" ma:format="Dropdown" ma:internalName="WitnessApproved">
      <xsd:simpleType>
        <xsd:restriction base="dms:Boolean"/>
      </xsd:simpleType>
    </xsd:element>
    <xsd:element name="RAApproved" ma:index="21" nillable="true" ma:displayName="RA Approved" ma:default="0" ma:format="Dropdown" ma:internalName="RAApproved">
      <xsd:simpleType>
        <xsd:restriction base="dms:Boolean"/>
      </xsd:simpleType>
    </xsd:element>
    <xsd:element name="RegDirectorApproved" ma:index="22" nillable="true" ma:displayName="Reg Director Approved" ma:default="0" ma:format="Dropdown" ma:internalName="RegDirectorApprov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0b55595-d4eb-41d0-b489-5e408284444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CF6570-4501-4380-BC6C-AF31B9560871}"/>
</file>

<file path=customXml/itemProps2.xml><?xml version="1.0" encoding="utf-8"?>
<ds:datastoreItem xmlns:ds="http://schemas.openxmlformats.org/officeDocument/2006/customXml" ds:itemID="{9B63B9C0-66AD-4184-B3F0-4B016816DE3C}"/>
</file>

<file path=customXml/itemProps3.xml><?xml version="1.0" encoding="utf-8"?>
<ds:datastoreItem xmlns:ds="http://schemas.openxmlformats.org/officeDocument/2006/customXml" ds:itemID="{B6F1D419-4394-4636-8D33-AA1AF59C05B1}"/>
</file>

<file path=docProps/app.xml><?xml version="1.0" encoding="utf-8"?>
<Properties xmlns="http://schemas.openxmlformats.org/officeDocument/2006/extended-properties" xmlns:vt="http://schemas.openxmlformats.org/officeDocument/2006/docPropsVTypes">
  <Application>Microsoft Excel Online</Application>
  <Manager/>
  <Company>Hydro One Inc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NGO Talisa</dc:creator>
  <cp:keywords/>
  <dc:description/>
  <cp:lastModifiedBy>BUT Judy</cp:lastModifiedBy>
  <cp:revision/>
  <dcterms:created xsi:type="dcterms:W3CDTF">2022-10-14T12:56:59Z</dcterms:created>
  <dcterms:modified xsi:type="dcterms:W3CDTF">2022-10-24T13:46:02Z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0x01010090AAA6348AFC0749A3D9F3FF100AE7B1</vt:lpwstr>
  </property>
  <property fmtid="{D5CDD505-2E9C-101B-9397-08002B2CF9AE}" pid="3" name="Response Method">
    <vt:lpwstr>Oral</vt:lpwstr>
  </property>
</Properties>
</file>