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4EBE0AA5-E4AF-4A98-AD00-974D52A18EAA}" xr6:coauthVersionLast="47" xr6:coauthVersionMax="47" xr10:uidLastSave="{68B1AB0B-B67A-4764-BAC0-9338D94D78B4}"/>
  <bookViews>
    <workbookView xWindow="30" yWindow="30" windowWidth="28770" windowHeight="15570" xr2:uid="{C592716E-D94F-43CF-AAC4-CC72B3EFF040}"/>
  </bookViews>
  <sheets>
    <sheet name="Sheet1" sheetId="1" r:id="rId1"/>
  </sheets>
  <definedNames>
    <definedName name="_xlnm.Print_Area" localSheetId="0">Sheet1!$A$1:$F$79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1" l="1"/>
  <c r="J74" i="1" s="1"/>
  <c r="J69" i="1"/>
  <c r="J67" i="1"/>
  <c r="J52" i="1"/>
  <c r="J57" i="1" s="1"/>
  <c r="J50" i="1"/>
  <c r="J46" i="1"/>
  <c r="L37" i="1"/>
  <c r="H37" i="1"/>
  <c r="L33" i="1"/>
  <c r="H33" i="1"/>
  <c r="F31" i="1"/>
  <c r="F35" i="1" s="1"/>
  <c r="F39" i="1" s="1"/>
  <c r="J29" i="1"/>
  <c r="L29" i="1" s="1"/>
  <c r="L28" i="1"/>
  <c r="J64" i="1" s="1"/>
  <c r="H28" i="1"/>
  <c r="L27" i="1"/>
  <c r="H27" i="1"/>
  <c r="L26" i="1"/>
  <c r="H26" i="1"/>
  <c r="L25" i="1"/>
  <c r="H25" i="1"/>
  <c r="L24" i="1"/>
  <c r="H24" i="1"/>
  <c r="H29" i="1" s="1"/>
  <c r="J21" i="1"/>
  <c r="L21" i="1" s="1"/>
  <c r="H20" i="1"/>
  <c r="H19" i="1"/>
  <c r="H18" i="1"/>
  <c r="H17" i="1"/>
  <c r="H16" i="1"/>
  <c r="A16" i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1" i="1" s="1"/>
  <c r="A33" i="1" s="1"/>
  <c r="A35" i="1" s="1"/>
  <c r="A37" i="1" s="1"/>
  <c r="A39" i="1" s="1"/>
  <c r="H15" i="1"/>
  <c r="H21" i="1" s="1"/>
  <c r="H31" i="1" l="1"/>
  <c r="H35" i="1" s="1"/>
  <c r="H39" i="1" s="1"/>
  <c r="J31" i="1"/>
  <c r="L31" i="1" l="1"/>
  <c r="J35" i="1"/>
  <c r="L35" i="1" l="1"/>
  <c r="J39" i="1"/>
  <c r="L39" i="1" s="1"/>
</calcChain>
</file>

<file path=xl/sharedStrings.xml><?xml version="1.0" encoding="utf-8"?>
<sst xmlns="http://schemas.openxmlformats.org/spreadsheetml/2006/main" count="76" uniqueCount="67">
  <si>
    <t>Storage</t>
  </si>
  <si>
    <t>Income</t>
  </si>
  <si>
    <t>Particulars ($ millions)</t>
  </si>
  <si>
    <t>Corporate</t>
  </si>
  <si>
    <t>(b)</t>
  </si>
  <si>
    <t>(c)</t>
  </si>
  <si>
    <t>Gas sales and distribution</t>
  </si>
  <si>
    <t>Transportation</t>
  </si>
  <si>
    <t>Other operating revenue</t>
  </si>
  <si>
    <t>Total operating revenue</t>
  </si>
  <si>
    <t>Operation and maintenance</t>
  </si>
  <si>
    <t>Depreciation and amortization expense</t>
  </si>
  <si>
    <t>Fixed financing costs</t>
  </si>
  <si>
    <t>Municipal and other taxes</t>
  </si>
  <si>
    <t xml:space="preserve">Cost of service </t>
  </si>
  <si>
    <t>2021 ACTUAL</t>
  </si>
  <si>
    <t>(a)</t>
  </si>
  <si>
    <t>Variance</t>
  </si>
  <si>
    <t>Reference</t>
  </si>
  <si>
    <t>(d)</t>
  </si>
  <si>
    <t>Operating Revenues</t>
  </si>
  <si>
    <t>Storage, transportation and other</t>
  </si>
  <si>
    <t>Operating Expenses</t>
  </si>
  <si>
    <t>(e)</t>
  </si>
  <si>
    <t>Income before income taxes</t>
  </si>
  <si>
    <t>Interest and financing expenses</t>
  </si>
  <si>
    <t>(f)</t>
  </si>
  <si>
    <t>Income taxes</t>
  </si>
  <si>
    <t>Net Income</t>
  </si>
  <si>
    <t>a)</t>
  </si>
  <si>
    <t>Audited Total Operating Revenue</t>
  </si>
  <si>
    <t>Reclassify pension related other revenue to O&amp;M</t>
  </si>
  <si>
    <t>Reclassify EGD rate zone Open Bill and ABC T-service O&amp;M against program revenues in other revenue</t>
  </si>
  <si>
    <t>Reclassify other expenses out of other income to O&amp;M</t>
  </si>
  <si>
    <t>Corporate Total Operating Revenue</t>
  </si>
  <si>
    <t>b)</t>
  </si>
  <si>
    <t>c)</t>
  </si>
  <si>
    <t>Audited Operation and Maintenance</t>
  </si>
  <si>
    <t>Reclassify Municipal &amp; Property Taxes out of O&amp;M</t>
  </si>
  <si>
    <t>Corporate Operation and Maintenance</t>
  </si>
  <si>
    <t>d)</t>
  </si>
  <si>
    <t>Audited Fixed Financing Costs</t>
  </si>
  <si>
    <t>Reclassify fixed financing costs from interest and financing expenses</t>
  </si>
  <si>
    <t>Corporate Fixed Financing Costs</t>
  </si>
  <si>
    <t>e)</t>
  </si>
  <si>
    <t>Audited Municipal and Other Taxes</t>
  </si>
  <si>
    <t>Reclassify Municipal and other taxes included within O&amp;M costs</t>
  </si>
  <si>
    <t>Corporate Municipal and Other Taxes</t>
  </si>
  <si>
    <t>f)</t>
  </si>
  <si>
    <t>Audited Interest and Financing expenses</t>
  </si>
  <si>
    <t>Elimination of interest expense and the amortization of debt issue and discount costs</t>
  </si>
  <si>
    <t xml:space="preserve">  which are determined through the regulated capital structure</t>
  </si>
  <si>
    <t>Corporate Interest and Financing expenses</t>
  </si>
  <si>
    <t>Audited Income Taxes</t>
  </si>
  <si>
    <t>Elimination of corporate income taxes which will be calculated on a utility stand-alone basis</t>
  </si>
  <si>
    <t>Corporate Income Taxes</t>
  </si>
  <si>
    <t>RECONCILIATION OF AUDITED EGI INCOME (PER FINANCIAL STATEMENTS)</t>
  </si>
  <si>
    <t>TO CORPORATE INCOME FOR UTILITY INCOME DETERMINATION PURPOSES</t>
  </si>
  <si>
    <t>Audited</t>
  </si>
  <si>
    <t>Re-groupings and Adjustments</t>
  </si>
  <si>
    <t>Line 
No.</t>
  </si>
  <si>
    <t>(as per Financial Statements)</t>
  </si>
  <si>
    <t>(as per Utility Income Schedule)</t>
  </si>
  <si>
    <t>Other Income</t>
  </si>
  <si>
    <t>Gas Costs</t>
  </si>
  <si>
    <t>Income before interest and income taxes</t>
  </si>
  <si>
    <t>Col. c - Corporate income as reported in Exhibit 1, Tab 8, Schedule 1, Attachment 8,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</si>
</sst>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_);_(@_)"/>
    <numFmt numFmtId="165" formatCode="#,##0.0_);\(#,##0.0\)"/>
    <numFmt numFmtId="166" formatCode="#,##0.0_);\(#,##0.0\);\-"/>
    <numFmt numFmtId="167" formatCode="_(* #,##0.0_);_(* \(#,##0.0\);_(* &quot;-&quot;??_);_(@_)"/>
    <numFmt numFmtId="168" formatCode="0.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2" applyFont="1" applyAlignment="1">
      <alignment horizontal="right"/>
    </xf>
    <xf numFmtId="0" fontId="1" fillId="0" borderId="0" xfId="2" quotePrefix="1" applyFont="1" applyAlignment="1">
      <alignment horizontal="right"/>
    </xf>
    <xf numFmtId="164" fontId="1" fillId="0" borderId="1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4" fillId="0" borderId="0" xfId="4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0" fontId="3" fillId="0" borderId="0" xfId="0" applyFont="1"/>
    <xf numFmtId="0" fontId="4" fillId="0" borderId="0" xfId="0" applyFont="1"/>
    <xf numFmtId="168" fontId="1" fillId="0" borderId="0" xfId="0" applyNumberFormat="1" applyFont="1" applyAlignment="1">
      <alignment horizontal="center" vertical="top"/>
    </xf>
    <xf numFmtId="0" fontId="1" fillId="0" borderId="0" xfId="5" applyFont="1"/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quotePrefix="1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5" fillId="0" borderId="0" xfId="0" quotePrefix="1" applyNumberFormat="1" applyFont="1" applyAlignment="1">
      <alignment horizontal="left"/>
    </xf>
    <xf numFmtId="165" fontId="5" fillId="0" borderId="2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0" quotePrefix="1" applyNumberFormat="1" applyFont="1" applyAlignment="1">
      <alignment horizontal="right" vertical="top"/>
    </xf>
    <xf numFmtId="164" fontId="1" fillId="0" borderId="0" xfId="3" applyNumberFormat="1" applyFont="1" applyFill="1" applyBorder="1"/>
    <xf numFmtId="167" fontId="1" fillId="0" borderId="0" xfId="3" quotePrefix="1" applyNumberFormat="1" applyFont="1" applyFill="1" applyAlignment="1">
      <alignment horizontal="left" vertical="top"/>
    </xf>
    <xf numFmtId="49" fontId="1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/>
    </xf>
    <xf numFmtId="164" fontId="5" fillId="0" borderId="1" xfId="0" applyNumberFormat="1" applyFont="1" applyBorder="1" applyAlignment="1">
      <alignment horizontal="center" vertical="top" wrapText="1"/>
    </xf>
    <xf numFmtId="168" fontId="1" fillId="0" borderId="0" xfId="0" quotePrefix="1" applyNumberFormat="1" applyFont="1" applyAlignment="1">
      <alignment horizontal="center" vertical="top"/>
    </xf>
    <xf numFmtId="164" fontId="5" fillId="0" borderId="0" xfId="0" applyNumberFormat="1" applyFont="1" applyAlignment="1">
      <alignment wrapText="1"/>
    </xf>
    <xf numFmtId="164" fontId="5" fillId="0" borderId="2" xfId="0" applyNumberFormat="1" applyFont="1" applyBorder="1"/>
    <xf numFmtId="164" fontId="5" fillId="0" borderId="3" xfId="0" applyNumberFormat="1" applyFont="1" applyBorder="1"/>
    <xf numFmtId="165" fontId="5" fillId="0" borderId="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</cellXfs>
  <cellStyles count="6">
    <cellStyle name="Comma 2" xfId="3" xr:uid="{B353D3F7-41B1-480F-BAA9-233C8E6A2A35}"/>
    <cellStyle name="Normal" xfId="0" builtinId="0"/>
    <cellStyle name="Normal 2" xfId="1" xr:uid="{C754B857-4BDD-4AC0-BC63-BA74AEE81072}"/>
    <cellStyle name="Normal 5" xfId="5" xr:uid="{781F6B28-7A2B-4F09-9A3B-DDAE27B2A825}"/>
    <cellStyle name="Normal 6" xfId="2" xr:uid="{582FCEC4-BE67-4ACA-BBC4-926ED10CF74A}"/>
    <cellStyle name="Normal_DRAFTIS" xfId="4" xr:uid="{5DAC04B5-0E7B-4710-BD58-7F97B6ABF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83E8-1F9A-4E81-B3BE-CB78DC28A299}">
  <sheetPr>
    <pageSetUpPr fitToPage="1"/>
  </sheetPr>
  <dimension ref="A1:N78"/>
  <sheetViews>
    <sheetView tabSelected="1" view="pageLayout" topLeftCell="A55" zoomScaleNormal="100" workbookViewId="0">
      <selection activeCell="C4" sqref="C4"/>
    </sheetView>
  </sheetViews>
  <sheetFormatPr defaultColWidth="9.140625" defaultRowHeight="12.75" outlineLevelCol="1" x14ac:dyDescent="0.2"/>
  <cols>
    <col min="1" max="1" width="6.28515625" style="17" customWidth="1"/>
    <col min="2" max="2" width="2.140625" style="17" customWidth="1"/>
    <col min="3" max="3" width="65.28515625" style="18" customWidth="1"/>
    <col min="4" max="4" width="4.7109375" style="17" customWidth="1"/>
    <col min="5" max="5" width="1.7109375" style="17" customWidth="1"/>
    <col min="6" max="6" width="17.42578125" style="17" customWidth="1"/>
    <col min="7" max="7" width="2.7109375" style="17" customWidth="1"/>
    <col min="8" max="8" width="15.28515625" style="17" hidden="1" customWidth="1" outlineLevel="1"/>
    <col min="9" max="9" width="2.7109375" style="17" hidden="1" customWidth="1" outlineLevel="1"/>
    <col min="10" max="10" width="16.28515625" style="17" customWidth="1" collapsed="1"/>
    <col min="11" max="11" width="2.7109375" style="17" customWidth="1"/>
    <col min="12" max="12" width="14.42578125" style="17" customWidth="1"/>
    <col min="13" max="13" width="2.7109375" style="17" customWidth="1"/>
    <col min="14" max="14" width="9" style="17" customWidth="1"/>
    <col min="15" max="16384" width="9.140625" style="19"/>
  </cols>
  <sheetData>
    <row r="1" spans="1:14" x14ac:dyDescent="0.2">
      <c r="N1" s="3"/>
    </row>
    <row r="2" spans="1:14" x14ac:dyDescent="0.2">
      <c r="N2" s="3"/>
    </row>
    <row r="3" spans="1:14" x14ac:dyDescent="0.2">
      <c r="N3" s="4"/>
    </row>
    <row r="4" spans="1:14" x14ac:dyDescent="0.2">
      <c r="N4" s="3"/>
    </row>
    <row r="5" spans="1:14" x14ac:dyDescent="0.2">
      <c r="N5" s="3"/>
    </row>
    <row r="6" spans="1:14" x14ac:dyDescent="0.2">
      <c r="A6" s="47" t="s">
        <v>56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A7" s="47" t="s">
        <v>57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A8" s="47" t="s">
        <v>15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F9" s="20"/>
      <c r="H9" s="20"/>
      <c r="J9" s="20"/>
    </row>
    <row r="10" spans="1:14" x14ac:dyDescent="0.2">
      <c r="F10" s="20" t="s">
        <v>58</v>
      </c>
      <c r="G10" s="20"/>
      <c r="H10" s="35"/>
      <c r="I10" s="20"/>
      <c r="J10" s="35" t="s">
        <v>3</v>
      </c>
      <c r="K10" s="20"/>
      <c r="L10" s="35"/>
      <c r="M10" s="20"/>
    </row>
    <row r="11" spans="1:14" x14ac:dyDescent="0.2">
      <c r="A11" s="20"/>
      <c r="B11" s="20"/>
      <c r="F11" s="20" t="s">
        <v>1</v>
      </c>
      <c r="G11" s="20"/>
      <c r="H11" s="48" t="s">
        <v>59</v>
      </c>
      <c r="I11" s="20"/>
      <c r="J11" s="20" t="s">
        <v>1</v>
      </c>
      <c r="K11" s="20"/>
      <c r="L11" s="20"/>
      <c r="M11" s="20"/>
    </row>
    <row r="12" spans="1:14" ht="25.5" x14ac:dyDescent="0.2">
      <c r="A12" s="21" t="s">
        <v>60</v>
      </c>
      <c r="B12" s="21"/>
      <c r="C12" s="5" t="s">
        <v>2</v>
      </c>
      <c r="F12" s="41" t="s">
        <v>61</v>
      </c>
      <c r="G12" s="22"/>
      <c r="H12" s="49"/>
      <c r="I12" s="22"/>
      <c r="J12" s="41" t="s">
        <v>62</v>
      </c>
      <c r="K12" s="22"/>
      <c r="L12" s="21" t="s">
        <v>17</v>
      </c>
      <c r="M12" s="22"/>
      <c r="N12" s="23" t="s">
        <v>18</v>
      </c>
    </row>
    <row r="13" spans="1:14" x14ac:dyDescent="0.2">
      <c r="F13" s="20" t="s">
        <v>16</v>
      </c>
      <c r="G13" s="20"/>
      <c r="H13" s="20"/>
      <c r="I13" s="20"/>
      <c r="J13" s="20" t="s">
        <v>4</v>
      </c>
      <c r="K13" s="22"/>
      <c r="L13" s="20" t="s">
        <v>5</v>
      </c>
      <c r="M13" s="22"/>
      <c r="N13" s="42" t="s">
        <v>19</v>
      </c>
    </row>
    <row r="14" spans="1:14" x14ac:dyDescent="0.2">
      <c r="A14" s="24"/>
      <c r="B14" s="24"/>
      <c r="C14" s="13" t="s">
        <v>20</v>
      </c>
    </row>
    <row r="15" spans="1:14" x14ac:dyDescent="0.2">
      <c r="A15" s="25">
        <v>1</v>
      </c>
      <c r="B15" s="25"/>
      <c r="C15" s="6" t="s">
        <v>6</v>
      </c>
      <c r="F15" s="26">
        <v>3996.4</v>
      </c>
      <c r="H15" s="17">
        <f>J15-F15</f>
        <v>516.79999999999973</v>
      </c>
      <c r="J15" s="26">
        <v>4513.2</v>
      </c>
    </row>
    <row r="16" spans="1:14" x14ac:dyDescent="0.2">
      <c r="A16" s="25">
        <f>A15+1</f>
        <v>2</v>
      </c>
      <c r="B16" s="25"/>
      <c r="C16" s="6" t="s">
        <v>21</v>
      </c>
      <c r="F16" s="26">
        <v>896.7</v>
      </c>
      <c r="H16" s="17">
        <f t="shared" ref="H16:H20" si="0">J16-F16</f>
        <v>-896.7</v>
      </c>
      <c r="J16" s="27">
        <v>0</v>
      </c>
      <c r="N16" s="42"/>
    </row>
    <row r="17" spans="1:14" x14ac:dyDescent="0.2">
      <c r="A17" s="25">
        <f t="shared" ref="A17:A21" si="1">A16+1</f>
        <v>3</v>
      </c>
      <c r="B17" s="25"/>
      <c r="C17" s="6" t="s">
        <v>7</v>
      </c>
      <c r="F17" s="27">
        <v>0</v>
      </c>
      <c r="H17" s="17">
        <f t="shared" si="0"/>
        <v>143</v>
      </c>
      <c r="J17" s="26">
        <v>143</v>
      </c>
      <c r="N17" s="42"/>
    </row>
    <row r="18" spans="1:14" x14ac:dyDescent="0.2">
      <c r="A18" s="25">
        <f t="shared" si="1"/>
        <v>4</v>
      </c>
      <c r="B18" s="25"/>
      <c r="C18" s="6" t="s">
        <v>0</v>
      </c>
      <c r="F18" s="27">
        <v>0</v>
      </c>
      <c r="H18" s="17">
        <f t="shared" si="0"/>
        <v>159.69999999999999</v>
      </c>
      <c r="J18" s="26">
        <v>159.69999999999999</v>
      </c>
      <c r="N18" s="42"/>
    </row>
    <row r="19" spans="1:14" x14ac:dyDescent="0.2">
      <c r="A19" s="25">
        <f t="shared" si="1"/>
        <v>5</v>
      </c>
      <c r="B19" s="25"/>
      <c r="C19" s="6" t="s">
        <v>8</v>
      </c>
      <c r="F19" s="27">
        <v>0</v>
      </c>
      <c r="H19" s="17">
        <f t="shared" si="0"/>
        <v>64.3</v>
      </c>
      <c r="J19" s="26">
        <v>64.3</v>
      </c>
      <c r="N19" s="42"/>
    </row>
    <row r="20" spans="1:14" x14ac:dyDescent="0.2">
      <c r="A20" s="25">
        <f t="shared" si="1"/>
        <v>6</v>
      </c>
      <c r="B20" s="25"/>
      <c r="C20" s="6" t="s">
        <v>63</v>
      </c>
      <c r="D20" s="43"/>
      <c r="F20" s="26">
        <v>42.9</v>
      </c>
      <c r="H20" s="29">
        <f t="shared" si="0"/>
        <v>-35.699999999999996</v>
      </c>
      <c r="J20" s="26">
        <v>7.2</v>
      </c>
      <c r="L20" s="29"/>
      <c r="N20" s="42"/>
    </row>
    <row r="21" spans="1:14" x14ac:dyDescent="0.2">
      <c r="A21" s="25">
        <f t="shared" si="1"/>
        <v>7</v>
      </c>
      <c r="B21" s="25"/>
      <c r="C21" s="18" t="s">
        <v>9</v>
      </c>
      <c r="F21" s="31">
        <v>4936</v>
      </c>
      <c r="H21" s="44">
        <f>SUM(H15:H20)</f>
        <v>-48.600000000000328</v>
      </c>
      <c r="J21" s="31">
        <f>SUM(J15:J20)</f>
        <v>4887.3999999999996</v>
      </c>
      <c r="L21" s="31">
        <f>J21-F21</f>
        <v>-48.600000000000364</v>
      </c>
      <c r="N21" s="42" t="s">
        <v>16</v>
      </c>
    </row>
    <row r="22" spans="1:14" x14ac:dyDescent="0.2">
      <c r="A22" s="25"/>
      <c r="B22" s="25"/>
      <c r="N22" s="20"/>
    </row>
    <row r="23" spans="1:14" x14ac:dyDescent="0.2">
      <c r="A23" s="25"/>
      <c r="B23" s="25"/>
      <c r="C23" s="13" t="s">
        <v>22</v>
      </c>
      <c r="N23" s="20"/>
    </row>
    <row r="24" spans="1:14" x14ac:dyDescent="0.2">
      <c r="A24" s="25">
        <f>A21+1</f>
        <v>8</v>
      </c>
      <c r="B24" s="25"/>
      <c r="C24" s="6" t="s">
        <v>64</v>
      </c>
      <c r="F24" s="26">
        <v>2146.1999999999998</v>
      </c>
      <c r="H24" s="17">
        <f t="shared" ref="H24:H28" si="2">J24-F24</f>
        <v>0</v>
      </c>
      <c r="J24" s="26">
        <v>2146.1999999999998</v>
      </c>
      <c r="L24" s="27">
        <f>J24-F24</f>
        <v>0</v>
      </c>
      <c r="N24" s="42"/>
    </row>
    <row r="25" spans="1:14" x14ac:dyDescent="0.2">
      <c r="A25" s="25">
        <f>A24+1</f>
        <v>9</v>
      </c>
      <c r="B25" s="25"/>
      <c r="C25" s="6" t="s">
        <v>10</v>
      </c>
      <c r="F25" s="26">
        <v>1105.0999999999999</v>
      </c>
      <c r="H25" s="17">
        <f t="shared" si="2"/>
        <v>-166.49999999999989</v>
      </c>
      <c r="J25" s="26">
        <v>938.6</v>
      </c>
      <c r="L25" s="26">
        <f t="shared" ref="L25:L28" si="3">J25-F25</f>
        <v>-166.49999999999989</v>
      </c>
      <c r="N25" s="42" t="s">
        <v>4</v>
      </c>
    </row>
    <row r="26" spans="1:14" x14ac:dyDescent="0.2">
      <c r="A26" s="25">
        <f t="shared" ref="A26:A29" si="4">A25+1</f>
        <v>10</v>
      </c>
      <c r="B26" s="25"/>
      <c r="C26" s="6" t="s">
        <v>11</v>
      </c>
      <c r="F26" s="26">
        <v>676.8</v>
      </c>
      <c r="H26" s="17">
        <f t="shared" si="2"/>
        <v>0</v>
      </c>
      <c r="J26" s="26">
        <v>676.8</v>
      </c>
      <c r="L26" s="27">
        <f t="shared" si="3"/>
        <v>0</v>
      </c>
      <c r="N26" s="15"/>
    </row>
    <row r="27" spans="1:14" x14ac:dyDescent="0.2">
      <c r="A27" s="25">
        <f t="shared" si="4"/>
        <v>11</v>
      </c>
      <c r="B27" s="25"/>
      <c r="C27" s="6" t="s">
        <v>12</v>
      </c>
      <c r="F27" s="27">
        <v>0</v>
      </c>
      <c r="H27" s="17">
        <f t="shared" si="2"/>
        <v>6.3</v>
      </c>
      <c r="J27" s="26">
        <v>6.3</v>
      </c>
      <c r="L27" s="26">
        <f t="shared" si="3"/>
        <v>6.3</v>
      </c>
      <c r="N27" s="42" t="s">
        <v>5</v>
      </c>
    </row>
    <row r="28" spans="1:14" x14ac:dyDescent="0.2">
      <c r="A28" s="25">
        <f t="shared" si="4"/>
        <v>12</v>
      </c>
      <c r="B28" s="25"/>
      <c r="C28" s="6" t="s">
        <v>13</v>
      </c>
      <c r="F28" s="27">
        <v>0</v>
      </c>
      <c r="H28" s="17">
        <f t="shared" si="2"/>
        <v>117.9</v>
      </c>
      <c r="J28" s="26">
        <v>117.9</v>
      </c>
      <c r="L28" s="26">
        <f t="shared" si="3"/>
        <v>117.9</v>
      </c>
      <c r="N28" s="42" t="s">
        <v>19</v>
      </c>
    </row>
    <row r="29" spans="1:14" x14ac:dyDescent="0.2">
      <c r="A29" s="25">
        <f t="shared" si="4"/>
        <v>13</v>
      </c>
      <c r="B29" s="25"/>
      <c r="C29" s="30" t="s">
        <v>14</v>
      </c>
      <c r="F29" s="31">
        <v>3928.1</v>
      </c>
      <c r="H29" s="44">
        <f>SUM(H24:H28)</f>
        <v>-42.299999999999869</v>
      </c>
      <c r="J29" s="31">
        <f>SUM(J24:J28)</f>
        <v>3885.7999999999997</v>
      </c>
      <c r="L29" s="31">
        <f>J29-F29</f>
        <v>-42.300000000000182</v>
      </c>
      <c r="N29" s="20"/>
    </row>
    <row r="30" spans="1:14" x14ac:dyDescent="0.2">
      <c r="A30" s="25"/>
      <c r="B30" s="25"/>
      <c r="C30" s="30"/>
      <c r="N30" s="20"/>
    </row>
    <row r="31" spans="1:14" x14ac:dyDescent="0.2">
      <c r="A31" s="25">
        <f>A29+1</f>
        <v>14</v>
      </c>
      <c r="B31" s="25"/>
      <c r="C31" s="18" t="s">
        <v>65</v>
      </c>
      <c r="F31" s="26">
        <f>F21-F29</f>
        <v>1007.9000000000001</v>
      </c>
      <c r="H31" s="17">
        <f>H21-H29</f>
        <v>-6.300000000000459</v>
      </c>
      <c r="J31" s="26">
        <f>J21-J29</f>
        <v>1001.5999999999999</v>
      </c>
      <c r="L31" s="26">
        <f>J31-F31</f>
        <v>-6.3000000000001819</v>
      </c>
      <c r="N31" s="20"/>
    </row>
    <row r="32" spans="1:14" x14ac:dyDescent="0.2">
      <c r="A32" s="19"/>
      <c r="B32" s="19"/>
      <c r="N32" s="20"/>
    </row>
    <row r="33" spans="1:14" x14ac:dyDescent="0.2">
      <c r="A33" s="25">
        <f>A31+1</f>
        <v>15</v>
      </c>
      <c r="B33" s="25"/>
      <c r="C33" s="7" t="s">
        <v>25</v>
      </c>
      <c r="F33" s="28">
        <v>393.9</v>
      </c>
      <c r="H33" s="29">
        <f t="shared" ref="H33" si="5">J33-F33</f>
        <v>-393.9</v>
      </c>
      <c r="J33" s="32">
        <v>0</v>
      </c>
      <c r="L33" s="28">
        <f>J33-F33</f>
        <v>-393.9</v>
      </c>
      <c r="N33" s="42" t="s">
        <v>23</v>
      </c>
    </row>
    <row r="34" spans="1:14" x14ac:dyDescent="0.2">
      <c r="A34" s="19"/>
      <c r="B34" s="19"/>
      <c r="N34" s="20"/>
    </row>
    <row r="35" spans="1:14" x14ac:dyDescent="0.2">
      <c r="A35" s="25">
        <f>A33+1</f>
        <v>16</v>
      </c>
      <c r="B35" s="25"/>
      <c r="C35" s="7" t="s">
        <v>24</v>
      </c>
      <c r="F35" s="26">
        <f>F31-F33</f>
        <v>614.00000000000011</v>
      </c>
      <c r="H35" s="17">
        <f>H31+H33</f>
        <v>-400.20000000000044</v>
      </c>
      <c r="J35" s="26">
        <f>J31-J33</f>
        <v>1001.5999999999999</v>
      </c>
      <c r="L35" s="26">
        <f>J35-F35</f>
        <v>387.5999999999998</v>
      </c>
      <c r="N35" s="20"/>
    </row>
    <row r="36" spans="1:14" x14ac:dyDescent="0.2">
      <c r="A36" s="25"/>
      <c r="B36" s="25"/>
      <c r="C36" s="7"/>
      <c r="N36" s="20"/>
    </row>
    <row r="37" spans="1:14" x14ac:dyDescent="0.2">
      <c r="A37" s="25">
        <f>A35+1</f>
        <v>17</v>
      </c>
      <c r="B37" s="25"/>
      <c r="C37" s="18" t="s">
        <v>27</v>
      </c>
      <c r="F37" s="26">
        <v>62.9</v>
      </c>
      <c r="H37" s="17">
        <f t="shared" ref="H37" si="6">J37-F37</f>
        <v>-62.9</v>
      </c>
      <c r="J37" s="27">
        <v>0</v>
      </c>
      <c r="L37" s="26">
        <f>J37-F37</f>
        <v>-62.9</v>
      </c>
      <c r="N37" s="42" t="s">
        <v>26</v>
      </c>
    </row>
    <row r="38" spans="1:14" x14ac:dyDescent="0.2">
      <c r="A38" s="19"/>
      <c r="B38" s="19"/>
    </row>
    <row r="39" spans="1:14" ht="13.5" thickBot="1" x14ac:dyDescent="0.25">
      <c r="A39" s="25">
        <f>A37+1</f>
        <v>18</v>
      </c>
      <c r="B39" s="25"/>
      <c r="C39" s="7" t="s">
        <v>28</v>
      </c>
      <c r="F39" s="33">
        <f>F35-F37</f>
        <v>551.10000000000014</v>
      </c>
      <c r="H39" s="45">
        <f>SUM(H35:H38)</f>
        <v>-463.10000000000042</v>
      </c>
      <c r="J39" s="33">
        <f>J35-J37</f>
        <v>1001.5999999999999</v>
      </c>
      <c r="L39" s="33">
        <f>J39-F39</f>
        <v>450.49999999999977</v>
      </c>
    </row>
    <row r="40" spans="1:14" ht="13.5" thickTop="1" x14ac:dyDescent="0.2"/>
    <row r="41" spans="1:14" x14ac:dyDescent="0.2">
      <c r="C41" s="7" t="s">
        <v>66</v>
      </c>
    </row>
    <row r="44" spans="1:14" x14ac:dyDescent="0.2">
      <c r="D44" s="26"/>
    </row>
    <row r="45" spans="1:14" x14ac:dyDescent="0.2">
      <c r="A45" s="8"/>
      <c r="B45" s="8"/>
      <c r="C45" s="1"/>
      <c r="D45" s="10"/>
      <c r="E45" s="10"/>
      <c r="F45" s="2"/>
      <c r="G45" s="11"/>
    </row>
    <row r="46" spans="1:14" x14ac:dyDescent="0.2">
      <c r="A46" s="36" t="s">
        <v>29</v>
      </c>
      <c r="B46" s="36"/>
      <c r="C46" s="13" t="s">
        <v>30</v>
      </c>
      <c r="D46" s="10"/>
      <c r="E46" s="35"/>
      <c r="F46" s="2"/>
      <c r="G46" s="9"/>
      <c r="J46" s="26">
        <f>F21</f>
        <v>4936</v>
      </c>
    </row>
    <row r="47" spans="1:14" x14ac:dyDescent="0.2">
      <c r="A47" s="1"/>
      <c r="B47" s="1"/>
      <c r="C47" s="1" t="s">
        <v>31</v>
      </c>
      <c r="D47" s="10"/>
      <c r="E47" s="35"/>
      <c r="F47" s="2"/>
      <c r="G47" s="11"/>
      <c r="J47" s="26">
        <v>-36</v>
      </c>
    </row>
    <row r="48" spans="1:14" x14ac:dyDescent="0.2">
      <c r="A48" s="1"/>
      <c r="B48" s="1"/>
      <c r="C48" s="1" t="s">
        <v>32</v>
      </c>
      <c r="D48" s="10"/>
      <c r="E48" s="35"/>
      <c r="F48" s="2"/>
      <c r="G48" s="12"/>
      <c r="J48" s="26">
        <v>-12.8</v>
      </c>
    </row>
    <row r="49" spans="1:11" x14ac:dyDescent="0.2">
      <c r="A49" s="8"/>
      <c r="B49" s="8"/>
      <c r="C49" s="1" t="s">
        <v>33</v>
      </c>
      <c r="D49" s="1"/>
      <c r="E49" s="10"/>
      <c r="F49" s="1"/>
      <c r="G49" s="11"/>
      <c r="J49" s="26">
        <v>0.2</v>
      </c>
    </row>
    <row r="50" spans="1:11" x14ac:dyDescent="0.2">
      <c r="A50" s="8"/>
      <c r="B50" s="8"/>
      <c r="C50" s="1" t="s">
        <v>34</v>
      </c>
      <c r="D50" s="1"/>
      <c r="E50" s="37"/>
      <c r="F50" s="1"/>
      <c r="G50" s="9"/>
      <c r="J50" s="46">
        <f>J46+SUM(J47:J49)</f>
        <v>4887.3999999999996</v>
      </c>
    </row>
    <row r="51" spans="1:11" x14ac:dyDescent="0.2">
      <c r="A51" s="36"/>
      <c r="B51" s="36"/>
      <c r="C51" s="38"/>
      <c r="D51" s="1"/>
      <c r="E51" s="37"/>
      <c r="F51" s="1"/>
      <c r="G51" s="16"/>
    </row>
    <row r="52" spans="1:11" ht="12.75" customHeight="1" x14ac:dyDescent="0.2">
      <c r="A52" s="36" t="s">
        <v>35</v>
      </c>
      <c r="B52" s="36"/>
      <c r="C52" s="13" t="s">
        <v>37</v>
      </c>
      <c r="D52" s="1"/>
      <c r="G52" s="39"/>
      <c r="J52" s="26">
        <f>F25</f>
        <v>1105.0999999999999</v>
      </c>
      <c r="K52" s="40"/>
    </row>
    <row r="53" spans="1:11" x14ac:dyDescent="0.2">
      <c r="A53" s="36"/>
      <c r="B53" s="36"/>
      <c r="C53" s="1" t="s">
        <v>31</v>
      </c>
      <c r="D53" s="1"/>
      <c r="G53" s="11"/>
      <c r="J53" s="26">
        <v>-36</v>
      </c>
      <c r="K53" s="40"/>
    </row>
    <row r="54" spans="1:11" ht="15" customHeight="1" x14ac:dyDescent="0.2">
      <c r="A54" s="36"/>
      <c r="B54" s="36"/>
      <c r="C54" s="1" t="s">
        <v>38</v>
      </c>
      <c r="D54" s="1"/>
      <c r="J54" s="26">
        <v>-117.9</v>
      </c>
    </row>
    <row r="55" spans="1:11" x14ac:dyDescent="0.2">
      <c r="A55" s="36"/>
      <c r="B55" s="36"/>
      <c r="C55" s="1" t="s">
        <v>32</v>
      </c>
      <c r="D55" s="1"/>
      <c r="J55" s="26">
        <v>-12.8</v>
      </c>
    </row>
    <row r="56" spans="1:11" x14ac:dyDescent="0.2">
      <c r="A56" s="36"/>
      <c r="B56" s="36"/>
      <c r="C56" s="1" t="s">
        <v>33</v>
      </c>
      <c r="D56" s="1"/>
      <c r="J56" s="26">
        <v>0.2</v>
      </c>
    </row>
    <row r="57" spans="1:11" x14ac:dyDescent="0.2">
      <c r="A57" s="36"/>
      <c r="B57" s="36"/>
      <c r="C57" s="1" t="s">
        <v>39</v>
      </c>
      <c r="D57" s="1"/>
      <c r="J57" s="46">
        <f>SUM(J52:J56)</f>
        <v>938.6</v>
      </c>
    </row>
    <row r="58" spans="1:11" ht="15" customHeight="1" x14ac:dyDescent="0.2">
      <c r="A58" s="36"/>
      <c r="B58" s="36"/>
      <c r="C58" s="14"/>
      <c r="D58" s="1"/>
      <c r="J58" s="1"/>
    </row>
    <row r="59" spans="1:11" x14ac:dyDescent="0.2">
      <c r="A59" s="36" t="s">
        <v>36</v>
      </c>
      <c r="B59" s="36"/>
      <c r="C59" s="13" t="s">
        <v>41</v>
      </c>
      <c r="D59" s="1"/>
      <c r="J59" s="27">
        <v>0</v>
      </c>
    </row>
    <row r="60" spans="1:11" x14ac:dyDescent="0.2">
      <c r="A60" s="36"/>
      <c r="B60" s="36"/>
      <c r="C60" s="1" t="s">
        <v>42</v>
      </c>
      <c r="D60" s="1"/>
      <c r="J60" s="26">
        <v>6.3</v>
      </c>
    </row>
    <row r="61" spans="1:11" x14ac:dyDescent="0.2">
      <c r="A61" s="36"/>
      <c r="B61" s="36"/>
      <c r="C61" s="1" t="s">
        <v>43</v>
      </c>
      <c r="D61" s="1"/>
      <c r="F61" s="26"/>
      <c r="J61" s="46">
        <v>6.3</v>
      </c>
    </row>
    <row r="62" spans="1:11" x14ac:dyDescent="0.2">
      <c r="A62" s="36"/>
      <c r="B62" s="36"/>
      <c r="C62" s="1"/>
      <c r="D62" s="1"/>
      <c r="J62" s="1"/>
    </row>
    <row r="63" spans="1:11" x14ac:dyDescent="0.2">
      <c r="A63" s="36" t="s">
        <v>40</v>
      </c>
      <c r="B63" s="36"/>
      <c r="C63" s="13" t="s">
        <v>45</v>
      </c>
      <c r="D63" s="1"/>
      <c r="J63" s="27">
        <v>0</v>
      </c>
    </row>
    <row r="64" spans="1:11" x14ac:dyDescent="0.2">
      <c r="A64" s="36"/>
      <c r="B64" s="36"/>
      <c r="C64" s="1" t="s">
        <v>46</v>
      </c>
      <c r="D64" s="1"/>
      <c r="J64" s="26">
        <f>L28</f>
        <v>117.9</v>
      </c>
    </row>
    <row r="65" spans="1:10" x14ac:dyDescent="0.2">
      <c r="A65" s="36"/>
      <c r="B65" s="36"/>
      <c r="C65" s="1" t="s">
        <v>47</v>
      </c>
      <c r="D65" s="1"/>
      <c r="J65" s="46">
        <v>117.9</v>
      </c>
    </row>
    <row r="66" spans="1:10" x14ac:dyDescent="0.2">
      <c r="A66" s="36"/>
      <c r="B66" s="36"/>
      <c r="C66" s="14"/>
      <c r="D66" s="1"/>
      <c r="J66" s="1"/>
    </row>
    <row r="67" spans="1:10" x14ac:dyDescent="0.2">
      <c r="A67" s="36" t="s">
        <v>44</v>
      </c>
      <c r="B67" s="36"/>
      <c r="C67" s="13" t="s">
        <v>49</v>
      </c>
      <c r="D67" s="1"/>
      <c r="J67" s="26">
        <f>F33</f>
        <v>393.9</v>
      </c>
    </row>
    <row r="68" spans="1:10" x14ac:dyDescent="0.2">
      <c r="A68" s="36"/>
      <c r="B68" s="36"/>
      <c r="C68" s="1" t="s">
        <v>42</v>
      </c>
      <c r="D68" s="1"/>
      <c r="J68" s="26">
        <v>-6.3</v>
      </c>
    </row>
    <row r="69" spans="1:10" x14ac:dyDescent="0.2">
      <c r="A69" s="36"/>
      <c r="B69" s="36"/>
      <c r="C69" s="1" t="s">
        <v>50</v>
      </c>
      <c r="D69" s="1"/>
      <c r="J69" s="26">
        <f>-388.6+1</f>
        <v>-387.6</v>
      </c>
    </row>
    <row r="70" spans="1:10" x14ac:dyDescent="0.2">
      <c r="A70" s="36"/>
      <c r="B70" s="36"/>
      <c r="C70" s="1" t="s">
        <v>51</v>
      </c>
      <c r="D70" s="1"/>
      <c r="J70" s="26"/>
    </row>
    <row r="71" spans="1:10" ht="12.75" customHeight="1" x14ac:dyDescent="0.2">
      <c r="A71" s="36"/>
      <c r="B71" s="36"/>
      <c r="C71" s="1" t="s">
        <v>52</v>
      </c>
      <c r="D71" s="1"/>
      <c r="J71" s="34">
        <v>0</v>
      </c>
    </row>
    <row r="72" spans="1:10" x14ac:dyDescent="0.2">
      <c r="A72" s="36"/>
      <c r="B72" s="36"/>
      <c r="C72" s="14"/>
      <c r="D72" s="1"/>
      <c r="J72" s="1"/>
    </row>
    <row r="73" spans="1:10" x14ac:dyDescent="0.2">
      <c r="A73" s="36" t="s">
        <v>48</v>
      </c>
      <c r="B73" s="36"/>
      <c r="C73" s="13" t="s">
        <v>53</v>
      </c>
      <c r="D73" s="1"/>
      <c r="J73" s="26">
        <f>F37</f>
        <v>62.9</v>
      </c>
    </row>
    <row r="74" spans="1:10" ht="15" customHeight="1" x14ac:dyDescent="0.2">
      <c r="A74" s="36"/>
      <c r="B74" s="36"/>
      <c r="C74" s="1" t="s">
        <v>54</v>
      </c>
      <c r="D74" s="1"/>
      <c r="J74" s="26">
        <f>-J73</f>
        <v>-62.9</v>
      </c>
    </row>
    <row r="75" spans="1:10" x14ac:dyDescent="0.2">
      <c r="A75" s="36"/>
      <c r="B75" s="36"/>
      <c r="C75" s="1" t="s">
        <v>55</v>
      </c>
      <c r="D75" s="1"/>
      <c r="J75" s="34">
        <v>0</v>
      </c>
    </row>
    <row r="77" spans="1:10" ht="15" customHeight="1" x14ac:dyDescent="0.2"/>
    <row r="78" spans="1:10" ht="15" customHeight="1" x14ac:dyDescent="0.2"/>
  </sheetData>
  <mergeCells count="4">
    <mergeCell ref="A6:N6"/>
    <mergeCell ref="A7:N7"/>
    <mergeCell ref="A8:N8"/>
    <mergeCell ref="H11:H12"/>
  </mergeCells>
  <pageMargins left="0.7" right="0.7" top="0.75" bottom="0.75" header="0.3" footer="0.3"/>
  <pageSetup scale="59" orientation="portrait" r:id="rId1"/>
  <headerFooter>
    <oddHeader>&amp;R&amp;"Arial,Regular"&amp;10
Filed: 2022-10-31
EB-2022-0200
Exhibit 1
Tab 8
Schedule 1
Attachment 7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2022-11-01T20:48:47Z</dcterms:created>
  <dcterms:modified xsi:type="dcterms:W3CDTF">2022-11-01T20:49:03Z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2022-11-01T20:49:03Z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6f807099-546d-4321-a846-58e37808aa1d</vt:lpwstr>
  </property>
  <property fmtid="{D5CDD505-2E9C-101B-9397-08002B2CF9AE}" pid="8" name="MSIP_Label_67694783-de61-499c-97f7-53d7c605e6e9_ContentBits">
    <vt:lpwstr>0</vt:lpwstr>
  </property>
</Properties>
</file>