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AF510F48-0203-4C4F-8395-85C594469CA9}" xr6:coauthVersionLast="47" xr6:coauthVersionMax="48" xr10:uidLastSave="{6400E8A5-D5EC-4FF6-B534-D9CCEE8941A6}"/>
  <bookViews>
    <workbookView xWindow="30" yWindow="30" windowWidth="28770" windowHeight="15570" firstSheet="6" activeTab="9" xr2:uid="{D79B4297-B418-46D1-9FE5-86471A363627}"/>
  </bookViews>
  <sheets>
    <sheet name="Dist Plnt AoMA 2024" sheetId="1" r:id="rId1"/>
    <sheet name="Utility Tran Plant AoMA 2024" sheetId="5" r:id="rId2"/>
    <sheet name="Utility Ugnd Stor AoMA 2024" sheetId="3" r:id="rId3"/>
    <sheet name="Utility Gen Plant AoMA 2024" sheetId="7" r:id="rId4"/>
    <sheet name="Utility Othr Plant AoMA 2024" sheetId="9" r:id="rId5"/>
    <sheet name="Dist Plnt AoMA 2024 AD" sheetId="2" r:id="rId6"/>
    <sheet name="Sheet1" sheetId="6" r:id="rId7"/>
    <sheet name="Sheet2" sheetId="4" r:id="rId8"/>
    <sheet name="Sheet3" sheetId="8" r:id="rId9"/>
    <sheet name="Sheet4" sheetId="10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8" l="1"/>
  <c r="I20" i="6"/>
  <c r="N28" i="2"/>
  <c r="I28" i="2"/>
  <c r="H28" i="2"/>
  <c r="F25" i="8"/>
  <c r="K25" i="8"/>
  <c r="M25" i="8" s="1"/>
  <c r="F21" i="4"/>
  <c r="F31" i="4"/>
  <c r="K21" i="4"/>
  <c r="K31" i="4"/>
  <c r="M31" i="4" s="1"/>
  <c r="K18" i="6"/>
  <c r="M18" i="6" s="1"/>
  <c r="F18" i="6"/>
  <c r="K26" i="2"/>
  <c r="M26" i="2" s="1"/>
  <c r="F26" i="2"/>
  <c r="J26" i="7"/>
  <c r="L26" i="7" s="1"/>
  <c r="F26" i="7"/>
  <c r="J33" i="3"/>
  <c r="L33" i="3" s="1"/>
  <c r="F33" i="3"/>
  <c r="F23" i="3"/>
  <c r="J23" i="3"/>
  <c r="L23" i="3" s="1"/>
  <c r="J20" i="5"/>
  <c r="L20" i="5" s="1"/>
  <c r="F20" i="5"/>
  <c r="N20" i="6" l="1"/>
  <c r="N27" i="8"/>
  <c r="I27" i="8"/>
  <c r="J28" i="2"/>
  <c r="J20" i="6"/>
  <c r="L23" i="4"/>
  <c r="H27" i="8"/>
  <c r="J23" i="4"/>
  <c r="N23" i="4"/>
  <c r="H23" i="4"/>
  <c r="L20" i="6"/>
  <c r="L33" i="4"/>
  <c r="I33" i="4"/>
  <c r="N33" i="4"/>
  <c r="H33" i="4"/>
  <c r="H20" i="6"/>
  <c r="I23" i="4"/>
  <c r="J33" i="4"/>
  <c r="L27" i="8"/>
  <c r="L28" i="2"/>
  <c r="E20" i="6"/>
  <c r="E35" i="3"/>
  <c r="E22" i="5"/>
  <c r="E28" i="2"/>
  <c r="E27" i="8"/>
  <c r="E23" i="4"/>
  <c r="E33" i="4"/>
  <c r="M21" i="4"/>
  <c r="E28" i="7"/>
  <c r="E25" i="3"/>
  <c r="J27" i="1" l="1"/>
  <c r="L27" i="1" s="1"/>
  <c r="E29" i="1" l="1"/>
  <c r="F27" i="1"/>
  <c r="A14" i="1" l="1"/>
  <c r="H17" i="10" l="1"/>
  <c r="A14" i="10"/>
  <c r="A15" i="10" s="1"/>
  <c r="A17" i="10" s="1"/>
  <c r="E17" i="10"/>
  <c r="A14" i="9"/>
  <c r="A15" i="9" s="1"/>
  <c r="A17" i="9" s="1"/>
  <c r="A14" i="8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7" i="8" s="1"/>
  <c r="A14" i="7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8" i="7" s="1"/>
  <c r="A14" i="6"/>
  <c r="A15" i="6" s="1"/>
  <c r="A16" i="6" s="1"/>
  <c r="A17" i="6" s="1"/>
  <c r="A18" i="6" s="1"/>
  <c r="A20" i="6" s="1"/>
  <c r="A14" i="5"/>
  <c r="A15" i="5" s="1"/>
  <c r="A16" i="5" s="1"/>
  <c r="A17" i="5" s="1"/>
  <c r="A18" i="5" s="1"/>
  <c r="A19" i="5" s="1"/>
  <c r="A20" i="5" s="1"/>
  <c r="A22" i="5" s="1"/>
  <c r="A15" i="4"/>
  <c r="A16" i="4" s="1"/>
  <c r="A17" i="4" s="1"/>
  <c r="A18" i="4" s="1"/>
  <c r="A19" i="4" s="1"/>
  <c r="A20" i="4" s="1"/>
  <c r="A21" i="4" s="1"/>
  <c r="A23" i="4" s="1"/>
  <c r="A15" i="3"/>
  <c r="A16" i="3" s="1"/>
  <c r="A17" i="3" s="1"/>
  <c r="A18" i="3" s="1"/>
  <c r="A19" i="3" s="1"/>
  <c r="A20" i="3" s="1"/>
  <c r="A21" i="3" s="1"/>
  <c r="A22" i="3" s="1"/>
  <c r="A23" i="3" s="1"/>
  <c r="A25" i="3" s="1"/>
  <c r="A14" i="2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8" i="2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9" i="1" s="1"/>
  <c r="A27" i="4" l="1"/>
  <c r="A28" i="4" s="1"/>
  <c r="A29" i="4" s="1"/>
  <c r="A30" i="4" s="1"/>
  <c r="A31" i="4" s="1"/>
  <c r="A33" i="4" s="1"/>
  <c r="A29" i="3"/>
  <c r="A30" i="3" s="1"/>
  <c r="A31" i="3" s="1"/>
  <c r="A32" i="3" s="1"/>
  <c r="A33" i="3" s="1"/>
  <c r="A35" i="3" s="1"/>
  <c r="J17" i="10"/>
  <c r="I35" i="4"/>
  <c r="N17" i="10"/>
  <c r="L17" i="10"/>
  <c r="I17" i="10"/>
  <c r="E17" i="9"/>
  <c r="A35" i="4" l="1"/>
  <c r="A37" i="3"/>
  <c r="N35" i="4"/>
  <c r="H35" i="4"/>
  <c r="E35" i="4"/>
  <c r="J35" i="4"/>
  <c r="E37" i="3"/>
  <c r="L35" i="4"/>
  <c r="F30" i="4" l="1"/>
  <c r="K30" i="4"/>
  <c r="M30" i="4" s="1"/>
  <c r="F24" i="2"/>
  <c r="K24" i="2"/>
  <c r="M24" i="2" s="1"/>
  <c r="F29" i="4"/>
  <c r="K29" i="4"/>
  <c r="M29" i="4" s="1"/>
  <c r="F15" i="6"/>
  <c r="K15" i="6"/>
  <c r="M15" i="6" s="1"/>
  <c r="F14" i="8"/>
  <c r="K14" i="8"/>
  <c r="M14" i="8" s="1"/>
  <c r="F16" i="4"/>
  <c r="K16" i="4"/>
  <c r="M16" i="4" s="1"/>
  <c r="F18" i="4"/>
  <c r="K18" i="4"/>
  <c r="M18" i="4" s="1"/>
  <c r="F17" i="2"/>
  <c r="K17" i="2"/>
  <c r="M17" i="2" s="1"/>
  <c r="F16" i="8"/>
  <c r="K16" i="8"/>
  <c r="M16" i="8" s="1"/>
  <c r="F27" i="4"/>
  <c r="G33" i="4"/>
  <c r="K27" i="4"/>
  <c r="G23" i="4"/>
  <c r="G35" i="4" s="1"/>
  <c r="F14" i="4"/>
  <c r="K14" i="4"/>
  <c r="F23" i="8"/>
  <c r="K23" i="8"/>
  <c r="M23" i="8" s="1"/>
  <c r="F21" i="2"/>
  <c r="K21" i="2"/>
  <c r="M21" i="2" s="1"/>
  <c r="F14" i="6"/>
  <c r="K14" i="6"/>
  <c r="M14" i="6" s="1"/>
  <c r="F16" i="2"/>
  <c r="K16" i="2"/>
  <c r="M16" i="2" s="1"/>
  <c r="G28" i="2"/>
  <c r="F14" i="2"/>
  <c r="K14" i="2"/>
  <c r="M14" i="2" s="1"/>
  <c r="F28" i="4"/>
  <c r="K28" i="4"/>
  <c r="M28" i="4" s="1"/>
  <c r="F17" i="8"/>
  <c r="K17" i="8"/>
  <c r="M17" i="8" s="1"/>
  <c r="F19" i="2"/>
  <c r="K19" i="2"/>
  <c r="M19" i="2" s="1"/>
  <c r="F20" i="4"/>
  <c r="K20" i="4"/>
  <c r="M20" i="4" s="1"/>
  <c r="F15" i="8"/>
  <c r="K15" i="8"/>
  <c r="M15" i="8" s="1"/>
  <c r="F17" i="4"/>
  <c r="K17" i="4"/>
  <c r="M17" i="4" s="1"/>
  <c r="F19" i="8"/>
  <c r="K19" i="8"/>
  <c r="M19" i="8" s="1"/>
  <c r="F15" i="2"/>
  <c r="K15" i="2"/>
  <c r="M15" i="2" s="1"/>
  <c r="F14" i="10"/>
  <c r="K14" i="10"/>
  <c r="M14" i="10" s="1"/>
  <c r="F18" i="2"/>
  <c r="K18" i="2"/>
  <c r="M18" i="2" s="1"/>
  <c r="F21" i="8"/>
  <c r="K21" i="8"/>
  <c r="M21" i="8" s="1"/>
  <c r="F15" i="4"/>
  <c r="K15" i="4"/>
  <c r="M15" i="4" s="1"/>
  <c r="G20" i="6"/>
  <c r="F13" i="6"/>
  <c r="K13" i="6"/>
  <c r="F15" i="10"/>
  <c r="K15" i="10"/>
  <c r="M15" i="10" s="1"/>
  <c r="F16" i="6"/>
  <c r="K16" i="6"/>
  <c r="M16" i="6" s="1"/>
  <c r="G27" i="8"/>
  <c r="F13" i="8"/>
  <c r="K13" i="8"/>
  <c r="F23" i="2"/>
  <c r="K23" i="2"/>
  <c r="M23" i="2" s="1"/>
  <c r="F22" i="8"/>
  <c r="K22" i="8"/>
  <c r="M22" i="8" s="1"/>
  <c r="F20" i="2"/>
  <c r="K20" i="2"/>
  <c r="M20" i="2" s="1"/>
  <c r="F20" i="8"/>
  <c r="K20" i="8"/>
  <c r="M20" i="8" s="1"/>
  <c r="F18" i="8"/>
  <c r="K18" i="8"/>
  <c r="M18" i="8" s="1"/>
  <c r="F13" i="2"/>
  <c r="K13" i="2"/>
  <c r="F24" i="8"/>
  <c r="K24" i="8"/>
  <c r="M24" i="8" s="1"/>
  <c r="F25" i="2"/>
  <c r="K25" i="2"/>
  <c r="M25" i="2" s="1"/>
  <c r="F17" i="6"/>
  <c r="K17" i="6"/>
  <c r="M17" i="6" s="1"/>
  <c r="F22" i="2"/>
  <c r="K22" i="2"/>
  <c r="M22" i="2" s="1"/>
  <c r="F19" i="4"/>
  <c r="K19" i="4"/>
  <c r="M19" i="4" s="1"/>
  <c r="M13" i="6" l="1"/>
  <c r="M20" i="6" s="1"/>
  <c r="K20" i="6"/>
  <c r="F27" i="8"/>
  <c r="M14" i="4"/>
  <c r="M23" i="4" s="1"/>
  <c r="K23" i="4"/>
  <c r="K35" i="4" s="1"/>
  <c r="K27" i="8"/>
  <c r="M13" i="8"/>
  <c r="M27" i="8" s="1"/>
  <c r="F20" i="6"/>
  <c r="F13" i="10"/>
  <c r="F17" i="10" s="1"/>
  <c r="G17" i="10"/>
  <c r="K13" i="10"/>
  <c r="K33" i="4"/>
  <c r="M27" i="4"/>
  <c r="M33" i="4" s="1"/>
  <c r="F23" i="4"/>
  <c r="F35" i="4" s="1"/>
  <c r="M13" i="2"/>
  <c r="M28" i="2" s="1"/>
  <c r="K28" i="2"/>
  <c r="F33" i="4"/>
  <c r="F28" i="2"/>
  <c r="M35" i="4" l="1"/>
  <c r="K17" i="10"/>
  <c r="M13" i="10"/>
  <c r="M17" i="10" s="1"/>
  <c r="K22" i="5" l="1"/>
  <c r="K25" i="3"/>
  <c r="K29" i="1"/>
  <c r="K28" i="7"/>
  <c r="K17" i="9"/>
  <c r="K35" i="3"/>
  <c r="K37" i="3" l="1"/>
  <c r="H29" i="1" l="1"/>
  <c r="H25" i="3"/>
  <c r="I22" i="5"/>
  <c r="I28" i="7"/>
  <c r="I35" i="3"/>
  <c r="I25" i="3"/>
  <c r="H35" i="3"/>
  <c r="I17" i="9"/>
  <c r="I29" i="1"/>
  <c r="H28" i="7" l="1"/>
  <c r="H37" i="3"/>
  <c r="H17" i="9"/>
  <c r="I37" i="3"/>
  <c r="H22" i="5"/>
  <c r="F19" i="1" l="1"/>
  <c r="F13" i="9"/>
  <c r="F20" i="7"/>
  <c r="F26" i="1"/>
  <c r="F18" i="7"/>
  <c r="F13" i="1"/>
  <c r="G35" i="3"/>
  <c r="F18" i="1"/>
  <c r="G25" i="3"/>
  <c r="F20" i="1"/>
  <c r="F21" i="7"/>
  <c r="F17" i="5"/>
  <c r="F32" i="3"/>
  <c r="J32" i="3"/>
  <c r="L32" i="3" s="1"/>
  <c r="F14" i="1"/>
  <c r="J14" i="1"/>
  <c r="L14" i="1" s="1"/>
  <c r="F17" i="1"/>
  <c r="J17" i="1"/>
  <c r="L17" i="1" s="1"/>
  <c r="F14" i="7"/>
  <c r="J14" i="7"/>
  <c r="L14" i="7" s="1"/>
  <c r="F25" i="7"/>
  <c r="J25" i="7"/>
  <c r="L25" i="7" s="1"/>
  <c r="F22" i="3"/>
  <c r="J22" i="3"/>
  <c r="L22" i="3" s="1"/>
  <c r="F24" i="1"/>
  <c r="J24" i="1"/>
  <c r="L24" i="1" s="1"/>
  <c r="F21" i="1"/>
  <c r="J21" i="1"/>
  <c r="L21" i="1" s="1"/>
  <c r="F22" i="7"/>
  <c r="J22" i="7"/>
  <c r="L22" i="7" s="1"/>
  <c r="F13" i="5"/>
  <c r="J13" i="5"/>
  <c r="F22" i="1"/>
  <c r="J22" i="1"/>
  <c r="L22" i="1" s="1"/>
  <c r="F15" i="7"/>
  <c r="J15" i="7"/>
  <c r="L15" i="7" s="1"/>
  <c r="F14" i="5"/>
  <c r="J14" i="5"/>
  <c r="L14" i="5" s="1"/>
  <c r="F18" i="3"/>
  <c r="J18" i="3"/>
  <c r="L18" i="3" s="1"/>
  <c r="F14" i="9"/>
  <c r="J14" i="9"/>
  <c r="L14" i="9" s="1"/>
  <c r="F13" i="7"/>
  <c r="J13" i="7"/>
  <c r="F16" i="3"/>
  <c r="J16" i="3"/>
  <c r="L16" i="3" s="1"/>
  <c r="J14" i="3"/>
  <c r="F14" i="3"/>
  <c r="F19" i="7"/>
  <c r="J19" i="7"/>
  <c r="L19" i="7" s="1"/>
  <c r="F16" i="1"/>
  <c r="J16" i="1"/>
  <c r="L16" i="1" s="1"/>
  <c r="F15" i="3"/>
  <c r="J15" i="3"/>
  <c r="L15" i="3" s="1"/>
  <c r="F15" i="5"/>
  <c r="J15" i="5"/>
  <c r="L15" i="5" s="1"/>
  <c r="F18" i="5"/>
  <c r="J18" i="5"/>
  <c r="L18" i="5" s="1"/>
  <c r="F23" i="1"/>
  <c r="J23" i="1"/>
  <c r="L23" i="1" s="1"/>
  <c r="F20" i="3"/>
  <c r="J20" i="3"/>
  <c r="L20" i="3" s="1"/>
  <c r="F29" i="3"/>
  <c r="J29" i="3"/>
  <c r="F16" i="5"/>
  <c r="J16" i="5"/>
  <c r="L16" i="5" s="1"/>
  <c r="F23" i="7"/>
  <c r="J23" i="7"/>
  <c r="L23" i="7" s="1"/>
  <c r="F15" i="1"/>
  <c r="J15" i="1"/>
  <c r="L15" i="1" s="1"/>
  <c r="F16" i="7"/>
  <c r="J16" i="7"/>
  <c r="L16" i="7" s="1"/>
  <c r="F17" i="3"/>
  <c r="J17" i="3"/>
  <c r="L17" i="3" s="1"/>
  <c r="F15" i="9"/>
  <c r="J15" i="9"/>
  <c r="L15" i="9" s="1"/>
  <c r="F30" i="3"/>
  <c r="J30" i="3"/>
  <c r="L30" i="3" s="1"/>
  <c r="F19" i="5"/>
  <c r="J19" i="5"/>
  <c r="L19" i="5" s="1"/>
  <c r="F17" i="7"/>
  <c r="J17" i="7"/>
  <c r="L17" i="7" s="1"/>
  <c r="F24" i="7"/>
  <c r="J24" i="7"/>
  <c r="L24" i="7" s="1"/>
  <c r="F19" i="3"/>
  <c r="J19" i="3"/>
  <c r="L19" i="3" s="1"/>
  <c r="J20" i="1" l="1"/>
  <c r="L20" i="1" s="1"/>
  <c r="J18" i="1"/>
  <c r="L18" i="1" s="1"/>
  <c r="J20" i="7"/>
  <c r="L20" i="7" s="1"/>
  <c r="J18" i="7"/>
  <c r="L18" i="7" s="1"/>
  <c r="J13" i="9"/>
  <c r="L13" i="9" s="1"/>
  <c r="L17" i="9" s="1"/>
  <c r="G17" i="9"/>
  <c r="J19" i="1"/>
  <c r="L19" i="1" s="1"/>
  <c r="J31" i="3"/>
  <c r="L31" i="3" s="1"/>
  <c r="F31" i="3"/>
  <c r="G28" i="7"/>
  <c r="J21" i="3"/>
  <c r="L21" i="3" s="1"/>
  <c r="J21" i="7"/>
  <c r="L21" i="7" s="1"/>
  <c r="F21" i="3"/>
  <c r="J17" i="5"/>
  <c r="L17" i="5" s="1"/>
  <c r="G22" i="5"/>
  <c r="J13" i="1"/>
  <c r="L13" i="1" s="1"/>
  <c r="J26" i="1"/>
  <c r="L26" i="1" s="1"/>
  <c r="F35" i="3"/>
  <c r="L29" i="3"/>
  <c r="F17" i="9"/>
  <c r="L13" i="5"/>
  <c r="F22" i="5"/>
  <c r="F25" i="3"/>
  <c r="F37" i="3" s="1"/>
  <c r="L13" i="7"/>
  <c r="L14" i="3"/>
  <c r="G37" i="3"/>
  <c r="F28" i="7"/>
  <c r="J17" i="9" l="1"/>
  <c r="J28" i="7"/>
  <c r="J25" i="3"/>
  <c r="J35" i="3"/>
  <c r="J37" i="3" s="1"/>
  <c r="L28" i="7"/>
  <c r="L25" i="3"/>
  <c r="L37" i="3" s="1"/>
  <c r="L35" i="3"/>
  <c r="L22" i="5"/>
  <c r="J22" i="5"/>
  <c r="F25" i="1"/>
  <c r="F29" i="1" s="1"/>
  <c r="J25" i="1"/>
  <c r="G29" i="1"/>
  <c r="L25" i="1" l="1"/>
  <c r="L29" i="1" s="1"/>
  <c r="J29" i="1"/>
  <c r="M22" i="5" l="1"/>
  <c r="M29" i="1"/>
  <c r="M25" i="3"/>
  <c r="M35" i="3"/>
  <c r="M28" i="7"/>
  <c r="M17" i="9"/>
  <c r="M37" i="3" l="1"/>
</calcChain>
</file>

<file path=xl/sharedStrings.xml><?xml version="1.0" encoding="utf-8"?>
<sst xmlns="http://schemas.openxmlformats.org/spreadsheetml/2006/main" count="382" uniqueCount="86">
  <si>
    <t>Utility Gross Distribution Plant - EGI - Year End Balances and Average of Monthly Averages</t>
  </si>
  <si>
    <t>2024 Test Year</t>
  </si>
  <si>
    <t>Dec. 2023</t>
  </si>
  <si>
    <t>Dec. 2024</t>
  </si>
  <si>
    <t>Line No</t>
  </si>
  <si>
    <t>Particulars ($ millions)</t>
  </si>
  <si>
    <t>Opening Balance</t>
  </si>
  <si>
    <t>Transfers</t>
  </si>
  <si>
    <t>Restated Opening Balance</t>
  </si>
  <si>
    <t>Additions</t>
  </si>
  <si>
    <t>Retirements</t>
  </si>
  <si>
    <t>Closing Balance</t>
  </si>
  <si>
    <t>Regulatory Adjustment</t>
  </si>
  <si>
    <t>Utility Balance</t>
  </si>
  <si>
    <t>Average of Monthly Averages</t>
  </si>
  <si>
    <t>(a)</t>
  </si>
  <si>
    <t>(b)</t>
  </si>
  <si>
    <t xml:space="preserve">(c) = (a + b) </t>
  </si>
  <si>
    <t>(d)</t>
  </si>
  <si>
    <t>(e)</t>
  </si>
  <si>
    <t>(f) = (c + d + e)</t>
  </si>
  <si>
    <t>(g)</t>
  </si>
  <si>
    <t>(h) = (f + g)</t>
  </si>
  <si>
    <t>(i)</t>
  </si>
  <si>
    <t>Renewable Natural Gas</t>
  </si>
  <si>
    <t>Land</t>
  </si>
  <si>
    <t>Land rights</t>
  </si>
  <si>
    <t>Structures and improvements</t>
  </si>
  <si>
    <t>Services - metallic</t>
  </si>
  <si>
    <t>Services - plastic</t>
  </si>
  <si>
    <t>Regulators</t>
  </si>
  <si>
    <t>House regulators &amp; meter installations</t>
  </si>
  <si>
    <t>Mains - metallic</t>
  </si>
  <si>
    <t>Mains - plastic</t>
  </si>
  <si>
    <t>NGV station compressors</t>
  </si>
  <si>
    <t>Measuring &amp; regulating equipment</t>
  </si>
  <si>
    <t>Meters</t>
  </si>
  <si>
    <t>Total</t>
  </si>
  <si>
    <t>Utility Distribution Plant - EGI -  Continuity of Accumulated Depreciation Year End Balances and Average of Monthly Averages</t>
  </si>
  <si>
    <t>Costs Net of Proceeds</t>
  </si>
  <si>
    <t>(c) = (a + b)</t>
  </si>
  <si>
    <t>(f)</t>
  </si>
  <si>
    <t>(g) = (c + d + e + f)</t>
  </si>
  <si>
    <t>(h)</t>
  </si>
  <si>
    <t>(i) = (g + h)</t>
  </si>
  <si>
    <t>(j)</t>
  </si>
  <si>
    <t>Utility Storage Plant - EGI - Year End Balances and Average of Monthly Averages</t>
  </si>
  <si>
    <t>Underground Storage Plant</t>
  </si>
  <si>
    <t>Wells</t>
  </si>
  <si>
    <t>Well equipment</t>
  </si>
  <si>
    <t>Field Lines</t>
  </si>
  <si>
    <t>Compressor equipment</t>
  </si>
  <si>
    <t>Measuring and regulating equipment</t>
  </si>
  <si>
    <t>Base pressure gas</t>
  </si>
  <si>
    <t>Sub-Total</t>
  </si>
  <si>
    <t>Local Storage Plant</t>
  </si>
  <si>
    <t>Gas holders - storage</t>
  </si>
  <si>
    <t>Gas holders - equipment</t>
  </si>
  <si>
    <t>EGI Total</t>
  </si>
  <si>
    <t>Utility Storage Plant - EGI -  Continuity of Accumulated Depreciation Year End Balances and Average of Monthly Averages</t>
  </si>
  <si>
    <t>Utility Transmission Plant - EGI - Year End Balances and Average of Monthly Averages</t>
  </si>
  <si>
    <t>Structures &amp; improvements</t>
  </si>
  <si>
    <t>Mains</t>
  </si>
  <si>
    <t>Line Pack Gas</t>
  </si>
  <si>
    <t>Utility Transmission Plant - EGI -  Continuity of Accumulated Depreciation Year End Balances and Average of Monthly Averages</t>
  </si>
  <si>
    <t>Utility General Plant - EGI - Year End Balances and Average of Monthly Averages</t>
  </si>
  <si>
    <t>Office furniture and equipment</t>
  </si>
  <si>
    <t>Transportation equipment</t>
  </si>
  <si>
    <t>NGV conversion kits</t>
  </si>
  <si>
    <t>Heavy work equipment</t>
  </si>
  <si>
    <t>Tools and work equipment</t>
  </si>
  <si>
    <t>Communication structures &amp; equip.</t>
  </si>
  <si>
    <t>Computer equipment</t>
  </si>
  <si>
    <t>Software Aquired/Developed</t>
  </si>
  <si>
    <t>WAMS</t>
  </si>
  <si>
    <t>Utility General Plant - EGI -  Continuity of Accumulated Depreciation Year End Balances and Average of Monthly Averages</t>
  </si>
  <si>
    <t>Utility Other Plant -EGI - Year End Balances and Average of Monthly Averages</t>
  </si>
  <si>
    <t>Inactive services</t>
  </si>
  <si>
    <t>Franchises and consents</t>
  </si>
  <si>
    <t>Other intangible plant</t>
  </si>
  <si>
    <t>Utility Other Plant - EGI -  Continuity of Accumulated Depreciation Year End Balances and Average of Monthly Averages</t>
  </si>
  <si>
    <t>Mans - envision</t>
  </si>
  <si>
    <t>Investment in leased assets</t>
  </si>
  <si>
    <t>NGV rental equipment</t>
  </si>
  <si>
    <t>Regulatory Overheads</t>
  </si>
  <si>
    <t>Line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</si>
</sst>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16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164" fontId="2" fillId="0" borderId="0" xfId="0" applyNumberFormat="1" applyFont="1"/>
    <xf numFmtId="164" fontId="1" fillId="0" borderId="0" xfId="0" applyNumberFormat="1" applyFont="1" applyAlignment="1">
      <alignment horizontal="left"/>
    </xf>
    <xf numFmtId="164" fontId="1" fillId="2" borderId="2" xfId="0" applyNumberFormat="1" applyFont="1" applyFill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76CDD-ED28-445A-83B9-1886362DF113}">
  <dimension ref="A6:M31"/>
  <sheetViews>
    <sheetView view="pageLayout" zoomScale="90" zoomScaleNormal="100" zoomScalePageLayoutView="90" workbookViewId="0">
      <selection activeCell="A5" sqref="A5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38" style="1" customWidth="1"/>
    <col min="4" max="4" width="1.28515625" style="1" customWidth="1"/>
    <col min="5" max="13" width="12.28515625" style="2" customWidth="1"/>
    <col min="14" max="16384" width="101.28515625" style="1"/>
  </cols>
  <sheetData>
    <row r="6" spans="1:13" s="12" customFormat="1" x14ac:dyDescent="0.2">
      <c r="A6" s="14" t="s">
        <v>0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3"/>
    </row>
    <row r="7" spans="1:13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3"/>
    </row>
    <row r="9" spans="1:13" s="3" customFormat="1" x14ac:dyDescent="0.2">
      <c r="E9" s="11" t="s">
        <v>2</v>
      </c>
      <c r="F9" s="11"/>
      <c r="G9" s="11"/>
      <c r="H9" s="11"/>
      <c r="I9" s="11"/>
      <c r="J9" s="11" t="s">
        <v>3</v>
      </c>
      <c r="K9" s="11"/>
      <c r="L9" s="11" t="s">
        <v>3</v>
      </c>
      <c r="M9" s="11"/>
    </row>
    <row r="10" spans="1:13" s="7" customFormat="1" ht="38.25" x14ac:dyDescent="0.2">
      <c r="A10" s="10" t="s">
        <v>85</v>
      </c>
      <c r="C10" s="9" t="s">
        <v>5</v>
      </c>
      <c r="E10" s="8" t="s">
        <v>6</v>
      </c>
      <c r="F10" s="18" t="s">
        <v>7</v>
      </c>
      <c r="G10" s="18" t="s">
        <v>8</v>
      </c>
      <c r="H10" s="8" t="s">
        <v>9</v>
      </c>
      <c r="I10" s="8" t="s">
        <v>10</v>
      </c>
      <c r="J10" s="8" t="s">
        <v>11</v>
      </c>
      <c r="K10" s="8" t="s">
        <v>12</v>
      </c>
      <c r="L10" s="8" t="s">
        <v>13</v>
      </c>
      <c r="M10" s="8" t="s">
        <v>14</v>
      </c>
    </row>
    <row r="11" spans="1:13" x14ac:dyDescent="0.2">
      <c r="E11" s="6" t="s">
        <v>15</v>
      </c>
      <c r="F11" s="6" t="s">
        <v>16</v>
      </c>
      <c r="G11" s="6" t="s">
        <v>17</v>
      </c>
      <c r="H11" s="6" t="s">
        <v>18</v>
      </c>
      <c r="I11" s="6" t="s">
        <v>19</v>
      </c>
      <c r="J11" s="6" t="s">
        <v>20</v>
      </c>
      <c r="K11" s="6" t="s">
        <v>21</v>
      </c>
      <c r="L11" s="6" t="s">
        <v>22</v>
      </c>
      <c r="M11" s="6" t="s">
        <v>23</v>
      </c>
    </row>
    <row r="13" spans="1:13" x14ac:dyDescent="0.2">
      <c r="A13" s="5">
        <v>1</v>
      </c>
      <c r="C13" s="1" t="s">
        <v>24</v>
      </c>
      <c r="E13" s="6">
        <v>23.215769677507708</v>
      </c>
      <c r="F13" s="6">
        <f t="shared" ref="F13:F27" si="0">G13-E13</f>
        <v>0</v>
      </c>
      <c r="G13" s="6">
        <v>23.215769677507708</v>
      </c>
      <c r="H13" s="6">
        <v>16.429444758377755</v>
      </c>
      <c r="I13" s="6">
        <v>0</v>
      </c>
      <c r="J13" s="6">
        <f t="shared" ref="J13:J27" si="1">G13+H13+I13</f>
        <v>39.645214435885464</v>
      </c>
      <c r="K13" s="6">
        <v>0</v>
      </c>
      <c r="L13" s="6">
        <f t="shared" ref="L13:L26" si="2">J13+K13</f>
        <v>39.645214435885464</v>
      </c>
      <c r="M13" s="6">
        <v>28.071003255569416</v>
      </c>
    </row>
    <row r="14" spans="1:13" x14ac:dyDescent="0.2">
      <c r="A14" s="5">
        <f>A13+1</f>
        <v>2</v>
      </c>
      <c r="C14" s="1" t="s">
        <v>25</v>
      </c>
      <c r="E14" s="6">
        <v>118.14457100744264</v>
      </c>
      <c r="F14" s="6">
        <f t="shared" si="0"/>
        <v>-7.6280388691301937E-2</v>
      </c>
      <c r="G14" s="6">
        <v>118.06829061875133</v>
      </c>
      <c r="H14" s="6">
        <v>3.6026425343767898</v>
      </c>
      <c r="I14" s="6">
        <v>-5.0210214566666664</v>
      </c>
      <c r="J14" s="6">
        <f t="shared" si="1"/>
        <v>116.64991169646146</v>
      </c>
      <c r="K14" s="6">
        <v>0</v>
      </c>
      <c r="L14" s="6">
        <f t="shared" si="2"/>
        <v>116.64991169646146</v>
      </c>
      <c r="M14" s="6">
        <v>117.63242936719395</v>
      </c>
    </row>
    <row r="15" spans="1:13" x14ac:dyDescent="0.2">
      <c r="A15" s="5">
        <f t="shared" ref="A15:A27" si="3">A14+1</f>
        <v>3</v>
      </c>
      <c r="C15" s="1" t="s">
        <v>26</v>
      </c>
      <c r="E15" s="6">
        <v>87.181575548684577</v>
      </c>
      <c r="F15" s="6">
        <f t="shared" si="0"/>
        <v>-19.861049590000007</v>
      </c>
      <c r="G15" s="6">
        <v>67.32052595868457</v>
      </c>
      <c r="H15" s="6">
        <v>1.3196082997144081</v>
      </c>
      <c r="I15" s="6">
        <v>0</v>
      </c>
      <c r="J15" s="6">
        <f t="shared" si="1"/>
        <v>68.640134258398973</v>
      </c>
      <c r="K15" s="6">
        <v>0</v>
      </c>
      <c r="L15" s="6">
        <f t="shared" si="2"/>
        <v>68.640134258398973</v>
      </c>
      <c r="M15" s="6">
        <v>67.678519842718103</v>
      </c>
    </row>
    <row r="16" spans="1:13" x14ac:dyDescent="0.2">
      <c r="A16" s="5">
        <f t="shared" si="3"/>
        <v>4</v>
      </c>
      <c r="C16" s="1" t="s">
        <v>27</v>
      </c>
      <c r="E16" s="6">
        <v>487.84280201346252</v>
      </c>
      <c r="F16" s="6">
        <f t="shared" si="0"/>
        <v>-141.27445878470962</v>
      </c>
      <c r="G16" s="6">
        <v>346.56834322875289</v>
      </c>
      <c r="H16" s="6">
        <v>82.85602879528156</v>
      </c>
      <c r="I16" s="6">
        <v>-38.370589815000002</v>
      </c>
      <c r="J16" s="6">
        <f t="shared" si="1"/>
        <v>391.05378220903447</v>
      </c>
      <c r="K16" s="6">
        <v>-0.3216</v>
      </c>
      <c r="L16" s="6">
        <f t="shared" si="2"/>
        <v>390.73218220903448</v>
      </c>
      <c r="M16" s="6">
        <v>362.10759427330464</v>
      </c>
    </row>
    <row r="17" spans="1:13" x14ac:dyDescent="0.2">
      <c r="A17" s="5">
        <f t="shared" si="3"/>
        <v>5</v>
      </c>
      <c r="C17" s="1" t="s">
        <v>28</v>
      </c>
      <c r="E17" s="6">
        <v>4070.0570770645595</v>
      </c>
      <c r="F17" s="6">
        <f t="shared" si="0"/>
        <v>-399.40570200945876</v>
      </c>
      <c r="G17" s="6">
        <v>3670.6513750551007</v>
      </c>
      <c r="H17" s="6">
        <v>250.50448142074646</v>
      </c>
      <c r="I17" s="6">
        <v>-8.5814463719999985</v>
      </c>
      <c r="J17" s="6">
        <f t="shared" si="1"/>
        <v>3912.5744101038472</v>
      </c>
      <c r="K17" s="6">
        <v>0</v>
      </c>
      <c r="L17" s="6">
        <f t="shared" si="2"/>
        <v>3912.5744101038472</v>
      </c>
      <c r="M17" s="6">
        <v>3750.8848419108967</v>
      </c>
    </row>
    <row r="18" spans="1:13" x14ac:dyDescent="0.2">
      <c r="A18" s="5">
        <f t="shared" si="3"/>
        <v>6</v>
      </c>
      <c r="C18" s="1" t="s">
        <v>29</v>
      </c>
      <c r="E18" s="6">
        <v>1609.3120516748118</v>
      </c>
      <c r="F18" s="6">
        <f t="shared" si="0"/>
        <v>213.22744566202346</v>
      </c>
      <c r="G18" s="6">
        <v>1822.5394973368352</v>
      </c>
      <c r="H18" s="6">
        <v>74.783879905333308</v>
      </c>
      <c r="I18" s="6">
        <v>-2.1414392533333326</v>
      </c>
      <c r="J18" s="6">
        <f t="shared" si="1"/>
        <v>1895.1819379888352</v>
      </c>
      <c r="K18" s="6">
        <v>0</v>
      </c>
      <c r="L18" s="6">
        <f t="shared" si="2"/>
        <v>1895.1819379888352</v>
      </c>
      <c r="M18" s="6">
        <v>1842.2465190949686</v>
      </c>
    </row>
    <row r="19" spans="1:13" x14ac:dyDescent="0.2">
      <c r="A19" s="5">
        <f t="shared" si="3"/>
        <v>7</v>
      </c>
      <c r="C19" s="1" t="s">
        <v>30</v>
      </c>
      <c r="E19" s="6">
        <v>165.76473378547769</v>
      </c>
      <c r="F19" s="6">
        <f t="shared" si="0"/>
        <v>329.57804880624417</v>
      </c>
      <c r="G19" s="6">
        <v>495.34278259172186</v>
      </c>
      <c r="H19" s="6">
        <v>39.066902842076161</v>
      </c>
      <c r="I19" s="6">
        <v>-13.128402069999998</v>
      </c>
      <c r="J19" s="6">
        <f t="shared" si="1"/>
        <v>521.28128336379802</v>
      </c>
      <c r="K19" s="6">
        <v>0</v>
      </c>
      <c r="L19" s="6">
        <f t="shared" si="2"/>
        <v>521.28128336379802</v>
      </c>
      <c r="M19" s="6">
        <v>502.77675445297604</v>
      </c>
    </row>
    <row r="20" spans="1:13" x14ac:dyDescent="0.2">
      <c r="A20" s="5">
        <f t="shared" si="3"/>
        <v>8</v>
      </c>
      <c r="C20" s="1" t="s">
        <v>31</v>
      </c>
      <c r="E20" s="6">
        <v>144.07361655872376</v>
      </c>
      <c r="F20" s="6">
        <f t="shared" si="0"/>
        <v>20.321082741655374</v>
      </c>
      <c r="G20" s="6">
        <v>164.39469930037913</v>
      </c>
      <c r="H20" s="6">
        <v>20.013415565381546</v>
      </c>
      <c r="I20" s="6">
        <v>-5.4616383333333331E-2</v>
      </c>
      <c r="J20" s="6">
        <f t="shared" si="1"/>
        <v>184.35349848242734</v>
      </c>
      <c r="K20" s="6">
        <v>0</v>
      </c>
      <c r="L20" s="6">
        <f t="shared" si="2"/>
        <v>184.35349848242734</v>
      </c>
      <c r="M20" s="6">
        <v>169.8092818256429</v>
      </c>
    </row>
    <row r="21" spans="1:13" x14ac:dyDescent="0.2">
      <c r="A21" s="5">
        <f t="shared" si="3"/>
        <v>9</v>
      </c>
      <c r="C21" s="1" t="s">
        <v>32</v>
      </c>
      <c r="E21" s="6">
        <v>7066.6456367256633</v>
      </c>
      <c r="F21" s="6">
        <f t="shared" si="0"/>
        <v>-3135.5976157697687</v>
      </c>
      <c r="G21" s="6">
        <v>3931.0480209558946</v>
      </c>
      <c r="H21" s="6">
        <v>176.43425654218277</v>
      </c>
      <c r="I21" s="6">
        <v>-20.952158918888891</v>
      </c>
      <c r="J21" s="6">
        <f t="shared" si="1"/>
        <v>4086.5301185791886</v>
      </c>
      <c r="K21" s="6">
        <v>-2.2014999999999998</v>
      </c>
      <c r="L21" s="6">
        <f t="shared" si="2"/>
        <v>4084.3286185791885</v>
      </c>
      <c r="M21" s="6">
        <v>3974.55004215279</v>
      </c>
    </row>
    <row r="22" spans="1:13" x14ac:dyDescent="0.2">
      <c r="A22" s="5">
        <f t="shared" si="3"/>
        <v>10</v>
      </c>
      <c r="C22" s="1" t="s">
        <v>33</v>
      </c>
      <c r="E22" s="6">
        <v>1128.1327850278619</v>
      </c>
      <c r="F22" s="6">
        <f t="shared" si="0"/>
        <v>2616.4851660491722</v>
      </c>
      <c r="G22" s="6">
        <v>3744.6179510770339</v>
      </c>
      <c r="H22" s="6">
        <v>230.48468883899395</v>
      </c>
      <c r="I22" s="6">
        <v>-10.862386464444441</v>
      </c>
      <c r="J22" s="6">
        <f t="shared" si="1"/>
        <v>3964.2402534515832</v>
      </c>
      <c r="K22" s="6">
        <v>0</v>
      </c>
      <c r="L22" s="6">
        <f t="shared" si="2"/>
        <v>3964.2402534515832</v>
      </c>
      <c r="M22" s="6">
        <v>3812.7747061236591</v>
      </c>
    </row>
    <row r="23" spans="1:13" x14ac:dyDescent="0.2">
      <c r="A23" s="5">
        <f t="shared" si="3"/>
        <v>11</v>
      </c>
      <c r="C23" s="1" t="s">
        <v>81</v>
      </c>
      <c r="E23" s="6">
        <v>0</v>
      </c>
      <c r="F23" s="6">
        <f t="shared" si="0"/>
        <v>208.04424858907032</v>
      </c>
      <c r="G23" s="6">
        <v>208.04424858907032</v>
      </c>
      <c r="H23" s="6">
        <v>28.379494276936292</v>
      </c>
      <c r="I23" s="6">
        <v>0</v>
      </c>
      <c r="J23" s="6">
        <f t="shared" si="1"/>
        <v>236.42374286600662</v>
      </c>
      <c r="K23" s="6">
        <v>0</v>
      </c>
      <c r="L23" s="6">
        <f t="shared" si="2"/>
        <v>236.42374286600662</v>
      </c>
      <c r="M23" s="6">
        <v>217.51979262788032</v>
      </c>
    </row>
    <row r="24" spans="1:13" x14ac:dyDescent="0.2">
      <c r="A24" s="5">
        <f t="shared" si="3"/>
        <v>12</v>
      </c>
      <c r="C24" s="1" t="s">
        <v>34</v>
      </c>
      <c r="E24" s="6">
        <v>6.1867832761966266</v>
      </c>
      <c r="F24" s="6">
        <f t="shared" si="0"/>
        <v>5.781161839348</v>
      </c>
      <c r="G24" s="6">
        <v>11.967945115544627</v>
      </c>
      <c r="H24" s="6">
        <v>0.93667072782100724</v>
      </c>
      <c r="I24" s="6">
        <v>0</v>
      </c>
      <c r="J24" s="6">
        <f t="shared" si="1"/>
        <v>12.904615843365633</v>
      </c>
      <c r="K24" s="6">
        <v>0</v>
      </c>
      <c r="L24" s="6">
        <f t="shared" si="2"/>
        <v>12.904615843365633</v>
      </c>
      <c r="M24" s="6">
        <v>12.256443663344271</v>
      </c>
    </row>
    <row r="25" spans="1:13" x14ac:dyDescent="0.2">
      <c r="A25" s="5">
        <f t="shared" si="3"/>
        <v>13</v>
      </c>
      <c r="C25" s="1" t="s">
        <v>35</v>
      </c>
      <c r="E25" s="6">
        <v>1069.5908068400718</v>
      </c>
      <c r="F25" s="6">
        <f t="shared" si="0"/>
        <v>33.191802887100948</v>
      </c>
      <c r="G25" s="6">
        <v>1102.7826097271727</v>
      </c>
      <c r="H25" s="6">
        <v>64.116997395698036</v>
      </c>
      <c r="I25" s="6">
        <v>-4.5801849799999994</v>
      </c>
      <c r="J25" s="6">
        <f t="shared" si="1"/>
        <v>1162.3194221428707</v>
      </c>
      <c r="K25" s="6">
        <v>-0.53049999999999997</v>
      </c>
      <c r="L25" s="6">
        <f t="shared" si="2"/>
        <v>1161.7889221428707</v>
      </c>
      <c r="M25" s="6">
        <v>1119.5030547039987</v>
      </c>
    </row>
    <row r="26" spans="1:13" x14ac:dyDescent="0.2">
      <c r="A26" s="5">
        <f t="shared" si="3"/>
        <v>14</v>
      </c>
      <c r="C26" s="1" t="s">
        <v>36</v>
      </c>
      <c r="E26" s="6">
        <v>1137.2011489959261</v>
      </c>
      <c r="F26" s="6">
        <f t="shared" si="0"/>
        <v>0</v>
      </c>
      <c r="G26" s="6">
        <v>1137.2011489959261</v>
      </c>
      <c r="H26" s="6">
        <v>89.841197368685883</v>
      </c>
      <c r="I26" s="6">
        <v>-31.821246989999999</v>
      </c>
      <c r="J26" s="6">
        <f t="shared" si="1"/>
        <v>1195.2210993746121</v>
      </c>
      <c r="K26" s="6">
        <v>0</v>
      </c>
      <c r="L26" s="6">
        <f t="shared" si="2"/>
        <v>1195.2210993746121</v>
      </c>
      <c r="M26" s="6">
        <v>1154.4601662308066</v>
      </c>
    </row>
    <row r="27" spans="1:13" x14ac:dyDescent="0.2">
      <c r="A27" s="5">
        <f t="shared" si="3"/>
        <v>15</v>
      </c>
      <c r="C27" s="1" t="s">
        <v>84</v>
      </c>
      <c r="E27" s="6">
        <v>701.2508103422125</v>
      </c>
      <c r="F27" s="6">
        <f t="shared" si="0"/>
        <v>-701.2508103422125</v>
      </c>
      <c r="G27" s="6">
        <v>0</v>
      </c>
      <c r="H27" s="6">
        <v>0</v>
      </c>
      <c r="I27" s="6">
        <v>0</v>
      </c>
      <c r="J27" s="6">
        <f t="shared" si="1"/>
        <v>0</v>
      </c>
      <c r="K27" s="6">
        <v>0</v>
      </c>
      <c r="L27" s="6">
        <f t="shared" ref="L27" si="4">J27+K27</f>
        <v>0</v>
      </c>
      <c r="M27" s="6">
        <v>0</v>
      </c>
    </row>
    <row r="28" spans="1:13" x14ac:dyDescent="0.2">
      <c r="A28" s="5"/>
      <c r="E28" s="6"/>
      <c r="F28" s="6"/>
      <c r="G28" s="6"/>
      <c r="H28" s="6"/>
      <c r="I28" s="6"/>
      <c r="J28" s="6"/>
      <c r="K28" s="6"/>
      <c r="L28" s="6"/>
      <c r="M28" s="6"/>
    </row>
    <row r="29" spans="1:13" ht="13.5" thickBot="1" x14ac:dyDescent="0.25">
      <c r="A29" s="5">
        <f>A27+1</f>
        <v>16</v>
      </c>
      <c r="C29" s="1" t="s">
        <v>37</v>
      </c>
      <c r="E29" s="4">
        <f>SUM(E13:E27)</f>
        <v>17814.6001685386</v>
      </c>
      <c r="F29" s="4">
        <f t="shared" ref="F29:M29" si="5">SUM(F13:F27)</f>
        <v>-970.83696031022657</v>
      </c>
      <c r="G29" s="4">
        <f t="shared" si="5"/>
        <v>16843.763208228374</v>
      </c>
      <c r="H29" s="4">
        <f t="shared" si="5"/>
        <v>1078.769709271606</v>
      </c>
      <c r="I29" s="4">
        <f t="shared" si="5"/>
        <v>-135.51349270366666</v>
      </c>
      <c r="J29" s="4">
        <f t="shared" si="5"/>
        <v>17787.019424796315</v>
      </c>
      <c r="K29" s="4">
        <f t="shared" si="5"/>
        <v>-3.0535999999999999</v>
      </c>
      <c r="L29" s="4">
        <f t="shared" si="5"/>
        <v>17783.965824796313</v>
      </c>
      <c r="M29" s="4">
        <f t="shared" si="5"/>
        <v>17132.271149525746</v>
      </c>
    </row>
    <row r="30" spans="1:13" ht="13.5" thickTop="1" x14ac:dyDescent="0.2"/>
    <row r="31" spans="1:13" x14ac:dyDescent="0.2">
      <c r="A31" s="3"/>
    </row>
  </sheetData>
  <pageMargins left="0.7" right="0.7" top="0.75" bottom="0.75" header="0.3" footer="0.3"/>
  <pageSetup scale="77" orientation="landscape" r:id="rId1"/>
  <headerFooter>
    <oddHeader>&amp;R&amp;"Arial,Regular"&amp;10Filed: 2022-10-31
EB-2022-0200
Exhibit 2
Tab 2
Schedule 1
Attachment 8
Page &amp;P of 10</oddHead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0E71A-805F-4A16-8E3D-79E40FE82455}">
  <dimension ref="A6:N19"/>
  <sheetViews>
    <sheetView tabSelected="1" view="pageLayout" zoomScale="90" zoomScaleNormal="100" zoomScalePageLayoutView="90" workbookViewId="0">
      <selection activeCell="C2" sqref="C2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0" width="12.28515625" style="2" customWidth="1"/>
    <col min="11" max="11" width="17.28515625" style="2" bestFit="1" customWidth="1"/>
    <col min="12" max="13" width="12.28515625" style="2" customWidth="1"/>
    <col min="14" max="14" width="14.85546875" style="2" bestFit="1" customWidth="1"/>
    <col min="15" max="16384" width="101.28515625" style="1"/>
  </cols>
  <sheetData>
    <row r="6" spans="1:14" s="12" customFormat="1" x14ac:dyDescent="0.2">
      <c r="A6" s="14" t="s">
        <v>80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3"/>
      <c r="N6" s="16"/>
    </row>
    <row r="7" spans="1:14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3"/>
      <c r="N7" s="16"/>
    </row>
    <row r="9" spans="1:14" s="3" customFormat="1" x14ac:dyDescent="0.2">
      <c r="E9" s="11" t="s">
        <v>2</v>
      </c>
      <c r="F9" s="11"/>
      <c r="G9" s="11"/>
      <c r="H9" s="11"/>
      <c r="I9" s="11"/>
      <c r="J9" s="11"/>
      <c r="K9" s="11" t="s">
        <v>3</v>
      </c>
      <c r="L9" s="11"/>
      <c r="M9" s="11" t="s">
        <v>3</v>
      </c>
      <c r="N9" s="15"/>
    </row>
    <row r="10" spans="1:14" s="7" customFormat="1" ht="38.25" x14ac:dyDescent="0.2">
      <c r="A10" s="10" t="s">
        <v>85</v>
      </c>
      <c r="C10" s="9" t="s">
        <v>5</v>
      </c>
      <c r="E10" s="8" t="s">
        <v>6</v>
      </c>
      <c r="F10" s="18" t="s">
        <v>7</v>
      </c>
      <c r="G10" s="18" t="s">
        <v>8</v>
      </c>
      <c r="H10" s="8" t="s">
        <v>9</v>
      </c>
      <c r="I10" s="8" t="s">
        <v>10</v>
      </c>
      <c r="J10" s="8" t="s">
        <v>39</v>
      </c>
      <c r="K10" s="8" t="s">
        <v>11</v>
      </c>
      <c r="L10" s="8" t="s">
        <v>12</v>
      </c>
      <c r="M10" s="8" t="s">
        <v>13</v>
      </c>
      <c r="N10" s="8" t="s">
        <v>14</v>
      </c>
    </row>
    <row r="11" spans="1:14" x14ac:dyDescent="0.2">
      <c r="E11" s="6" t="s">
        <v>15</v>
      </c>
      <c r="F11" s="6" t="s">
        <v>16</v>
      </c>
      <c r="G11" s="6" t="s">
        <v>40</v>
      </c>
      <c r="H11" s="6" t="s">
        <v>18</v>
      </c>
      <c r="I11" s="6" t="s">
        <v>19</v>
      </c>
      <c r="J11" s="6" t="s">
        <v>41</v>
      </c>
      <c r="K11" s="6" t="s">
        <v>42</v>
      </c>
      <c r="L11" s="6" t="s">
        <v>43</v>
      </c>
      <c r="M11" s="6" t="s">
        <v>44</v>
      </c>
      <c r="N11" s="6" t="s">
        <v>45</v>
      </c>
    </row>
    <row r="13" spans="1:14" x14ac:dyDescent="0.2">
      <c r="A13" s="5">
        <v>1</v>
      </c>
      <c r="C13" s="1" t="s">
        <v>77</v>
      </c>
      <c r="E13" s="6">
        <v>-1.4527819700000002</v>
      </c>
      <c r="F13" s="6">
        <f>G13-E13</f>
        <v>0</v>
      </c>
      <c r="G13" s="6">
        <v>-1.4527819700000002</v>
      </c>
      <c r="H13" s="6">
        <v>0</v>
      </c>
      <c r="I13" s="6">
        <v>0</v>
      </c>
      <c r="J13" s="6">
        <v>0</v>
      </c>
      <c r="K13" s="6">
        <f>G13+H13+I13+J13</f>
        <v>-1.4527819700000002</v>
      </c>
      <c r="L13" s="6">
        <v>0</v>
      </c>
      <c r="M13" s="6">
        <f>K13+L13</f>
        <v>-1.4527819700000002</v>
      </c>
      <c r="N13" s="6">
        <v>-1.4527819700000002</v>
      </c>
    </row>
    <row r="14" spans="1:14" x14ac:dyDescent="0.2">
      <c r="A14" s="5">
        <f>A13+1</f>
        <v>2</v>
      </c>
      <c r="C14" s="1" t="s">
        <v>78</v>
      </c>
      <c r="E14" s="6">
        <v>-0.97932297333333329</v>
      </c>
      <c r="F14" s="6">
        <f t="shared" ref="F14:F15" si="0">G14-E14</f>
        <v>0</v>
      </c>
      <c r="G14" s="6">
        <v>-0.97932297333333329</v>
      </c>
      <c r="H14" s="6">
        <v>0</v>
      </c>
      <c r="I14" s="6">
        <v>0</v>
      </c>
      <c r="J14" s="6">
        <v>0</v>
      </c>
      <c r="K14" s="6">
        <f>G14+H14+I14+J14</f>
        <v>-0.97932297333333329</v>
      </c>
      <c r="L14" s="6">
        <v>0</v>
      </c>
      <c r="M14" s="6">
        <f>K14+L14</f>
        <v>-0.97932297333333329</v>
      </c>
      <c r="N14" s="6">
        <v>-0.97932297333333329</v>
      </c>
    </row>
    <row r="15" spans="1:14" x14ac:dyDescent="0.2">
      <c r="A15" s="5">
        <f>A14+1</f>
        <v>3</v>
      </c>
      <c r="C15" s="1" t="s">
        <v>79</v>
      </c>
      <c r="E15" s="6">
        <v>-0.49517288999999998</v>
      </c>
      <c r="F15" s="6">
        <f t="shared" si="0"/>
        <v>0</v>
      </c>
      <c r="G15" s="6">
        <v>-0.49517288999999998</v>
      </c>
      <c r="H15" s="6">
        <v>0</v>
      </c>
      <c r="I15" s="6">
        <v>0</v>
      </c>
      <c r="J15" s="6">
        <v>0</v>
      </c>
      <c r="K15" s="6">
        <f>G15+H15+I15+J15</f>
        <v>-0.49517288999999998</v>
      </c>
      <c r="L15" s="6">
        <v>0</v>
      </c>
      <c r="M15" s="6">
        <f>K15+L15</f>
        <v>-0.49517288999999998</v>
      </c>
      <c r="N15" s="6">
        <v>-0.49517288999999987</v>
      </c>
    </row>
    <row r="16" spans="1:14" x14ac:dyDescent="0.2">
      <c r="A16" s="5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ht="13.5" thickBot="1" x14ac:dyDescent="0.25">
      <c r="A17" s="5">
        <f>A15+1</f>
        <v>4</v>
      </c>
      <c r="C17" s="1" t="s">
        <v>37</v>
      </c>
      <c r="E17" s="4">
        <f t="shared" ref="E17:N17" si="1">SUM(E13:E15)</f>
        <v>-2.9272778333333336</v>
      </c>
      <c r="F17" s="4">
        <f t="shared" si="1"/>
        <v>0</v>
      </c>
      <c r="G17" s="4">
        <f t="shared" si="1"/>
        <v>-2.9272778333333336</v>
      </c>
      <c r="H17" s="4">
        <f t="shared" si="1"/>
        <v>0</v>
      </c>
      <c r="I17" s="4">
        <f t="shared" si="1"/>
        <v>0</v>
      </c>
      <c r="J17" s="4">
        <f t="shared" si="1"/>
        <v>0</v>
      </c>
      <c r="K17" s="4">
        <f t="shared" si="1"/>
        <v>-2.9272778333333336</v>
      </c>
      <c r="L17" s="4">
        <f t="shared" si="1"/>
        <v>0</v>
      </c>
      <c r="M17" s="4">
        <f t="shared" si="1"/>
        <v>-2.9272778333333336</v>
      </c>
      <c r="N17" s="4">
        <f t="shared" si="1"/>
        <v>-2.9272778333333331</v>
      </c>
    </row>
    <row r="18" spans="1:14" ht="13.5" thickTop="1" x14ac:dyDescent="0.2"/>
    <row r="19" spans="1:14" x14ac:dyDescent="0.2">
      <c r="A19" s="3"/>
    </row>
  </sheetData>
  <pageMargins left="0.7" right="0.7" top="0.75" bottom="0.75" header="0.3" footer="0.3"/>
  <pageSetup scale="66" firstPageNumber="10" orientation="landscape" useFirstPageNumber="1" r:id="rId1"/>
  <headerFooter>
    <oddHeader>&amp;R&amp;"Arial,Regular"&amp;10Filed: 2022-10-31
EB-2022-0200
Exhibit 2
Tab 2
Schedule 1
Attachment 8
Page &amp;P of 10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40889-9C43-4CE4-9314-25433FFF37EC}">
  <dimension ref="A6:M24"/>
  <sheetViews>
    <sheetView view="pageLayout" zoomScale="90" zoomScaleNormal="100" zoomScalePageLayoutView="90" workbookViewId="0">
      <selection activeCell="F10" sqref="F10:G10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2" width="12.28515625" style="2" customWidth="1"/>
    <col min="13" max="13" width="15" style="2" bestFit="1" customWidth="1"/>
    <col min="14" max="16384" width="101.28515625" style="1"/>
  </cols>
  <sheetData>
    <row r="6" spans="1:13" s="12" customFormat="1" x14ac:dyDescent="0.2">
      <c r="A6" s="14" t="s">
        <v>60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6"/>
    </row>
    <row r="7" spans="1:13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6"/>
    </row>
    <row r="9" spans="1:13" s="3" customFormat="1" x14ac:dyDescent="0.2">
      <c r="E9" s="11" t="s">
        <v>2</v>
      </c>
      <c r="F9" s="11"/>
      <c r="G9" s="11"/>
      <c r="H9" s="11"/>
      <c r="I9" s="11"/>
      <c r="J9" s="11" t="s">
        <v>3</v>
      </c>
      <c r="K9" s="11"/>
      <c r="L9" s="11" t="s">
        <v>3</v>
      </c>
      <c r="M9" s="15"/>
    </row>
    <row r="10" spans="1:13" s="7" customFormat="1" ht="38.25" x14ac:dyDescent="0.2">
      <c r="A10" s="10" t="s">
        <v>4</v>
      </c>
      <c r="C10" s="9" t="s">
        <v>5</v>
      </c>
      <c r="E10" s="8" t="s">
        <v>6</v>
      </c>
      <c r="F10" s="17" t="s">
        <v>7</v>
      </c>
      <c r="G10" s="17" t="s">
        <v>8</v>
      </c>
      <c r="H10" s="8" t="s">
        <v>9</v>
      </c>
      <c r="I10" s="8" t="s">
        <v>10</v>
      </c>
      <c r="J10" s="8" t="s">
        <v>11</v>
      </c>
      <c r="K10" s="8" t="s">
        <v>12</v>
      </c>
      <c r="L10" s="8" t="s">
        <v>13</v>
      </c>
      <c r="M10" s="8" t="s">
        <v>14</v>
      </c>
    </row>
    <row r="11" spans="1:13" x14ac:dyDescent="0.2">
      <c r="E11" s="6" t="s">
        <v>15</v>
      </c>
      <c r="F11" s="6" t="s">
        <v>16</v>
      </c>
      <c r="G11" s="6" t="s">
        <v>17</v>
      </c>
      <c r="H11" s="6" t="s">
        <v>18</v>
      </c>
      <c r="I11" s="6" t="s">
        <v>19</v>
      </c>
      <c r="J11" s="6" t="s">
        <v>20</v>
      </c>
      <c r="K11" s="6" t="s">
        <v>21</v>
      </c>
      <c r="L11" s="6" t="s">
        <v>22</v>
      </c>
      <c r="M11" s="6" t="s">
        <v>23</v>
      </c>
    </row>
    <row r="13" spans="1:13" x14ac:dyDescent="0.2">
      <c r="A13" s="5">
        <v>1</v>
      </c>
      <c r="C13" s="1" t="s">
        <v>25</v>
      </c>
      <c r="E13" s="6">
        <v>86.811918514038524</v>
      </c>
      <c r="F13" s="6">
        <f t="shared" ref="F13:F20" si="0">G13-E13</f>
        <v>4.2977502499994102E-2</v>
      </c>
      <c r="G13" s="6">
        <v>86.854896016538518</v>
      </c>
      <c r="H13" s="6">
        <v>2.1020200634666089</v>
      </c>
      <c r="I13" s="6">
        <v>-1.1714831033333335</v>
      </c>
      <c r="J13" s="6">
        <f t="shared" ref="J13:J20" si="1">G13+H13+I13</f>
        <v>87.7854329766718</v>
      </c>
      <c r="K13" s="6">
        <v>0</v>
      </c>
      <c r="L13" s="6">
        <f t="shared" ref="L13:L19" si="2">J13+K13</f>
        <v>87.7854329766718</v>
      </c>
      <c r="M13" s="6">
        <v>87.107339518649681</v>
      </c>
    </row>
    <row r="14" spans="1:13" x14ac:dyDescent="0.2">
      <c r="A14" s="5">
        <f t="shared" ref="A14:A18" si="3">A13+1</f>
        <v>2</v>
      </c>
      <c r="C14" s="1" t="s">
        <v>26</v>
      </c>
      <c r="E14" s="6">
        <v>71.114075163864001</v>
      </c>
      <c r="F14" s="6">
        <f t="shared" si="0"/>
        <v>19.861049590000007</v>
      </c>
      <c r="G14" s="6">
        <v>90.975124753864009</v>
      </c>
      <c r="H14" s="6">
        <v>1.6411953207795997</v>
      </c>
      <c r="I14" s="6">
        <v>0</v>
      </c>
      <c r="J14" s="6">
        <f t="shared" si="1"/>
        <v>92.61632007464361</v>
      </c>
      <c r="K14" s="6">
        <v>0</v>
      </c>
      <c r="L14" s="6">
        <f t="shared" si="2"/>
        <v>92.61632007464361</v>
      </c>
      <c r="M14" s="6">
        <v>91.420361334651417</v>
      </c>
    </row>
    <row r="15" spans="1:13" x14ac:dyDescent="0.2">
      <c r="A15" s="5">
        <f t="shared" si="3"/>
        <v>3</v>
      </c>
      <c r="C15" s="1" t="s">
        <v>61</v>
      </c>
      <c r="E15" s="6">
        <v>168.04942207147857</v>
      </c>
      <c r="F15" s="6">
        <f t="shared" si="0"/>
        <v>13.617358076692454</v>
      </c>
      <c r="G15" s="6">
        <v>181.66678014817103</v>
      </c>
      <c r="H15" s="6">
        <v>0.68610405160865673</v>
      </c>
      <c r="I15" s="6">
        <v>-4.9481933333333341E-3</v>
      </c>
      <c r="J15" s="6">
        <f t="shared" si="1"/>
        <v>182.34793600644636</v>
      </c>
      <c r="K15" s="6">
        <v>0</v>
      </c>
      <c r="L15" s="6">
        <f t="shared" si="2"/>
        <v>182.34793600644636</v>
      </c>
      <c r="M15" s="6">
        <v>181.85156955226083</v>
      </c>
    </row>
    <row r="16" spans="1:13" x14ac:dyDescent="0.2">
      <c r="A16" s="5">
        <f t="shared" si="3"/>
        <v>4</v>
      </c>
      <c r="C16" s="1" t="s">
        <v>62</v>
      </c>
      <c r="E16" s="6">
        <v>2226.1597332491378</v>
      </c>
      <c r="F16" s="6">
        <f t="shared" si="0"/>
        <v>834.87031460448407</v>
      </c>
      <c r="G16" s="6">
        <v>3061.0300478536219</v>
      </c>
      <c r="H16" s="6">
        <v>137.06417729051148</v>
      </c>
      <c r="I16" s="6">
        <v>-2.0014182355555556</v>
      </c>
      <c r="J16" s="6">
        <f t="shared" si="1"/>
        <v>3196.0928069085776</v>
      </c>
      <c r="K16" s="6">
        <v>0</v>
      </c>
      <c r="L16" s="6">
        <f t="shared" si="2"/>
        <v>3196.0928069085776</v>
      </c>
      <c r="M16" s="6">
        <v>3097.6709523650843</v>
      </c>
    </row>
    <row r="17" spans="1:13" x14ac:dyDescent="0.2">
      <c r="A17" s="5">
        <f t="shared" si="3"/>
        <v>5</v>
      </c>
      <c r="C17" s="1" t="s">
        <v>51</v>
      </c>
      <c r="E17" s="6">
        <v>953.76176982442553</v>
      </c>
      <c r="F17" s="6">
        <f t="shared" si="0"/>
        <v>77.229645280360501</v>
      </c>
      <c r="G17" s="6">
        <v>1030.991415104786</v>
      </c>
      <c r="H17" s="6">
        <v>1.5818664530186857</v>
      </c>
      <c r="I17" s="6">
        <v>0</v>
      </c>
      <c r="J17" s="6">
        <f t="shared" si="1"/>
        <v>1032.5732815578046</v>
      </c>
      <c r="K17" s="6">
        <v>0</v>
      </c>
      <c r="L17" s="6">
        <f t="shared" si="2"/>
        <v>1032.5732815578046</v>
      </c>
      <c r="M17" s="6">
        <v>1031.4205564762531</v>
      </c>
    </row>
    <row r="18" spans="1:13" x14ac:dyDescent="0.2">
      <c r="A18" s="5">
        <f t="shared" si="3"/>
        <v>6</v>
      </c>
      <c r="C18" s="1" t="s">
        <v>35</v>
      </c>
      <c r="E18" s="6">
        <v>462.30793695301293</v>
      </c>
      <c r="F18" s="6">
        <f t="shared" si="0"/>
        <v>41.272057211300421</v>
      </c>
      <c r="G18" s="6">
        <v>503.57999416431335</v>
      </c>
      <c r="H18" s="6">
        <v>45.603861207111372</v>
      </c>
      <c r="I18" s="6">
        <v>-2.7323779999999999E-2</v>
      </c>
      <c r="J18" s="6">
        <f t="shared" si="1"/>
        <v>549.15653159142471</v>
      </c>
      <c r="K18" s="6">
        <v>0</v>
      </c>
      <c r="L18" s="6">
        <f t="shared" si="2"/>
        <v>549.15653159142471</v>
      </c>
      <c r="M18" s="6">
        <v>515.94436142228074</v>
      </c>
    </row>
    <row r="19" spans="1:13" x14ac:dyDescent="0.2">
      <c r="A19" s="5">
        <f>A18+1</f>
        <v>7</v>
      </c>
      <c r="C19" s="1" t="s">
        <v>63</v>
      </c>
      <c r="E19" s="6">
        <v>7.5208874999999997</v>
      </c>
      <c r="F19" s="6">
        <f t="shared" si="0"/>
        <v>0</v>
      </c>
      <c r="G19" s="6">
        <v>7.5208874999999997</v>
      </c>
      <c r="H19" s="6">
        <v>0</v>
      </c>
      <c r="I19" s="6">
        <v>0</v>
      </c>
      <c r="J19" s="6">
        <f t="shared" si="1"/>
        <v>7.5208874999999997</v>
      </c>
      <c r="K19" s="6">
        <v>0</v>
      </c>
      <c r="L19" s="6">
        <f t="shared" si="2"/>
        <v>7.5208874999999997</v>
      </c>
      <c r="M19" s="6">
        <v>7.5208874999999979</v>
      </c>
    </row>
    <row r="20" spans="1:13" x14ac:dyDescent="0.2">
      <c r="A20" s="5">
        <f>A19+1</f>
        <v>8</v>
      </c>
      <c r="C20" s="1" t="s">
        <v>84</v>
      </c>
      <c r="E20" s="6">
        <v>328.00770348911749</v>
      </c>
      <c r="F20" s="6">
        <f t="shared" si="0"/>
        <v>-328.00770348911749</v>
      </c>
      <c r="G20" s="6">
        <v>0</v>
      </c>
      <c r="H20" s="6">
        <v>0</v>
      </c>
      <c r="I20" s="6">
        <v>0</v>
      </c>
      <c r="J20" s="6">
        <f t="shared" si="1"/>
        <v>0</v>
      </c>
      <c r="K20" s="6">
        <v>0</v>
      </c>
      <c r="L20" s="6">
        <f t="shared" ref="L20" si="4">J20+K20</f>
        <v>0</v>
      </c>
      <c r="M20" s="6">
        <v>0</v>
      </c>
    </row>
    <row r="21" spans="1:13" x14ac:dyDescent="0.2">
      <c r="A21" s="5"/>
      <c r="E21" s="6"/>
      <c r="F21" s="6"/>
      <c r="G21" s="6"/>
      <c r="H21" s="6"/>
      <c r="I21" s="6"/>
      <c r="J21" s="6"/>
      <c r="K21" s="6"/>
      <c r="L21" s="6"/>
      <c r="M21" s="6"/>
    </row>
    <row r="22" spans="1:13" ht="13.5" thickBot="1" x14ac:dyDescent="0.25">
      <c r="A22" s="5">
        <f>A20+1</f>
        <v>9</v>
      </c>
      <c r="C22" s="1" t="s">
        <v>37</v>
      </c>
      <c r="E22" s="4">
        <f>SUM(E13:E20)</f>
        <v>4303.7334467650753</v>
      </c>
      <c r="F22" s="4">
        <f t="shared" ref="F22:M22" si="5">SUM(F13:F20)</f>
        <v>658.8856987762199</v>
      </c>
      <c r="G22" s="4">
        <f t="shared" si="5"/>
        <v>4962.6191455412954</v>
      </c>
      <c r="H22" s="4">
        <f t="shared" si="5"/>
        <v>188.6792243864964</v>
      </c>
      <c r="I22" s="4">
        <f t="shared" si="5"/>
        <v>-3.2051733122222226</v>
      </c>
      <c r="J22" s="4">
        <f t="shared" si="5"/>
        <v>5148.0931966155686</v>
      </c>
      <c r="K22" s="4">
        <f t="shared" si="5"/>
        <v>0</v>
      </c>
      <c r="L22" s="4">
        <f t="shared" si="5"/>
        <v>5148.0931966155686</v>
      </c>
      <c r="M22" s="4">
        <f t="shared" si="5"/>
        <v>5012.9360281691797</v>
      </c>
    </row>
    <row r="23" spans="1:13" ht="13.5" thickTop="1" x14ac:dyDescent="0.2"/>
    <row r="24" spans="1:13" x14ac:dyDescent="0.2">
      <c r="A24" s="3"/>
    </row>
  </sheetData>
  <pageMargins left="0.7" right="0.7" top="0.75" bottom="0.75" header="0.3" footer="0.3"/>
  <pageSetup scale="73" firstPageNumber="2" orientation="landscape" useFirstPageNumber="1" r:id="rId1"/>
  <headerFooter>
    <oddHeader>&amp;R&amp;"Arial,Regular"&amp;10Filed: 2022-10-31
EB-2022-0200
Exhibit 2
Tab 2
Schedule 1
Attachment 8
Page &amp;P of 10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4F4E0-8CCA-44EA-9CD5-09CA5B5A1CC8}">
  <dimension ref="A6:M39"/>
  <sheetViews>
    <sheetView view="pageLayout" zoomScale="90" zoomScaleNormal="100" zoomScalePageLayoutView="90" workbookViewId="0">
      <selection activeCell="F10" sqref="F10:G10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2" width="12.28515625" style="2" customWidth="1"/>
    <col min="13" max="13" width="10.28515625" style="2" customWidth="1"/>
    <col min="14" max="16384" width="101.28515625" style="1"/>
  </cols>
  <sheetData>
    <row r="6" spans="1:13" s="12" customFormat="1" x14ac:dyDescent="0.2">
      <c r="A6" s="14" t="s">
        <v>46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6"/>
    </row>
    <row r="7" spans="1:13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6"/>
    </row>
    <row r="9" spans="1:13" s="3" customFormat="1" x14ac:dyDescent="0.2">
      <c r="E9" s="11" t="s">
        <v>2</v>
      </c>
      <c r="F9" s="11"/>
      <c r="G9" s="11"/>
      <c r="H9" s="11"/>
      <c r="I9" s="11"/>
      <c r="J9" s="11" t="s">
        <v>3</v>
      </c>
      <c r="K9" s="11"/>
      <c r="L9" s="11" t="s">
        <v>3</v>
      </c>
      <c r="M9" s="15"/>
    </row>
    <row r="10" spans="1:13" s="7" customFormat="1" ht="38.25" x14ac:dyDescent="0.2">
      <c r="A10" s="10" t="s">
        <v>85</v>
      </c>
      <c r="C10" s="9" t="s">
        <v>5</v>
      </c>
      <c r="E10" s="8" t="s">
        <v>6</v>
      </c>
      <c r="F10" s="18" t="s">
        <v>7</v>
      </c>
      <c r="G10" s="18" t="s">
        <v>8</v>
      </c>
      <c r="H10" s="8" t="s">
        <v>9</v>
      </c>
      <c r="I10" s="8" t="s">
        <v>10</v>
      </c>
      <c r="J10" s="8" t="s">
        <v>11</v>
      </c>
      <c r="K10" s="8" t="s">
        <v>12</v>
      </c>
      <c r="L10" s="8" t="s">
        <v>13</v>
      </c>
      <c r="M10" s="8" t="s">
        <v>14</v>
      </c>
    </row>
    <row r="11" spans="1:13" x14ac:dyDescent="0.2">
      <c r="E11" s="6" t="s">
        <v>15</v>
      </c>
      <c r="F11" s="6" t="s">
        <v>16</v>
      </c>
      <c r="G11" s="6" t="s">
        <v>17</v>
      </c>
      <c r="H11" s="6" t="s">
        <v>18</v>
      </c>
      <c r="I11" s="6" t="s">
        <v>19</v>
      </c>
      <c r="J11" s="6" t="s">
        <v>20</v>
      </c>
      <c r="K11" s="6" t="s">
        <v>21</v>
      </c>
      <c r="L11" s="6" t="s">
        <v>22</v>
      </c>
      <c r="M11" s="6" t="s">
        <v>23</v>
      </c>
    </row>
    <row r="12" spans="1:13" x14ac:dyDescent="0.2">
      <c r="C12" s="3" t="s">
        <v>47</v>
      </c>
    </row>
    <row r="13" spans="1:13" x14ac:dyDescent="0.2"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">
      <c r="A14" s="5">
        <v>1</v>
      </c>
      <c r="C14" s="1" t="s">
        <v>25</v>
      </c>
      <c r="E14" s="6">
        <v>11.506442683253331</v>
      </c>
      <c r="F14" s="6">
        <f>G14-E14</f>
        <v>6.6772775783359304</v>
      </c>
      <c r="G14" s="6">
        <v>18.183720261589261</v>
      </c>
      <c r="H14" s="6">
        <v>9.5829672418075149E-2</v>
      </c>
      <c r="I14" s="6">
        <v>0</v>
      </c>
      <c r="J14" s="6">
        <f t="shared" ref="J14:J23" si="0">G14+H14+I14</f>
        <v>18.279549934007335</v>
      </c>
      <c r="K14" s="6">
        <v>-1.0047999999999999</v>
      </c>
      <c r="L14" s="6">
        <f t="shared" ref="L14:L22" si="1">J14+K14</f>
        <v>17.274749934007335</v>
      </c>
      <c r="M14" s="6">
        <v>17.204917700861223</v>
      </c>
    </row>
    <row r="15" spans="1:13" x14ac:dyDescent="0.2">
      <c r="A15" s="5">
        <f t="shared" ref="A15:A23" si="2">A14+1</f>
        <v>2</v>
      </c>
      <c r="C15" s="1" t="s">
        <v>26</v>
      </c>
      <c r="E15" s="6">
        <v>83.19632720833593</v>
      </c>
      <c r="F15" s="6">
        <f t="shared" ref="F15:F23" si="3">G15-E15</f>
        <v>-6.6772775783359322</v>
      </c>
      <c r="G15" s="6">
        <v>76.519049629999998</v>
      </c>
      <c r="H15" s="6">
        <v>0</v>
      </c>
      <c r="I15" s="6">
        <v>0</v>
      </c>
      <c r="J15" s="6">
        <f t="shared" si="0"/>
        <v>76.519049629999998</v>
      </c>
      <c r="K15" s="6">
        <v>0</v>
      </c>
      <c r="L15" s="6">
        <f t="shared" si="1"/>
        <v>76.519049629999998</v>
      </c>
      <c r="M15" s="6">
        <v>76.519049630000012</v>
      </c>
    </row>
    <row r="16" spans="1:13" x14ac:dyDescent="0.2">
      <c r="A16" s="5">
        <f t="shared" si="2"/>
        <v>3</v>
      </c>
      <c r="C16" s="1" t="s">
        <v>27</v>
      </c>
      <c r="E16" s="6">
        <v>110.59002262281196</v>
      </c>
      <c r="F16" s="6">
        <f t="shared" si="3"/>
        <v>2.7648492974065562</v>
      </c>
      <c r="G16" s="6">
        <v>113.35487192021851</v>
      </c>
      <c r="H16" s="6">
        <v>5.1613221794199475</v>
      </c>
      <c r="I16" s="6">
        <v>-0.28706506999999998</v>
      </c>
      <c r="J16" s="6">
        <f t="shared" si="0"/>
        <v>118.22912902963846</v>
      </c>
      <c r="K16" s="6">
        <v>-7.0400000000000004E-2</v>
      </c>
      <c r="L16" s="6">
        <f t="shared" si="1"/>
        <v>118.15872902963845</v>
      </c>
      <c r="M16" s="6">
        <v>114.61266350777845</v>
      </c>
    </row>
    <row r="17" spans="1:13" x14ac:dyDescent="0.2">
      <c r="A17" s="5">
        <f t="shared" si="2"/>
        <v>4</v>
      </c>
      <c r="C17" s="1" t="s">
        <v>48</v>
      </c>
      <c r="E17" s="6">
        <v>173.97397692956753</v>
      </c>
      <c r="F17" s="6">
        <f t="shared" si="3"/>
        <v>2.5328608505960801</v>
      </c>
      <c r="G17" s="6">
        <v>176.50683778016361</v>
      </c>
      <c r="H17" s="6">
        <v>35.620902203718877</v>
      </c>
      <c r="I17" s="6">
        <v>-0.82360617000000014</v>
      </c>
      <c r="J17" s="6">
        <f t="shared" si="0"/>
        <v>211.30413381388249</v>
      </c>
      <c r="K17" s="6">
        <v>0</v>
      </c>
      <c r="L17" s="6">
        <f t="shared" si="1"/>
        <v>211.30413381388249</v>
      </c>
      <c r="M17" s="6">
        <v>187.08403589889542</v>
      </c>
    </row>
    <row r="18" spans="1:13" x14ac:dyDescent="0.2">
      <c r="A18" s="5">
        <f t="shared" si="2"/>
        <v>5</v>
      </c>
      <c r="C18" s="1" t="s">
        <v>49</v>
      </c>
      <c r="E18" s="6">
        <v>16.024137511824691</v>
      </c>
      <c r="F18" s="6">
        <f t="shared" si="3"/>
        <v>0</v>
      </c>
      <c r="G18" s="6">
        <v>16.024137511824691</v>
      </c>
      <c r="H18" s="6">
        <v>2.9083572832870841</v>
      </c>
      <c r="I18" s="6">
        <v>-0.34088651666666669</v>
      </c>
      <c r="J18" s="6">
        <f t="shared" si="0"/>
        <v>18.591608278445108</v>
      </c>
      <c r="K18" s="6">
        <v>0</v>
      </c>
      <c r="L18" s="6">
        <f t="shared" si="1"/>
        <v>18.591608278445108</v>
      </c>
      <c r="M18" s="6">
        <v>16.881382608585991</v>
      </c>
    </row>
    <row r="19" spans="1:13" x14ac:dyDescent="0.2">
      <c r="A19" s="5">
        <f t="shared" si="2"/>
        <v>6</v>
      </c>
      <c r="C19" s="1" t="s">
        <v>50</v>
      </c>
      <c r="E19" s="6">
        <v>218.91559560473956</v>
      </c>
      <c r="F19" s="6">
        <f t="shared" si="3"/>
        <v>22.766893194504974</v>
      </c>
      <c r="G19" s="6">
        <v>241.68248879924454</v>
      </c>
      <c r="H19" s="6">
        <v>34.616926576749073</v>
      </c>
      <c r="I19" s="6">
        <v>0</v>
      </c>
      <c r="J19" s="6">
        <f t="shared" si="0"/>
        <v>276.29941537599359</v>
      </c>
      <c r="K19" s="6">
        <v>0</v>
      </c>
      <c r="L19" s="6">
        <f t="shared" si="1"/>
        <v>276.29941537599359</v>
      </c>
      <c r="M19" s="6">
        <v>252.06111806157315</v>
      </c>
    </row>
    <row r="20" spans="1:13" x14ac:dyDescent="0.2">
      <c r="A20" s="5">
        <f t="shared" si="2"/>
        <v>7</v>
      </c>
      <c r="C20" s="1" t="s">
        <v>51</v>
      </c>
      <c r="E20" s="6">
        <v>701.11576558739807</v>
      </c>
      <c r="F20" s="6">
        <f t="shared" si="3"/>
        <v>16.732254302768638</v>
      </c>
      <c r="G20" s="6">
        <v>717.84801989016671</v>
      </c>
      <c r="H20" s="6">
        <v>16.964828577466388</v>
      </c>
      <c r="I20" s="6">
        <v>-1.0420952000000001</v>
      </c>
      <c r="J20" s="6">
        <f t="shared" si="0"/>
        <v>733.77075326763315</v>
      </c>
      <c r="K20" s="6">
        <v>-0.45700000000000002</v>
      </c>
      <c r="L20" s="6">
        <f t="shared" si="1"/>
        <v>733.31375326763316</v>
      </c>
      <c r="M20" s="6">
        <v>722.62515200103792</v>
      </c>
    </row>
    <row r="21" spans="1:13" x14ac:dyDescent="0.2">
      <c r="A21" s="5">
        <f t="shared" si="2"/>
        <v>8</v>
      </c>
      <c r="C21" s="1" t="s">
        <v>52</v>
      </c>
      <c r="E21" s="6">
        <v>98.672976650286685</v>
      </c>
      <c r="F21" s="6">
        <f t="shared" si="3"/>
        <v>3.607306389709251</v>
      </c>
      <c r="G21" s="6">
        <v>102.28028303999594</v>
      </c>
      <c r="H21" s="6">
        <v>14.157604575350124</v>
      </c>
      <c r="I21" s="6">
        <v>-0.91970239333333348</v>
      </c>
      <c r="J21" s="6">
        <f t="shared" si="0"/>
        <v>115.51818522201272</v>
      </c>
      <c r="K21" s="6">
        <v>0</v>
      </c>
      <c r="L21" s="6">
        <f t="shared" si="1"/>
        <v>115.51818522201272</v>
      </c>
      <c r="M21" s="6">
        <v>105.87156692296466</v>
      </c>
    </row>
    <row r="22" spans="1:13" x14ac:dyDescent="0.2">
      <c r="A22" s="5">
        <f t="shared" si="2"/>
        <v>9</v>
      </c>
      <c r="C22" s="1" t="s">
        <v>53</v>
      </c>
      <c r="E22" s="6">
        <v>69.524674589999989</v>
      </c>
      <c r="F22" s="6">
        <f t="shared" si="3"/>
        <v>0</v>
      </c>
      <c r="G22" s="6">
        <v>69.524674589999989</v>
      </c>
      <c r="H22" s="6">
        <v>0</v>
      </c>
      <c r="I22" s="6">
        <v>-0.11894507000000001</v>
      </c>
      <c r="J22" s="6">
        <f t="shared" si="0"/>
        <v>69.405729519999994</v>
      </c>
      <c r="K22" s="6">
        <v>0</v>
      </c>
      <c r="L22" s="6">
        <f t="shared" si="1"/>
        <v>69.405729519999994</v>
      </c>
      <c r="M22" s="6">
        <v>69.492406220965677</v>
      </c>
    </row>
    <row r="23" spans="1:13" x14ac:dyDescent="0.2">
      <c r="A23" s="5">
        <f t="shared" si="2"/>
        <v>10</v>
      </c>
      <c r="C23" s="1" t="s">
        <v>84</v>
      </c>
      <c r="E23" s="6">
        <v>26.946740041800393</v>
      </c>
      <c r="F23" s="6">
        <f t="shared" si="3"/>
        <v>-26.946740041800393</v>
      </c>
      <c r="G23" s="6">
        <v>0</v>
      </c>
      <c r="H23" s="6">
        <v>0</v>
      </c>
      <c r="I23" s="6">
        <v>0</v>
      </c>
      <c r="J23" s="6">
        <f t="shared" si="0"/>
        <v>0</v>
      </c>
      <c r="K23" s="6">
        <v>0</v>
      </c>
      <c r="L23" s="6">
        <f t="shared" ref="L23" si="4">J23+K23</f>
        <v>0</v>
      </c>
      <c r="M23" s="6">
        <v>0</v>
      </c>
    </row>
    <row r="24" spans="1:13" x14ac:dyDescent="0.2">
      <c r="A24" s="5"/>
      <c r="E24" s="6"/>
      <c r="F24" s="6"/>
      <c r="G24" s="6"/>
      <c r="H24" s="6"/>
      <c r="I24" s="6"/>
      <c r="J24" s="6"/>
      <c r="K24" s="6"/>
      <c r="L24" s="6"/>
      <c r="M24" s="6"/>
    </row>
    <row r="25" spans="1:13" ht="13.5" thickBot="1" x14ac:dyDescent="0.25">
      <c r="A25" s="5">
        <f>A23+1</f>
        <v>11</v>
      </c>
      <c r="C25" s="1" t="s">
        <v>54</v>
      </c>
      <c r="E25" s="4">
        <f>SUM(E14:E23)</f>
        <v>1510.4666594300181</v>
      </c>
      <c r="F25" s="4">
        <f t="shared" ref="F25:M25" si="5">SUM(F14:F23)</f>
        <v>21.457423993185106</v>
      </c>
      <c r="G25" s="4">
        <f t="shared" si="5"/>
        <v>1531.9240834232032</v>
      </c>
      <c r="H25" s="4">
        <f t="shared" si="5"/>
        <v>109.52577106840957</v>
      </c>
      <c r="I25" s="4">
        <f t="shared" si="5"/>
        <v>-3.5323004200000003</v>
      </c>
      <c r="J25" s="4">
        <f t="shared" si="5"/>
        <v>1637.917554071613</v>
      </c>
      <c r="K25" s="4">
        <f t="shared" si="5"/>
        <v>-1.5322</v>
      </c>
      <c r="L25" s="4">
        <f t="shared" si="5"/>
        <v>1636.3853540716129</v>
      </c>
      <c r="M25" s="4">
        <f t="shared" si="5"/>
        <v>1562.3522925526622</v>
      </c>
    </row>
    <row r="26" spans="1:13" ht="13.5" thickTop="1" x14ac:dyDescent="0.2">
      <c r="A26" s="5"/>
    </row>
    <row r="27" spans="1:13" x14ac:dyDescent="0.2">
      <c r="A27" s="5"/>
      <c r="C27" s="3" t="s">
        <v>55</v>
      </c>
    </row>
    <row r="28" spans="1:13" x14ac:dyDescent="0.2">
      <c r="A28" s="5"/>
    </row>
    <row r="29" spans="1:13" x14ac:dyDescent="0.2">
      <c r="A29" s="5">
        <f>A25+1</f>
        <v>12</v>
      </c>
      <c r="C29" s="1" t="s">
        <v>25</v>
      </c>
      <c r="E29" s="6">
        <v>7.3026999999999996E-3</v>
      </c>
      <c r="F29" s="6">
        <f>G29-E29</f>
        <v>2.1526299999999998E-2</v>
      </c>
      <c r="G29" s="6">
        <v>2.8828999999999997E-2</v>
      </c>
      <c r="H29" s="6">
        <v>0</v>
      </c>
      <c r="I29" s="6">
        <v>0</v>
      </c>
      <c r="J29" s="6">
        <f>G29+H29+I29</f>
        <v>2.8828999999999997E-2</v>
      </c>
      <c r="K29" s="6">
        <v>0</v>
      </c>
      <c r="L29" s="6">
        <f>J29+K29</f>
        <v>2.8828999999999997E-2</v>
      </c>
      <c r="M29" s="6">
        <v>2.8828999999999994E-2</v>
      </c>
    </row>
    <row r="30" spans="1:13" x14ac:dyDescent="0.2">
      <c r="A30" s="5">
        <f>A29+1</f>
        <v>13</v>
      </c>
      <c r="C30" s="1" t="s">
        <v>27</v>
      </c>
      <c r="E30" s="6">
        <v>6.8259940998299991</v>
      </c>
      <c r="F30" s="6">
        <f t="shared" ref="F30:F33" si="6">G30-E30</f>
        <v>1.5214633874555057</v>
      </c>
      <c r="G30" s="6">
        <v>8.3474574872855047</v>
      </c>
      <c r="H30" s="6">
        <v>0.33089349254309286</v>
      </c>
      <c r="I30" s="6">
        <v>0</v>
      </c>
      <c r="J30" s="6">
        <f>G30+H30+I30</f>
        <v>8.6783509798285969</v>
      </c>
      <c r="K30" s="6">
        <v>0</v>
      </c>
      <c r="L30" s="6">
        <f>J30+K30</f>
        <v>8.6783509798285969</v>
      </c>
      <c r="M30" s="6">
        <v>8.4372249179863843</v>
      </c>
    </row>
    <row r="31" spans="1:13" x14ac:dyDescent="0.2">
      <c r="A31" s="5">
        <f>A30+1</f>
        <v>14</v>
      </c>
      <c r="C31" s="1" t="s">
        <v>56</v>
      </c>
      <c r="E31" s="6">
        <v>5.9406670547443206</v>
      </c>
      <c r="F31" s="6">
        <f t="shared" si="6"/>
        <v>1.3241305645256443</v>
      </c>
      <c r="G31" s="6">
        <v>7.2647976192699648</v>
      </c>
      <c r="H31" s="6">
        <v>6.6311321150918951E-4</v>
      </c>
      <c r="I31" s="6">
        <v>0</v>
      </c>
      <c r="J31" s="6">
        <f>G31+H31+I31</f>
        <v>7.2654607324814737</v>
      </c>
      <c r="K31" s="6">
        <v>0</v>
      </c>
      <c r="L31" s="6">
        <f>J31+K31</f>
        <v>7.2654607324814737</v>
      </c>
      <c r="M31" s="6">
        <v>7.2649775139206678</v>
      </c>
    </row>
    <row r="32" spans="1:13" x14ac:dyDescent="0.2">
      <c r="A32" s="5">
        <f>A31+1</f>
        <v>15</v>
      </c>
      <c r="C32" s="1" t="s">
        <v>57</v>
      </c>
      <c r="E32" s="6">
        <v>20.243859790000002</v>
      </c>
      <c r="F32" s="6">
        <f t="shared" si="6"/>
        <v>4.5122059938544048</v>
      </c>
      <c r="G32" s="6">
        <v>24.756065783854407</v>
      </c>
      <c r="H32" s="6">
        <v>0</v>
      </c>
      <c r="I32" s="6">
        <v>0</v>
      </c>
      <c r="J32" s="6">
        <f>G32+H32+I32</f>
        <v>24.756065783854407</v>
      </c>
      <c r="K32" s="6">
        <v>0</v>
      </c>
      <c r="L32" s="6">
        <f>J32+K32</f>
        <v>24.756065783854407</v>
      </c>
      <c r="M32" s="6">
        <v>24.756065783854403</v>
      </c>
    </row>
    <row r="33" spans="1:13" x14ac:dyDescent="0.2">
      <c r="A33" s="5">
        <f>A32+1</f>
        <v>16</v>
      </c>
      <c r="C33" s="1" t="s">
        <v>84</v>
      </c>
      <c r="E33" s="6">
        <v>7.357799945835553</v>
      </c>
      <c r="F33" s="6">
        <f t="shared" si="6"/>
        <v>-7.357799945835553</v>
      </c>
      <c r="G33" s="6">
        <v>0</v>
      </c>
      <c r="H33" s="6">
        <v>0</v>
      </c>
      <c r="I33" s="6">
        <v>0</v>
      </c>
      <c r="J33" s="6">
        <f>G33+H33+I33</f>
        <v>0</v>
      </c>
      <c r="K33" s="6">
        <v>0</v>
      </c>
      <c r="L33" s="6">
        <f>J33+K33</f>
        <v>0</v>
      </c>
      <c r="M33" s="6">
        <v>0</v>
      </c>
    </row>
    <row r="34" spans="1:13" x14ac:dyDescent="0.2">
      <c r="A34" s="5"/>
    </row>
    <row r="35" spans="1:13" ht="13.5" thickBot="1" x14ac:dyDescent="0.25">
      <c r="A35" s="5">
        <f>A33+1</f>
        <v>17</v>
      </c>
      <c r="C35" s="1" t="s">
        <v>54</v>
      </c>
      <c r="E35" s="4">
        <f>SUM(E29:E33)</f>
        <v>40.375623590409873</v>
      </c>
      <c r="F35" s="4">
        <f t="shared" ref="F35:M35" si="7">SUM(F29:F33)</f>
        <v>2.152630000000233E-2</v>
      </c>
      <c r="G35" s="4">
        <f t="shared" si="7"/>
        <v>40.397149890409878</v>
      </c>
      <c r="H35" s="4">
        <f t="shared" si="7"/>
        <v>0.33155660575460205</v>
      </c>
      <c r="I35" s="4">
        <f t="shared" si="7"/>
        <v>0</v>
      </c>
      <c r="J35" s="4">
        <f t="shared" si="7"/>
        <v>40.728706496164477</v>
      </c>
      <c r="K35" s="4">
        <f t="shared" si="7"/>
        <v>0</v>
      </c>
      <c r="L35" s="4">
        <f t="shared" si="7"/>
        <v>40.728706496164477</v>
      </c>
      <c r="M35" s="4">
        <f t="shared" si="7"/>
        <v>40.487097215761452</v>
      </c>
    </row>
    <row r="36" spans="1:13" ht="13.5" thickTop="1" x14ac:dyDescent="0.2"/>
    <row r="37" spans="1:13" ht="13.5" thickBot="1" x14ac:dyDescent="0.25">
      <c r="A37" s="5">
        <f>A35+1</f>
        <v>18</v>
      </c>
      <c r="C37" s="1" t="s">
        <v>58</v>
      </c>
      <c r="E37" s="4">
        <f t="shared" ref="E37:M37" si="8">SUM(E25,E35)</f>
        <v>1550.8422830204281</v>
      </c>
      <c r="F37" s="4">
        <f t="shared" si="8"/>
        <v>21.478950293185108</v>
      </c>
      <c r="G37" s="4">
        <f t="shared" si="8"/>
        <v>1572.321233313613</v>
      </c>
      <c r="H37" s="4">
        <f t="shared" si="8"/>
        <v>109.85732767416417</v>
      </c>
      <c r="I37" s="4">
        <f t="shared" si="8"/>
        <v>-3.5323004200000003</v>
      </c>
      <c r="J37" s="4">
        <f t="shared" si="8"/>
        <v>1678.6462605677775</v>
      </c>
      <c r="K37" s="4">
        <f t="shared" si="8"/>
        <v>-1.5322</v>
      </c>
      <c r="L37" s="4">
        <f t="shared" si="8"/>
        <v>1677.1140605677774</v>
      </c>
      <c r="M37" s="4">
        <f t="shared" si="8"/>
        <v>1602.8393897684236</v>
      </c>
    </row>
    <row r="38" spans="1:13" ht="13.5" thickTop="1" x14ac:dyDescent="0.2"/>
    <row r="39" spans="1:13" x14ac:dyDescent="0.2">
      <c r="A39" s="3"/>
    </row>
  </sheetData>
  <pageMargins left="0.7" right="0.7" top="0.75" bottom="0.75" header="0.3" footer="0.3"/>
  <pageSetup scale="76" firstPageNumber="3" orientation="landscape" useFirstPageNumber="1" r:id="rId1"/>
  <headerFooter>
    <oddHeader>&amp;R&amp;"Arial,Regular"&amp;10Filed: 2022-10-31
EB-2022-0200
Exhibit 2
Tab 2
Schedule 1
Attachment 8
Page &amp;P of 10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0FC19-E742-4934-B53D-A4B5044667D3}">
  <dimension ref="A6:M30"/>
  <sheetViews>
    <sheetView view="pageLayout" zoomScale="90" zoomScaleNormal="100" zoomScalePageLayoutView="90" workbookViewId="0">
      <selection activeCell="F10" sqref="F10:G10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2" width="12.28515625" style="2" customWidth="1"/>
    <col min="13" max="13" width="15" style="2" bestFit="1" customWidth="1"/>
    <col min="14" max="16384" width="101.28515625" style="1"/>
  </cols>
  <sheetData>
    <row r="6" spans="1:13" s="12" customFormat="1" x14ac:dyDescent="0.2">
      <c r="A6" s="14" t="s">
        <v>65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6"/>
    </row>
    <row r="7" spans="1:13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6"/>
    </row>
    <row r="9" spans="1:13" s="3" customFormat="1" x14ac:dyDescent="0.2">
      <c r="E9" s="11" t="s">
        <v>2</v>
      </c>
      <c r="F9" s="11"/>
      <c r="G9" s="11"/>
      <c r="H9" s="11"/>
      <c r="I9" s="11"/>
      <c r="J9" s="11" t="s">
        <v>3</v>
      </c>
      <c r="K9" s="11"/>
      <c r="L9" s="11" t="s">
        <v>3</v>
      </c>
      <c r="M9" s="15"/>
    </row>
    <row r="10" spans="1:13" s="7" customFormat="1" ht="38.25" x14ac:dyDescent="0.2">
      <c r="A10" s="10" t="s">
        <v>85</v>
      </c>
      <c r="C10" s="9" t="s">
        <v>5</v>
      </c>
      <c r="E10" s="8" t="s">
        <v>6</v>
      </c>
      <c r="F10" s="18" t="s">
        <v>7</v>
      </c>
      <c r="G10" s="18" t="s">
        <v>8</v>
      </c>
      <c r="H10" s="8" t="s">
        <v>9</v>
      </c>
      <c r="I10" s="8" t="s">
        <v>10</v>
      </c>
      <c r="J10" s="8" t="s">
        <v>11</v>
      </c>
      <c r="K10" s="8" t="s">
        <v>12</v>
      </c>
      <c r="L10" s="8" t="s">
        <v>13</v>
      </c>
      <c r="M10" s="8" t="s">
        <v>14</v>
      </c>
    </row>
    <row r="11" spans="1:13" x14ac:dyDescent="0.2">
      <c r="E11" s="6" t="s">
        <v>15</v>
      </c>
      <c r="F11" s="6" t="s">
        <v>16</v>
      </c>
      <c r="G11" s="6" t="s">
        <v>17</v>
      </c>
      <c r="H11" s="6" t="s">
        <v>18</v>
      </c>
      <c r="I11" s="6" t="s">
        <v>19</v>
      </c>
      <c r="J11" s="6" t="s">
        <v>20</v>
      </c>
      <c r="K11" s="6" t="s">
        <v>21</v>
      </c>
      <c r="L11" s="6" t="s">
        <v>22</v>
      </c>
      <c r="M11" s="6" t="s">
        <v>23</v>
      </c>
    </row>
    <row r="13" spans="1:13" x14ac:dyDescent="0.2">
      <c r="A13" s="5">
        <v>1</v>
      </c>
      <c r="C13" s="1" t="s">
        <v>82</v>
      </c>
      <c r="E13" s="6">
        <v>33.892156900103025</v>
      </c>
      <c r="F13" s="6">
        <f>G13-E13</f>
        <v>0</v>
      </c>
      <c r="G13" s="6">
        <v>33.892156900103025</v>
      </c>
      <c r="H13" s="6">
        <v>7.6224684612185234</v>
      </c>
      <c r="I13" s="6">
        <v>0</v>
      </c>
      <c r="J13" s="6">
        <f t="shared" ref="J13:J26" si="0">G13+H13+I13</f>
        <v>41.514625361321549</v>
      </c>
      <c r="K13" s="6">
        <v>0</v>
      </c>
      <c r="L13" s="6">
        <f t="shared" ref="L13:L25" si="1">J13+K13</f>
        <v>41.514625361321549</v>
      </c>
      <c r="M13" s="6">
        <v>37.067544329799588</v>
      </c>
    </row>
    <row r="14" spans="1:13" x14ac:dyDescent="0.2">
      <c r="A14" s="5">
        <f t="shared" ref="A14:A26" si="2">A13+1</f>
        <v>2</v>
      </c>
      <c r="C14" s="1" t="s">
        <v>25</v>
      </c>
      <c r="E14" s="6">
        <v>0.54584564135400016</v>
      </c>
      <c r="F14" s="6">
        <f t="shared" ref="F14:F26" si="3">G14-E14</f>
        <v>0</v>
      </c>
      <c r="G14" s="6">
        <v>0.54584564135400016</v>
      </c>
      <c r="H14" s="6">
        <v>0</v>
      </c>
      <c r="I14" s="6">
        <v>0</v>
      </c>
      <c r="J14" s="6">
        <f t="shared" si="0"/>
        <v>0.54584564135400016</v>
      </c>
      <c r="K14" s="6">
        <v>0</v>
      </c>
      <c r="L14" s="6">
        <f t="shared" si="1"/>
        <v>0.54584564135400016</v>
      </c>
      <c r="M14" s="6">
        <v>0.54584564135400004</v>
      </c>
    </row>
    <row r="15" spans="1:13" x14ac:dyDescent="0.2">
      <c r="A15" s="5">
        <f t="shared" si="2"/>
        <v>3</v>
      </c>
      <c r="C15" s="1" t="s">
        <v>27</v>
      </c>
      <c r="E15" s="6">
        <v>113.68589209358244</v>
      </c>
      <c r="F15" s="6">
        <f t="shared" si="3"/>
        <v>179.80766507019933</v>
      </c>
      <c r="G15" s="6">
        <v>293.49355716378176</v>
      </c>
      <c r="H15" s="6">
        <v>1.7375474089581613</v>
      </c>
      <c r="I15" s="6">
        <v>-0.14247218232133332</v>
      </c>
      <c r="J15" s="6">
        <f t="shared" si="0"/>
        <v>295.08863239041858</v>
      </c>
      <c r="K15" s="6">
        <v>-0.19789999999999999</v>
      </c>
      <c r="L15" s="6">
        <f t="shared" si="1"/>
        <v>294.89073239041858</v>
      </c>
      <c r="M15" s="6">
        <v>293.72551563477299</v>
      </c>
    </row>
    <row r="16" spans="1:13" x14ac:dyDescent="0.2">
      <c r="A16" s="5">
        <f t="shared" si="2"/>
        <v>4</v>
      </c>
      <c r="C16" s="1" t="s">
        <v>66</v>
      </c>
      <c r="E16" s="6">
        <v>149.8624451709733</v>
      </c>
      <c r="F16" s="6">
        <f t="shared" si="3"/>
        <v>-113.52903925840411</v>
      </c>
      <c r="G16" s="6">
        <v>36.333405912569198</v>
      </c>
      <c r="H16" s="6">
        <v>4.4688393612613231</v>
      </c>
      <c r="I16" s="6">
        <v>-1.1679265010724904</v>
      </c>
      <c r="J16" s="6">
        <f t="shared" si="0"/>
        <v>39.634318772758029</v>
      </c>
      <c r="K16" s="6">
        <v>0</v>
      </c>
      <c r="L16" s="6">
        <f t="shared" si="1"/>
        <v>39.634318772758029</v>
      </c>
      <c r="M16" s="6">
        <v>37.45005146783236</v>
      </c>
    </row>
    <row r="17" spans="1:13" x14ac:dyDescent="0.2">
      <c r="A17" s="5">
        <f t="shared" si="2"/>
        <v>5</v>
      </c>
      <c r="C17" s="1" t="s">
        <v>67</v>
      </c>
      <c r="E17" s="6">
        <v>148.95008201773845</v>
      </c>
      <c r="F17" s="6">
        <f t="shared" si="3"/>
        <v>-1.882744826481229</v>
      </c>
      <c r="G17" s="6">
        <v>147.06733719125722</v>
      </c>
      <c r="H17" s="6">
        <v>17.369738730966141</v>
      </c>
      <c r="I17" s="6">
        <v>-6.7995241730612772</v>
      </c>
      <c r="J17" s="6">
        <f t="shared" si="0"/>
        <v>157.63755174916207</v>
      </c>
      <c r="K17" s="6">
        <v>-5.4299999999999994E-2</v>
      </c>
      <c r="L17" s="6">
        <f t="shared" si="1"/>
        <v>157.58325174916206</v>
      </c>
      <c r="M17" s="6">
        <v>150.29427386587037</v>
      </c>
    </row>
    <row r="18" spans="1:13" x14ac:dyDescent="0.2">
      <c r="A18" s="5">
        <f t="shared" si="2"/>
        <v>6</v>
      </c>
      <c r="C18" s="1" t="s">
        <v>68</v>
      </c>
      <c r="E18" s="6">
        <v>3.2018429121667165</v>
      </c>
      <c r="F18" s="6">
        <f t="shared" si="3"/>
        <v>0.45934202318525408</v>
      </c>
      <c r="G18" s="6">
        <v>3.6611849353519705</v>
      </c>
      <c r="H18" s="6">
        <v>0.21364604515618368</v>
      </c>
      <c r="I18" s="6">
        <v>0</v>
      </c>
      <c r="J18" s="6">
        <f t="shared" si="0"/>
        <v>3.874830980508154</v>
      </c>
      <c r="K18" s="6">
        <v>0</v>
      </c>
      <c r="L18" s="6">
        <f t="shared" si="1"/>
        <v>3.874830980508154</v>
      </c>
      <c r="M18" s="6">
        <v>3.7325185711750799</v>
      </c>
    </row>
    <row r="19" spans="1:13" x14ac:dyDescent="0.2">
      <c r="A19" s="5">
        <f t="shared" si="2"/>
        <v>7</v>
      </c>
      <c r="C19" s="1" t="s">
        <v>69</v>
      </c>
      <c r="E19" s="6">
        <v>51.197200995050039</v>
      </c>
      <c r="F19" s="6">
        <f t="shared" si="3"/>
        <v>-0.67548799717557984</v>
      </c>
      <c r="G19" s="6">
        <v>50.521712997874459</v>
      </c>
      <c r="H19" s="6">
        <v>4.7780173066008063</v>
      </c>
      <c r="I19" s="6">
        <v>-0.9722573660413385</v>
      </c>
      <c r="J19" s="6">
        <f t="shared" si="0"/>
        <v>54.327472938433928</v>
      </c>
      <c r="K19" s="6">
        <v>0</v>
      </c>
      <c r="L19" s="6">
        <f t="shared" si="1"/>
        <v>54.327472938433928</v>
      </c>
      <c r="M19" s="6">
        <v>51.710563893249585</v>
      </c>
    </row>
    <row r="20" spans="1:13" x14ac:dyDescent="0.2">
      <c r="A20" s="5">
        <f t="shared" si="2"/>
        <v>8</v>
      </c>
      <c r="C20" s="1" t="s">
        <v>70</v>
      </c>
      <c r="E20" s="6">
        <v>111.23607850687938</v>
      </c>
      <c r="F20" s="6">
        <f t="shared" si="3"/>
        <v>-21.57270141137802</v>
      </c>
      <c r="G20" s="6">
        <v>89.66337709550136</v>
      </c>
      <c r="H20" s="6">
        <v>8.7971558356555146</v>
      </c>
      <c r="I20" s="6">
        <v>-4.3342491864469306</v>
      </c>
      <c r="J20" s="6">
        <f t="shared" si="0"/>
        <v>94.126283744709951</v>
      </c>
      <c r="K20" s="6">
        <v>0</v>
      </c>
      <c r="L20" s="6">
        <f t="shared" si="1"/>
        <v>94.126283744709951</v>
      </c>
      <c r="M20" s="6">
        <v>91.110772751951004</v>
      </c>
    </row>
    <row r="21" spans="1:13" x14ac:dyDescent="0.2">
      <c r="A21" s="5">
        <f t="shared" si="2"/>
        <v>9</v>
      </c>
      <c r="C21" s="1" t="s">
        <v>83</v>
      </c>
      <c r="E21" s="6">
        <v>15.577249448924151</v>
      </c>
      <c r="F21" s="6">
        <f t="shared" si="3"/>
        <v>-6.7405101708404125</v>
      </c>
      <c r="G21" s="6">
        <v>8.8367392780837388</v>
      </c>
      <c r="H21" s="6">
        <v>0</v>
      </c>
      <c r="I21" s="6">
        <v>0</v>
      </c>
      <c r="J21" s="6">
        <f t="shared" si="0"/>
        <v>8.8367392780837388</v>
      </c>
      <c r="K21" s="6">
        <v>0</v>
      </c>
      <c r="L21" s="6">
        <f t="shared" si="1"/>
        <v>8.8367392780837388</v>
      </c>
      <c r="M21" s="6">
        <v>8.8367392780837406</v>
      </c>
    </row>
    <row r="22" spans="1:13" x14ac:dyDescent="0.2">
      <c r="A22" s="5">
        <f t="shared" si="2"/>
        <v>10</v>
      </c>
      <c r="C22" s="1" t="s">
        <v>71</v>
      </c>
      <c r="E22" s="6">
        <v>9.2612019392526008</v>
      </c>
      <c r="F22" s="6">
        <f t="shared" si="3"/>
        <v>0.91388749275443004</v>
      </c>
      <c r="G22" s="6">
        <v>10.175089432007031</v>
      </c>
      <c r="H22" s="6">
        <v>0.40160969855089945</v>
      </c>
      <c r="I22" s="6">
        <v>-1.6465911729635987</v>
      </c>
      <c r="J22" s="6">
        <f t="shared" si="0"/>
        <v>8.9301079575943323</v>
      </c>
      <c r="K22" s="6">
        <v>0</v>
      </c>
      <c r="L22" s="6">
        <f t="shared" si="1"/>
        <v>8.9301079575943323</v>
      </c>
      <c r="M22" s="6">
        <v>9.8480071099133877</v>
      </c>
    </row>
    <row r="23" spans="1:13" x14ac:dyDescent="0.2">
      <c r="A23" s="5">
        <f t="shared" si="2"/>
        <v>11</v>
      </c>
      <c r="C23" s="1" t="s">
        <v>72</v>
      </c>
      <c r="E23" s="6">
        <v>37.595162830943416</v>
      </c>
      <c r="F23" s="6">
        <f t="shared" si="3"/>
        <v>2.3486925457411374</v>
      </c>
      <c r="G23" s="6">
        <v>39.943855376684553</v>
      </c>
      <c r="H23" s="6">
        <v>24.229626336236201</v>
      </c>
      <c r="I23" s="6">
        <v>-7.8938843606458269</v>
      </c>
      <c r="J23" s="6">
        <f t="shared" si="0"/>
        <v>56.279597352274934</v>
      </c>
      <c r="K23" s="6">
        <v>0</v>
      </c>
      <c r="L23" s="6">
        <f t="shared" si="1"/>
        <v>56.279597352274934</v>
      </c>
      <c r="M23" s="6">
        <v>45.217966386875112</v>
      </c>
    </row>
    <row r="24" spans="1:13" x14ac:dyDescent="0.2">
      <c r="A24" s="5">
        <f t="shared" si="2"/>
        <v>12</v>
      </c>
      <c r="C24" s="1" t="s">
        <v>73</v>
      </c>
      <c r="E24" s="6">
        <v>321.01800277123527</v>
      </c>
      <c r="F24" s="6">
        <f t="shared" si="3"/>
        <v>31.909814867499335</v>
      </c>
      <c r="G24" s="6">
        <v>352.92781763873461</v>
      </c>
      <c r="H24" s="6">
        <v>57.351229021572962</v>
      </c>
      <c r="I24" s="6">
        <v>-61.575579995002997</v>
      </c>
      <c r="J24" s="6">
        <f t="shared" si="0"/>
        <v>348.70346666530457</v>
      </c>
      <c r="K24" s="6">
        <v>0</v>
      </c>
      <c r="L24" s="6">
        <f t="shared" si="1"/>
        <v>348.70346666530457</v>
      </c>
      <c r="M24" s="6">
        <v>352.07653934443829</v>
      </c>
    </row>
    <row r="25" spans="1:13" x14ac:dyDescent="0.2">
      <c r="A25" s="5">
        <f t="shared" si="2"/>
        <v>13</v>
      </c>
      <c r="C25" s="1" t="s">
        <v>74</v>
      </c>
      <c r="E25" s="6">
        <v>92.047511510000007</v>
      </c>
      <c r="F25" s="6">
        <f t="shared" si="3"/>
        <v>-2.1447070181829844</v>
      </c>
      <c r="G25" s="6">
        <v>89.902804491817022</v>
      </c>
      <c r="H25" s="6">
        <v>0</v>
      </c>
      <c r="I25" s="6">
        <v>0</v>
      </c>
      <c r="J25" s="6">
        <f t="shared" si="0"/>
        <v>89.902804491817022</v>
      </c>
      <c r="K25" s="6">
        <v>0</v>
      </c>
      <c r="L25" s="6">
        <f t="shared" si="1"/>
        <v>89.902804491817022</v>
      </c>
      <c r="M25" s="6">
        <v>89.902804491817022</v>
      </c>
    </row>
    <row r="26" spans="1:13" x14ac:dyDescent="0.2">
      <c r="A26" s="5">
        <f t="shared" si="2"/>
        <v>14</v>
      </c>
      <c r="C26" s="1" t="s">
        <v>84</v>
      </c>
      <c r="E26" s="6">
        <v>95.909916101769326</v>
      </c>
      <c r="F26" s="6">
        <f t="shared" si="3"/>
        <v>-95.909916101769326</v>
      </c>
      <c r="G26" s="6">
        <v>0</v>
      </c>
      <c r="H26" s="6">
        <v>0</v>
      </c>
      <c r="I26" s="6">
        <v>0</v>
      </c>
      <c r="J26" s="6">
        <f t="shared" si="0"/>
        <v>0</v>
      </c>
      <c r="K26" s="6">
        <v>0</v>
      </c>
      <c r="L26" s="6">
        <f t="shared" ref="L26" si="4">J26+K26</f>
        <v>0</v>
      </c>
      <c r="M26" s="6">
        <v>0</v>
      </c>
    </row>
    <row r="27" spans="1:13" x14ac:dyDescent="0.2">
      <c r="A27" s="5"/>
      <c r="E27" s="6"/>
      <c r="F27" s="6"/>
      <c r="G27" s="6"/>
      <c r="H27" s="6"/>
      <c r="I27" s="6"/>
      <c r="J27" s="6"/>
      <c r="K27" s="6"/>
      <c r="L27" s="6"/>
      <c r="M27" s="6"/>
    </row>
    <row r="28" spans="1:13" ht="13.5" thickBot="1" x14ac:dyDescent="0.25">
      <c r="A28" s="5">
        <f>A26+1</f>
        <v>15</v>
      </c>
      <c r="C28" s="1" t="s">
        <v>37</v>
      </c>
      <c r="E28" s="4">
        <f>SUM(E13:E26)</f>
        <v>1183.9805888399721</v>
      </c>
      <c r="F28" s="4">
        <f t="shared" ref="F28:M28" si="5">SUM(F13:F26)</f>
        <v>-27.015704784852176</v>
      </c>
      <c r="G28" s="4">
        <f t="shared" si="5"/>
        <v>1156.9648840551201</v>
      </c>
      <c r="H28" s="4">
        <f t="shared" si="5"/>
        <v>126.96987820617672</v>
      </c>
      <c r="I28" s="4">
        <f t="shared" si="5"/>
        <v>-84.532484937555793</v>
      </c>
      <c r="J28" s="4">
        <f t="shared" si="5"/>
        <v>1199.4022773237409</v>
      </c>
      <c r="K28" s="4">
        <f t="shared" si="5"/>
        <v>-0.25219999999999998</v>
      </c>
      <c r="L28" s="4">
        <f t="shared" si="5"/>
        <v>1199.150077323741</v>
      </c>
      <c r="M28" s="4">
        <f t="shared" si="5"/>
        <v>1171.5191427671327</v>
      </c>
    </row>
    <row r="29" spans="1:13" ht="13.5" thickTop="1" x14ac:dyDescent="0.2"/>
    <row r="30" spans="1:13" x14ac:dyDescent="0.2">
      <c r="A30" s="3"/>
    </row>
  </sheetData>
  <pageMargins left="0.7" right="0.7" top="0.75" bottom="0.75" header="0.3" footer="0.3"/>
  <pageSetup scale="73" firstPageNumber="4" orientation="landscape" useFirstPageNumber="1" r:id="rId1"/>
  <headerFooter>
    <oddHeader>&amp;R&amp;"Arial,Regular"&amp;10Filed: 2022-10-31
EB-2022-0200
Exhibit 2
Tab 2
Schedule 1
Attachment 8
Page &amp;P of 10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BE532-3953-4E44-BB2F-B511A5DA89DE}">
  <dimension ref="A6:M19"/>
  <sheetViews>
    <sheetView view="pageLayout" zoomScale="90" zoomScaleNormal="100" zoomScalePageLayoutView="90" workbookViewId="0">
      <selection activeCell="M24" sqref="M24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2" width="12.28515625" style="2" customWidth="1"/>
    <col min="13" max="13" width="14.85546875" style="2" bestFit="1" customWidth="1"/>
    <col min="14" max="16384" width="101.28515625" style="1"/>
  </cols>
  <sheetData>
    <row r="6" spans="1:13" s="12" customFormat="1" x14ac:dyDescent="0.2">
      <c r="A6" s="14" t="s">
        <v>76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6"/>
    </row>
    <row r="7" spans="1:13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6"/>
    </row>
    <row r="9" spans="1:13" s="3" customFormat="1" x14ac:dyDescent="0.2">
      <c r="E9" s="11" t="s">
        <v>2</v>
      </c>
      <c r="F9" s="11"/>
      <c r="G9" s="11"/>
      <c r="H9" s="11"/>
      <c r="I9" s="11"/>
      <c r="J9" s="11" t="s">
        <v>3</v>
      </c>
      <c r="K9" s="11"/>
      <c r="L9" s="11" t="s">
        <v>3</v>
      </c>
      <c r="M9" s="15"/>
    </row>
    <row r="10" spans="1:13" s="7" customFormat="1" ht="38.25" x14ac:dyDescent="0.2">
      <c r="A10" s="10" t="s">
        <v>85</v>
      </c>
      <c r="C10" s="9" t="s">
        <v>5</v>
      </c>
      <c r="E10" s="8" t="s">
        <v>6</v>
      </c>
      <c r="F10" s="18" t="s">
        <v>7</v>
      </c>
      <c r="G10" s="18" t="s">
        <v>8</v>
      </c>
      <c r="H10" s="8" t="s">
        <v>9</v>
      </c>
      <c r="I10" s="8" t="s">
        <v>10</v>
      </c>
      <c r="J10" s="8" t="s">
        <v>11</v>
      </c>
      <c r="K10" s="8" t="s">
        <v>12</v>
      </c>
      <c r="L10" s="8" t="s">
        <v>13</v>
      </c>
      <c r="M10" s="8" t="s">
        <v>14</v>
      </c>
    </row>
    <row r="11" spans="1:13" x14ac:dyDescent="0.2">
      <c r="E11" s="6" t="s">
        <v>15</v>
      </c>
      <c r="F11" s="6" t="s">
        <v>16</v>
      </c>
      <c r="G11" s="6" t="s">
        <v>17</v>
      </c>
      <c r="H11" s="6" t="s">
        <v>18</v>
      </c>
      <c r="I11" s="6" t="s">
        <v>19</v>
      </c>
      <c r="J11" s="6" t="s">
        <v>20</v>
      </c>
      <c r="K11" s="6" t="s">
        <v>21</v>
      </c>
      <c r="L11" s="6" t="s">
        <v>22</v>
      </c>
      <c r="M11" s="6" t="s">
        <v>23</v>
      </c>
    </row>
    <row r="13" spans="1:13" x14ac:dyDescent="0.2">
      <c r="A13" s="5">
        <v>1</v>
      </c>
      <c r="C13" s="1" t="s">
        <v>77</v>
      </c>
      <c r="E13" s="6">
        <v>1.6708610000000002</v>
      </c>
      <c r="F13" s="6">
        <f>G13-E13</f>
        <v>0</v>
      </c>
      <c r="G13" s="6">
        <v>1.6708610000000002</v>
      </c>
      <c r="H13" s="6">
        <v>0</v>
      </c>
      <c r="I13" s="6">
        <v>0</v>
      </c>
      <c r="J13" s="6">
        <f>G13+H13+I13</f>
        <v>1.6708610000000002</v>
      </c>
      <c r="K13" s="6">
        <v>0</v>
      </c>
      <c r="L13" s="6">
        <f>J13+K13</f>
        <v>1.6708610000000002</v>
      </c>
      <c r="M13" s="6">
        <v>1.6708610000000006</v>
      </c>
    </row>
    <row r="14" spans="1:13" x14ac:dyDescent="0.2">
      <c r="A14" s="5">
        <f>A13+1</f>
        <v>2</v>
      </c>
      <c r="C14" s="1" t="s">
        <v>78</v>
      </c>
      <c r="E14" s="6">
        <v>1.1680347933333333</v>
      </c>
      <c r="F14" s="6">
        <f t="shared" ref="F14:F15" si="0">G14-E14</f>
        <v>0</v>
      </c>
      <c r="G14" s="6">
        <v>1.1680347933333333</v>
      </c>
      <c r="H14" s="6">
        <v>0</v>
      </c>
      <c r="I14" s="6">
        <v>0</v>
      </c>
      <c r="J14" s="6">
        <f>G14+H14+I14</f>
        <v>1.1680347933333333</v>
      </c>
      <c r="K14" s="6">
        <v>0</v>
      </c>
      <c r="L14" s="6">
        <f>J14+K14</f>
        <v>1.1680347933333333</v>
      </c>
      <c r="M14" s="6">
        <v>1.168034793333333</v>
      </c>
    </row>
    <row r="15" spans="1:13" x14ac:dyDescent="0.2">
      <c r="A15" s="5">
        <f>A14+1</f>
        <v>3</v>
      </c>
      <c r="C15" s="1" t="s">
        <v>79</v>
      </c>
      <c r="E15" s="6">
        <v>0.49476059000000006</v>
      </c>
      <c r="F15" s="6">
        <f t="shared" si="0"/>
        <v>0</v>
      </c>
      <c r="G15" s="6">
        <v>0.49476059000000006</v>
      </c>
      <c r="H15" s="6">
        <v>0</v>
      </c>
      <c r="I15" s="6">
        <v>0</v>
      </c>
      <c r="J15" s="6">
        <f>G15+H15+I15</f>
        <v>0.49476059000000006</v>
      </c>
      <c r="K15" s="6">
        <v>0</v>
      </c>
      <c r="L15" s="6">
        <f>J15+K15</f>
        <v>0.49476059000000006</v>
      </c>
      <c r="M15" s="6">
        <v>0.49476058999999994</v>
      </c>
    </row>
    <row r="16" spans="1:13" x14ac:dyDescent="0.2">
      <c r="A16" s="5"/>
      <c r="E16" s="6"/>
      <c r="F16" s="6"/>
      <c r="G16" s="6"/>
      <c r="H16" s="6"/>
      <c r="I16" s="6"/>
      <c r="J16" s="6"/>
      <c r="K16" s="6"/>
      <c r="L16" s="6"/>
      <c r="M16" s="6"/>
    </row>
    <row r="17" spans="1:13" ht="13.5" thickBot="1" x14ac:dyDescent="0.25">
      <c r="A17" s="5">
        <f>A15+1</f>
        <v>4</v>
      </c>
      <c r="C17" s="1" t="s">
        <v>37</v>
      </c>
      <c r="E17" s="4">
        <f t="shared" ref="E17:M17" si="1">SUM(E13:E15)</f>
        <v>3.3336563833333335</v>
      </c>
      <c r="F17" s="4">
        <f t="shared" si="1"/>
        <v>0</v>
      </c>
      <c r="G17" s="4">
        <f t="shared" si="1"/>
        <v>3.3336563833333335</v>
      </c>
      <c r="H17" s="4">
        <f t="shared" si="1"/>
        <v>0</v>
      </c>
      <c r="I17" s="4">
        <f t="shared" si="1"/>
        <v>0</v>
      </c>
      <c r="J17" s="4">
        <f t="shared" si="1"/>
        <v>3.3336563833333335</v>
      </c>
      <c r="K17" s="4">
        <f t="shared" si="1"/>
        <v>0</v>
      </c>
      <c r="L17" s="4">
        <f t="shared" si="1"/>
        <v>3.3336563833333335</v>
      </c>
      <c r="M17" s="4">
        <f t="shared" si="1"/>
        <v>3.3336563833333335</v>
      </c>
    </row>
    <row r="18" spans="1:13" ht="13.5" thickTop="1" x14ac:dyDescent="0.2"/>
    <row r="19" spans="1:13" x14ac:dyDescent="0.2">
      <c r="A19" s="3"/>
    </row>
  </sheetData>
  <pageMargins left="0.7" right="0.7" top="0.75" bottom="0.75" header="0.3" footer="0.3"/>
  <pageSetup scale="74" firstPageNumber="5" orientation="landscape" useFirstPageNumber="1" r:id="rId1"/>
  <headerFooter>
    <oddHeader>&amp;R&amp;"Arial,Regular"&amp;10Filed: 2022-10-31
EB-2022-0200
Exhibit 2
Tab 2
Schedule 1
Attachment 8
Page &amp;P of 10</oddHead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1C601-E9EC-4BD5-A334-D1C50FB2B4E2}">
  <dimension ref="A6:N30"/>
  <sheetViews>
    <sheetView view="pageLayout" zoomScale="90" zoomScaleNormal="100" zoomScalePageLayoutView="90" workbookViewId="0">
      <selection activeCell="L5" sqref="L5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0" width="12.28515625" style="2" customWidth="1"/>
    <col min="11" max="11" width="17.28515625" style="2" bestFit="1" customWidth="1"/>
    <col min="12" max="14" width="12.28515625" style="2" customWidth="1"/>
    <col min="15" max="16384" width="101.28515625" style="1"/>
  </cols>
  <sheetData>
    <row r="6" spans="1:14" s="12" customFormat="1" x14ac:dyDescent="0.2">
      <c r="A6" s="14" t="s">
        <v>38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3"/>
      <c r="N7" s="13"/>
    </row>
    <row r="9" spans="1:14" s="3" customFormat="1" x14ac:dyDescent="0.2">
      <c r="E9" s="11" t="s">
        <v>2</v>
      </c>
      <c r="F9" s="11"/>
      <c r="G9" s="11"/>
      <c r="H9" s="11"/>
      <c r="I9" s="11"/>
      <c r="J9" s="11"/>
      <c r="K9" s="11" t="s">
        <v>3</v>
      </c>
      <c r="L9" s="11"/>
      <c r="M9" s="11" t="s">
        <v>3</v>
      </c>
      <c r="N9" s="11"/>
    </row>
    <row r="10" spans="1:14" s="7" customFormat="1" ht="38.25" x14ac:dyDescent="0.2">
      <c r="A10" s="10" t="s">
        <v>85</v>
      </c>
      <c r="C10" s="9" t="s">
        <v>5</v>
      </c>
      <c r="E10" s="8" t="s">
        <v>6</v>
      </c>
      <c r="F10" s="18" t="s">
        <v>7</v>
      </c>
      <c r="G10" s="18" t="s">
        <v>8</v>
      </c>
      <c r="H10" s="8" t="s">
        <v>9</v>
      </c>
      <c r="I10" s="8" t="s">
        <v>10</v>
      </c>
      <c r="J10" s="8" t="s">
        <v>39</v>
      </c>
      <c r="K10" s="8" t="s">
        <v>11</v>
      </c>
      <c r="L10" s="8" t="s">
        <v>12</v>
      </c>
      <c r="M10" s="8" t="s">
        <v>13</v>
      </c>
      <c r="N10" s="8" t="s">
        <v>14</v>
      </c>
    </row>
    <row r="11" spans="1:14" x14ac:dyDescent="0.2">
      <c r="E11" s="6" t="s">
        <v>15</v>
      </c>
      <c r="F11" s="6" t="s">
        <v>16</v>
      </c>
      <c r="G11" s="6" t="s">
        <v>40</v>
      </c>
      <c r="H11" s="6" t="s">
        <v>18</v>
      </c>
      <c r="I11" s="6" t="s">
        <v>19</v>
      </c>
      <c r="J11" s="6" t="s">
        <v>41</v>
      </c>
      <c r="K11" s="6" t="s">
        <v>42</v>
      </c>
      <c r="L11" s="6" t="s">
        <v>43</v>
      </c>
      <c r="M11" s="6" t="s">
        <v>44</v>
      </c>
      <c r="N11" s="6" t="s">
        <v>45</v>
      </c>
    </row>
    <row r="13" spans="1:14" x14ac:dyDescent="0.2">
      <c r="A13" s="5">
        <v>1</v>
      </c>
      <c r="C13" s="1" t="s">
        <v>24</v>
      </c>
      <c r="E13" s="6">
        <v>-0.9997091482231224</v>
      </c>
      <c r="F13" s="6">
        <f>G13-E13</f>
        <v>0</v>
      </c>
      <c r="G13" s="6">
        <v>-0.9997091482231224</v>
      </c>
      <c r="H13" s="6">
        <v>-1.1903253808611836</v>
      </c>
      <c r="I13" s="6">
        <v>0</v>
      </c>
      <c r="J13" s="6">
        <v>0</v>
      </c>
      <c r="K13" s="6">
        <f t="shared" ref="K13:K26" si="0">G13+H13+I13+J13</f>
        <v>-2.190034529084306</v>
      </c>
      <c r="L13" s="6">
        <v>0</v>
      </c>
      <c r="M13" s="6">
        <f t="shared" ref="M13:M25" si="1">K13+L13</f>
        <v>-2.190034529084306</v>
      </c>
      <c r="N13" s="6">
        <v>-1.5427406311910257</v>
      </c>
    </row>
    <row r="14" spans="1:14" x14ac:dyDescent="0.2">
      <c r="A14" s="5">
        <f t="shared" ref="A14:A26" si="2">A13+1</f>
        <v>2</v>
      </c>
      <c r="C14" s="1" t="s">
        <v>26</v>
      </c>
      <c r="E14" s="6">
        <v>-15.642299366484984</v>
      </c>
      <c r="F14" s="6">
        <f t="shared" ref="F14:F26" si="3">G14-E14</f>
        <v>1.3352656191136312</v>
      </c>
      <c r="G14" s="6">
        <v>-14.307033747371353</v>
      </c>
      <c r="H14" s="6">
        <v>-1.2196449415803023</v>
      </c>
      <c r="I14" s="6">
        <v>0</v>
      </c>
      <c r="J14" s="6">
        <v>0</v>
      </c>
      <c r="K14" s="6">
        <f t="shared" si="0"/>
        <v>-15.526678688951655</v>
      </c>
      <c r="L14" s="6">
        <v>0</v>
      </c>
      <c r="M14" s="6">
        <f t="shared" si="1"/>
        <v>-15.526678688951655</v>
      </c>
      <c r="N14" s="6">
        <v>-14.915247726028333</v>
      </c>
    </row>
    <row r="15" spans="1:14" x14ac:dyDescent="0.2">
      <c r="A15" s="5">
        <f t="shared" si="2"/>
        <v>3</v>
      </c>
      <c r="C15" s="1" t="s">
        <v>27</v>
      </c>
      <c r="E15" s="6">
        <v>-149.27027054679905</v>
      </c>
      <c r="F15" s="6">
        <f t="shared" si="3"/>
        <v>46.205155640956974</v>
      </c>
      <c r="G15" s="6">
        <v>-103.06511490584208</v>
      </c>
      <c r="H15" s="6">
        <v>-22.165179232429889</v>
      </c>
      <c r="I15" s="6">
        <v>38.370589815000002</v>
      </c>
      <c r="J15" s="6">
        <v>0</v>
      </c>
      <c r="K15" s="6">
        <f t="shared" si="0"/>
        <v>-86.85970432327197</v>
      </c>
      <c r="L15" s="6">
        <v>0.32160000000000022</v>
      </c>
      <c r="M15" s="6">
        <f t="shared" si="1"/>
        <v>-86.538104323271966</v>
      </c>
      <c r="N15" s="6">
        <v>-102.07852951414938</v>
      </c>
    </row>
    <row r="16" spans="1:14" x14ac:dyDescent="0.2">
      <c r="A16" s="5">
        <f t="shared" si="2"/>
        <v>4</v>
      </c>
      <c r="C16" s="1" t="s">
        <v>28</v>
      </c>
      <c r="E16" s="6">
        <v>-1423.3244047602134</v>
      </c>
      <c r="F16" s="6">
        <f t="shared" si="3"/>
        <v>99.956024692215806</v>
      </c>
      <c r="G16" s="6">
        <v>-1323.3683800679976</v>
      </c>
      <c r="H16" s="6">
        <v>-136.39618769958179</v>
      </c>
      <c r="I16" s="6">
        <v>8.5814463719999985</v>
      </c>
      <c r="J16" s="6">
        <v>31.239753863226753</v>
      </c>
      <c r="K16" s="6">
        <f t="shared" si="0"/>
        <v>-1419.9433675323526</v>
      </c>
      <c r="L16" s="6">
        <v>0</v>
      </c>
      <c r="M16" s="6">
        <f t="shared" si="1"/>
        <v>-1419.9433675323526</v>
      </c>
      <c r="N16" s="6">
        <v>-1377.7402727464671</v>
      </c>
    </row>
    <row r="17" spans="1:14" x14ac:dyDescent="0.2">
      <c r="A17" s="5">
        <f t="shared" si="2"/>
        <v>5</v>
      </c>
      <c r="C17" s="1" t="s">
        <v>29</v>
      </c>
      <c r="E17" s="6">
        <v>-730.90348541922765</v>
      </c>
      <c r="F17" s="6">
        <f t="shared" si="3"/>
        <v>-44.319935641630082</v>
      </c>
      <c r="G17" s="6">
        <v>-775.22342106085773</v>
      </c>
      <c r="H17" s="6">
        <v>-50.309796046653744</v>
      </c>
      <c r="I17" s="6">
        <v>2.1414392533333326</v>
      </c>
      <c r="J17" s="6">
        <v>2.8935889311091869</v>
      </c>
      <c r="K17" s="6">
        <f t="shared" si="0"/>
        <v>-820.49818892306894</v>
      </c>
      <c r="L17" s="6">
        <v>0</v>
      </c>
      <c r="M17" s="6">
        <f t="shared" si="1"/>
        <v>-820.49818892306894</v>
      </c>
      <c r="N17" s="6">
        <v>-798.87830804120188</v>
      </c>
    </row>
    <row r="18" spans="1:14" x14ac:dyDescent="0.2">
      <c r="A18" s="5">
        <f t="shared" si="2"/>
        <v>6</v>
      </c>
      <c r="C18" s="1" t="s">
        <v>30</v>
      </c>
      <c r="E18" s="6">
        <v>-66.061070299004726</v>
      </c>
      <c r="F18" s="6">
        <f t="shared" si="3"/>
        <v>23.307769640116575</v>
      </c>
      <c r="G18" s="6">
        <v>-42.753300658888151</v>
      </c>
      <c r="H18" s="6">
        <v>-44.651969618349199</v>
      </c>
      <c r="I18" s="6">
        <v>13.128402069999998</v>
      </c>
      <c r="J18" s="6">
        <v>2.5086995533421526</v>
      </c>
      <c r="K18" s="6">
        <f t="shared" si="0"/>
        <v>-71.768168653895202</v>
      </c>
      <c r="L18" s="6">
        <v>0</v>
      </c>
      <c r="M18" s="6">
        <f t="shared" si="1"/>
        <v>-71.768168653895202</v>
      </c>
      <c r="N18" s="6">
        <v>-59.861496192990842</v>
      </c>
    </row>
    <row r="19" spans="1:14" x14ac:dyDescent="0.2">
      <c r="A19" s="5">
        <f t="shared" si="2"/>
        <v>7</v>
      </c>
      <c r="C19" s="1" t="s">
        <v>31</v>
      </c>
      <c r="E19" s="6">
        <v>-56.021794899403282</v>
      </c>
      <c r="F19" s="6">
        <f t="shared" si="3"/>
        <v>-3.4463867338777376</v>
      </c>
      <c r="G19" s="6">
        <v>-59.46818163328102</v>
      </c>
      <c r="H19" s="6">
        <v>-5.6994060085048233</v>
      </c>
      <c r="I19" s="6">
        <v>5.4616383333333331E-2</v>
      </c>
      <c r="J19" s="6">
        <v>0</v>
      </c>
      <c r="K19" s="6">
        <f t="shared" si="0"/>
        <v>-65.112971258452504</v>
      </c>
      <c r="L19" s="6">
        <v>0</v>
      </c>
      <c r="M19" s="6">
        <f t="shared" si="1"/>
        <v>-65.112971258452504</v>
      </c>
      <c r="N19" s="6">
        <v>-62.257942070500469</v>
      </c>
    </row>
    <row r="20" spans="1:14" x14ac:dyDescent="0.2">
      <c r="A20" s="5">
        <f t="shared" si="2"/>
        <v>8</v>
      </c>
      <c r="C20" s="1" t="s">
        <v>32</v>
      </c>
      <c r="E20" s="6">
        <v>-2550.1492425856977</v>
      </c>
      <c r="F20" s="6">
        <f t="shared" si="3"/>
        <v>1008.8365173734571</v>
      </c>
      <c r="G20" s="6">
        <v>-1541.3127252122406</v>
      </c>
      <c r="H20" s="6">
        <v>-134.65671102114297</v>
      </c>
      <c r="I20" s="6">
        <v>20.952158918888891</v>
      </c>
      <c r="J20" s="6">
        <v>12.409376762902047</v>
      </c>
      <c r="K20" s="6">
        <f t="shared" si="0"/>
        <v>-1642.6079005515926</v>
      </c>
      <c r="L20" s="6">
        <v>2.2014999999999993</v>
      </c>
      <c r="M20" s="6">
        <f t="shared" si="1"/>
        <v>-1640.4064005515927</v>
      </c>
      <c r="N20" s="6">
        <v>-1595.1565518486368</v>
      </c>
    </row>
    <row r="21" spans="1:14" x14ac:dyDescent="0.2">
      <c r="A21" s="5">
        <f t="shared" si="2"/>
        <v>9</v>
      </c>
      <c r="C21" s="1" t="s">
        <v>33</v>
      </c>
      <c r="E21" s="6">
        <v>-466.71132984653389</v>
      </c>
      <c r="F21" s="6">
        <f t="shared" si="3"/>
        <v>-809.66785638127828</v>
      </c>
      <c r="G21" s="6">
        <v>-1276.3791862278122</v>
      </c>
      <c r="H21" s="6">
        <v>-103.88899278183537</v>
      </c>
      <c r="I21" s="6">
        <v>10.862386464444441</v>
      </c>
      <c r="J21" s="6">
        <v>0.29573863700572195</v>
      </c>
      <c r="K21" s="6">
        <f t="shared" si="0"/>
        <v>-1369.1100539081974</v>
      </c>
      <c r="L21" s="6">
        <v>0</v>
      </c>
      <c r="M21" s="6">
        <f t="shared" si="1"/>
        <v>-1369.1100539081974</v>
      </c>
      <c r="N21" s="6">
        <v>-1324.2158614752884</v>
      </c>
    </row>
    <row r="22" spans="1:14" x14ac:dyDescent="0.2">
      <c r="A22" s="5">
        <f t="shared" si="2"/>
        <v>10</v>
      </c>
      <c r="C22" s="1" t="s">
        <v>81</v>
      </c>
      <c r="E22" s="6">
        <v>0</v>
      </c>
      <c r="F22" s="6">
        <f t="shared" si="3"/>
        <v>-62.783889689744825</v>
      </c>
      <c r="G22" s="6">
        <v>-62.783889689744825</v>
      </c>
      <c r="H22" s="6">
        <v>-12.631701820500869</v>
      </c>
      <c r="I22" s="6">
        <v>0</v>
      </c>
      <c r="J22" s="6">
        <v>6.7934403590136592</v>
      </c>
      <c r="K22" s="6">
        <f t="shared" si="0"/>
        <v>-68.622151151232032</v>
      </c>
      <c r="L22" s="6">
        <v>0</v>
      </c>
      <c r="M22" s="6">
        <f t="shared" si="1"/>
        <v>-68.622151151232032</v>
      </c>
      <c r="N22" s="6">
        <v>-66.70288701109412</v>
      </c>
    </row>
    <row r="23" spans="1:14" x14ac:dyDescent="0.2">
      <c r="A23" s="5">
        <f t="shared" si="2"/>
        <v>11</v>
      </c>
      <c r="C23" s="1" t="s">
        <v>34</v>
      </c>
      <c r="E23" s="6">
        <v>-4.1544881455269245</v>
      </c>
      <c r="F23" s="6">
        <f t="shared" si="3"/>
        <v>-2.0319365872287998</v>
      </c>
      <c r="G23" s="6">
        <v>-6.1864247327557242</v>
      </c>
      <c r="H23" s="6">
        <v>-0.45459141531129799</v>
      </c>
      <c r="I23" s="6">
        <v>0</v>
      </c>
      <c r="J23" s="6">
        <v>0</v>
      </c>
      <c r="K23" s="6">
        <f t="shared" si="0"/>
        <v>-6.6410161480670222</v>
      </c>
      <c r="L23" s="6">
        <v>0</v>
      </c>
      <c r="M23" s="6">
        <f t="shared" si="1"/>
        <v>-6.6410161480670222</v>
      </c>
      <c r="N23" s="6">
        <v>-6.4111573988997774</v>
      </c>
    </row>
    <row r="24" spans="1:14" x14ac:dyDescent="0.2">
      <c r="A24" s="5">
        <f t="shared" si="2"/>
        <v>12</v>
      </c>
      <c r="C24" s="1" t="s">
        <v>35</v>
      </c>
      <c r="E24" s="6">
        <v>-401.34935361272721</v>
      </c>
      <c r="F24" s="6">
        <f t="shared" si="3"/>
        <v>-5.8121158022382815</v>
      </c>
      <c r="G24" s="6">
        <v>-407.1614694149655</v>
      </c>
      <c r="H24" s="6">
        <v>-32.390561742372633</v>
      </c>
      <c r="I24" s="6">
        <v>4.5801849799999994</v>
      </c>
      <c r="J24" s="6">
        <v>1.6223861763693064</v>
      </c>
      <c r="K24" s="6">
        <f t="shared" si="0"/>
        <v>-433.3494600009688</v>
      </c>
      <c r="L24" s="6">
        <v>0.53049999999999997</v>
      </c>
      <c r="M24" s="6">
        <f t="shared" si="1"/>
        <v>-432.81896000096879</v>
      </c>
      <c r="N24" s="6">
        <v>-420.66469554465522</v>
      </c>
    </row>
    <row r="25" spans="1:14" x14ac:dyDescent="0.2">
      <c r="A25" s="5">
        <f t="shared" si="2"/>
        <v>13</v>
      </c>
      <c r="C25" s="1" t="s">
        <v>36</v>
      </c>
      <c r="E25" s="6">
        <v>-556.89550513131837</v>
      </c>
      <c r="F25" s="6">
        <f t="shared" si="3"/>
        <v>0</v>
      </c>
      <c r="G25" s="6">
        <v>-556.89550513131826</v>
      </c>
      <c r="H25" s="6">
        <v>-118.62869464368509</v>
      </c>
      <c r="I25" s="6">
        <v>31.821246989999999</v>
      </c>
      <c r="J25" s="6">
        <v>-2.6766018814033718E-2</v>
      </c>
      <c r="K25" s="6">
        <f t="shared" si="0"/>
        <v>-643.72971880381738</v>
      </c>
      <c r="L25" s="6">
        <v>0</v>
      </c>
      <c r="M25" s="6">
        <f t="shared" si="1"/>
        <v>-643.72971880381738</v>
      </c>
      <c r="N25" s="6">
        <v>-605.60249724572623</v>
      </c>
    </row>
    <row r="26" spans="1:14" x14ac:dyDescent="0.2">
      <c r="A26" s="5">
        <f t="shared" si="2"/>
        <v>14</v>
      </c>
      <c r="C26" s="1" t="s">
        <v>84</v>
      </c>
      <c r="E26" s="6">
        <v>-118.92975982674105</v>
      </c>
      <c r="F26" s="6">
        <f t="shared" si="3"/>
        <v>118.92975982674105</v>
      </c>
      <c r="G26" s="6">
        <v>0</v>
      </c>
      <c r="H26" s="6">
        <v>0</v>
      </c>
      <c r="I26" s="6">
        <v>0</v>
      </c>
      <c r="J26" s="6">
        <v>0</v>
      </c>
      <c r="K26" s="6">
        <f t="shared" si="0"/>
        <v>0</v>
      </c>
      <c r="L26" s="6">
        <v>0</v>
      </c>
      <c r="M26" s="6">
        <f t="shared" ref="M26" si="4">K26+L26</f>
        <v>0</v>
      </c>
      <c r="N26" s="6">
        <v>0</v>
      </c>
    </row>
    <row r="27" spans="1:14" x14ac:dyDescent="0.2">
      <c r="A27" s="5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ht="13.5" thickBot="1" x14ac:dyDescent="0.25">
      <c r="A28" s="5">
        <f>A26+1</f>
        <v>15</v>
      </c>
      <c r="C28" s="1" t="s">
        <v>37</v>
      </c>
      <c r="E28" s="4">
        <f>SUM(E13:E26)</f>
        <v>-6540.4127135879007</v>
      </c>
      <c r="F28" s="4">
        <f t="shared" ref="F28:N28" si="5">SUM(F13:F26)</f>
        <v>370.50837195660313</v>
      </c>
      <c r="G28" s="4">
        <f t="shared" si="5"/>
        <v>-6169.9043416312979</v>
      </c>
      <c r="H28" s="4">
        <f t="shared" si="5"/>
        <v>-664.28376235280905</v>
      </c>
      <c r="I28" s="4">
        <f t="shared" si="5"/>
        <v>130.492471247</v>
      </c>
      <c r="J28" s="4">
        <f t="shared" si="5"/>
        <v>57.736218264154786</v>
      </c>
      <c r="K28" s="4">
        <f t="shared" si="5"/>
        <v>-6645.9594144729526</v>
      </c>
      <c r="L28" s="4">
        <f t="shared" si="5"/>
        <v>3.0535999999999994</v>
      </c>
      <c r="M28" s="4">
        <f t="shared" si="5"/>
        <v>-6642.9058144729534</v>
      </c>
      <c r="N28" s="4">
        <f t="shared" si="5"/>
        <v>-6436.0281874468292</v>
      </c>
    </row>
    <row r="29" spans="1:14" ht="13.5" thickTop="1" x14ac:dyDescent="0.2"/>
    <row r="30" spans="1:14" x14ac:dyDescent="0.2">
      <c r="A30" s="3"/>
    </row>
  </sheetData>
  <pageMargins left="0.7" right="0.7" top="0.75" bottom="0.75" header="0.3" footer="0.3"/>
  <pageSetup scale="68" firstPageNumber="6" orientation="landscape" useFirstPageNumber="1" r:id="rId1"/>
  <headerFooter>
    <oddHeader>&amp;R&amp;"Arial,Regular"&amp;10Filed: 2022-10-31
EB-2022-0200
Exhibit 2
Tab 2
Schedule 1
Attachment 8
Page &amp;P of 10</oddHead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FC3CB-52B9-4E0D-9F9D-1C2D83FE241D}">
  <dimension ref="A6:N22"/>
  <sheetViews>
    <sheetView view="pageLayout" zoomScale="90" zoomScaleNormal="100" zoomScalePageLayoutView="90" workbookViewId="0">
      <selection activeCell="F10" sqref="F10:G10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0" width="12.28515625" style="2" customWidth="1"/>
    <col min="11" max="11" width="17.28515625" style="2" bestFit="1" customWidth="1"/>
    <col min="12" max="13" width="12.28515625" style="2" customWidth="1"/>
    <col min="14" max="14" width="15.42578125" style="2" bestFit="1" customWidth="1"/>
    <col min="15" max="16384" width="101.28515625" style="1"/>
  </cols>
  <sheetData>
    <row r="6" spans="1:14" s="12" customFormat="1" x14ac:dyDescent="0.2">
      <c r="A6" s="14" t="s">
        <v>64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3"/>
      <c r="N6" s="16"/>
    </row>
    <row r="7" spans="1:14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3"/>
      <c r="N7" s="16"/>
    </row>
    <row r="9" spans="1:14" s="3" customFormat="1" x14ac:dyDescent="0.2">
      <c r="E9" s="11" t="s">
        <v>2</v>
      </c>
      <c r="F9" s="11"/>
      <c r="G9" s="11"/>
      <c r="H9" s="11"/>
      <c r="I9" s="11"/>
      <c r="J9" s="11"/>
      <c r="K9" s="11" t="s">
        <v>3</v>
      </c>
      <c r="L9" s="11"/>
      <c r="M9" s="11" t="s">
        <v>3</v>
      </c>
      <c r="N9" s="15"/>
    </row>
    <row r="10" spans="1:14" s="7" customFormat="1" ht="38.25" x14ac:dyDescent="0.2">
      <c r="A10" s="10" t="s">
        <v>85</v>
      </c>
      <c r="C10" s="9" t="s">
        <v>5</v>
      </c>
      <c r="E10" s="8" t="s">
        <v>6</v>
      </c>
      <c r="F10" s="18" t="s">
        <v>7</v>
      </c>
      <c r="G10" s="18" t="s">
        <v>8</v>
      </c>
      <c r="H10" s="8" t="s">
        <v>9</v>
      </c>
      <c r="I10" s="8" t="s">
        <v>10</v>
      </c>
      <c r="J10" s="8" t="s">
        <v>39</v>
      </c>
      <c r="K10" s="8" t="s">
        <v>11</v>
      </c>
      <c r="L10" s="8" t="s">
        <v>12</v>
      </c>
      <c r="M10" s="8" t="s">
        <v>13</v>
      </c>
      <c r="N10" s="8" t="s">
        <v>14</v>
      </c>
    </row>
    <row r="11" spans="1:14" x14ac:dyDescent="0.2">
      <c r="E11" s="6" t="s">
        <v>15</v>
      </c>
      <c r="F11" s="6" t="s">
        <v>16</v>
      </c>
      <c r="G11" s="6" t="s">
        <v>40</v>
      </c>
      <c r="H11" s="6" t="s">
        <v>18</v>
      </c>
      <c r="I11" s="6" t="s">
        <v>19</v>
      </c>
      <c r="J11" s="6" t="s">
        <v>41</v>
      </c>
      <c r="K11" s="6" t="s">
        <v>42</v>
      </c>
      <c r="L11" s="6" t="s">
        <v>43</v>
      </c>
      <c r="M11" s="6" t="s">
        <v>44</v>
      </c>
      <c r="N11" s="6" t="s">
        <v>45</v>
      </c>
    </row>
    <row r="13" spans="1:14" x14ac:dyDescent="0.2">
      <c r="A13" s="5">
        <v>1</v>
      </c>
      <c r="C13" s="1" t="s">
        <v>26</v>
      </c>
      <c r="E13" s="6">
        <v>-21.687650552648023</v>
      </c>
      <c r="F13" s="6">
        <f>G13-E13</f>
        <v>-1.3352656191136312</v>
      </c>
      <c r="G13" s="6">
        <v>-23.022916171761654</v>
      </c>
      <c r="H13" s="6">
        <v>-1.5643195577304261</v>
      </c>
      <c r="I13" s="6">
        <v>0</v>
      </c>
      <c r="J13" s="6">
        <v>0</v>
      </c>
      <c r="K13" s="6">
        <f t="shared" ref="K13:K18" si="0">G13+H13+I13+J13</f>
        <v>-24.587235729492079</v>
      </c>
      <c r="L13" s="6">
        <v>0</v>
      </c>
      <c r="M13" s="6">
        <f t="shared" ref="M13:M17" si="1">K13+L13</f>
        <v>-24.587235729492079</v>
      </c>
      <c r="N13" s="6">
        <v>-23.803176350899676</v>
      </c>
    </row>
    <row r="14" spans="1:14" x14ac:dyDescent="0.2">
      <c r="A14" s="5">
        <f>A13+1</f>
        <v>2</v>
      </c>
      <c r="C14" s="1" t="s">
        <v>61</v>
      </c>
      <c r="E14" s="6">
        <v>-52.976402864369675</v>
      </c>
      <c r="F14" s="6">
        <f t="shared" ref="F14:F18" si="2">G14-E14</f>
        <v>-1.7163759495811846</v>
      </c>
      <c r="G14" s="6">
        <v>-54.692778813950859</v>
      </c>
      <c r="H14" s="6">
        <v>-3.6893606032013633</v>
      </c>
      <c r="I14" s="6">
        <v>4.9481933333333341E-3</v>
      </c>
      <c r="J14" s="6">
        <v>1.4045296803712849E-2</v>
      </c>
      <c r="K14" s="6">
        <f t="shared" si="0"/>
        <v>-58.363145927015175</v>
      </c>
      <c r="L14" s="6">
        <v>0</v>
      </c>
      <c r="M14" s="6">
        <f t="shared" si="1"/>
        <v>-58.363145927015175</v>
      </c>
      <c r="N14" s="6">
        <v>-56.53136772473475</v>
      </c>
    </row>
    <row r="15" spans="1:14" x14ac:dyDescent="0.2">
      <c r="A15" s="5">
        <f>A14+1</f>
        <v>3</v>
      </c>
      <c r="C15" s="1" t="s">
        <v>62</v>
      </c>
      <c r="E15" s="6">
        <v>-773.47015931580358</v>
      </c>
      <c r="F15" s="6">
        <f t="shared" si="2"/>
        <v>-230.81263590495792</v>
      </c>
      <c r="G15" s="6">
        <v>-1004.2827952207615</v>
      </c>
      <c r="H15" s="6">
        <v>-54.859385912415235</v>
      </c>
      <c r="I15" s="6">
        <v>2.0014182355555556</v>
      </c>
      <c r="J15" s="6">
        <v>8.7720706812560251E-2</v>
      </c>
      <c r="K15" s="6">
        <f t="shared" si="0"/>
        <v>-1057.0530421908086</v>
      </c>
      <c r="L15" s="6">
        <v>0</v>
      </c>
      <c r="M15" s="6">
        <f t="shared" si="1"/>
        <v>-1057.0530421908086</v>
      </c>
      <c r="N15" s="6">
        <v>-1030.9841054363353</v>
      </c>
    </row>
    <row r="16" spans="1:14" x14ac:dyDescent="0.2">
      <c r="A16" s="5">
        <f>A15+1</f>
        <v>4</v>
      </c>
      <c r="C16" s="1" t="s">
        <v>51</v>
      </c>
      <c r="E16" s="6">
        <v>-384.82639058128461</v>
      </c>
      <c r="F16" s="6">
        <f t="shared" si="2"/>
        <v>-9.7342748136129558</v>
      </c>
      <c r="G16" s="6">
        <v>-394.56066539489757</v>
      </c>
      <c r="H16" s="6">
        <v>-38.401287511968036</v>
      </c>
      <c r="I16" s="6">
        <v>0</v>
      </c>
      <c r="J16" s="6">
        <v>6.036817901596379E-3</v>
      </c>
      <c r="K16" s="6">
        <f t="shared" si="0"/>
        <v>-432.95591608896399</v>
      </c>
      <c r="L16" s="6">
        <v>0</v>
      </c>
      <c r="M16" s="6">
        <f t="shared" si="1"/>
        <v>-432.95591608896399</v>
      </c>
      <c r="N16" s="6">
        <v>-413.75568489503331</v>
      </c>
    </row>
    <row r="17" spans="1:14" x14ac:dyDescent="0.2">
      <c r="A17" s="5">
        <f>A16+1</f>
        <v>5</v>
      </c>
      <c r="C17" s="1" t="s">
        <v>35</v>
      </c>
      <c r="E17" s="6">
        <v>-137.12456335367671</v>
      </c>
      <c r="F17" s="6">
        <f t="shared" si="2"/>
        <v>-5.1700390916282402</v>
      </c>
      <c r="G17" s="6">
        <v>-142.29460244530495</v>
      </c>
      <c r="H17" s="6">
        <v>-15.852876178630741</v>
      </c>
      <c r="I17" s="6">
        <v>2.7323779999999999E-2</v>
      </c>
      <c r="J17" s="6">
        <v>4.9236658706485002E-3</v>
      </c>
      <c r="K17" s="6">
        <f t="shared" si="0"/>
        <v>-158.11523117806505</v>
      </c>
      <c r="L17" s="6">
        <v>0</v>
      </c>
      <c r="M17" s="6">
        <f t="shared" si="1"/>
        <v>-158.11523117806505</v>
      </c>
      <c r="N17" s="6">
        <v>-150.11784370737888</v>
      </c>
    </row>
    <row r="18" spans="1:14" x14ac:dyDescent="0.2">
      <c r="A18" s="5">
        <f>A17+1</f>
        <v>6</v>
      </c>
      <c r="C18" s="1" t="s">
        <v>84</v>
      </c>
      <c r="E18" s="6">
        <v>-41.343154110758491</v>
      </c>
      <c r="F18" s="6">
        <f t="shared" si="2"/>
        <v>41.343154110758491</v>
      </c>
      <c r="G18" s="6">
        <v>0</v>
      </c>
      <c r="H18" s="6">
        <v>0</v>
      </c>
      <c r="I18" s="6">
        <v>0</v>
      </c>
      <c r="J18" s="6">
        <v>0</v>
      </c>
      <c r="K18" s="6">
        <f t="shared" si="0"/>
        <v>0</v>
      </c>
      <c r="L18" s="6">
        <v>0</v>
      </c>
      <c r="M18" s="6">
        <f t="shared" ref="M18" si="3">K18+L18</f>
        <v>0</v>
      </c>
      <c r="N18" s="6">
        <v>0</v>
      </c>
    </row>
    <row r="19" spans="1:14" x14ac:dyDescent="0.2">
      <c r="A19" s="5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ht="13.5" thickBot="1" x14ac:dyDescent="0.25">
      <c r="A20" s="5">
        <f>A18+1</f>
        <v>7</v>
      </c>
      <c r="C20" s="1" t="s">
        <v>37</v>
      </c>
      <c r="E20" s="4">
        <f>SUM(E13:E18)</f>
        <v>-1411.4283207785409</v>
      </c>
      <c r="F20" s="4">
        <f t="shared" ref="F20:N20" si="4">SUM(F13:F18)</f>
        <v>-207.42543726813543</v>
      </c>
      <c r="G20" s="4">
        <f t="shared" si="4"/>
        <v>-1618.8537580466766</v>
      </c>
      <c r="H20" s="4">
        <f t="shared" si="4"/>
        <v>-114.3672297639458</v>
      </c>
      <c r="I20" s="4">
        <f t="shared" si="4"/>
        <v>2.0336902088888893</v>
      </c>
      <c r="J20" s="4">
        <f t="shared" si="4"/>
        <v>0.11272648738851798</v>
      </c>
      <c r="K20" s="4">
        <f t="shared" si="4"/>
        <v>-1731.0745711143447</v>
      </c>
      <c r="L20" s="4">
        <f t="shared" si="4"/>
        <v>0</v>
      </c>
      <c r="M20" s="4">
        <f t="shared" si="4"/>
        <v>-1731.0745711143447</v>
      </c>
      <c r="N20" s="4">
        <f t="shared" si="4"/>
        <v>-1675.1921781143819</v>
      </c>
    </row>
    <row r="21" spans="1:14" ht="13.5" thickTop="1" x14ac:dyDescent="0.2"/>
    <row r="22" spans="1:14" x14ac:dyDescent="0.2">
      <c r="A22" s="3"/>
    </row>
  </sheetData>
  <pageMargins left="0.7" right="0.7" top="0.75" bottom="0.75" header="0.3" footer="0.3"/>
  <pageSetup scale="66" firstPageNumber="7" orientation="landscape" useFirstPageNumber="1" r:id="rId1"/>
  <headerFooter>
    <oddHeader>&amp;R&amp;"Arial,Regular"&amp;10Filed: 2022-10-31
EB-2022-0200
Exhibit 2
Tab 2
Schedule 1
Attachment 8
Page &amp;P of 10</oddHeader>
  </headerFooter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826D6-161F-46B6-B370-7CE1E236551B}">
  <dimension ref="A6:N38"/>
  <sheetViews>
    <sheetView view="pageLayout" zoomScale="90" zoomScaleNormal="100" zoomScalePageLayoutView="90" workbookViewId="0">
      <selection activeCell="F10" sqref="F10:G10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0" width="12.28515625" style="2" customWidth="1"/>
    <col min="11" max="11" width="17.28515625" style="2" bestFit="1" customWidth="1"/>
    <col min="12" max="13" width="12.28515625" style="2" customWidth="1"/>
    <col min="14" max="14" width="14.140625" style="2" customWidth="1"/>
    <col min="15" max="16384" width="101.28515625" style="1"/>
  </cols>
  <sheetData>
    <row r="6" spans="1:14" s="12" customFormat="1" x14ac:dyDescent="0.2">
      <c r="A6" s="14" t="s">
        <v>59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3"/>
      <c r="N6" s="16"/>
    </row>
    <row r="7" spans="1:14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3"/>
      <c r="N7" s="16"/>
    </row>
    <row r="9" spans="1:14" s="3" customFormat="1" x14ac:dyDescent="0.2">
      <c r="E9" s="11" t="s">
        <v>2</v>
      </c>
      <c r="F9" s="11"/>
      <c r="G9" s="11"/>
      <c r="H9" s="11"/>
      <c r="I9" s="11"/>
      <c r="J9" s="11"/>
      <c r="K9" s="11" t="s">
        <v>3</v>
      </c>
      <c r="L9" s="11"/>
      <c r="M9" s="11" t="s">
        <v>3</v>
      </c>
      <c r="N9" s="15"/>
    </row>
    <row r="10" spans="1:14" s="7" customFormat="1" ht="38.25" x14ac:dyDescent="0.2">
      <c r="A10" s="10" t="s">
        <v>85</v>
      </c>
      <c r="C10" s="9" t="s">
        <v>5</v>
      </c>
      <c r="E10" s="8" t="s">
        <v>6</v>
      </c>
      <c r="F10" s="18" t="s">
        <v>7</v>
      </c>
      <c r="G10" s="18" t="s">
        <v>8</v>
      </c>
      <c r="H10" s="8" t="s">
        <v>9</v>
      </c>
      <c r="I10" s="8" t="s">
        <v>10</v>
      </c>
      <c r="J10" s="8" t="s">
        <v>39</v>
      </c>
      <c r="K10" s="8" t="s">
        <v>11</v>
      </c>
      <c r="L10" s="8" t="s">
        <v>12</v>
      </c>
      <c r="M10" s="8" t="s">
        <v>13</v>
      </c>
      <c r="N10" s="8" t="s">
        <v>14</v>
      </c>
    </row>
    <row r="11" spans="1:14" x14ac:dyDescent="0.2">
      <c r="E11" s="6" t="s">
        <v>15</v>
      </c>
      <c r="F11" s="6" t="s">
        <v>16</v>
      </c>
      <c r="G11" s="6" t="s">
        <v>40</v>
      </c>
      <c r="H11" s="6" t="s">
        <v>18</v>
      </c>
      <c r="I11" s="6" t="s">
        <v>19</v>
      </c>
      <c r="J11" s="6" t="s">
        <v>41</v>
      </c>
      <c r="K11" s="6" t="s">
        <v>42</v>
      </c>
      <c r="L11" s="6" t="s">
        <v>43</v>
      </c>
      <c r="M11" s="6" t="s">
        <v>44</v>
      </c>
      <c r="N11" s="6" t="s">
        <v>45</v>
      </c>
    </row>
    <row r="12" spans="1:14" x14ac:dyDescent="0.2">
      <c r="C12" s="3" t="s">
        <v>47</v>
      </c>
    </row>
    <row r="13" spans="1:14" x14ac:dyDescent="0.2"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x14ac:dyDescent="0.2">
      <c r="A14" s="5">
        <v>1</v>
      </c>
      <c r="C14" s="1" t="s">
        <v>26</v>
      </c>
      <c r="E14" s="6">
        <v>-48.233152168182649</v>
      </c>
      <c r="F14" s="6">
        <f>G14-E14</f>
        <v>0</v>
      </c>
      <c r="G14" s="6">
        <v>-48.233152168182649</v>
      </c>
      <c r="H14" s="6">
        <v>-1.136576746100169</v>
      </c>
      <c r="I14" s="6">
        <v>0</v>
      </c>
      <c r="J14" s="6">
        <v>0</v>
      </c>
      <c r="K14" s="6">
        <f t="shared" ref="K14:K21" si="0">G14+H14+I14+J14</f>
        <v>-49.369728914282817</v>
      </c>
      <c r="L14" s="6">
        <v>0</v>
      </c>
      <c r="M14" s="6">
        <f t="shared" ref="M14:M20" si="1">K14+L14</f>
        <v>-49.369728914282817</v>
      </c>
      <c r="N14" s="6">
        <v>-48.801440541232736</v>
      </c>
    </row>
    <row r="15" spans="1:14" x14ac:dyDescent="0.2">
      <c r="A15" s="5">
        <f t="shared" ref="A15:A21" si="2">A14+1</f>
        <v>2</v>
      </c>
      <c r="C15" s="1" t="s">
        <v>27</v>
      </c>
      <c r="E15" s="6">
        <v>-48.901457797873789</v>
      </c>
      <c r="F15" s="6">
        <f t="shared" ref="F15:F21" si="3">G15-E15</f>
        <v>-0.55768342495341017</v>
      </c>
      <c r="G15" s="6">
        <v>-49.459141222827199</v>
      </c>
      <c r="H15" s="6">
        <v>-4.5258946879371837</v>
      </c>
      <c r="I15" s="6">
        <v>0.28706506999999998</v>
      </c>
      <c r="J15" s="6">
        <v>0.93604241606140215</v>
      </c>
      <c r="K15" s="6">
        <f t="shared" si="0"/>
        <v>-52.76192842470298</v>
      </c>
      <c r="L15" s="6">
        <v>6.7099999999999993E-2</v>
      </c>
      <c r="M15" s="6">
        <f t="shared" si="1"/>
        <v>-52.694828424702976</v>
      </c>
      <c r="N15" s="6">
        <v>-51.247230110803358</v>
      </c>
    </row>
    <row r="16" spans="1:14" x14ac:dyDescent="0.2">
      <c r="A16" s="5">
        <f t="shared" si="2"/>
        <v>3</v>
      </c>
      <c r="C16" s="1" t="s">
        <v>48</v>
      </c>
      <c r="E16" s="6">
        <v>-53.578231381174874</v>
      </c>
      <c r="F16" s="6">
        <f t="shared" si="3"/>
        <v>-0.51089023745915796</v>
      </c>
      <c r="G16" s="6">
        <v>-54.089121618634032</v>
      </c>
      <c r="H16" s="6">
        <v>-7.2644721538797947</v>
      </c>
      <c r="I16" s="6">
        <v>0.82360617000000014</v>
      </c>
      <c r="J16" s="6">
        <v>0</v>
      </c>
      <c r="K16" s="6">
        <f t="shared" si="0"/>
        <v>-60.529987602513827</v>
      </c>
      <c r="L16" s="6">
        <v>0</v>
      </c>
      <c r="M16" s="6">
        <f t="shared" si="1"/>
        <v>-60.529987602513827</v>
      </c>
      <c r="N16" s="6">
        <v>-57.349505423242043</v>
      </c>
    </row>
    <row r="17" spans="1:14" x14ac:dyDescent="0.2">
      <c r="A17" s="5">
        <f t="shared" si="2"/>
        <v>4</v>
      </c>
      <c r="C17" s="1" t="s">
        <v>49</v>
      </c>
      <c r="E17" s="6">
        <v>-9.5176332072152015</v>
      </c>
      <c r="F17" s="6">
        <f t="shared" si="3"/>
        <v>0</v>
      </c>
      <c r="G17" s="6">
        <v>-9.5176332072152015</v>
      </c>
      <c r="H17" s="6">
        <v>-0.22350829593482638</v>
      </c>
      <c r="I17" s="6">
        <v>0.34088651666666669</v>
      </c>
      <c r="J17" s="6">
        <v>0</v>
      </c>
      <c r="K17" s="6">
        <f t="shared" si="0"/>
        <v>-9.4002549864833611</v>
      </c>
      <c r="L17" s="6">
        <v>0</v>
      </c>
      <c r="M17" s="6">
        <f t="shared" si="1"/>
        <v>-9.4002549864833611</v>
      </c>
      <c r="N17" s="6">
        <v>-9.512919348867495</v>
      </c>
    </row>
    <row r="18" spans="1:14" x14ac:dyDescent="0.2">
      <c r="A18" s="5">
        <f t="shared" si="2"/>
        <v>5</v>
      </c>
      <c r="C18" s="1" t="s">
        <v>50</v>
      </c>
      <c r="E18" s="6">
        <v>-69.86978089156176</v>
      </c>
      <c r="F18" s="6">
        <f t="shared" si="3"/>
        <v>10.372053504840089</v>
      </c>
      <c r="G18" s="6">
        <v>-59.497727386721671</v>
      </c>
      <c r="H18" s="6">
        <v>-6.4413199896957227</v>
      </c>
      <c r="I18" s="6">
        <v>0</v>
      </c>
      <c r="J18" s="6">
        <v>0</v>
      </c>
      <c r="K18" s="6">
        <f t="shared" si="0"/>
        <v>-65.939047376417392</v>
      </c>
      <c r="L18" s="6">
        <v>0</v>
      </c>
      <c r="M18" s="6">
        <f t="shared" si="1"/>
        <v>-65.939047376417392</v>
      </c>
      <c r="N18" s="6">
        <v>-62.654528273888914</v>
      </c>
    </row>
    <row r="19" spans="1:14" x14ac:dyDescent="0.2">
      <c r="A19" s="5">
        <f t="shared" si="2"/>
        <v>6</v>
      </c>
      <c r="C19" s="1" t="s">
        <v>51</v>
      </c>
      <c r="E19" s="6">
        <v>-250.14747772657736</v>
      </c>
      <c r="F19" s="6">
        <f t="shared" si="3"/>
        <v>-3.3749763126374432</v>
      </c>
      <c r="G19" s="6">
        <v>-253.52245403921481</v>
      </c>
      <c r="H19" s="6">
        <v>-20.854888418238659</v>
      </c>
      <c r="I19" s="6">
        <v>1.0420952000000001</v>
      </c>
      <c r="J19" s="6">
        <v>1.881031242661531</v>
      </c>
      <c r="K19" s="6">
        <f t="shared" si="0"/>
        <v>-271.45421601479188</v>
      </c>
      <c r="L19" s="6">
        <v>0.30429999999999974</v>
      </c>
      <c r="M19" s="6">
        <f t="shared" si="1"/>
        <v>-271.14991601479187</v>
      </c>
      <c r="N19" s="6">
        <v>-262.68331531805143</v>
      </c>
    </row>
    <row r="20" spans="1:14" x14ac:dyDescent="0.2">
      <c r="A20" s="5">
        <f t="shared" si="2"/>
        <v>7</v>
      </c>
      <c r="C20" s="1" t="s">
        <v>52</v>
      </c>
      <c r="E20" s="6">
        <v>-54.196616711586373</v>
      </c>
      <c r="F20" s="6">
        <f t="shared" si="3"/>
        <v>-0.72761107961883198</v>
      </c>
      <c r="G20" s="6">
        <v>-54.924227791205205</v>
      </c>
      <c r="H20" s="6">
        <v>-2.7622958652284302</v>
      </c>
      <c r="I20" s="6">
        <v>0.91970239333333348</v>
      </c>
      <c r="J20" s="6">
        <v>2.2436897549233299E-2</v>
      </c>
      <c r="K20" s="6">
        <f t="shared" si="0"/>
        <v>-56.74438436555107</v>
      </c>
      <c r="L20" s="6">
        <v>0</v>
      </c>
      <c r="M20" s="6">
        <f t="shared" si="1"/>
        <v>-56.74438436555107</v>
      </c>
      <c r="N20" s="6">
        <v>-56.026525314007515</v>
      </c>
    </row>
    <row r="21" spans="1:14" x14ac:dyDescent="0.2">
      <c r="A21" s="5">
        <f t="shared" si="2"/>
        <v>8</v>
      </c>
      <c r="C21" s="1" t="s">
        <v>84</v>
      </c>
      <c r="E21" s="6">
        <v>-5.4352873018925489</v>
      </c>
      <c r="F21" s="6">
        <f t="shared" si="3"/>
        <v>5.4352873018925489</v>
      </c>
      <c r="G21" s="6">
        <v>0</v>
      </c>
      <c r="H21" s="6">
        <v>0</v>
      </c>
      <c r="I21" s="6">
        <v>0</v>
      </c>
      <c r="J21" s="6">
        <v>0</v>
      </c>
      <c r="K21" s="6">
        <f t="shared" si="0"/>
        <v>0</v>
      </c>
      <c r="L21" s="6">
        <v>0</v>
      </c>
      <c r="M21" s="6">
        <f t="shared" ref="M21" si="4">K21+L21</f>
        <v>0</v>
      </c>
      <c r="N21" s="6">
        <v>0</v>
      </c>
    </row>
    <row r="22" spans="1:14" x14ac:dyDescent="0.2">
      <c r="A22" s="5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ht="13.5" thickBot="1" x14ac:dyDescent="0.25">
      <c r="A23" s="5">
        <f>A21+1</f>
        <v>9</v>
      </c>
      <c r="C23" s="1" t="s">
        <v>54</v>
      </c>
      <c r="E23" s="4">
        <f>SUM(E14:E21)</f>
        <v>-539.87963718606454</v>
      </c>
      <c r="F23" s="4">
        <f t="shared" ref="F23:N23" si="5">SUM(F14:F21)</f>
        <v>10.636179752063795</v>
      </c>
      <c r="G23" s="4">
        <f t="shared" si="5"/>
        <v>-529.24345743400079</v>
      </c>
      <c r="H23" s="4">
        <f t="shared" si="5"/>
        <v>-43.208956157014789</v>
      </c>
      <c r="I23" s="4">
        <f t="shared" si="5"/>
        <v>3.4133553500000002</v>
      </c>
      <c r="J23" s="4">
        <f t="shared" si="5"/>
        <v>2.8395105562721668</v>
      </c>
      <c r="K23" s="4">
        <f t="shared" si="5"/>
        <v>-566.19954768474327</v>
      </c>
      <c r="L23" s="4">
        <f t="shared" si="5"/>
        <v>0.37139999999999973</v>
      </c>
      <c r="M23" s="4">
        <f t="shared" si="5"/>
        <v>-565.82814768474327</v>
      </c>
      <c r="N23" s="4">
        <f t="shared" si="5"/>
        <v>-548.27546433009343</v>
      </c>
    </row>
    <row r="24" spans="1:14" ht="13.5" thickTop="1" x14ac:dyDescent="0.2">
      <c r="A24" s="5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x14ac:dyDescent="0.2">
      <c r="A25" s="5"/>
      <c r="C25" s="3" t="s">
        <v>55</v>
      </c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x14ac:dyDescent="0.2">
      <c r="A26" s="5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x14ac:dyDescent="0.2">
      <c r="A27" s="5">
        <f>A23+1</f>
        <v>10</v>
      </c>
      <c r="C27" s="1" t="s">
        <v>25</v>
      </c>
      <c r="E27" s="6">
        <v>0</v>
      </c>
      <c r="F27" s="6">
        <f>G27-E27</f>
        <v>0</v>
      </c>
      <c r="G27" s="6">
        <v>0</v>
      </c>
      <c r="H27" s="6">
        <v>0</v>
      </c>
      <c r="I27" s="6">
        <v>0</v>
      </c>
      <c r="J27" s="6">
        <v>0</v>
      </c>
      <c r="K27" s="6">
        <f>G27+H27+I27+J27</f>
        <v>0</v>
      </c>
      <c r="L27" s="6">
        <v>0</v>
      </c>
      <c r="M27" s="6">
        <f>K27+L27</f>
        <v>0</v>
      </c>
      <c r="N27" s="6">
        <v>0</v>
      </c>
    </row>
    <row r="28" spans="1:14" x14ac:dyDescent="0.2">
      <c r="A28" s="5">
        <f>A27+1</f>
        <v>11</v>
      </c>
      <c r="C28" s="1" t="s">
        <v>27</v>
      </c>
      <c r="E28" s="6">
        <v>-2.9550156336812741</v>
      </c>
      <c r="F28" s="6">
        <f t="shared" ref="F28:F31" si="6">G28-E28</f>
        <v>-0.16624253961226376</v>
      </c>
      <c r="G28" s="6">
        <v>-3.1212581732935378</v>
      </c>
      <c r="H28" s="6">
        <v>-0.14249809132622743</v>
      </c>
      <c r="I28" s="6">
        <v>0</v>
      </c>
      <c r="J28" s="6">
        <v>3.59659820917781E-2</v>
      </c>
      <c r="K28" s="6">
        <f>G28+H28+I28+J28</f>
        <v>-3.2277902825279869</v>
      </c>
      <c r="L28" s="6">
        <v>0</v>
      </c>
      <c r="M28" s="6">
        <f>K28+L28</f>
        <v>-3.2277902825279869</v>
      </c>
      <c r="N28" s="6">
        <v>-3.1823723924816294</v>
      </c>
    </row>
    <row r="29" spans="1:14" x14ac:dyDescent="0.2">
      <c r="A29" s="5">
        <f>A28+1</f>
        <v>12</v>
      </c>
      <c r="C29" s="1" t="s">
        <v>56</v>
      </c>
      <c r="E29" s="6">
        <v>-4.2118018096067047</v>
      </c>
      <c r="F29" s="6">
        <f t="shared" si="6"/>
        <v>-0.14468098913185301</v>
      </c>
      <c r="G29" s="6">
        <v>-4.3564827987385577</v>
      </c>
      <c r="H29" s="6">
        <v>-6.9583390005230727E-2</v>
      </c>
      <c r="I29" s="6">
        <v>0</v>
      </c>
      <c r="J29" s="6">
        <v>0</v>
      </c>
      <c r="K29" s="6">
        <f>G29+H29+I29+J29</f>
        <v>-4.4260661887437882</v>
      </c>
      <c r="L29" s="6">
        <v>0</v>
      </c>
      <c r="M29" s="6">
        <f>K29+L29</f>
        <v>-4.4260661887437882</v>
      </c>
      <c r="N29" s="6">
        <v>-4.391274063807602</v>
      </c>
    </row>
    <row r="30" spans="1:14" x14ac:dyDescent="0.2">
      <c r="A30" s="5">
        <f>A29+1</f>
        <v>13</v>
      </c>
      <c r="C30" s="1" t="s">
        <v>57</v>
      </c>
      <c r="E30" s="6">
        <v>-12.437062726751511</v>
      </c>
      <c r="F30" s="6">
        <f t="shared" si="6"/>
        <v>-0.49302572106354425</v>
      </c>
      <c r="G30" s="6">
        <v>-12.930088447815056</v>
      </c>
      <c r="H30" s="6">
        <v>-0.26322409019169202</v>
      </c>
      <c r="I30" s="6">
        <v>0</v>
      </c>
      <c r="J30" s="6">
        <v>0</v>
      </c>
      <c r="K30" s="6">
        <f>G30+H30+I30+J30</f>
        <v>-13.193312538006747</v>
      </c>
      <c r="L30" s="6">
        <v>0</v>
      </c>
      <c r="M30" s="6">
        <f>K30+L30</f>
        <v>-13.193312538006747</v>
      </c>
      <c r="N30" s="6">
        <v>-13.061700492910903</v>
      </c>
    </row>
    <row r="31" spans="1:14" x14ac:dyDescent="0.2">
      <c r="A31" s="5">
        <f>A30+1</f>
        <v>14</v>
      </c>
      <c r="C31" s="1" t="s">
        <v>84</v>
      </c>
      <c r="E31" s="6">
        <v>-0.80394924980766191</v>
      </c>
      <c r="F31" s="6">
        <f t="shared" si="6"/>
        <v>0.80394924980766191</v>
      </c>
      <c r="G31" s="6">
        <v>0</v>
      </c>
      <c r="H31" s="6">
        <v>0</v>
      </c>
      <c r="I31" s="6">
        <v>0</v>
      </c>
      <c r="J31" s="6">
        <v>0</v>
      </c>
      <c r="K31" s="6">
        <f>G31+H31+I31+J31</f>
        <v>0</v>
      </c>
      <c r="L31" s="6">
        <v>0</v>
      </c>
      <c r="M31" s="6">
        <f>K31+L31</f>
        <v>0</v>
      </c>
      <c r="N31" s="6">
        <v>0</v>
      </c>
    </row>
    <row r="32" spans="1:14" x14ac:dyDescent="0.2">
      <c r="A32" s="5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ht="13.5" thickBot="1" x14ac:dyDescent="0.25">
      <c r="A33" s="5">
        <f>A31+1</f>
        <v>15</v>
      </c>
      <c r="C33" s="1" t="s">
        <v>54</v>
      </c>
      <c r="E33" s="4">
        <f>SUM(E27:E31)</f>
        <v>-20.40782941984715</v>
      </c>
      <c r="F33" s="4">
        <f t="shared" ref="F33:N33" si="7">SUM(F27:F31)</f>
        <v>8.8817841970012523E-16</v>
      </c>
      <c r="G33" s="4">
        <f t="shared" si="7"/>
        <v>-20.40782941984715</v>
      </c>
      <c r="H33" s="4">
        <f t="shared" si="7"/>
        <v>-0.47530557152315017</v>
      </c>
      <c r="I33" s="4">
        <f t="shared" si="7"/>
        <v>0</v>
      </c>
      <c r="J33" s="4">
        <f t="shared" si="7"/>
        <v>3.59659820917781E-2</v>
      </c>
      <c r="K33" s="4">
        <f t="shared" si="7"/>
        <v>-20.847169009278524</v>
      </c>
      <c r="L33" s="4">
        <f t="shared" si="7"/>
        <v>0</v>
      </c>
      <c r="M33" s="4">
        <f t="shared" si="7"/>
        <v>-20.847169009278524</v>
      </c>
      <c r="N33" s="4">
        <f t="shared" si="7"/>
        <v>-20.635346949200134</v>
      </c>
    </row>
    <row r="34" spans="1:14" ht="13.5" thickTop="1" x14ac:dyDescent="0.2">
      <c r="A34" s="5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ht="13.5" thickBot="1" x14ac:dyDescent="0.25">
      <c r="A35" s="5">
        <f>A33+1</f>
        <v>16</v>
      </c>
      <c r="C35" s="1" t="s">
        <v>37</v>
      </c>
      <c r="E35" s="4">
        <f t="shared" ref="E35:N35" si="8">SUM(E23,E33)</f>
        <v>-560.28746660591173</v>
      </c>
      <c r="F35" s="4">
        <f t="shared" si="8"/>
        <v>10.636179752063796</v>
      </c>
      <c r="G35" s="4">
        <f t="shared" si="8"/>
        <v>-549.65128685384798</v>
      </c>
      <c r="H35" s="4">
        <f t="shared" si="8"/>
        <v>-43.68426172853794</v>
      </c>
      <c r="I35" s="4">
        <f t="shared" si="8"/>
        <v>3.4133553500000002</v>
      </c>
      <c r="J35" s="4">
        <f t="shared" si="8"/>
        <v>2.8754765383639449</v>
      </c>
      <c r="K35" s="4">
        <f t="shared" si="8"/>
        <v>-587.04671669402182</v>
      </c>
      <c r="L35" s="4">
        <f t="shared" si="8"/>
        <v>0.37139999999999973</v>
      </c>
      <c r="M35" s="4">
        <f t="shared" si="8"/>
        <v>-586.67531669402183</v>
      </c>
      <c r="N35" s="4">
        <f t="shared" si="8"/>
        <v>-568.91081127929351</v>
      </c>
    </row>
    <row r="36" spans="1:14" ht="13.5" thickTop="1" x14ac:dyDescent="0.2">
      <c r="A36" s="5"/>
    </row>
    <row r="38" spans="1:14" x14ac:dyDescent="0.2">
      <c r="A38" s="3"/>
    </row>
  </sheetData>
  <pageMargins left="0.7" right="0.7" top="0.75" bottom="0.75" header="0.3" footer="0.3"/>
  <pageSetup scale="67" firstPageNumber="8" orientation="landscape" useFirstPageNumber="1" r:id="rId1"/>
  <headerFooter>
    <oddHeader>&amp;R&amp;"Arial,Regular"&amp;10Filed: 2022-10-31
EB-2022-0200
Exhibit 2
Tab 2
Schedule 1
Attachment 8
Page &amp;P of 10</oddHeader>
  </headerFooter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9478B-9489-4035-8D69-516003E9E71D}">
  <dimension ref="A6:N30"/>
  <sheetViews>
    <sheetView view="pageLayout" zoomScale="90" zoomScaleNormal="100" zoomScalePageLayoutView="90" workbookViewId="0">
      <selection activeCell="F10" sqref="F10:G10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0" width="12.28515625" style="2" customWidth="1"/>
    <col min="11" max="11" width="17.28515625" style="2" bestFit="1" customWidth="1"/>
    <col min="12" max="13" width="12.28515625" style="2" customWidth="1"/>
    <col min="14" max="14" width="14.85546875" style="2" bestFit="1" customWidth="1"/>
    <col min="15" max="16384" width="101.28515625" style="1"/>
  </cols>
  <sheetData>
    <row r="6" spans="1:14" s="12" customFormat="1" x14ac:dyDescent="0.2">
      <c r="A6" s="14" t="s">
        <v>75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3"/>
      <c r="N6" s="16"/>
    </row>
    <row r="7" spans="1:14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3"/>
      <c r="N7" s="16"/>
    </row>
    <row r="9" spans="1:14" s="3" customFormat="1" x14ac:dyDescent="0.2">
      <c r="E9" s="11" t="s">
        <v>2</v>
      </c>
      <c r="F9" s="11"/>
      <c r="G9" s="11"/>
      <c r="H9" s="11"/>
      <c r="I9" s="11"/>
      <c r="J9" s="11"/>
      <c r="K9" s="11" t="s">
        <v>3</v>
      </c>
      <c r="L9" s="11"/>
      <c r="M9" s="11" t="s">
        <v>3</v>
      </c>
      <c r="N9" s="15"/>
    </row>
    <row r="10" spans="1:14" s="7" customFormat="1" ht="38.25" x14ac:dyDescent="0.2">
      <c r="A10" s="10" t="s">
        <v>85</v>
      </c>
      <c r="C10" s="9" t="s">
        <v>5</v>
      </c>
      <c r="E10" s="8" t="s">
        <v>6</v>
      </c>
      <c r="F10" s="18" t="s">
        <v>7</v>
      </c>
      <c r="G10" s="18" t="s">
        <v>8</v>
      </c>
      <c r="H10" s="8" t="s">
        <v>9</v>
      </c>
      <c r="I10" s="8" t="s">
        <v>10</v>
      </c>
      <c r="J10" s="8" t="s">
        <v>39</v>
      </c>
      <c r="K10" s="8" t="s">
        <v>11</v>
      </c>
      <c r="L10" s="8" t="s">
        <v>12</v>
      </c>
      <c r="M10" s="8" t="s">
        <v>13</v>
      </c>
      <c r="N10" s="8" t="s">
        <v>14</v>
      </c>
    </row>
    <row r="11" spans="1:14" x14ac:dyDescent="0.2">
      <c r="E11" s="6" t="s">
        <v>15</v>
      </c>
      <c r="F11" s="6" t="s">
        <v>16</v>
      </c>
      <c r="G11" s="6" t="s">
        <v>40</v>
      </c>
      <c r="H11" s="6" t="s">
        <v>18</v>
      </c>
      <c r="I11" s="6" t="s">
        <v>19</v>
      </c>
      <c r="J11" s="6" t="s">
        <v>41</v>
      </c>
      <c r="K11" s="6" t="s">
        <v>42</v>
      </c>
      <c r="L11" s="6" t="s">
        <v>43</v>
      </c>
      <c r="M11" s="6" t="s">
        <v>44</v>
      </c>
      <c r="N11" s="6" t="s">
        <v>45</v>
      </c>
    </row>
    <row r="13" spans="1:14" x14ac:dyDescent="0.2">
      <c r="A13" s="5">
        <v>1</v>
      </c>
      <c r="C13" s="1" t="s">
        <v>82</v>
      </c>
      <c r="E13" s="6">
        <v>-3.0805312380378655</v>
      </c>
      <c r="F13" s="6">
        <f>G13-E13</f>
        <v>0</v>
      </c>
      <c r="G13" s="6">
        <v>-3.0805312380378655</v>
      </c>
      <c r="H13" s="6">
        <v>-1.5253962493904478</v>
      </c>
      <c r="I13" s="6">
        <v>0</v>
      </c>
      <c r="J13" s="6">
        <v>0</v>
      </c>
      <c r="K13" s="6">
        <f t="shared" ref="K13:K25" si="0">G13+H13+I13+J13</f>
        <v>-4.6059274874283131</v>
      </c>
      <c r="L13" s="6">
        <v>0</v>
      </c>
      <c r="M13" s="6">
        <f t="shared" ref="M13:M24" si="1">K13+L13</f>
        <v>-4.6059274874283131</v>
      </c>
      <c r="N13" s="6">
        <v>-3.8176078102444189</v>
      </c>
    </row>
    <row r="14" spans="1:14" x14ac:dyDescent="0.2">
      <c r="A14" s="5">
        <f t="shared" ref="A14:A25" si="2">A13+1</f>
        <v>2</v>
      </c>
      <c r="C14" s="1" t="s">
        <v>61</v>
      </c>
      <c r="E14" s="6">
        <v>-20.640205907595842</v>
      </c>
      <c r="F14" s="6">
        <f t="shared" ref="F14:F25" si="3">G14-E14</f>
        <v>-53.240788727650724</v>
      </c>
      <c r="G14" s="6">
        <v>-73.880994635246566</v>
      </c>
      <c r="H14" s="6">
        <v>-17.210903495650825</v>
      </c>
      <c r="I14" s="6">
        <v>0.14247218232133332</v>
      </c>
      <c r="J14" s="6">
        <v>3.0218103883438738</v>
      </c>
      <c r="K14" s="6">
        <f t="shared" si="0"/>
        <v>-87.927615560232184</v>
      </c>
      <c r="L14" s="6">
        <v>0.19789999999999999</v>
      </c>
      <c r="M14" s="6">
        <f t="shared" si="1"/>
        <v>-87.729715560232179</v>
      </c>
      <c r="N14" s="6">
        <v>-81.236711141804591</v>
      </c>
    </row>
    <row r="15" spans="1:14" x14ac:dyDescent="0.2">
      <c r="A15" s="5">
        <f t="shared" si="2"/>
        <v>3</v>
      </c>
      <c r="C15" s="1" t="s">
        <v>66</v>
      </c>
      <c r="E15" s="6">
        <v>-77.462024675297812</v>
      </c>
      <c r="F15" s="6">
        <f t="shared" si="3"/>
        <v>52.268489960286672</v>
      </c>
      <c r="G15" s="6">
        <v>-25.19353471501114</v>
      </c>
      <c r="H15" s="6">
        <v>-1.5176590324228865</v>
      </c>
      <c r="I15" s="6">
        <v>1.1679265010724904</v>
      </c>
      <c r="J15" s="6">
        <v>4.6707266101958947E-3</v>
      </c>
      <c r="K15" s="6">
        <f t="shared" si="0"/>
        <v>-25.538596519751341</v>
      </c>
      <c r="L15" s="6">
        <v>0</v>
      </c>
      <c r="M15" s="6">
        <f t="shared" si="1"/>
        <v>-25.538596519751341</v>
      </c>
      <c r="N15" s="6">
        <v>-25.568574053168945</v>
      </c>
    </row>
    <row r="16" spans="1:14" x14ac:dyDescent="0.2">
      <c r="A16" s="5">
        <f t="shared" si="2"/>
        <v>4</v>
      </c>
      <c r="C16" s="1" t="s">
        <v>67</v>
      </c>
      <c r="E16" s="6">
        <v>-116.22339314272804</v>
      </c>
      <c r="F16" s="6">
        <f t="shared" si="3"/>
        <v>1.1893491281723101</v>
      </c>
      <c r="G16" s="6">
        <v>-115.03404401455573</v>
      </c>
      <c r="H16" s="6">
        <v>-7.0163562224675324</v>
      </c>
      <c r="I16" s="6">
        <v>6.7995241730612772</v>
      </c>
      <c r="J16" s="6">
        <v>-0.91816212262554631</v>
      </c>
      <c r="K16" s="6">
        <f t="shared" si="0"/>
        <v>-116.16903818658754</v>
      </c>
      <c r="L16" s="6">
        <v>5.4300000000000001E-2</v>
      </c>
      <c r="M16" s="6">
        <f t="shared" si="1"/>
        <v>-116.11473818658754</v>
      </c>
      <c r="N16" s="6">
        <v>-116.76544643507445</v>
      </c>
    </row>
    <row r="17" spans="1:14" x14ac:dyDescent="0.2">
      <c r="A17" s="5">
        <f t="shared" si="2"/>
        <v>5</v>
      </c>
      <c r="C17" s="1" t="s">
        <v>68</v>
      </c>
      <c r="E17" s="6">
        <v>-0.2861918870116254</v>
      </c>
      <c r="F17" s="6">
        <f t="shared" si="3"/>
        <v>-0.53574294341437523</v>
      </c>
      <c r="G17" s="6">
        <v>-0.82193483042600057</v>
      </c>
      <c r="H17" s="6">
        <v>-0.14868463421921935</v>
      </c>
      <c r="I17" s="6">
        <v>0</v>
      </c>
      <c r="J17" s="6">
        <v>0</v>
      </c>
      <c r="K17" s="6">
        <f t="shared" si="0"/>
        <v>-0.97061946464521998</v>
      </c>
      <c r="L17" s="6">
        <v>0</v>
      </c>
      <c r="M17" s="6">
        <f t="shared" si="1"/>
        <v>-0.97061946464521998</v>
      </c>
      <c r="N17" s="6">
        <v>-0.89549712742804199</v>
      </c>
    </row>
    <row r="18" spans="1:14" x14ac:dyDescent="0.2">
      <c r="A18" s="5">
        <f t="shared" si="2"/>
        <v>6</v>
      </c>
      <c r="C18" s="1" t="s">
        <v>69</v>
      </c>
      <c r="E18" s="6">
        <v>-15.958087324748025</v>
      </c>
      <c r="F18" s="6">
        <f t="shared" si="3"/>
        <v>0.19505361057631099</v>
      </c>
      <c r="G18" s="6">
        <v>-15.763033714171714</v>
      </c>
      <c r="H18" s="6">
        <v>-4.2996569817799495</v>
      </c>
      <c r="I18" s="6">
        <v>0.9722573660413385</v>
      </c>
      <c r="J18" s="6">
        <v>0</v>
      </c>
      <c r="K18" s="6">
        <f t="shared" si="0"/>
        <v>-19.090433329910326</v>
      </c>
      <c r="L18" s="6">
        <v>0</v>
      </c>
      <c r="M18" s="6">
        <f t="shared" si="1"/>
        <v>-19.090433329910326</v>
      </c>
      <c r="N18" s="6">
        <v>-17.612842164372736</v>
      </c>
    </row>
    <row r="19" spans="1:14" x14ac:dyDescent="0.2">
      <c r="A19" s="5">
        <f t="shared" si="2"/>
        <v>7</v>
      </c>
      <c r="C19" s="1" t="s">
        <v>70</v>
      </c>
      <c r="E19" s="6">
        <v>-48.617674210988845</v>
      </c>
      <c r="F19" s="6">
        <f t="shared" si="3"/>
        <v>20.64024194292395</v>
      </c>
      <c r="G19" s="6">
        <v>-27.977432268064895</v>
      </c>
      <c r="H19" s="6">
        <v>-10.879849207666721</v>
      </c>
      <c r="I19" s="6">
        <v>4.3342491864469306</v>
      </c>
      <c r="J19" s="6">
        <v>0</v>
      </c>
      <c r="K19" s="6">
        <f t="shared" si="0"/>
        <v>-34.523032289284686</v>
      </c>
      <c r="L19" s="6">
        <v>0</v>
      </c>
      <c r="M19" s="6">
        <f t="shared" si="1"/>
        <v>-34.523032289284686</v>
      </c>
      <c r="N19" s="6">
        <v>-32.056592606920844</v>
      </c>
    </row>
    <row r="20" spans="1:14" x14ac:dyDescent="0.2">
      <c r="A20" s="5">
        <f t="shared" si="2"/>
        <v>8</v>
      </c>
      <c r="C20" s="1" t="s">
        <v>83</v>
      </c>
      <c r="E20" s="6">
        <v>-6.9970092959668797</v>
      </c>
      <c r="F20" s="6">
        <f t="shared" si="3"/>
        <v>3.1674793336158418</v>
      </c>
      <c r="G20" s="6">
        <v>-3.8295299623510379</v>
      </c>
      <c r="H20" s="6">
        <v>-0.38713887312263595</v>
      </c>
      <c r="I20" s="6">
        <v>0</v>
      </c>
      <c r="J20" s="6">
        <v>0</v>
      </c>
      <c r="K20" s="6">
        <f t="shared" si="0"/>
        <v>-4.2166688354736737</v>
      </c>
      <c r="L20" s="6">
        <v>0</v>
      </c>
      <c r="M20" s="6">
        <f t="shared" si="1"/>
        <v>-4.2166688354736737</v>
      </c>
      <c r="N20" s="6">
        <v>-4.0214059551059478</v>
      </c>
    </row>
    <row r="21" spans="1:14" x14ac:dyDescent="0.2">
      <c r="A21" s="5">
        <f t="shared" si="2"/>
        <v>9</v>
      </c>
      <c r="C21" s="1" t="s">
        <v>71</v>
      </c>
      <c r="E21" s="6">
        <v>-3.7332413073215269</v>
      </c>
      <c r="F21" s="6">
        <f t="shared" si="3"/>
        <v>-0.92846479848061492</v>
      </c>
      <c r="G21" s="6">
        <v>-4.6617061058021418</v>
      </c>
      <c r="H21" s="6">
        <v>-2.5716307029833385</v>
      </c>
      <c r="I21" s="6">
        <v>1.6465911729635987</v>
      </c>
      <c r="J21" s="6">
        <v>0</v>
      </c>
      <c r="K21" s="6">
        <f t="shared" si="0"/>
        <v>-5.5867456358218819</v>
      </c>
      <c r="L21" s="6">
        <v>0</v>
      </c>
      <c r="M21" s="6">
        <f t="shared" si="1"/>
        <v>-5.5867456358218819</v>
      </c>
      <c r="N21" s="6">
        <v>-5.5224631335444583</v>
      </c>
    </row>
    <row r="22" spans="1:14" x14ac:dyDescent="0.2">
      <c r="A22" s="5">
        <f t="shared" si="2"/>
        <v>10</v>
      </c>
      <c r="C22" s="1" t="s">
        <v>72</v>
      </c>
      <c r="E22" s="6">
        <v>-32.80195467208614</v>
      </c>
      <c r="F22" s="6">
        <f t="shared" si="3"/>
        <v>8.2957348871658461</v>
      </c>
      <c r="G22" s="6">
        <v>-24.506219784920294</v>
      </c>
      <c r="H22" s="6">
        <v>-7.4881503901560755</v>
      </c>
      <c r="I22" s="6">
        <v>7.8938843606458269</v>
      </c>
      <c r="J22" s="6">
        <v>0</v>
      </c>
      <c r="K22" s="6">
        <f t="shared" si="0"/>
        <v>-24.100485814430542</v>
      </c>
      <c r="L22" s="6">
        <v>0</v>
      </c>
      <c r="M22" s="6">
        <f t="shared" si="1"/>
        <v>-24.100485814430542</v>
      </c>
      <c r="N22" s="6">
        <v>-25.431806143080287</v>
      </c>
    </row>
    <row r="23" spans="1:14" x14ac:dyDescent="0.2">
      <c r="A23" s="5">
        <f t="shared" si="2"/>
        <v>11</v>
      </c>
      <c r="C23" s="1" t="s">
        <v>73</v>
      </c>
      <c r="E23" s="6">
        <v>-297.8562232439358</v>
      </c>
      <c r="F23" s="6">
        <f t="shared" si="3"/>
        <v>64.140883035400009</v>
      </c>
      <c r="G23" s="6">
        <v>-233.71534020853579</v>
      </c>
      <c r="H23" s="6">
        <v>-36.410559345933557</v>
      </c>
      <c r="I23" s="6">
        <v>61.575579995002997</v>
      </c>
      <c r="J23" s="6">
        <v>0</v>
      </c>
      <c r="K23" s="6">
        <f t="shared" si="0"/>
        <v>-208.55031955946635</v>
      </c>
      <c r="L23" s="6">
        <v>0</v>
      </c>
      <c r="M23" s="6">
        <f t="shared" si="1"/>
        <v>-208.55031955946635</v>
      </c>
      <c r="N23" s="6">
        <v>-231.43220145669815</v>
      </c>
    </row>
    <row r="24" spans="1:14" x14ac:dyDescent="0.2">
      <c r="A24" s="5">
        <f t="shared" si="2"/>
        <v>12</v>
      </c>
      <c r="C24" s="1" t="s">
        <v>74</v>
      </c>
      <c r="E24" s="6">
        <v>-65.967383506083294</v>
      </c>
      <c r="F24" s="6">
        <f t="shared" si="3"/>
        <v>1.536426382126578</v>
      </c>
      <c r="G24" s="6">
        <v>-64.430957123956716</v>
      </c>
      <c r="H24" s="6">
        <v>-9.6562272472825335</v>
      </c>
      <c r="I24" s="6">
        <v>0</v>
      </c>
      <c r="J24" s="6">
        <v>0</v>
      </c>
      <c r="K24" s="6">
        <f t="shared" si="0"/>
        <v>-74.087184371239246</v>
      </c>
      <c r="L24" s="6">
        <v>0</v>
      </c>
      <c r="M24" s="6">
        <f t="shared" si="1"/>
        <v>-74.087184371239246</v>
      </c>
      <c r="N24" s="6">
        <v>-69.25907074759796</v>
      </c>
    </row>
    <row r="25" spans="1:14" x14ac:dyDescent="0.2">
      <c r="A25" s="5">
        <f t="shared" si="2"/>
        <v>13</v>
      </c>
      <c r="C25" s="1" t="s">
        <v>84</v>
      </c>
      <c r="E25" s="6">
        <v>-40.326379311017938</v>
      </c>
      <c r="F25" s="6">
        <f t="shared" si="3"/>
        <v>40.326379311017938</v>
      </c>
      <c r="G25" s="6">
        <v>0</v>
      </c>
      <c r="H25" s="6">
        <v>0</v>
      </c>
      <c r="I25" s="6">
        <v>0</v>
      </c>
      <c r="J25" s="6">
        <v>0</v>
      </c>
      <c r="K25" s="6">
        <f t="shared" si="0"/>
        <v>0</v>
      </c>
      <c r="L25" s="6">
        <v>0</v>
      </c>
      <c r="M25" s="6">
        <f t="shared" ref="M25" si="4">K25+L25</f>
        <v>0</v>
      </c>
      <c r="N25" s="6">
        <v>0</v>
      </c>
    </row>
    <row r="26" spans="1:14" x14ac:dyDescent="0.2">
      <c r="A26" s="5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ht="13.5" thickBot="1" x14ac:dyDescent="0.25">
      <c r="A27" s="5">
        <f>A25+1</f>
        <v>14</v>
      </c>
      <c r="C27" s="1" t="s">
        <v>37</v>
      </c>
      <c r="E27" s="4">
        <f>SUM(E13:E25)</f>
        <v>-729.95029972281964</v>
      </c>
      <c r="F27" s="4">
        <f t="shared" ref="F27:N27" si="5">SUM(F13:F25)</f>
        <v>137.05504112173975</v>
      </c>
      <c r="G27" s="4">
        <f t="shared" si="5"/>
        <v>-592.89525860107983</v>
      </c>
      <c r="H27" s="4">
        <f t="shared" si="5"/>
        <v>-99.112212383075715</v>
      </c>
      <c r="I27" s="4">
        <f t="shared" si="5"/>
        <v>84.532484937555793</v>
      </c>
      <c r="J27" s="4">
        <f t="shared" si="5"/>
        <v>2.1083189923285235</v>
      </c>
      <c r="K27" s="4">
        <f t="shared" si="5"/>
        <v>-605.36666705427126</v>
      </c>
      <c r="L27" s="4">
        <f t="shared" si="5"/>
        <v>0.25219999999999998</v>
      </c>
      <c r="M27" s="4">
        <f t="shared" si="5"/>
        <v>-605.11446705427136</v>
      </c>
      <c r="N27" s="4">
        <f t="shared" si="5"/>
        <v>-613.62021877504083</v>
      </c>
    </row>
    <row r="28" spans="1:14" ht="13.5" thickTop="1" x14ac:dyDescent="0.2"/>
    <row r="30" spans="1:14" x14ac:dyDescent="0.2">
      <c r="A30" s="3"/>
    </row>
  </sheetData>
  <pageMargins left="0.7" right="0.7" top="0.75" bottom="0.75" header="0.3" footer="0.3"/>
  <pageSetup scale="66" firstPageNumber="9" orientation="landscape" useFirstPageNumber="1" r:id="rId1"/>
  <headerFooter>
    <oddHeader>&amp;R&amp;"Arial,Regular"&amp;10Filed: 2022-10-31
EB-2022-0200
Exhibit 2
Tab 2
Schedule 1
Attachment 8
Page &amp;P of 10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Dist Plnt AoMA 2024</vt:lpstr>
      <vt:lpstr>Utility Tran Plant AoMA 2024</vt:lpstr>
      <vt:lpstr>Utility Ugnd Stor AoMA 2024</vt:lpstr>
      <vt:lpstr>Utility Gen Plant AoMA 2024</vt:lpstr>
      <vt:lpstr>Utility Othr Plant AoMA 2024</vt:lpstr>
      <vt:lpstr>Dist Plnt AoMA 2024 AD</vt:lpstr>
      <vt:lpstr>Sheet1</vt:lpstr>
      <vt:lpstr>Sheet2</vt:lpstr>
      <vt:lpstr>Sheet3</vt:lpstr>
      <vt:lpstr>Sheet4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cp:revision>1</cp:revision>
  <dcterms:created xsi:type="dcterms:W3CDTF">2022-11-01T21:10:41Z</dcterms:created>
  <dcterms:modified xsi:type="dcterms:W3CDTF">2022-11-01T21:10:52Z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2022-11-01T21:10:52Z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e6068500-507a-4f4e-8774-ace68a2c576a</vt:lpwstr>
  </property>
  <property fmtid="{D5CDD505-2E9C-101B-9397-08002B2CF9AE}" pid="8" name="MSIP_Label_67694783-de61-499c-97f7-53d7c605e6e9_ContentBits">
    <vt:lpwstr>0</vt:lpwstr>
  </property>
</Properties>
</file>