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1" documentId="6_{D94C73B9-B0A3-4A58-A013-DC823DCA942F}" xr6:coauthVersionLast="47" xr6:coauthVersionMax="47" xr10:uidLastSave="{B5810DD8-EB23-489A-83C7-4BF780A50DE8}"/>
  <bookViews>
    <workbookView xWindow="30" yWindow="30" windowWidth="28770" windowHeight="15570" xr2:uid="{CC2D2AD4-F7A4-48A5-9B69-9ADE13D0B24C}"/>
  </bookViews>
  <sheets>
    <sheet name="Sheet1" sheetId="1" r:id="rId1"/>
  </sheets>
  <definedNames>
    <definedName name="_xlnm.Print_Area" localSheetId="0">Sheet1!$A$1:$I$29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E16" i="1" l="1"/>
  <c r="E17" i="1" s="1"/>
  <c r="E18" i="1" s="1"/>
  <c r="E19" i="1" s="1"/>
  <c r="G15" i="1"/>
  <c r="I15" i="1" s="1"/>
  <c r="A16" i="1" l="1"/>
  <c r="A17" i="1" s="1"/>
  <c r="A18" i="1" s="1"/>
  <c r="A19" i="1" s="1"/>
  <c r="A22" i="1" s="1"/>
  <c r="A24" i="1" s="1"/>
  <c r="A26" i="1" s="1"/>
  <c r="I16" i="1"/>
  <c r="G17" i="1"/>
  <c r="I17" i="1" s="1"/>
  <c r="G18" i="1"/>
  <c r="I18" i="1" s="1"/>
  <c r="G19" i="1"/>
  <c r="I19" i="1" s="1"/>
  <c r="I24" i="1"/>
  <c r="I20" i="1" l="1"/>
  <c r="I22" i="1"/>
  <c r="I26" i="1" s="1"/>
</calcChain>
</file>

<file path=xl/sharedStrings.xml><?xml version="1.0" encoding="utf-8"?>
<sst xmlns="http://schemas.openxmlformats.org/spreadsheetml/2006/main" count="29" uniqueCount="29">
  <si>
    <t>2024 Test Year</t>
  </si>
  <si>
    <t>Line</t>
  </si>
  <si>
    <t xml:space="preserve">Revenue </t>
  </si>
  <si>
    <t>Expense</t>
  </si>
  <si>
    <t>Net</t>
  </si>
  <si>
    <t>Lag Days</t>
  </si>
  <si>
    <t>Lead Days</t>
  </si>
  <si>
    <t>Expenses</t>
  </si>
  <si>
    <t>Allowance</t>
  </si>
  <si>
    <t>No.</t>
  </si>
  <si>
    <t>(b)</t>
  </si>
  <si>
    <t>(a)</t>
  </si>
  <si>
    <t>Cost of Gas</t>
  </si>
  <si>
    <t>Operations and Maintenance (O&amp;M) Costs</t>
  </si>
  <si>
    <t>Property Tax Expense</t>
  </si>
  <si>
    <t>Interest Expense</t>
  </si>
  <si>
    <t>Income Tax Expense</t>
  </si>
  <si>
    <t>Federal Carbon - Customer Levy</t>
  </si>
  <si>
    <t>Total Working Cash Allowance</t>
  </si>
  <si>
    <t>(1)</t>
  </si>
  <si>
    <t>Lead-Lag Study, Exhibit 2, Tab 3, Schedule 2.</t>
  </si>
  <si>
    <t>Harmonized Sales Tax (on Cost of Gas and O&amp;M)</t>
  </si>
  <si>
    <t>(d)</t>
  </si>
  <si>
    <t>Working Cash Allowance</t>
  </si>
  <si>
    <t>Particulars ($ millions)</t>
  </si>
  <si>
    <t>Lag Days (1)</t>
  </si>
  <si>
    <t>Note:</t>
  </si>
  <si>
    <t>(c) = (a-b) 
(1)</t>
  </si>
  <si>
    <t>(e) = (a x c) 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</si>
</sst>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_);\(#,##0.0\)"/>
  </numFmts>
  <fonts count="4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2">
    <cellStyle name="Comma 2" xfId="1" xr:uid="{AF445ACA-E7CD-45D2-89AB-1708E17805C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2A33-6A58-4111-9EFD-23231A1A5C80}">
  <dimension ref="A6:I29"/>
  <sheetViews>
    <sheetView tabSelected="1" view="pageLayout" zoomScale="90" zoomScaleNormal="100" zoomScalePageLayoutView="90" workbookViewId="0">
      <selection activeCell="A13" sqref="A13"/>
    </sheetView>
  </sheetViews>
  <sheetFormatPr defaultColWidth="101.140625" defaultRowHeight="12.75" x14ac:dyDescent="0.2"/>
  <cols>
    <col min="1" max="1" width="5.5703125" style="7" bestFit="1" customWidth="1"/>
    <col min="2" max="2" width="1.42578125" style="7" customWidth="1"/>
    <col min="3" max="3" width="42.28515625" style="7" customWidth="1"/>
    <col min="4" max="4" width="1.42578125" style="7" customWidth="1"/>
    <col min="5" max="5" width="13.5703125" style="7" customWidth="1"/>
    <col min="6" max="6" width="12.85546875" style="7" customWidth="1"/>
    <col min="7" max="7" width="12" style="7" customWidth="1"/>
    <col min="8" max="8" width="13.5703125" style="7" customWidth="1"/>
    <col min="9" max="9" width="16.28515625" style="7" customWidth="1"/>
    <col min="10" max="16384" width="101.140625" style="7"/>
  </cols>
  <sheetData>
    <row r="6" spans="1:9" s="2" customFormat="1" x14ac:dyDescent="0.2">
      <c r="A6" s="1" t="s">
        <v>23</v>
      </c>
      <c r="B6" s="1"/>
      <c r="C6" s="1"/>
      <c r="D6" s="1"/>
      <c r="E6" s="1"/>
      <c r="F6" s="1"/>
      <c r="G6" s="1"/>
      <c r="H6" s="1"/>
      <c r="I6" s="1"/>
    </row>
    <row r="7" spans="1:9" s="2" customFormat="1" x14ac:dyDescent="0.2">
      <c r="A7" s="1" t="s">
        <v>0</v>
      </c>
      <c r="B7" s="1"/>
      <c r="C7" s="1"/>
      <c r="D7" s="1"/>
      <c r="E7" s="1"/>
      <c r="F7" s="1"/>
      <c r="G7" s="1"/>
      <c r="H7" s="1"/>
      <c r="I7" s="1"/>
    </row>
    <row r="9" spans="1:9" s="3" customFormat="1" ht="15" customHeight="1" x14ac:dyDescent="0.2">
      <c r="E9" s="18"/>
      <c r="F9" s="18"/>
      <c r="G9" s="18"/>
      <c r="H9" s="22">
        <v>2024</v>
      </c>
      <c r="I9" s="22"/>
    </row>
    <row r="10" spans="1:9" s="3" customFormat="1" x14ac:dyDescent="0.2">
      <c r="A10" s="12"/>
    </row>
    <row r="11" spans="1:9" s="3" customFormat="1" x14ac:dyDescent="0.2">
      <c r="A11" s="12" t="s">
        <v>1</v>
      </c>
      <c r="E11" s="8" t="s">
        <v>2</v>
      </c>
      <c r="F11" s="8" t="s">
        <v>3</v>
      </c>
      <c r="G11" s="8" t="s">
        <v>4</v>
      </c>
    </row>
    <row r="12" spans="1:9" s="5" customFormat="1" x14ac:dyDescent="0.2">
      <c r="A12" s="4" t="s">
        <v>9</v>
      </c>
      <c r="C12" s="6" t="s">
        <v>24</v>
      </c>
      <c r="E12" s="21" t="s">
        <v>5</v>
      </c>
      <c r="F12" s="21" t="s">
        <v>6</v>
      </c>
      <c r="G12" s="21" t="s">
        <v>25</v>
      </c>
      <c r="H12" s="21" t="s">
        <v>7</v>
      </c>
      <c r="I12" s="21" t="s">
        <v>8</v>
      </c>
    </row>
    <row r="13" spans="1:9" ht="25.5" x14ac:dyDescent="0.2">
      <c r="E13" s="20" t="s">
        <v>11</v>
      </c>
      <c r="F13" s="20" t="s">
        <v>10</v>
      </c>
      <c r="G13" s="16" t="s">
        <v>27</v>
      </c>
      <c r="H13" s="8" t="s">
        <v>22</v>
      </c>
      <c r="I13" s="17" t="s">
        <v>28</v>
      </c>
    </row>
    <row r="14" spans="1:9" x14ac:dyDescent="0.2">
      <c r="G14" s="9"/>
    </row>
    <row r="15" spans="1:9" x14ac:dyDescent="0.2">
      <c r="A15" s="8">
        <v>1</v>
      </c>
      <c r="C15" s="7" t="s">
        <v>12</v>
      </c>
      <c r="E15" s="10">
        <v>39.5</v>
      </c>
      <c r="F15" s="10">
        <v>39.200000000000003</v>
      </c>
      <c r="G15" s="10">
        <f>E15-F15</f>
        <v>0.29999999999999716</v>
      </c>
      <c r="H15" s="19">
        <v>3228.0306093778463</v>
      </c>
      <c r="I15" s="10">
        <f>(H15*G15)/365</f>
        <v>2.6531758433242323</v>
      </c>
    </row>
    <row r="16" spans="1:9" x14ac:dyDescent="0.2">
      <c r="A16" s="8">
        <f>A15+1</f>
        <v>2</v>
      </c>
      <c r="C16" s="7" t="s">
        <v>13</v>
      </c>
      <c r="E16" s="19">
        <f>E15</f>
        <v>39.5</v>
      </c>
      <c r="F16" s="19">
        <v>44.6</v>
      </c>
      <c r="G16" s="10">
        <v>-5.1234000000000002</v>
      </c>
      <c r="H16" s="10">
        <v>991.71413925999991</v>
      </c>
      <c r="I16" s="10">
        <f>(H16*G16)/365</f>
        <v>-13.920406085163517</v>
      </c>
    </row>
    <row r="17" spans="1:9" x14ac:dyDescent="0.2">
      <c r="A17" s="8">
        <f>A16+1</f>
        <v>3</v>
      </c>
      <c r="C17" s="7" t="s">
        <v>14</v>
      </c>
      <c r="E17" s="10">
        <f t="shared" ref="E17:E19" si="0">E16</f>
        <v>39.5</v>
      </c>
      <c r="F17" s="10">
        <v>-17.5</v>
      </c>
      <c r="G17" s="10">
        <f t="shared" ref="G17:G19" si="1">E17-F17</f>
        <v>57</v>
      </c>
      <c r="H17" s="10">
        <v>127.182503</v>
      </c>
      <c r="I17" s="10">
        <f>(H17*G17)/365</f>
        <v>19.861377180821918</v>
      </c>
    </row>
    <row r="18" spans="1:9" x14ac:dyDescent="0.2">
      <c r="A18" s="8">
        <f t="shared" ref="A18:A19" si="2">A17+1</f>
        <v>4</v>
      </c>
      <c r="C18" s="7" t="s">
        <v>15</v>
      </c>
      <c r="E18" s="10">
        <f t="shared" si="0"/>
        <v>39.5</v>
      </c>
      <c r="F18" s="10">
        <v>11.45</v>
      </c>
      <c r="G18" s="10">
        <f t="shared" si="1"/>
        <v>28.05</v>
      </c>
      <c r="H18" s="10">
        <v>418</v>
      </c>
      <c r="I18" s="10">
        <f>(H18*G18)/365+0.1</f>
        <v>32.22301369863014</v>
      </c>
    </row>
    <row r="19" spans="1:9" x14ac:dyDescent="0.2">
      <c r="A19" s="8">
        <f t="shared" si="2"/>
        <v>5</v>
      </c>
      <c r="C19" s="7" t="s">
        <v>16</v>
      </c>
      <c r="E19" s="10">
        <f t="shared" si="0"/>
        <v>39.5</v>
      </c>
      <c r="F19" s="10">
        <v>15.2</v>
      </c>
      <c r="G19" s="10">
        <f t="shared" si="1"/>
        <v>24.3</v>
      </c>
      <c r="H19" s="15">
        <v>50.4433482497342</v>
      </c>
      <c r="I19" s="11">
        <f>(H19*G19)/365</f>
        <v>3.3582831848453183</v>
      </c>
    </row>
    <row r="20" spans="1:9" x14ac:dyDescent="0.2">
      <c r="A20" s="8"/>
      <c r="E20" s="10"/>
      <c r="F20" s="10"/>
      <c r="G20" s="10"/>
      <c r="H20" s="10">
        <f>SUM(H15:H19)-0.1</f>
        <v>4815.2705998875799</v>
      </c>
      <c r="I20" s="10">
        <f>SUM(I14:I19)+0.1</f>
        <v>44.275443822458094</v>
      </c>
    </row>
    <row r="21" spans="1:9" x14ac:dyDescent="0.2">
      <c r="A21" s="8"/>
      <c r="E21" s="10"/>
      <c r="F21" s="10"/>
      <c r="G21" s="10"/>
      <c r="H21" s="10"/>
      <c r="I21" s="9"/>
    </row>
    <row r="22" spans="1:9" x14ac:dyDescent="0.2">
      <c r="A22" s="8">
        <f>A19+1</f>
        <v>6</v>
      </c>
      <c r="C22" s="7" t="s">
        <v>21</v>
      </c>
      <c r="E22" s="10"/>
      <c r="F22" s="10"/>
      <c r="G22" s="10">
        <v>6.3</v>
      </c>
      <c r="H22" s="19">
        <v>489.03797921912007</v>
      </c>
      <c r="I22" s="10">
        <f>(H22*G22)/365</f>
        <v>8.4409295043300183</v>
      </c>
    </row>
    <row r="23" spans="1:9" x14ac:dyDescent="0.2">
      <c r="A23" s="8"/>
      <c r="E23" s="10"/>
      <c r="F23" s="10"/>
      <c r="G23" s="10"/>
      <c r="H23" s="10"/>
      <c r="I23" s="10"/>
    </row>
    <row r="24" spans="1:9" x14ac:dyDescent="0.2">
      <c r="A24" s="8">
        <f>A22+1</f>
        <v>7</v>
      </c>
      <c r="C24" s="7" t="s">
        <v>17</v>
      </c>
      <c r="E24" s="10"/>
      <c r="F24" s="10"/>
      <c r="G24" s="10">
        <v>-24.3</v>
      </c>
      <c r="H24" s="10">
        <v>2775.3266131769001</v>
      </c>
      <c r="I24" s="10">
        <f>(H24*G24)/365</f>
        <v>-184.76831972657169</v>
      </c>
    </row>
    <row r="25" spans="1:9" x14ac:dyDescent="0.2">
      <c r="A25" s="8"/>
      <c r="E25" s="9"/>
      <c r="F25" s="9"/>
      <c r="G25" s="10"/>
      <c r="H25" s="9"/>
      <c r="I25" s="10"/>
    </row>
    <row r="26" spans="1:9" x14ac:dyDescent="0.2">
      <c r="A26" s="8">
        <f>A24+1</f>
        <v>8</v>
      </c>
      <c r="C26" s="7" t="s">
        <v>18</v>
      </c>
      <c r="E26" s="9"/>
      <c r="F26" s="9"/>
      <c r="G26" s="10"/>
      <c r="H26" s="9"/>
      <c r="I26" s="14">
        <f>SUM(I20,I22,I24)</f>
        <v>-132.05194639978356</v>
      </c>
    </row>
    <row r="28" spans="1:9" x14ac:dyDescent="0.2">
      <c r="A28" s="3" t="s">
        <v>26</v>
      </c>
    </row>
    <row r="29" spans="1:9" x14ac:dyDescent="0.2">
      <c r="A29" s="13" t="s">
        <v>19</v>
      </c>
      <c r="C29" s="7" t="s">
        <v>20</v>
      </c>
    </row>
  </sheetData>
  <mergeCells count="1">
    <mergeCell ref="H9:I9"/>
  </mergeCells>
  <pageMargins left="0.7" right="0.7" top="0.75" bottom="0.75" header="0.3" footer="0.3"/>
  <pageSetup orientation="landscape" r:id="rId1"/>
  <headerFooter>
    <oddHeader>&amp;R&amp;"Arial,Regular"&amp;10Filed: 2022-10-31
EB-2022-0200
Exhibit 2
Tab 3
Schedule 1
Attachment 2
Page 1 of 1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/>
  <cp:revision>1</cp:revision>
  <dcterms:created xsi:type="dcterms:W3CDTF">2022-11-01T21:12:07Z</dcterms:created>
  <dcterms:modified xsi:type="dcterms:W3CDTF">2022-11-01T21:12:13Z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2022-11-01T21:12:12Z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5a777587-1248-4198-940a-d8daef1e777e</vt:lpwstr>
  </property>
  <property fmtid="{D5CDD505-2E9C-101B-9397-08002B2CF9AE}" pid="8" name="MSIP_Label_b1a6f161-e42b-4c47-8f69-f6a81e023e2d_ContentBits">
    <vt:lpwstr>0</vt:lpwstr>
  </property>
</Properties>
</file>